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Encarrec Docent\Encarrec_2018_19\Aprovat Junta 22_3_2018\"/>
    </mc:Choice>
  </mc:AlternateContent>
  <bookViews>
    <workbookView xWindow="0" yWindow="1050" windowWidth="7485" windowHeight="3120" tabRatio="844" activeTab="1"/>
  </bookViews>
  <sheets>
    <sheet name="Ordre_titulacions_2018_19" sheetId="7" r:id="rId1"/>
    <sheet name="Ordre_depts_2018_19" sheetId="49" r:id="rId2"/>
    <sheet name="Evolucio encarrec departaments" sheetId="15" r:id="rId3"/>
    <sheet name="18_19_TFG-TFM-PEX-EPS Distrib" sheetId="32" r:id="rId4"/>
    <sheet name="Assig_compartides_depts" sheetId="47" r:id="rId5"/>
    <sheet name="Quadres_Punts_T_D_pct_2018_19" sheetId="38" r:id="rId6"/>
    <sheet name="Laborat 18_19" sheetId="39" r:id="rId7"/>
    <sheet name="Ordre_depts_format_UPC" sheetId="50" r:id="rId8"/>
    <sheet name="Dept-Titulacions_pct_17_18" sheetId="31" r:id="rId9"/>
    <sheet name="Agrup_depts_17_18" sheetId="35" r:id="rId10"/>
    <sheet name="Format_UPC_17_18" sheetId="41" r:id="rId11"/>
    <sheet name="Format_UPC_17_18_Final" sheetId="42" r:id="rId12"/>
    <sheet name="Agrupat_depart_16_17" sheetId="6" r:id="rId13"/>
    <sheet name="Repart_departaments_17_18" sheetId="34" r:id="rId14"/>
    <sheet name="Mesures-punts" sheetId="14" r:id="rId15"/>
    <sheet name="Full3" sheetId="22" state="hidden" r:id="rId16"/>
    <sheet name="Full4" sheetId="23" state="hidden" r:id="rId17"/>
    <sheet name="Full6" sheetId="25" state="hidden" r:id="rId18"/>
    <sheet name="Assignatures_no_agrupat" sheetId="37" r:id="rId19"/>
    <sheet name="SOAC" sheetId="33" r:id="rId20"/>
    <sheet name="Full1" sheetId="43" r:id="rId21"/>
    <sheet name="Hoja1" sheetId="45" r:id="rId22"/>
    <sheet name="Hoja4" sheetId="48" r:id="rId23"/>
    <sheet name="Tit_curs_dept" sheetId="51" r:id="rId24"/>
  </sheets>
  <definedNames>
    <definedName name="_xlnm._FilterDatabase" localSheetId="23" hidden="1">Tit_curs_dept!$AC$1:$AC$660</definedName>
    <definedName name="_xlnm.Print_Area" localSheetId="3">'18_19_TFG-TFM-PEX-EPS Distrib'!$A$1:$AO$44</definedName>
    <definedName name="_xlnm.Print_Area" localSheetId="9">Agrup_depts_17_18!$A$1:$AC$451</definedName>
    <definedName name="_xlnm.Print_Area" localSheetId="12">Agrupat_depart_16_17!$A$1:$AC$457</definedName>
    <definedName name="_xlnm.Print_Area" localSheetId="18">Assignatures_no_agrupat!$A$1:$AC$422</definedName>
    <definedName name="_xlnm.Print_Area" localSheetId="8">'Dept-Titulacions_pct_17_18'!$A$1:$J$44</definedName>
    <definedName name="_xlnm.Print_Area" localSheetId="2">'Evolucio encarrec departaments'!$A$1:$U$29</definedName>
    <definedName name="_xlnm.Print_Area" localSheetId="10">Format_UPC_17_18!$A$1:$AJ$425</definedName>
    <definedName name="_xlnm.Print_Area" localSheetId="11">Format_UPC_17_18_Final!$A$2:$AJ$408</definedName>
    <definedName name="_xlnm.Print_Area" localSheetId="14">'Mesures-punts'!$A$1:$D$21</definedName>
    <definedName name="_xlnm.Print_Area" localSheetId="1">Ordre_depts_2018_19!$A$1:$AC$486</definedName>
    <definedName name="_xlnm.Print_Area" localSheetId="0">Ordre_titulacions_2018_19!$A$1:$AC$484</definedName>
    <definedName name="_xlnm.Print_Area" localSheetId="5">Quadres_Punts_T_D_pct_2018_19!$A$1:$AF$77</definedName>
    <definedName name="_xlnm.Print_Area" localSheetId="13">Repart_departaments_17_18!$A$1:$I$81</definedName>
    <definedName name="_xlnm.Print_Area" localSheetId="19">SOAC!$H$30:$X$50</definedName>
    <definedName name="_xlnm.Print_Titles" localSheetId="9">Agrup_depts_17_18!$1:$1</definedName>
    <definedName name="_xlnm.Print_Titles" localSheetId="12">Agrupat_depart_16_17!$1:$1</definedName>
    <definedName name="_xlnm.Print_Titles" localSheetId="10">Format_UPC_17_18!$1:$1</definedName>
    <definedName name="_xlnm.Print_Titles" localSheetId="11">Format_UPC_17_18_Final!$2:$2</definedName>
    <definedName name="_xlnm.Print_Titles" localSheetId="1">Ordre_depts_2018_19!$1:$1</definedName>
    <definedName name="_xlnm.Print_Titles" localSheetId="0">Ordre_titulacions_2018_19!$1:$1</definedName>
  </definedNames>
  <calcPr calcId="162913"/>
  <pivotCaches>
    <pivotCache cacheId="0" r:id="rId25"/>
  </pivotCaches>
</workbook>
</file>

<file path=xl/calcChain.xml><?xml version="1.0" encoding="utf-8"?>
<calcChain xmlns="http://schemas.openxmlformats.org/spreadsheetml/2006/main">
  <c r="V462" i="49" l="1"/>
  <c r="Q462" i="49"/>
  <c r="V453" i="49"/>
  <c r="Q453" i="49"/>
  <c r="V449" i="49"/>
  <c r="Q449" i="49"/>
  <c r="V445" i="49"/>
  <c r="Q445" i="49"/>
  <c r="V441" i="49"/>
  <c r="Q441" i="49"/>
  <c r="V437" i="49"/>
  <c r="Q437" i="49"/>
  <c r="Q444" i="49"/>
  <c r="V444" i="49"/>
  <c r="Q448" i="49"/>
  <c r="V448" i="49"/>
  <c r="Q452" i="49"/>
  <c r="V452" i="49"/>
  <c r="Q461" i="49"/>
  <c r="V461" i="49"/>
  <c r="Q468" i="49"/>
  <c r="V468" i="49"/>
  <c r="Q477" i="49"/>
  <c r="V477" i="49"/>
  <c r="Q483" i="49"/>
  <c r="V483" i="49"/>
  <c r="Q440" i="49"/>
  <c r="V440" i="49"/>
  <c r="Q451" i="49"/>
  <c r="V451" i="49"/>
  <c r="Q458" i="49"/>
  <c r="V458" i="49"/>
  <c r="Q460" i="49"/>
  <c r="V460" i="49"/>
  <c r="Q464" i="49"/>
  <c r="V464" i="49"/>
  <c r="Q467" i="49"/>
  <c r="V467" i="49"/>
  <c r="Q471" i="49"/>
  <c r="V471" i="49"/>
  <c r="Q474" i="49"/>
  <c r="V474" i="49"/>
  <c r="Q476" i="49"/>
  <c r="V476" i="49"/>
  <c r="Q480" i="49"/>
  <c r="V480" i="49"/>
  <c r="Q482" i="49"/>
  <c r="V482" i="49"/>
  <c r="Q447" i="49"/>
  <c r="V447" i="49"/>
  <c r="V460" i="7"/>
  <c r="Q460" i="7"/>
  <c r="V482" i="7"/>
  <c r="Q482" i="7"/>
  <c r="O482" i="7"/>
  <c r="B19" i="38" l="1"/>
  <c r="B16" i="38"/>
  <c r="L72" i="49"/>
  <c r="O72" i="49" s="1"/>
  <c r="V343" i="49"/>
  <c r="Q343" i="49"/>
  <c r="Q441" i="7"/>
  <c r="Q440" i="7"/>
  <c r="V431" i="7"/>
  <c r="V432" i="7"/>
  <c r="V433" i="7"/>
  <c r="V434" i="7"/>
  <c r="V435" i="7"/>
  <c r="V436" i="7"/>
  <c r="V437" i="7"/>
  <c r="V438" i="7"/>
  <c r="V439" i="7"/>
  <c r="V440" i="7"/>
  <c r="V441" i="7"/>
  <c r="V123" i="49"/>
  <c r="Q123" i="49"/>
  <c r="B36" i="32" l="1"/>
  <c r="B37" i="32"/>
  <c r="B35" i="32"/>
  <c r="AJ24" i="32"/>
  <c r="AJ30" i="32" s="1"/>
  <c r="AB24" i="32"/>
  <c r="AB30" i="32" s="1"/>
  <c r="T24" i="32"/>
  <c r="T30" i="32" s="1"/>
  <c r="L24" i="32"/>
  <c r="L30" i="32" s="1"/>
  <c r="D24" i="32"/>
  <c r="D30" i="32" s="1"/>
  <c r="AM20" i="32"/>
  <c r="AK20" i="32"/>
  <c r="AJ20" i="32"/>
  <c r="AI20" i="32"/>
  <c r="AH20" i="32"/>
  <c r="AG20" i="32"/>
  <c r="AF20" i="32"/>
  <c r="AF24" i="32" s="1"/>
  <c r="AF30" i="32" s="1"/>
  <c r="AE20" i="32"/>
  <c r="AD20" i="32"/>
  <c r="AD24" i="32" s="1"/>
  <c r="AD30" i="32" s="1"/>
  <c r="AC20" i="32"/>
  <c r="AB20" i="32"/>
  <c r="AA20" i="32"/>
  <c r="Z20" i="32"/>
  <c r="Z24" i="32" s="1"/>
  <c r="Z30" i="32" s="1"/>
  <c r="Y20" i="32"/>
  <c r="X20" i="32"/>
  <c r="W20" i="32"/>
  <c r="V20" i="32"/>
  <c r="V24" i="32" s="1"/>
  <c r="V30" i="32" s="1"/>
  <c r="U20" i="32"/>
  <c r="T20" i="32"/>
  <c r="S20" i="32"/>
  <c r="R20" i="32"/>
  <c r="Q20" i="32"/>
  <c r="P20" i="32"/>
  <c r="P24" i="32" s="1"/>
  <c r="P30" i="32" s="1"/>
  <c r="O20" i="32"/>
  <c r="N20" i="32"/>
  <c r="N24" i="32" s="1"/>
  <c r="N30" i="32" s="1"/>
  <c r="M20" i="32"/>
  <c r="L20" i="32"/>
  <c r="K20" i="32"/>
  <c r="J20" i="32"/>
  <c r="I20" i="32"/>
  <c r="H20" i="32"/>
  <c r="H24" i="32" s="1"/>
  <c r="H30" i="32" s="1"/>
  <c r="G20" i="32"/>
  <c r="F20" i="32"/>
  <c r="F24" i="32" s="1"/>
  <c r="F30" i="32" s="1"/>
  <c r="AK19" i="32"/>
  <c r="AJ19" i="32"/>
  <c r="AI19" i="32"/>
  <c r="AH23" i="32" s="1"/>
  <c r="AH19" i="32"/>
  <c r="AG19" i="32"/>
  <c r="AF19" i="32"/>
  <c r="AE19" i="32"/>
  <c r="AD21" i="32" s="1"/>
  <c r="AD19" i="32"/>
  <c r="AC19" i="32"/>
  <c r="AB19" i="32"/>
  <c r="AA19" i="32"/>
  <c r="Z23" i="32" s="1"/>
  <c r="Z19" i="32"/>
  <c r="Y19" i="32"/>
  <c r="X19" i="32"/>
  <c r="W19" i="32"/>
  <c r="V23" i="32" s="1"/>
  <c r="V19" i="32"/>
  <c r="U19" i="32"/>
  <c r="T19" i="32"/>
  <c r="S19" i="32"/>
  <c r="R23" i="32" s="1"/>
  <c r="R19" i="32"/>
  <c r="Q19" i="32"/>
  <c r="P19" i="32"/>
  <c r="O19" i="32"/>
  <c r="N23" i="32" s="1"/>
  <c r="N19" i="32"/>
  <c r="M19" i="32"/>
  <c r="L19" i="32"/>
  <c r="K19" i="32"/>
  <c r="J23" i="32" s="1"/>
  <c r="J19" i="32"/>
  <c r="I19" i="32"/>
  <c r="H19" i="32"/>
  <c r="G19" i="32"/>
  <c r="F23" i="32" s="1"/>
  <c r="F19" i="32"/>
  <c r="E20" i="32"/>
  <c r="D20" i="32"/>
  <c r="AL20" i="32" s="1"/>
  <c r="E19" i="32"/>
  <c r="D23" i="32" s="1"/>
  <c r="D19" i="32"/>
  <c r="N21" i="32"/>
  <c r="V21" i="32"/>
  <c r="Z21" i="32"/>
  <c r="F29" i="32" l="1"/>
  <c r="F35" i="32"/>
  <c r="J35" i="32"/>
  <c r="J29" i="32"/>
  <c r="J40" i="32" s="1"/>
  <c r="N29" i="32"/>
  <c r="N35" i="32"/>
  <c r="R35" i="32"/>
  <c r="R29" i="32"/>
  <c r="R40" i="32" s="1"/>
  <c r="V29" i="32"/>
  <c r="V35" i="32"/>
  <c r="Z35" i="32"/>
  <c r="Z29" i="32"/>
  <c r="Z40" i="32" s="1"/>
  <c r="AH35" i="32"/>
  <c r="AH29" i="32"/>
  <c r="AH40" i="32" s="1"/>
  <c r="AF41" i="32"/>
  <c r="D29" i="32"/>
  <c r="D40" i="32" s="1"/>
  <c r="D35" i="32"/>
  <c r="Z41" i="32"/>
  <c r="AN20" i="32"/>
  <c r="AD23" i="32"/>
  <c r="T41" i="32"/>
  <c r="H23" i="32"/>
  <c r="L21" i="32"/>
  <c r="L23" i="32"/>
  <c r="P21" i="32"/>
  <c r="P23" i="32"/>
  <c r="T21" i="32"/>
  <c r="T23" i="32"/>
  <c r="X23" i="32"/>
  <c r="AL23" i="32" s="1"/>
  <c r="AB21" i="32"/>
  <c r="AB23" i="32"/>
  <c r="AF21" i="32"/>
  <c r="AF23" i="32"/>
  <c r="AJ23" i="32"/>
  <c r="X21" i="32"/>
  <c r="X24" i="32"/>
  <c r="X30" i="32" s="1"/>
  <c r="AB41" i="32"/>
  <c r="L36" i="32"/>
  <c r="L41" i="32" s="1"/>
  <c r="J21" i="32"/>
  <c r="R21" i="32"/>
  <c r="AH21" i="32"/>
  <c r="J24" i="32"/>
  <c r="J30" i="32" s="1"/>
  <c r="R24" i="32"/>
  <c r="R30" i="32" s="1"/>
  <c r="AH24" i="32"/>
  <c r="AH30" i="32" s="1"/>
  <c r="D36" i="32"/>
  <c r="D41" i="32" s="1"/>
  <c r="AF36" i="32"/>
  <c r="X36" i="32"/>
  <c r="P36" i="32"/>
  <c r="P41" i="32" s="1"/>
  <c r="H36" i="32"/>
  <c r="H41" i="32" s="1"/>
  <c r="AD36" i="32"/>
  <c r="AD41" i="32" s="1"/>
  <c r="N36" i="32"/>
  <c r="N41" i="32" s="1"/>
  <c r="AH36" i="32"/>
  <c r="Z36" i="32"/>
  <c r="J36" i="32"/>
  <c r="V36" i="32"/>
  <c r="V41" i="32" s="1"/>
  <c r="F36" i="32"/>
  <c r="F41" i="32" s="1"/>
  <c r="AJ36" i="32"/>
  <c r="AJ41" i="32" s="1"/>
  <c r="AB36" i="32"/>
  <c r="T36" i="32"/>
  <c r="H21" i="32"/>
  <c r="F21" i="32"/>
  <c r="D21" i="32"/>
  <c r="V538" i="51"/>
  <c r="Q538" i="51"/>
  <c r="O538" i="51"/>
  <c r="V537" i="51"/>
  <c r="Q537" i="51"/>
  <c r="V536" i="51"/>
  <c r="Q536" i="51"/>
  <c r="V535" i="51"/>
  <c r="Q535" i="51"/>
  <c r="V534" i="51"/>
  <c r="Q534" i="51"/>
  <c r="V533" i="51"/>
  <c r="Q533" i="51"/>
  <c r="O533" i="51"/>
  <c r="V532" i="51"/>
  <c r="Q532" i="51"/>
  <c r="V531" i="51"/>
  <c r="Q531" i="51"/>
  <c r="O531" i="51"/>
  <c r="V530" i="51"/>
  <c r="Q530" i="51"/>
  <c r="O530" i="51"/>
  <c r="V529" i="51"/>
  <c r="Q529" i="51"/>
  <c r="O529" i="51"/>
  <c r="V528" i="51"/>
  <c r="Q528" i="51"/>
  <c r="O528" i="51"/>
  <c r="V527" i="51"/>
  <c r="Q527" i="51"/>
  <c r="O527" i="51"/>
  <c r="AB526" i="51"/>
  <c r="AA526" i="51"/>
  <c r="Z526" i="51"/>
  <c r="AC526" i="51" s="1"/>
  <c r="O526" i="51"/>
  <c r="N526" i="51"/>
  <c r="AB525" i="51"/>
  <c r="AA525" i="51"/>
  <c r="Z525" i="51"/>
  <c r="AC525" i="51" s="1"/>
  <c r="O525" i="51"/>
  <c r="N525" i="51"/>
  <c r="AC524" i="51"/>
  <c r="AB524" i="51"/>
  <c r="AA524" i="51"/>
  <c r="Z524" i="51"/>
  <c r="O524" i="51"/>
  <c r="N524" i="51"/>
  <c r="S517" i="51"/>
  <c r="J532" i="51" s="1"/>
  <c r="AD516" i="51"/>
  <c r="R516" i="51"/>
  <c r="S515" i="51"/>
  <c r="S514" i="51"/>
  <c r="J535" i="51" s="1"/>
  <c r="S513" i="51"/>
  <c r="J530" i="51" s="1"/>
  <c r="O492" i="51"/>
  <c r="J492" i="51"/>
  <c r="Z492" i="51" s="1"/>
  <c r="AC492" i="51" s="1"/>
  <c r="O473" i="51"/>
  <c r="J473" i="51"/>
  <c r="AA473" i="51" s="1"/>
  <c r="L491" i="51"/>
  <c r="O491" i="51" s="1"/>
  <c r="L483" i="51"/>
  <c r="O483" i="51" s="1"/>
  <c r="L468" i="51"/>
  <c r="O468" i="51" s="1"/>
  <c r="O460" i="51"/>
  <c r="O482" i="51"/>
  <c r="O467" i="51"/>
  <c r="O466" i="51"/>
  <c r="V490" i="51"/>
  <c r="Q490" i="51"/>
  <c r="O490" i="51"/>
  <c r="J490" i="51"/>
  <c r="V487" i="51"/>
  <c r="Q487" i="51"/>
  <c r="AA487" i="51" s="1"/>
  <c r="O487" i="51"/>
  <c r="J487" i="51"/>
  <c r="AB487" i="51" s="1"/>
  <c r="V481" i="51"/>
  <c r="Q481" i="51"/>
  <c r="O481" i="51"/>
  <c r="J481" i="51"/>
  <c r="V472" i="51"/>
  <c r="Q472" i="51"/>
  <c r="O472" i="51"/>
  <c r="J472" i="51"/>
  <c r="AA472" i="51" s="1"/>
  <c r="V465" i="51"/>
  <c r="Q465" i="51"/>
  <c r="O465" i="51"/>
  <c r="J465" i="51"/>
  <c r="L480" i="51"/>
  <c r="AA480" i="51" s="1"/>
  <c r="J480" i="51"/>
  <c r="L471" i="51"/>
  <c r="O471" i="51" s="1"/>
  <c r="J471" i="51"/>
  <c r="AB471" i="51" s="1"/>
  <c r="AB489" i="51"/>
  <c r="AA489" i="51"/>
  <c r="Z489" i="51"/>
  <c r="AC489" i="51" s="1"/>
  <c r="O489" i="51"/>
  <c r="N489" i="51"/>
  <c r="L479" i="51"/>
  <c r="O479" i="51" s="1"/>
  <c r="J479" i="51"/>
  <c r="L464" i="51"/>
  <c r="O464" i="51" s="1"/>
  <c r="J464" i="51"/>
  <c r="AB478" i="51"/>
  <c r="AA478" i="51"/>
  <c r="Z478" i="51"/>
  <c r="AC478" i="51" s="1"/>
  <c r="O478" i="51"/>
  <c r="N478" i="51"/>
  <c r="AB477" i="51"/>
  <c r="AA477" i="51"/>
  <c r="Z477" i="51"/>
  <c r="AC477" i="51" s="1"/>
  <c r="O477" i="51"/>
  <c r="N477" i="51"/>
  <c r="AB463" i="51"/>
  <c r="AA463" i="51"/>
  <c r="Z463" i="51"/>
  <c r="AC463" i="51" s="1"/>
  <c r="O463" i="51"/>
  <c r="N463" i="51"/>
  <c r="AB476" i="51"/>
  <c r="AA476" i="51"/>
  <c r="Z476" i="51"/>
  <c r="AC476" i="51" s="1"/>
  <c r="O476" i="51"/>
  <c r="N476" i="51"/>
  <c r="AB486" i="51"/>
  <c r="AA486" i="51"/>
  <c r="Z486" i="51"/>
  <c r="AC486" i="51" s="1"/>
  <c r="O486" i="51"/>
  <c r="N486" i="51"/>
  <c r="AB475" i="51"/>
  <c r="AA475" i="51"/>
  <c r="Z475" i="51"/>
  <c r="AC475" i="51" s="1"/>
  <c r="O475" i="51"/>
  <c r="N475" i="51"/>
  <c r="AB462" i="51"/>
  <c r="AA462" i="51"/>
  <c r="Z462" i="51"/>
  <c r="AC462" i="51" s="1"/>
  <c r="O462" i="51"/>
  <c r="N462" i="51"/>
  <c r="AB494" i="51"/>
  <c r="AA494" i="51"/>
  <c r="Z494" i="51"/>
  <c r="AC494" i="51" s="1"/>
  <c r="AC495" i="51" s="1"/>
  <c r="O494" i="51"/>
  <c r="N494" i="51"/>
  <c r="AB470" i="51"/>
  <c r="AA470" i="51"/>
  <c r="Z470" i="51"/>
  <c r="AC470" i="51" s="1"/>
  <c r="O470" i="51"/>
  <c r="N470" i="51"/>
  <c r="AB485" i="51"/>
  <c r="AA485" i="51"/>
  <c r="Z485" i="51"/>
  <c r="AC485" i="51" s="1"/>
  <c r="O485" i="51"/>
  <c r="N485" i="51"/>
  <c r="O458" i="51"/>
  <c r="J458" i="51"/>
  <c r="AA458" i="51" s="1"/>
  <c r="O456" i="51"/>
  <c r="J456" i="51"/>
  <c r="AA456" i="51" s="1"/>
  <c r="O454" i="51"/>
  <c r="J454" i="51"/>
  <c r="Z454" i="51" s="1"/>
  <c r="AC454" i="51" s="1"/>
  <c r="AC455" i="51" s="1"/>
  <c r="O452" i="51"/>
  <c r="N452" i="51"/>
  <c r="J452" i="51"/>
  <c r="AA452" i="51" s="1"/>
  <c r="O450" i="51"/>
  <c r="J450" i="51"/>
  <c r="AA450" i="51" s="1"/>
  <c r="O448" i="51"/>
  <c r="J448" i="51"/>
  <c r="AA448" i="51" s="1"/>
  <c r="O446" i="51"/>
  <c r="J446" i="51"/>
  <c r="Z446" i="51" s="1"/>
  <c r="AC446" i="51" s="1"/>
  <c r="AC447" i="51" s="1"/>
  <c r="O444" i="51"/>
  <c r="J444" i="51"/>
  <c r="AA444" i="51" s="1"/>
  <c r="O442" i="51"/>
  <c r="J442" i="51"/>
  <c r="AA442" i="51" s="1"/>
  <c r="O440" i="51"/>
  <c r="J440" i="51"/>
  <c r="AA440" i="51" s="1"/>
  <c r="V433" i="51"/>
  <c r="Q433" i="51"/>
  <c r="O433" i="51"/>
  <c r="J433" i="51"/>
  <c r="V422" i="51"/>
  <c r="Q422" i="51"/>
  <c r="O422" i="51"/>
  <c r="J422" i="51"/>
  <c r="AB422" i="51" s="1"/>
  <c r="V410" i="51"/>
  <c r="Q410" i="51"/>
  <c r="O410" i="51"/>
  <c r="J410" i="51"/>
  <c r="AA410" i="51" s="1"/>
  <c r="V404" i="51"/>
  <c r="Q404" i="51"/>
  <c r="O404" i="51"/>
  <c r="J404" i="51"/>
  <c r="AB404" i="51" s="1"/>
  <c r="V392" i="51"/>
  <c r="Q392" i="51"/>
  <c r="O392" i="51"/>
  <c r="J392" i="51"/>
  <c r="V381" i="51"/>
  <c r="Q381" i="51"/>
  <c r="O381" i="51"/>
  <c r="J381" i="51"/>
  <c r="N381" i="51" s="1"/>
  <c r="V372" i="51"/>
  <c r="Q372" i="51"/>
  <c r="O372" i="51"/>
  <c r="J372" i="51"/>
  <c r="V359" i="51"/>
  <c r="Q359" i="51"/>
  <c r="O359" i="51"/>
  <c r="J359" i="51"/>
  <c r="V355" i="51"/>
  <c r="Q355" i="51"/>
  <c r="O355" i="51"/>
  <c r="J355" i="51"/>
  <c r="O438" i="51"/>
  <c r="O437" i="51"/>
  <c r="V421" i="51"/>
  <c r="Q421" i="51"/>
  <c r="O421" i="51"/>
  <c r="J421" i="51"/>
  <c r="V417" i="51"/>
  <c r="Q417" i="51"/>
  <c r="O417" i="51"/>
  <c r="J417" i="51"/>
  <c r="V409" i="51"/>
  <c r="Q409" i="51"/>
  <c r="Z409" i="51" s="1"/>
  <c r="AC409" i="51" s="1"/>
  <c r="O409" i="51"/>
  <c r="J409" i="51"/>
  <c r="AB409" i="51" s="1"/>
  <c r="V403" i="51"/>
  <c r="Q403" i="51"/>
  <c r="O403" i="51"/>
  <c r="J403" i="51"/>
  <c r="V391" i="51"/>
  <c r="Q391" i="51"/>
  <c r="O391" i="51"/>
  <c r="J391" i="51"/>
  <c r="V385" i="51"/>
  <c r="Q385" i="51"/>
  <c r="O385" i="51"/>
  <c r="J385" i="51"/>
  <c r="AB380" i="51"/>
  <c r="V380" i="51"/>
  <c r="Q380" i="51"/>
  <c r="O380" i="51"/>
  <c r="N380" i="51"/>
  <c r="J380" i="51"/>
  <c r="V371" i="51"/>
  <c r="Q371" i="51"/>
  <c r="O371" i="51"/>
  <c r="J371" i="51"/>
  <c r="AA371" i="51" s="1"/>
  <c r="V364" i="51"/>
  <c r="Q364" i="51"/>
  <c r="O364" i="51"/>
  <c r="J364" i="51"/>
  <c r="V354" i="51"/>
  <c r="Q354" i="51"/>
  <c r="O354" i="51"/>
  <c r="J354" i="51"/>
  <c r="V347" i="51"/>
  <c r="Q347" i="51"/>
  <c r="O347" i="51"/>
  <c r="J347" i="51"/>
  <c r="AB347" i="51" s="1"/>
  <c r="L420" i="51"/>
  <c r="O420" i="51" s="1"/>
  <c r="L346" i="51"/>
  <c r="O346" i="51" s="1"/>
  <c r="L402" i="51"/>
  <c r="O402" i="51" s="1"/>
  <c r="L370" i="51"/>
  <c r="O370" i="51" s="1"/>
  <c r="N436" i="51"/>
  <c r="O435" i="51"/>
  <c r="O369" i="51"/>
  <c r="O368" i="51"/>
  <c r="O401" i="51"/>
  <c r="O379" i="51"/>
  <c r="O416" i="51"/>
  <c r="O353" i="51"/>
  <c r="O352" i="51"/>
  <c r="O351" i="51"/>
  <c r="L408" i="51"/>
  <c r="O408" i="51" s="1"/>
  <c r="J408" i="51"/>
  <c r="L390" i="51"/>
  <c r="O390" i="51" s="1"/>
  <c r="J390" i="51"/>
  <c r="L363" i="51"/>
  <c r="O363" i="51" s="1"/>
  <c r="J363" i="51"/>
  <c r="I415" i="51"/>
  <c r="L415" i="51" s="1"/>
  <c r="O415" i="51" s="1"/>
  <c r="I389" i="51"/>
  <c r="L389" i="51" s="1"/>
  <c r="O389" i="51" s="1"/>
  <c r="I378" i="51"/>
  <c r="J378" i="51" s="1"/>
  <c r="AB400" i="51"/>
  <c r="AA400" i="51"/>
  <c r="Z400" i="51"/>
  <c r="AC400" i="51" s="1"/>
  <c r="O400" i="51"/>
  <c r="N400" i="51"/>
  <c r="AB414" i="51"/>
  <c r="AA414" i="51"/>
  <c r="Z414" i="51"/>
  <c r="AC414" i="51" s="1"/>
  <c r="O414" i="51"/>
  <c r="N414" i="51"/>
  <c r="AB399" i="51"/>
  <c r="AA399" i="51"/>
  <c r="Z399" i="51"/>
  <c r="AC399" i="51" s="1"/>
  <c r="O399" i="51"/>
  <c r="N399" i="51"/>
  <c r="AB377" i="51"/>
  <c r="AA377" i="51"/>
  <c r="Z377" i="51"/>
  <c r="AC377" i="51" s="1"/>
  <c r="O377" i="51"/>
  <c r="N377" i="51"/>
  <c r="AB388" i="51"/>
  <c r="AA388" i="51"/>
  <c r="Z388" i="51"/>
  <c r="AC388" i="51" s="1"/>
  <c r="O388" i="51"/>
  <c r="N388" i="51"/>
  <c r="AB350" i="51"/>
  <c r="AA350" i="51"/>
  <c r="Z350" i="51"/>
  <c r="AC350" i="51" s="1"/>
  <c r="O350" i="51"/>
  <c r="N350" i="51"/>
  <c r="AB413" i="51"/>
  <c r="AA413" i="51"/>
  <c r="Z413" i="51"/>
  <c r="AC413" i="51" s="1"/>
  <c r="O413" i="51"/>
  <c r="N413" i="51"/>
  <c r="AB376" i="51"/>
  <c r="AA376" i="51"/>
  <c r="Z376" i="51"/>
  <c r="AC376" i="51" s="1"/>
  <c r="O376" i="51"/>
  <c r="N376" i="51"/>
  <c r="L407" i="51"/>
  <c r="O407" i="51" s="1"/>
  <c r="J407" i="51"/>
  <c r="L362" i="51"/>
  <c r="O362" i="51" s="1"/>
  <c r="J362" i="51"/>
  <c r="AB375" i="51"/>
  <c r="AA375" i="51"/>
  <c r="Z375" i="51"/>
  <c r="AC375" i="51" s="1"/>
  <c r="O375" i="51"/>
  <c r="N375" i="51"/>
  <c r="AB412" i="51"/>
  <c r="AA412" i="51"/>
  <c r="Z412" i="51"/>
  <c r="AC412" i="51" s="1"/>
  <c r="O412" i="51"/>
  <c r="N412" i="51"/>
  <c r="AB367" i="51"/>
  <c r="AA367" i="51"/>
  <c r="Z367" i="51"/>
  <c r="AC367" i="51" s="1"/>
  <c r="O367" i="51"/>
  <c r="N367" i="51"/>
  <c r="AB374" i="51"/>
  <c r="AA374" i="51"/>
  <c r="Z374" i="51"/>
  <c r="AC374" i="51" s="1"/>
  <c r="O374" i="51"/>
  <c r="N374" i="51"/>
  <c r="AB358" i="51"/>
  <c r="AA358" i="51"/>
  <c r="Z358" i="51"/>
  <c r="AC358" i="51" s="1"/>
  <c r="O358" i="51"/>
  <c r="N358" i="51"/>
  <c r="AB398" i="51"/>
  <c r="AA398" i="51"/>
  <c r="Z398" i="51"/>
  <c r="AC398" i="51" s="1"/>
  <c r="O398" i="51"/>
  <c r="N398" i="51"/>
  <c r="AB397" i="51"/>
  <c r="AA397" i="51"/>
  <c r="Z397" i="51"/>
  <c r="AC397" i="51" s="1"/>
  <c r="O397" i="51"/>
  <c r="N397" i="51"/>
  <c r="AB361" i="51"/>
  <c r="AA361" i="51"/>
  <c r="Z361" i="51"/>
  <c r="AC361" i="51" s="1"/>
  <c r="O361" i="51"/>
  <c r="N361" i="51"/>
  <c r="AB432" i="51"/>
  <c r="AA432" i="51"/>
  <c r="Z432" i="51"/>
  <c r="AC432" i="51" s="1"/>
  <c r="O432" i="51"/>
  <c r="N432" i="51"/>
  <c r="AB406" i="51"/>
  <c r="AA406" i="51"/>
  <c r="Z406" i="51"/>
  <c r="AC406" i="51" s="1"/>
  <c r="O406" i="51"/>
  <c r="N406" i="51"/>
  <c r="AB349" i="51"/>
  <c r="AA349" i="51"/>
  <c r="Z349" i="51"/>
  <c r="AC349" i="51" s="1"/>
  <c r="O349" i="51"/>
  <c r="N349" i="51"/>
  <c r="AB426" i="51"/>
  <c r="AA426" i="51"/>
  <c r="Z426" i="51"/>
  <c r="AC426" i="51" s="1"/>
  <c r="O426" i="51"/>
  <c r="N426" i="51"/>
  <c r="AB431" i="51"/>
  <c r="AA431" i="51"/>
  <c r="Z431" i="51"/>
  <c r="AC431" i="51" s="1"/>
  <c r="O431" i="51"/>
  <c r="N431" i="51"/>
  <c r="AB430" i="51"/>
  <c r="AA430" i="51"/>
  <c r="Z430" i="51"/>
  <c r="AC430" i="51" s="1"/>
  <c r="O430" i="51"/>
  <c r="N430" i="51"/>
  <c r="AB387" i="51"/>
  <c r="AA387" i="51"/>
  <c r="Z387" i="51"/>
  <c r="AC387" i="51" s="1"/>
  <c r="O387" i="51"/>
  <c r="N387" i="51"/>
  <c r="AB425" i="51"/>
  <c r="AA425" i="51"/>
  <c r="Z425" i="51"/>
  <c r="AC425" i="51" s="1"/>
  <c r="O425" i="51"/>
  <c r="N425" i="51"/>
  <c r="AB424" i="51"/>
  <c r="AA424" i="51"/>
  <c r="Z424" i="51"/>
  <c r="AC424" i="51" s="1"/>
  <c r="AC427" i="51" s="1"/>
  <c r="O424" i="51"/>
  <c r="N424" i="51"/>
  <c r="AB384" i="51"/>
  <c r="AA384" i="51"/>
  <c r="Z384" i="51"/>
  <c r="AC384" i="51" s="1"/>
  <c r="O384" i="51"/>
  <c r="N384" i="51"/>
  <c r="AB429" i="51"/>
  <c r="AA429" i="51"/>
  <c r="Z429" i="51"/>
  <c r="AC429" i="51" s="1"/>
  <c r="O429" i="51"/>
  <c r="N429" i="51"/>
  <c r="AB428" i="51"/>
  <c r="AA428" i="51"/>
  <c r="Z428" i="51"/>
  <c r="AC428" i="51" s="1"/>
  <c r="O428" i="51"/>
  <c r="N428" i="51"/>
  <c r="AB394" i="51"/>
  <c r="AA394" i="51"/>
  <c r="Z394" i="51"/>
  <c r="AC394" i="51" s="1"/>
  <c r="AC395" i="51" s="1"/>
  <c r="O394" i="51"/>
  <c r="N394" i="51"/>
  <c r="L419" i="51"/>
  <c r="J419" i="51"/>
  <c r="L396" i="51"/>
  <c r="J396" i="51"/>
  <c r="L383" i="51"/>
  <c r="J383" i="51"/>
  <c r="L366" i="51"/>
  <c r="J366" i="51"/>
  <c r="L357" i="51"/>
  <c r="J357" i="51"/>
  <c r="V309" i="51"/>
  <c r="Q309" i="51"/>
  <c r="O309" i="51"/>
  <c r="J309" i="51"/>
  <c r="AB309" i="51" s="1"/>
  <c r="V296" i="51"/>
  <c r="Q296" i="51"/>
  <c r="O296" i="51"/>
  <c r="J296" i="51"/>
  <c r="AA296" i="51" s="1"/>
  <c r="V289" i="51"/>
  <c r="Q289" i="51"/>
  <c r="O289" i="51"/>
  <c r="J289" i="51"/>
  <c r="AB289" i="51" s="1"/>
  <c r="O344" i="51"/>
  <c r="V340" i="51"/>
  <c r="Q340" i="51"/>
  <c r="O340" i="51"/>
  <c r="J340" i="51"/>
  <c r="V308" i="51"/>
  <c r="Q308" i="51"/>
  <c r="O308" i="51"/>
  <c r="J308" i="51"/>
  <c r="V295" i="51"/>
  <c r="Q295" i="51"/>
  <c r="O295" i="51"/>
  <c r="J295" i="51"/>
  <c r="AA295" i="51" s="1"/>
  <c r="V288" i="51"/>
  <c r="Q288" i="51"/>
  <c r="O288" i="51"/>
  <c r="J288" i="51"/>
  <c r="AA288" i="51" s="1"/>
  <c r="L331" i="51"/>
  <c r="O331" i="51" s="1"/>
  <c r="L275" i="51"/>
  <c r="O275" i="51" s="1"/>
  <c r="L324" i="51"/>
  <c r="O324" i="51" s="1"/>
  <c r="L307" i="51"/>
  <c r="O307" i="51" s="1"/>
  <c r="N343" i="51"/>
  <c r="O342" i="51"/>
  <c r="O306" i="51"/>
  <c r="O305" i="51"/>
  <c r="O287" i="51"/>
  <c r="O286" i="51"/>
  <c r="L328" i="51"/>
  <c r="O328" i="51" s="1"/>
  <c r="J328" i="51"/>
  <c r="L317" i="51"/>
  <c r="O317" i="51" s="1"/>
  <c r="J317" i="51"/>
  <c r="L294" i="51"/>
  <c r="O294" i="51" s="1"/>
  <c r="J294" i="51"/>
  <c r="N294" i="51" s="1"/>
  <c r="AB285" i="51"/>
  <c r="AA285" i="51"/>
  <c r="Z285" i="51"/>
  <c r="AC285" i="51" s="1"/>
  <c r="O285" i="51"/>
  <c r="N285" i="51"/>
  <c r="AB284" i="51"/>
  <c r="AA284" i="51"/>
  <c r="Z284" i="51"/>
  <c r="AC284" i="51" s="1"/>
  <c r="O284" i="51"/>
  <c r="N284" i="51"/>
  <c r="AB304" i="51"/>
  <c r="AA304" i="51"/>
  <c r="Z304" i="51"/>
  <c r="AC304" i="51" s="1"/>
  <c r="O304" i="51"/>
  <c r="N304" i="51"/>
  <c r="AB303" i="51"/>
  <c r="AA303" i="51"/>
  <c r="Z303" i="51"/>
  <c r="AC303" i="51" s="1"/>
  <c r="O303" i="51"/>
  <c r="N303" i="51"/>
  <c r="AB283" i="51"/>
  <c r="AA283" i="51"/>
  <c r="Z283" i="51"/>
  <c r="AC283" i="51" s="1"/>
  <c r="O283" i="51"/>
  <c r="N283" i="51"/>
  <c r="AB282" i="51"/>
  <c r="AA282" i="51"/>
  <c r="Z282" i="51"/>
  <c r="AC282" i="51" s="1"/>
  <c r="O282" i="51"/>
  <c r="N282" i="51"/>
  <c r="AB302" i="51"/>
  <c r="AA302" i="51"/>
  <c r="Z302" i="51"/>
  <c r="AC302" i="51" s="1"/>
  <c r="O302" i="51"/>
  <c r="N302" i="51"/>
  <c r="AB301" i="51"/>
  <c r="AA301" i="51"/>
  <c r="Z301" i="51"/>
  <c r="AC301" i="51" s="1"/>
  <c r="O301" i="51"/>
  <c r="N301" i="51"/>
  <c r="AB281" i="51"/>
  <c r="AA281" i="51"/>
  <c r="Z281" i="51"/>
  <c r="AC281" i="51" s="1"/>
  <c r="O281" i="51"/>
  <c r="N281" i="51"/>
  <c r="L327" i="51"/>
  <c r="O327" i="51" s="1"/>
  <c r="J327" i="51"/>
  <c r="N327" i="51" s="1"/>
  <c r="L293" i="51"/>
  <c r="O293" i="51" s="1"/>
  <c r="J293" i="51"/>
  <c r="Z293" i="51" s="1"/>
  <c r="AC293" i="51" s="1"/>
  <c r="AB300" i="51"/>
  <c r="AA300" i="51"/>
  <c r="Z300" i="51"/>
  <c r="AC300" i="51" s="1"/>
  <c r="O300" i="51"/>
  <c r="N300" i="51"/>
  <c r="AB292" i="51"/>
  <c r="AA292" i="51"/>
  <c r="Z292" i="51"/>
  <c r="AC292" i="51" s="1"/>
  <c r="O292" i="51"/>
  <c r="N292" i="51"/>
  <c r="AB299" i="51"/>
  <c r="AA299" i="51"/>
  <c r="Z299" i="51"/>
  <c r="AC299" i="51" s="1"/>
  <c r="O299" i="51"/>
  <c r="N299" i="51"/>
  <c r="AB311" i="51"/>
  <c r="AA311" i="51"/>
  <c r="Z311" i="51"/>
  <c r="AC311" i="51" s="1"/>
  <c r="AC312" i="51" s="1"/>
  <c r="O311" i="51"/>
  <c r="N311" i="51"/>
  <c r="AB280" i="51"/>
  <c r="AA280" i="51"/>
  <c r="Z280" i="51"/>
  <c r="AC280" i="51" s="1"/>
  <c r="O280" i="51"/>
  <c r="N280" i="51"/>
  <c r="AB323" i="51"/>
  <c r="AA323" i="51"/>
  <c r="Z323" i="51"/>
  <c r="AC323" i="51" s="1"/>
  <c r="O323" i="51"/>
  <c r="N323" i="51"/>
  <c r="AB322" i="51"/>
  <c r="AA322" i="51"/>
  <c r="Z322" i="51"/>
  <c r="AC322" i="51" s="1"/>
  <c r="O322" i="51"/>
  <c r="N322" i="51"/>
  <c r="AB291" i="51"/>
  <c r="AA291" i="51"/>
  <c r="Z291" i="51"/>
  <c r="AC291" i="51" s="1"/>
  <c r="O291" i="51"/>
  <c r="N291" i="51"/>
  <c r="AB339" i="51"/>
  <c r="AA339" i="51"/>
  <c r="Z339" i="51"/>
  <c r="AC339" i="51" s="1"/>
  <c r="O339" i="51"/>
  <c r="N339" i="51"/>
  <c r="AB326" i="51"/>
  <c r="AA326" i="51"/>
  <c r="Z326" i="51"/>
  <c r="AC326" i="51" s="1"/>
  <c r="O326" i="51"/>
  <c r="N326" i="51"/>
  <c r="AB277" i="51"/>
  <c r="AA277" i="51"/>
  <c r="Z277" i="51"/>
  <c r="AC277" i="51" s="1"/>
  <c r="AC278" i="51" s="1"/>
  <c r="O277" i="51"/>
  <c r="N277" i="51"/>
  <c r="AB334" i="51"/>
  <c r="AA334" i="51"/>
  <c r="Z334" i="51"/>
  <c r="AC334" i="51" s="1"/>
  <c r="O334" i="51"/>
  <c r="N334" i="51"/>
  <c r="AB338" i="51"/>
  <c r="AA338" i="51"/>
  <c r="Z338" i="51"/>
  <c r="AC338" i="51" s="1"/>
  <c r="O338" i="51"/>
  <c r="N338" i="51"/>
  <c r="AB337" i="51"/>
  <c r="AA337" i="51"/>
  <c r="Z337" i="51"/>
  <c r="AC337" i="51" s="1"/>
  <c r="O337" i="51"/>
  <c r="N337" i="51"/>
  <c r="AB316" i="51"/>
  <c r="AA316" i="51"/>
  <c r="Z316" i="51"/>
  <c r="AC316" i="51" s="1"/>
  <c r="O316" i="51"/>
  <c r="N316" i="51"/>
  <c r="AB333" i="51"/>
  <c r="AA333" i="51"/>
  <c r="Z333" i="51"/>
  <c r="AC333" i="51" s="1"/>
  <c r="AC335" i="51" s="1"/>
  <c r="O333" i="51"/>
  <c r="N333" i="51"/>
  <c r="AB314" i="51"/>
  <c r="AA314" i="51"/>
  <c r="Z314" i="51"/>
  <c r="AC314" i="51" s="1"/>
  <c r="O314" i="51"/>
  <c r="N314" i="51"/>
  <c r="AB336" i="51"/>
  <c r="AA336" i="51"/>
  <c r="Z336" i="51"/>
  <c r="AC336" i="51" s="1"/>
  <c r="O336" i="51"/>
  <c r="N336" i="51"/>
  <c r="AB319" i="51"/>
  <c r="AA319" i="51"/>
  <c r="Z319" i="51"/>
  <c r="AC319" i="51" s="1"/>
  <c r="AC320" i="51" s="1"/>
  <c r="O319" i="51"/>
  <c r="N319" i="51"/>
  <c r="L330" i="51"/>
  <c r="J330" i="51"/>
  <c r="L321" i="51"/>
  <c r="J321" i="51"/>
  <c r="L313" i="51"/>
  <c r="J313" i="51"/>
  <c r="O298" i="51"/>
  <c r="L298" i="51"/>
  <c r="J298" i="51"/>
  <c r="AB298" i="51" s="1"/>
  <c r="L279" i="51"/>
  <c r="J279" i="51"/>
  <c r="V260" i="51"/>
  <c r="Q260" i="51"/>
  <c r="O260" i="51"/>
  <c r="J260" i="51"/>
  <c r="N260" i="51" s="1"/>
  <c r="V245" i="51"/>
  <c r="Q245" i="51"/>
  <c r="O245" i="51"/>
  <c r="J245" i="51"/>
  <c r="AA245" i="51" s="1"/>
  <c r="V225" i="51"/>
  <c r="Q225" i="51"/>
  <c r="O225" i="51"/>
  <c r="J225" i="51"/>
  <c r="O259" i="51"/>
  <c r="O244" i="51"/>
  <c r="V258" i="51"/>
  <c r="Q258" i="51"/>
  <c r="O258" i="51"/>
  <c r="J258" i="51"/>
  <c r="V243" i="51"/>
  <c r="Q243" i="51"/>
  <c r="O243" i="51"/>
  <c r="J243" i="51"/>
  <c r="N243" i="51" s="1"/>
  <c r="V227" i="51"/>
  <c r="Q227" i="51"/>
  <c r="O227" i="51"/>
  <c r="J227" i="51"/>
  <c r="V224" i="51"/>
  <c r="Q224" i="51"/>
  <c r="O224" i="51"/>
  <c r="J224" i="51"/>
  <c r="AB251" i="51"/>
  <c r="AA251" i="51"/>
  <c r="Z251" i="51"/>
  <c r="AC251" i="51" s="1"/>
  <c r="O251" i="51"/>
  <c r="N251" i="51"/>
  <c r="O273" i="51"/>
  <c r="L257" i="51"/>
  <c r="O257" i="51" s="1"/>
  <c r="L212" i="51"/>
  <c r="O212" i="51" s="1"/>
  <c r="L247" i="51"/>
  <c r="O247" i="51" s="1"/>
  <c r="L229" i="51"/>
  <c r="O229" i="51" s="1"/>
  <c r="O242" i="51"/>
  <c r="O241" i="51"/>
  <c r="O240" i="51"/>
  <c r="O239" i="51"/>
  <c r="L250" i="51"/>
  <c r="O250" i="51" s="1"/>
  <c r="J250" i="51"/>
  <c r="AB250" i="51" s="1"/>
  <c r="N272" i="51"/>
  <c r="O271" i="51"/>
  <c r="O238" i="51"/>
  <c r="AB223" i="51"/>
  <c r="AA223" i="51"/>
  <c r="Z223" i="51"/>
  <c r="AC223" i="51" s="1"/>
  <c r="O223" i="51"/>
  <c r="N223" i="51"/>
  <c r="AB256" i="51"/>
  <c r="AA256" i="51"/>
  <c r="Z256" i="51"/>
  <c r="AC256" i="51" s="1"/>
  <c r="O256" i="51"/>
  <c r="N256" i="51"/>
  <c r="AB222" i="51"/>
  <c r="AA222" i="51"/>
  <c r="Z222" i="51"/>
  <c r="AC222" i="51" s="1"/>
  <c r="O222" i="51"/>
  <c r="N222" i="51"/>
  <c r="AB255" i="51"/>
  <c r="AA255" i="51"/>
  <c r="Z255" i="51"/>
  <c r="AC255" i="51" s="1"/>
  <c r="O255" i="51"/>
  <c r="N255" i="51"/>
  <c r="AB221" i="51"/>
  <c r="AA221" i="51"/>
  <c r="Z221" i="51"/>
  <c r="AC221" i="51" s="1"/>
  <c r="O221" i="51"/>
  <c r="N221" i="51"/>
  <c r="AB220" i="51"/>
  <c r="AA220" i="51"/>
  <c r="Z220" i="51"/>
  <c r="AC220" i="51" s="1"/>
  <c r="O220" i="51"/>
  <c r="N220" i="51"/>
  <c r="AB219" i="51"/>
  <c r="AA219" i="51"/>
  <c r="Z219" i="51"/>
  <c r="AC219" i="51" s="1"/>
  <c r="O219" i="51"/>
  <c r="N219" i="51"/>
  <c r="AB237" i="51"/>
  <c r="AA237" i="51"/>
  <c r="Z237" i="51"/>
  <c r="AC237" i="51" s="1"/>
  <c r="O237" i="51"/>
  <c r="N237" i="51"/>
  <c r="AB254" i="51"/>
  <c r="AA254" i="51"/>
  <c r="Z254" i="51"/>
  <c r="AC254" i="51" s="1"/>
  <c r="O254" i="51"/>
  <c r="N254" i="51"/>
  <c r="O236" i="51"/>
  <c r="AB235" i="51"/>
  <c r="AA235" i="51"/>
  <c r="Z235" i="51"/>
  <c r="AC235" i="51" s="1"/>
  <c r="O235" i="51"/>
  <c r="N235" i="51"/>
  <c r="AB218" i="51"/>
  <c r="AA218" i="51"/>
  <c r="Z218" i="51"/>
  <c r="AC218" i="51" s="1"/>
  <c r="O218" i="51"/>
  <c r="N218" i="51"/>
  <c r="AB253" i="51"/>
  <c r="AA253" i="51"/>
  <c r="Z253" i="51"/>
  <c r="AC253" i="51" s="1"/>
  <c r="O253" i="51"/>
  <c r="N253" i="51"/>
  <c r="AB249" i="51"/>
  <c r="AA249" i="51"/>
  <c r="Z249" i="51"/>
  <c r="AC249" i="51" s="1"/>
  <c r="O249" i="51"/>
  <c r="N249" i="51"/>
  <c r="AB217" i="51"/>
  <c r="AA217" i="51"/>
  <c r="Z217" i="51"/>
  <c r="AC217" i="51" s="1"/>
  <c r="O217" i="51"/>
  <c r="N217" i="51"/>
  <c r="AB234" i="51"/>
  <c r="AA234" i="51"/>
  <c r="Z234" i="51"/>
  <c r="AC234" i="51" s="1"/>
  <c r="O234" i="51"/>
  <c r="N234" i="51"/>
  <c r="AB216" i="51"/>
  <c r="AA216" i="51"/>
  <c r="Z216" i="51"/>
  <c r="AC216" i="51" s="1"/>
  <c r="O216" i="51"/>
  <c r="N216" i="51"/>
  <c r="AB233" i="51"/>
  <c r="AA233" i="51"/>
  <c r="Z233" i="51"/>
  <c r="AC233" i="51" s="1"/>
  <c r="O233" i="51"/>
  <c r="N233" i="51"/>
  <c r="AB269" i="51"/>
  <c r="AA269" i="51"/>
  <c r="Z269" i="51"/>
  <c r="AC269" i="51" s="1"/>
  <c r="O269" i="51"/>
  <c r="N269" i="51"/>
  <c r="AB268" i="51"/>
  <c r="AA268" i="51"/>
  <c r="Z268" i="51"/>
  <c r="AC268" i="51" s="1"/>
  <c r="O268" i="51"/>
  <c r="N268" i="51"/>
  <c r="AB215" i="51"/>
  <c r="AA215" i="51"/>
  <c r="Z215" i="51"/>
  <c r="AC215" i="51" s="1"/>
  <c r="O215" i="51"/>
  <c r="N215" i="51"/>
  <c r="AB232" i="51"/>
  <c r="AA232" i="51"/>
  <c r="Z232" i="51"/>
  <c r="AC232" i="51" s="1"/>
  <c r="O232" i="51"/>
  <c r="N232" i="51"/>
  <c r="AB267" i="51"/>
  <c r="AA267" i="51"/>
  <c r="Z267" i="51"/>
  <c r="AC267" i="51" s="1"/>
  <c r="O267" i="51"/>
  <c r="N267" i="51"/>
  <c r="AB214" i="51"/>
  <c r="AA214" i="51"/>
  <c r="Z214" i="51"/>
  <c r="AC214" i="51" s="1"/>
  <c r="O214" i="51"/>
  <c r="N214" i="51"/>
  <c r="AB231" i="51"/>
  <c r="AA231" i="51"/>
  <c r="Z231" i="51"/>
  <c r="AC231" i="51" s="1"/>
  <c r="O231" i="51"/>
  <c r="N231" i="51"/>
  <c r="AB263" i="51"/>
  <c r="AA263" i="51"/>
  <c r="Z263" i="51"/>
  <c r="AC263" i="51" s="1"/>
  <c r="O263" i="51"/>
  <c r="N263" i="51"/>
  <c r="AB262" i="51"/>
  <c r="AA262" i="51"/>
  <c r="Z262" i="51"/>
  <c r="AC262" i="51" s="1"/>
  <c r="AC264" i="51" s="1"/>
  <c r="O262" i="51"/>
  <c r="N262" i="51"/>
  <c r="AB266" i="51"/>
  <c r="AA266" i="51"/>
  <c r="Z266" i="51"/>
  <c r="AC266" i="51" s="1"/>
  <c r="O266" i="51"/>
  <c r="N266" i="51"/>
  <c r="AB265" i="51"/>
  <c r="AA265" i="51"/>
  <c r="Z265" i="51"/>
  <c r="AC265" i="51" s="1"/>
  <c r="AC270" i="51" s="1"/>
  <c r="O265" i="51"/>
  <c r="N265" i="51"/>
  <c r="V168" i="51"/>
  <c r="Q168" i="51"/>
  <c r="O168" i="51"/>
  <c r="J168" i="51"/>
  <c r="O210" i="51"/>
  <c r="V206" i="51"/>
  <c r="Q206" i="51"/>
  <c r="O206" i="51"/>
  <c r="J206" i="51"/>
  <c r="AA206" i="51" s="1"/>
  <c r="V200" i="51"/>
  <c r="Q200" i="51"/>
  <c r="O200" i="51"/>
  <c r="J200" i="51"/>
  <c r="AA200" i="51" s="1"/>
  <c r="V174" i="51"/>
  <c r="Q174" i="51"/>
  <c r="O174" i="51"/>
  <c r="J174" i="51"/>
  <c r="AA174" i="51" s="1"/>
  <c r="V167" i="51"/>
  <c r="Q167" i="51"/>
  <c r="O167" i="51"/>
  <c r="J167" i="51"/>
  <c r="Z167" i="51" s="1"/>
  <c r="AC167" i="51" s="1"/>
  <c r="L196" i="51"/>
  <c r="O196" i="51" s="1"/>
  <c r="L141" i="51"/>
  <c r="O141" i="51" s="1"/>
  <c r="L189" i="51"/>
  <c r="O189" i="51" s="1"/>
  <c r="L173" i="51"/>
  <c r="O173" i="51" s="1"/>
  <c r="N209" i="51"/>
  <c r="O208" i="51"/>
  <c r="O166" i="51"/>
  <c r="O165" i="51"/>
  <c r="O164" i="51"/>
  <c r="O163" i="51"/>
  <c r="O162" i="51"/>
  <c r="O161" i="51"/>
  <c r="L193" i="51"/>
  <c r="O193" i="51" s="1"/>
  <c r="J193" i="51"/>
  <c r="Z193" i="51" s="1"/>
  <c r="AC193" i="51" s="1"/>
  <c r="L182" i="51"/>
  <c r="O182" i="51" s="1"/>
  <c r="J182" i="51"/>
  <c r="Z182" i="51" s="1"/>
  <c r="AC182" i="51" s="1"/>
  <c r="L160" i="51"/>
  <c r="O160" i="51" s="1"/>
  <c r="J160" i="51"/>
  <c r="Z160" i="51" s="1"/>
  <c r="AC160" i="51" s="1"/>
  <c r="AB159" i="51"/>
  <c r="AA159" i="51"/>
  <c r="Z159" i="51"/>
  <c r="AC159" i="51" s="1"/>
  <c r="O159" i="51"/>
  <c r="N159" i="51"/>
  <c r="AB158" i="51"/>
  <c r="AA158" i="51"/>
  <c r="Z158" i="51"/>
  <c r="AC158" i="51" s="1"/>
  <c r="O158" i="51"/>
  <c r="N158" i="51"/>
  <c r="AB157" i="51"/>
  <c r="AA157" i="51"/>
  <c r="Z157" i="51"/>
  <c r="AC157" i="51" s="1"/>
  <c r="O157" i="51"/>
  <c r="N157" i="51"/>
  <c r="AB156" i="51"/>
  <c r="AA156" i="51"/>
  <c r="Z156" i="51"/>
  <c r="AC156" i="51" s="1"/>
  <c r="O156" i="51"/>
  <c r="N156" i="51"/>
  <c r="AB155" i="51"/>
  <c r="AA155" i="51"/>
  <c r="Z155" i="51"/>
  <c r="AC155" i="51" s="1"/>
  <c r="O155" i="51"/>
  <c r="N155" i="51"/>
  <c r="AB154" i="51"/>
  <c r="AA154" i="51"/>
  <c r="Z154" i="51"/>
  <c r="AC154" i="51" s="1"/>
  <c r="O154" i="51"/>
  <c r="N154" i="51"/>
  <c r="AB147" i="51"/>
  <c r="AA147" i="51"/>
  <c r="Z147" i="51"/>
  <c r="AC147" i="51" s="1"/>
  <c r="O147" i="51"/>
  <c r="N147" i="51"/>
  <c r="AB153" i="51"/>
  <c r="AA153" i="51"/>
  <c r="Z153" i="51"/>
  <c r="AC153" i="51" s="1"/>
  <c r="O153" i="51"/>
  <c r="N153" i="51"/>
  <c r="AB172" i="51"/>
  <c r="AA172" i="51"/>
  <c r="Z172" i="51"/>
  <c r="AC172" i="51" s="1"/>
  <c r="O172" i="51"/>
  <c r="N172" i="51"/>
  <c r="L192" i="51"/>
  <c r="O192" i="51" s="1"/>
  <c r="J192" i="51"/>
  <c r="L152" i="51"/>
  <c r="O152" i="51" s="1"/>
  <c r="J152" i="51"/>
  <c r="Z152" i="51" s="1"/>
  <c r="AC152" i="51" s="1"/>
  <c r="AB151" i="51"/>
  <c r="AA151" i="51"/>
  <c r="Z151" i="51"/>
  <c r="AC151" i="51" s="1"/>
  <c r="O151" i="51"/>
  <c r="N151" i="51"/>
  <c r="AB150" i="51"/>
  <c r="AA150" i="51"/>
  <c r="Z150" i="51"/>
  <c r="AC150" i="51" s="1"/>
  <c r="O150" i="51"/>
  <c r="N150" i="51"/>
  <c r="AB171" i="51"/>
  <c r="AA171" i="51"/>
  <c r="Z171" i="51"/>
  <c r="AC171" i="51" s="1"/>
  <c r="O171" i="51"/>
  <c r="N171" i="51"/>
  <c r="AB176" i="51"/>
  <c r="AA176" i="51"/>
  <c r="Z176" i="51"/>
  <c r="AC176" i="51" s="1"/>
  <c r="AC177" i="51" s="1"/>
  <c r="O176" i="51"/>
  <c r="N176" i="51"/>
  <c r="AB146" i="51"/>
  <c r="AA146" i="51"/>
  <c r="Z146" i="51"/>
  <c r="AC146" i="51" s="1"/>
  <c r="O146" i="51"/>
  <c r="N146" i="51"/>
  <c r="AB188" i="51"/>
  <c r="AA188" i="51"/>
  <c r="Z188" i="51"/>
  <c r="AC188" i="51" s="1"/>
  <c r="O188" i="51"/>
  <c r="N188" i="51"/>
  <c r="AB187" i="51"/>
  <c r="AA187" i="51"/>
  <c r="Z187" i="51"/>
  <c r="AC187" i="51" s="1"/>
  <c r="O187" i="51"/>
  <c r="N187" i="51"/>
  <c r="AB149" i="51"/>
  <c r="AA149" i="51"/>
  <c r="Z149" i="51"/>
  <c r="AC149" i="51" s="1"/>
  <c r="O149" i="51"/>
  <c r="N149" i="51"/>
  <c r="AB205" i="51"/>
  <c r="AA205" i="51"/>
  <c r="Z205" i="51"/>
  <c r="AC205" i="51" s="1"/>
  <c r="O205" i="51"/>
  <c r="N205" i="51"/>
  <c r="AB191" i="51"/>
  <c r="AA191" i="51"/>
  <c r="Z191" i="51"/>
  <c r="AC191" i="51" s="1"/>
  <c r="O191" i="51"/>
  <c r="N191" i="51"/>
  <c r="AB143" i="51"/>
  <c r="AA143" i="51"/>
  <c r="Z143" i="51"/>
  <c r="AC143" i="51" s="1"/>
  <c r="AC144" i="51" s="1"/>
  <c r="O143" i="51"/>
  <c r="N143" i="51"/>
  <c r="AB199" i="51"/>
  <c r="AA199" i="51"/>
  <c r="Z199" i="51"/>
  <c r="AC199" i="51" s="1"/>
  <c r="O199" i="51"/>
  <c r="N199" i="51"/>
  <c r="AB204" i="51"/>
  <c r="AA204" i="51"/>
  <c r="Z204" i="51"/>
  <c r="AC204" i="51" s="1"/>
  <c r="O204" i="51"/>
  <c r="N204" i="51"/>
  <c r="AB203" i="51"/>
  <c r="AA203" i="51"/>
  <c r="Z203" i="51"/>
  <c r="AC203" i="51" s="1"/>
  <c r="O203" i="51"/>
  <c r="N203" i="51"/>
  <c r="AB181" i="51"/>
  <c r="AA181" i="51"/>
  <c r="Z181" i="51"/>
  <c r="AC181" i="51" s="1"/>
  <c r="AC183" i="51" s="1"/>
  <c r="O181" i="51"/>
  <c r="N181" i="51"/>
  <c r="AB198" i="51"/>
  <c r="AA198" i="51"/>
  <c r="Z198" i="51"/>
  <c r="AC198" i="51" s="1"/>
  <c r="O198" i="51"/>
  <c r="N198" i="51"/>
  <c r="AB179" i="51"/>
  <c r="AA179" i="51"/>
  <c r="Z179" i="51"/>
  <c r="AC179" i="51" s="1"/>
  <c r="O179" i="51"/>
  <c r="N179" i="51"/>
  <c r="AB202" i="51"/>
  <c r="AA202" i="51"/>
  <c r="Z202" i="51"/>
  <c r="AC202" i="51" s="1"/>
  <c r="O202" i="51"/>
  <c r="N202" i="51"/>
  <c r="AB184" i="51"/>
  <c r="AA184" i="51"/>
  <c r="Z184" i="51"/>
  <c r="AC184" i="51" s="1"/>
  <c r="AC185" i="51" s="1"/>
  <c r="O184" i="51"/>
  <c r="N184" i="51"/>
  <c r="L195" i="51"/>
  <c r="J195" i="51"/>
  <c r="AB195" i="51" s="1"/>
  <c r="L186" i="51"/>
  <c r="J186" i="51"/>
  <c r="AB186" i="51" s="1"/>
  <c r="L178" i="51"/>
  <c r="J178" i="51"/>
  <c r="AB178" i="51" s="1"/>
  <c r="L170" i="51"/>
  <c r="J170" i="51"/>
  <c r="AB170" i="51" s="1"/>
  <c r="L145" i="51"/>
  <c r="J145" i="51"/>
  <c r="AB145" i="51" s="1"/>
  <c r="V135" i="51"/>
  <c r="Q135" i="51"/>
  <c r="Z135" i="51" s="1"/>
  <c r="AC135" i="51" s="1"/>
  <c r="O135" i="51"/>
  <c r="N135" i="51"/>
  <c r="J135" i="51"/>
  <c r="AB135" i="51" s="1"/>
  <c r="V124" i="51"/>
  <c r="Q124" i="51"/>
  <c r="O124" i="51"/>
  <c r="J124" i="51"/>
  <c r="AA124" i="51" s="1"/>
  <c r="V112" i="51"/>
  <c r="Q112" i="51"/>
  <c r="O112" i="51"/>
  <c r="N112" i="51"/>
  <c r="J112" i="51"/>
  <c r="AA112" i="51" s="1"/>
  <c r="V94" i="51"/>
  <c r="Q94" i="51"/>
  <c r="O94" i="51"/>
  <c r="J94" i="51"/>
  <c r="V66" i="51"/>
  <c r="Q66" i="51"/>
  <c r="Z66" i="51" s="1"/>
  <c r="AC66" i="51" s="1"/>
  <c r="O66" i="51"/>
  <c r="N66" i="51"/>
  <c r="J66" i="51"/>
  <c r="V58" i="51"/>
  <c r="Q58" i="51"/>
  <c r="O58" i="51"/>
  <c r="J58" i="51"/>
  <c r="V53" i="51"/>
  <c r="Q53" i="51"/>
  <c r="O53" i="51"/>
  <c r="J53" i="51"/>
  <c r="V49" i="51"/>
  <c r="Q49" i="51"/>
  <c r="O49" i="51"/>
  <c r="J49" i="51"/>
  <c r="O139" i="51"/>
  <c r="V134" i="51"/>
  <c r="Q134" i="51"/>
  <c r="O134" i="51"/>
  <c r="J134" i="51"/>
  <c r="Z134" i="51" s="1"/>
  <c r="AC134" i="51" s="1"/>
  <c r="V119" i="51"/>
  <c r="Q119" i="51"/>
  <c r="Z119" i="51" s="1"/>
  <c r="AC119" i="51" s="1"/>
  <c r="O119" i="51"/>
  <c r="N119" i="51"/>
  <c r="J119" i="51"/>
  <c r="V111" i="51"/>
  <c r="Q111" i="51"/>
  <c r="O111" i="51"/>
  <c r="J111" i="51"/>
  <c r="V97" i="51"/>
  <c r="Q97" i="51"/>
  <c r="O97" i="51"/>
  <c r="J97" i="51"/>
  <c r="V93" i="51"/>
  <c r="Q93" i="51"/>
  <c r="O93" i="51"/>
  <c r="J93" i="51"/>
  <c r="V75" i="51"/>
  <c r="Q75" i="51"/>
  <c r="O75" i="51"/>
  <c r="J75" i="51"/>
  <c r="N75" i="51" s="1"/>
  <c r="V65" i="51"/>
  <c r="Q65" i="51"/>
  <c r="O65" i="51"/>
  <c r="J65" i="51"/>
  <c r="V57" i="51"/>
  <c r="Q57" i="51"/>
  <c r="O57" i="51"/>
  <c r="J57" i="51"/>
  <c r="V52" i="51"/>
  <c r="Q52" i="51"/>
  <c r="O52" i="51"/>
  <c r="J52" i="51"/>
  <c r="V48" i="51"/>
  <c r="Q48" i="51"/>
  <c r="O48" i="51"/>
  <c r="J48" i="51"/>
  <c r="N48" i="51" s="1"/>
  <c r="V38" i="51"/>
  <c r="Q38" i="51"/>
  <c r="O38" i="51"/>
  <c r="J38" i="51"/>
  <c r="L123" i="51"/>
  <c r="O123" i="51" s="1"/>
  <c r="L37" i="51"/>
  <c r="O37" i="51" s="1"/>
  <c r="L101" i="51"/>
  <c r="O101" i="51" s="1"/>
  <c r="L64" i="51"/>
  <c r="O64" i="51" s="1"/>
  <c r="N138" i="51"/>
  <c r="O137" i="51"/>
  <c r="I92" i="51"/>
  <c r="L92" i="51" s="1"/>
  <c r="O92" i="51" s="1"/>
  <c r="I47" i="51"/>
  <c r="L47" i="51" s="1"/>
  <c r="O47" i="51" s="1"/>
  <c r="O46" i="51"/>
  <c r="L110" i="51"/>
  <c r="O110" i="51" s="1"/>
  <c r="L91" i="51"/>
  <c r="O91" i="51" s="1"/>
  <c r="AB122" i="51"/>
  <c r="AA122" i="51"/>
  <c r="Z122" i="51"/>
  <c r="AC122" i="51" s="1"/>
  <c r="O122" i="51"/>
  <c r="N122" i="51"/>
  <c r="L109" i="51"/>
  <c r="O109" i="51" s="1"/>
  <c r="L36" i="51"/>
  <c r="O36" i="51" s="1"/>
  <c r="O63" i="51"/>
  <c r="O62" i="51"/>
  <c r="O74" i="51"/>
  <c r="O45" i="51"/>
  <c r="AB108" i="51"/>
  <c r="AA108" i="51"/>
  <c r="Z108" i="51"/>
  <c r="AC108" i="51" s="1"/>
  <c r="O108" i="51"/>
  <c r="N108" i="51"/>
  <c r="L118" i="51"/>
  <c r="O118" i="51" s="1"/>
  <c r="J118" i="51"/>
  <c r="Z118" i="51" s="1"/>
  <c r="AC118" i="51" s="1"/>
  <c r="L107" i="51"/>
  <c r="O107" i="51" s="1"/>
  <c r="J107" i="51"/>
  <c r="Z107" i="51" s="1"/>
  <c r="AC107" i="51" s="1"/>
  <c r="L90" i="51"/>
  <c r="O90" i="51" s="1"/>
  <c r="J90" i="51"/>
  <c r="Z90" i="51" s="1"/>
  <c r="AC90" i="51" s="1"/>
  <c r="L73" i="51"/>
  <c r="O73" i="51" s="1"/>
  <c r="J73" i="51"/>
  <c r="Z73" i="51" s="1"/>
  <c r="AC73" i="51" s="1"/>
  <c r="L44" i="51"/>
  <c r="O44" i="51" s="1"/>
  <c r="J44" i="51"/>
  <c r="Z44" i="51" s="1"/>
  <c r="AC44" i="51" s="1"/>
  <c r="AB72" i="51"/>
  <c r="AA72" i="51"/>
  <c r="Z72" i="51"/>
  <c r="AC72" i="51" s="1"/>
  <c r="O72" i="51"/>
  <c r="N72" i="51"/>
  <c r="AB89" i="51"/>
  <c r="AA89" i="51"/>
  <c r="Z89" i="51"/>
  <c r="AC89" i="51" s="1"/>
  <c r="O89" i="51"/>
  <c r="N89" i="51"/>
  <c r="AB88" i="51"/>
  <c r="AA88" i="51"/>
  <c r="Z88" i="51"/>
  <c r="AC88" i="51" s="1"/>
  <c r="O88" i="51"/>
  <c r="N88" i="51"/>
  <c r="L106" i="51"/>
  <c r="J106" i="51"/>
  <c r="L87" i="51"/>
  <c r="J87" i="51"/>
  <c r="L56" i="51"/>
  <c r="J56" i="51"/>
  <c r="AB61" i="51"/>
  <c r="AA61" i="51"/>
  <c r="Z61" i="51"/>
  <c r="AC61" i="51" s="1"/>
  <c r="O61" i="51"/>
  <c r="N61" i="51"/>
  <c r="AB43" i="51"/>
  <c r="AA43" i="51"/>
  <c r="Z43" i="51"/>
  <c r="AC43" i="51" s="1"/>
  <c r="O43" i="51"/>
  <c r="N43" i="51"/>
  <c r="AB35" i="51"/>
  <c r="AA35" i="51"/>
  <c r="Z35" i="51"/>
  <c r="AC35" i="51" s="1"/>
  <c r="O35" i="51"/>
  <c r="N35" i="51"/>
  <c r="AB86" i="51"/>
  <c r="AA86" i="51"/>
  <c r="Z86" i="51"/>
  <c r="AC86" i="51" s="1"/>
  <c r="O86" i="51"/>
  <c r="N86" i="51"/>
  <c r="I117" i="51"/>
  <c r="L117" i="51" s="1"/>
  <c r="O117" i="51" s="1"/>
  <c r="I85" i="51"/>
  <c r="L85" i="51" s="1"/>
  <c r="O85" i="51" s="1"/>
  <c r="J71" i="51"/>
  <c r="I71" i="51"/>
  <c r="L71" i="51" s="1"/>
  <c r="O71" i="51" s="1"/>
  <c r="AB116" i="51"/>
  <c r="AA116" i="51"/>
  <c r="Z116" i="51"/>
  <c r="AC116" i="51" s="1"/>
  <c r="O116" i="51"/>
  <c r="N116" i="51"/>
  <c r="L115" i="51"/>
  <c r="O115" i="51" s="1"/>
  <c r="J115" i="51"/>
  <c r="Z115" i="51" s="1"/>
  <c r="AC115" i="51" s="1"/>
  <c r="L105" i="51"/>
  <c r="O105" i="51" s="1"/>
  <c r="J105" i="51"/>
  <c r="Z105" i="51" s="1"/>
  <c r="AC105" i="51" s="1"/>
  <c r="L84" i="51"/>
  <c r="O84" i="51" s="1"/>
  <c r="J84" i="51"/>
  <c r="Z84" i="51" s="1"/>
  <c r="AC84" i="51" s="1"/>
  <c r="L70" i="51"/>
  <c r="O70" i="51" s="1"/>
  <c r="J70" i="51"/>
  <c r="Z70" i="51" s="1"/>
  <c r="AC70" i="51" s="1"/>
  <c r="L42" i="51"/>
  <c r="O42" i="51" s="1"/>
  <c r="J42" i="51"/>
  <c r="Z42" i="51" s="1"/>
  <c r="AC42" i="51" s="1"/>
  <c r="AB83" i="51"/>
  <c r="AA83" i="51"/>
  <c r="Z83" i="51"/>
  <c r="AC83" i="51" s="1"/>
  <c r="O83" i="51"/>
  <c r="N83" i="51"/>
  <c r="AB55" i="51"/>
  <c r="AA55" i="51"/>
  <c r="Z55" i="51"/>
  <c r="AC55" i="51" s="1"/>
  <c r="O55" i="51"/>
  <c r="N55" i="51"/>
  <c r="AB104" i="51"/>
  <c r="AA104" i="51"/>
  <c r="Z104" i="51"/>
  <c r="AC104" i="51" s="1"/>
  <c r="O104" i="51"/>
  <c r="N104" i="51"/>
  <c r="AB82" i="51"/>
  <c r="AA82" i="51"/>
  <c r="Z82" i="51"/>
  <c r="AC82" i="51" s="1"/>
  <c r="O82" i="51"/>
  <c r="N82" i="51"/>
  <c r="AB34" i="51"/>
  <c r="AA34" i="51"/>
  <c r="Z34" i="51"/>
  <c r="AC34" i="51" s="1"/>
  <c r="O34" i="51"/>
  <c r="N34" i="51"/>
  <c r="L100" i="51"/>
  <c r="AA100" i="51" s="1"/>
  <c r="J100" i="51"/>
  <c r="L69" i="51"/>
  <c r="AA69" i="51" s="1"/>
  <c r="J69" i="51"/>
  <c r="L114" i="51"/>
  <c r="J114" i="51"/>
  <c r="L103" i="51"/>
  <c r="AA103" i="51" s="1"/>
  <c r="J103" i="51"/>
  <c r="L81" i="51"/>
  <c r="J81" i="51"/>
  <c r="L68" i="51"/>
  <c r="AA68" i="51" s="1"/>
  <c r="J68" i="51"/>
  <c r="L41" i="51"/>
  <c r="J41" i="51"/>
  <c r="AB133" i="51"/>
  <c r="AA133" i="51"/>
  <c r="Z133" i="51"/>
  <c r="AC133" i="51" s="1"/>
  <c r="O133" i="51"/>
  <c r="N133" i="51"/>
  <c r="AB40" i="51"/>
  <c r="AA40" i="51"/>
  <c r="Z40" i="51"/>
  <c r="AC40" i="51" s="1"/>
  <c r="O40" i="51"/>
  <c r="N40" i="51"/>
  <c r="AB33" i="51"/>
  <c r="AA33" i="51"/>
  <c r="Z33" i="51"/>
  <c r="AC33" i="51" s="1"/>
  <c r="O33" i="51"/>
  <c r="N33" i="51"/>
  <c r="AB132" i="51"/>
  <c r="AA132" i="51"/>
  <c r="Z132" i="51"/>
  <c r="AC132" i="51" s="1"/>
  <c r="O132" i="51"/>
  <c r="N132" i="51"/>
  <c r="AB128" i="51"/>
  <c r="AA128" i="51"/>
  <c r="Z128" i="51"/>
  <c r="AC128" i="51" s="1"/>
  <c r="O128" i="51"/>
  <c r="N128" i="51"/>
  <c r="AB80" i="51"/>
  <c r="AA80" i="51"/>
  <c r="Z80" i="51"/>
  <c r="AC80" i="51" s="1"/>
  <c r="O80" i="51"/>
  <c r="N80" i="51"/>
  <c r="AB127" i="51"/>
  <c r="AA127" i="51"/>
  <c r="Z127" i="51"/>
  <c r="AC127" i="51" s="1"/>
  <c r="O127" i="51"/>
  <c r="N127" i="51"/>
  <c r="AB126" i="51"/>
  <c r="AA126" i="51"/>
  <c r="Z126" i="51"/>
  <c r="AC126" i="51" s="1"/>
  <c r="O126" i="51"/>
  <c r="N126" i="51"/>
  <c r="AB78" i="51"/>
  <c r="AA78" i="51"/>
  <c r="Z78" i="51"/>
  <c r="AC78" i="51" s="1"/>
  <c r="O78" i="51"/>
  <c r="N78" i="51"/>
  <c r="AB131" i="51"/>
  <c r="AA131" i="51"/>
  <c r="Z131" i="51"/>
  <c r="AC131" i="51" s="1"/>
  <c r="O131" i="51"/>
  <c r="N131" i="51"/>
  <c r="AB130" i="51"/>
  <c r="AA130" i="51"/>
  <c r="Z130" i="51"/>
  <c r="AC130" i="51" s="1"/>
  <c r="AC136" i="51" s="1"/>
  <c r="O130" i="51"/>
  <c r="N130" i="51"/>
  <c r="AB96" i="51"/>
  <c r="AA96" i="51"/>
  <c r="Z96" i="51"/>
  <c r="AC96" i="51" s="1"/>
  <c r="O96" i="51"/>
  <c r="N96" i="51"/>
  <c r="L121" i="51"/>
  <c r="J121" i="51"/>
  <c r="AE36" i="51"/>
  <c r="J165" i="51" s="1"/>
  <c r="L99" i="51"/>
  <c r="O99" i="51" s="1"/>
  <c r="J99" i="51"/>
  <c r="AA99" i="51" s="1"/>
  <c r="L77" i="51"/>
  <c r="O77" i="51" s="1"/>
  <c r="J77" i="51"/>
  <c r="Z77" i="51" s="1"/>
  <c r="AC77" i="51" s="1"/>
  <c r="AC79" i="51" s="1"/>
  <c r="L60" i="51"/>
  <c r="O60" i="51" s="1"/>
  <c r="J60" i="51"/>
  <c r="Z60" i="51" s="1"/>
  <c r="AC60" i="51" s="1"/>
  <c r="L51" i="51"/>
  <c r="O51" i="51" s="1"/>
  <c r="J51" i="51"/>
  <c r="Z51" i="51" s="1"/>
  <c r="AC51" i="51" s="1"/>
  <c r="O31" i="51"/>
  <c r="I31" i="51"/>
  <c r="J31" i="51" s="1"/>
  <c r="Z31" i="51" s="1"/>
  <c r="AC31" i="51" s="1"/>
  <c r="O17" i="51"/>
  <c r="I17" i="51"/>
  <c r="J17" i="51" s="1"/>
  <c r="Z17" i="51" s="1"/>
  <c r="AC17" i="51" s="1"/>
  <c r="O30" i="51"/>
  <c r="J30" i="51"/>
  <c r="Z30" i="51" s="1"/>
  <c r="AC30" i="51" s="1"/>
  <c r="I30" i="51"/>
  <c r="O20" i="51"/>
  <c r="I20" i="51"/>
  <c r="J20" i="51" s="1"/>
  <c r="Z20" i="51" s="1"/>
  <c r="AC20" i="51" s="1"/>
  <c r="O7" i="51"/>
  <c r="I7" i="51"/>
  <c r="J7" i="51" s="1"/>
  <c r="Z7" i="51" s="1"/>
  <c r="AC7" i="51" s="1"/>
  <c r="O16" i="51"/>
  <c r="J16" i="51"/>
  <c r="Z16" i="51" s="1"/>
  <c r="AC16" i="51" s="1"/>
  <c r="V29" i="51"/>
  <c r="O29" i="51"/>
  <c r="V23" i="51"/>
  <c r="O23" i="51"/>
  <c r="V19" i="51"/>
  <c r="O19" i="51"/>
  <c r="V15" i="51"/>
  <c r="O15" i="51"/>
  <c r="V9" i="51"/>
  <c r="O9" i="51"/>
  <c r="V6" i="51"/>
  <c r="O6" i="51"/>
  <c r="O28" i="51"/>
  <c r="I28" i="51"/>
  <c r="J28" i="51" s="1"/>
  <c r="AB28" i="51" s="1"/>
  <c r="O14" i="51"/>
  <c r="I14" i="51"/>
  <c r="J14" i="51" s="1"/>
  <c r="AB14" i="51" s="1"/>
  <c r="O4" i="51"/>
  <c r="J4" i="51"/>
  <c r="AB4" i="51" s="1"/>
  <c r="O22" i="51"/>
  <c r="J22" i="51"/>
  <c r="AA22" i="51" s="1"/>
  <c r="O2" i="51"/>
  <c r="I2" i="51"/>
  <c r="J2" i="51" s="1"/>
  <c r="Z2" i="51" s="1"/>
  <c r="AC2" i="51" s="1"/>
  <c r="AB27" i="51"/>
  <c r="AA27" i="51"/>
  <c r="Z27" i="51"/>
  <c r="AC27" i="51" s="1"/>
  <c r="O27" i="51"/>
  <c r="N27" i="51"/>
  <c r="AB13" i="51"/>
  <c r="AA13" i="51"/>
  <c r="Z13" i="51"/>
  <c r="AC13" i="51" s="1"/>
  <c r="O13" i="51"/>
  <c r="N13" i="51"/>
  <c r="AB26" i="51"/>
  <c r="AA26" i="51"/>
  <c r="Z26" i="51"/>
  <c r="AC26" i="51" s="1"/>
  <c r="O26" i="51"/>
  <c r="N26" i="51"/>
  <c r="AB12" i="51"/>
  <c r="AA12" i="51"/>
  <c r="Z12" i="51"/>
  <c r="AC12" i="51" s="1"/>
  <c r="O12" i="51"/>
  <c r="N12" i="51"/>
  <c r="AE4" i="51"/>
  <c r="J29" i="51" s="1"/>
  <c r="AB25" i="51"/>
  <c r="AA25" i="51"/>
  <c r="Z25" i="51"/>
  <c r="AC25" i="51" s="1"/>
  <c r="O25" i="51"/>
  <c r="N25" i="51"/>
  <c r="AB11" i="51"/>
  <c r="AA11" i="51"/>
  <c r="Z11" i="51"/>
  <c r="AC11" i="51" s="1"/>
  <c r="O11" i="51"/>
  <c r="N11" i="51"/>
  <c r="AL29" i="32" l="1"/>
  <c r="AL35" i="32"/>
  <c r="Z75" i="51"/>
  <c r="AC75" i="51" s="1"/>
  <c r="AA53" i="51"/>
  <c r="AB168" i="51"/>
  <c r="AA258" i="51"/>
  <c r="Z260" i="51"/>
  <c r="AC260" i="51" s="1"/>
  <c r="AA313" i="51"/>
  <c r="AA330" i="51"/>
  <c r="Z289" i="51"/>
  <c r="AC289" i="51" s="1"/>
  <c r="N409" i="51"/>
  <c r="Z421" i="51"/>
  <c r="AC421" i="51" s="1"/>
  <c r="N487" i="51"/>
  <c r="Z532" i="51"/>
  <c r="AC532" i="51" s="1"/>
  <c r="AB35" i="32"/>
  <c r="AB29" i="32"/>
  <c r="AB40" i="32" s="1"/>
  <c r="AA57" i="51"/>
  <c r="J528" i="51"/>
  <c r="AA528" i="51" s="1"/>
  <c r="AH41" i="32"/>
  <c r="AJ35" i="32"/>
  <c r="AJ29" i="32"/>
  <c r="P29" i="32"/>
  <c r="P40" i="32" s="1"/>
  <c r="P35" i="32"/>
  <c r="H29" i="32"/>
  <c r="H40" i="32" s="1"/>
  <c r="H35" i="32"/>
  <c r="AD29" i="32"/>
  <c r="AD40" i="32" s="1"/>
  <c r="AD35" i="32"/>
  <c r="AC129" i="51"/>
  <c r="AA97" i="51"/>
  <c r="AL24" i="32"/>
  <c r="AF29" i="32"/>
  <c r="AF40" i="32" s="1"/>
  <c r="AF35" i="32"/>
  <c r="X29" i="32"/>
  <c r="X40" i="32" s="1"/>
  <c r="X35" i="32"/>
  <c r="Z48" i="51"/>
  <c r="AC48" i="51" s="1"/>
  <c r="AA357" i="51"/>
  <c r="J389" i="51"/>
  <c r="N444" i="51"/>
  <c r="R36" i="32"/>
  <c r="R41" i="32" s="1"/>
  <c r="J41" i="32"/>
  <c r="X41" i="32"/>
  <c r="T35" i="32"/>
  <c r="T29" i="32"/>
  <c r="T40" i="32" s="1"/>
  <c r="L35" i="32"/>
  <c r="L29" i="32"/>
  <c r="L40" i="32" s="1"/>
  <c r="V40" i="32"/>
  <c r="N40" i="32"/>
  <c r="F40" i="32"/>
  <c r="Z121" i="51"/>
  <c r="AC121" i="51" s="1"/>
  <c r="AB68" i="51"/>
  <c r="AB103" i="51"/>
  <c r="AB69" i="51"/>
  <c r="AB56" i="51"/>
  <c r="AB106" i="51"/>
  <c r="N57" i="51"/>
  <c r="Z49" i="51"/>
  <c r="AC49" i="51" s="1"/>
  <c r="AA66" i="51"/>
  <c r="N206" i="51"/>
  <c r="Z243" i="51"/>
  <c r="AC243" i="51" s="1"/>
  <c r="AB260" i="51"/>
  <c r="Z308" i="51"/>
  <c r="AC308" i="51" s="1"/>
  <c r="AB340" i="51"/>
  <c r="N309" i="51"/>
  <c r="AA366" i="51"/>
  <c r="N347" i="51"/>
  <c r="N422" i="51"/>
  <c r="AC3" i="51"/>
  <c r="Z93" i="51"/>
  <c r="AC93" i="51" s="1"/>
  <c r="Z94" i="51"/>
  <c r="AC94" i="51" s="1"/>
  <c r="AA321" i="51"/>
  <c r="L378" i="51"/>
  <c r="O378" i="51" s="1"/>
  <c r="Z364" i="51"/>
  <c r="AC364" i="51" s="1"/>
  <c r="AB364" i="51"/>
  <c r="Z380" i="51"/>
  <c r="AC380" i="51" s="1"/>
  <c r="Z359" i="51"/>
  <c r="AC359" i="51" s="1"/>
  <c r="AB381" i="51"/>
  <c r="Z452" i="51"/>
  <c r="AC452" i="51" s="1"/>
  <c r="AC453" i="51" s="1"/>
  <c r="AA490" i="51"/>
  <c r="AB41" i="51"/>
  <c r="AB81" i="51"/>
  <c r="AB114" i="51"/>
  <c r="AB100" i="51"/>
  <c r="AB87" i="51"/>
  <c r="AB48" i="51"/>
  <c r="N97" i="51"/>
  <c r="Z192" i="51"/>
  <c r="AC192" i="51" s="1"/>
  <c r="AC194" i="51" s="1"/>
  <c r="Z317" i="51"/>
  <c r="AC317" i="51" s="1"/>
  <c r="AC318" i="51" s="1"/>
  <c r="N289" i="51"/>
  <c r="Z309" i="51"/>
  <c r="AC309" i="51" s="1"/>
  <c r="Z407" i="51"/>
  <c r="AC407" i="51" s="1"/>
  <c r="Z347" i="51"/>
  <c r="AC347" i="51" s="1"/>
  <c r="AB421" i="51"/>
  <c r="Z422" i="51"/>
  <c r="AC422" i="51" s="1"/>
  <c r="AA114" i="51"/>
  <c r="Z481" i="51"/>
  <c r="AC481" i="51" s="1"/>
  <c r="AA58" i="51"/>
  <c r="AA224" i="51"/>
  <c r="Z227" i="51"/>
  <c r="AC227" i="51" s="1"/>
  <c r="AC228" i="51" s="1"/>
  <c r="AA383" i="51"/>
  <c r="AA419" i="51"/>
  <c r="N407" i="51"/>
  <c r="AA372" i="51"/>
  <c r="Z444" i="51"/>
  <c r="AC444" i="51" s="1"/>
  <c r="AC445" i="51" s="1"/>
  <c r="N22" i="51"/>
  <c r="AA121" i="51"/>
  <c r="Z52" i="51"/>
  <c r="AC52" i="51" s="1"/>
  <c r="AA225" i="51"/>
  <c r="Z391" i="51"/>
  <c r="AC391" i="51" s="1"/>
  <c r="Z381" i="51"/>
  <c r="AC381" i="51" s="1"/>
  <c r="Z464" i="51"/>
  <c r="AC464" i="51" s="1"/>
  <c r="AA170" i="51"/>
  <c r="AA279" i="51"/>
  <c r="AA396" i="51"/>
  <c r="Z404" i="51"/>
  <c r="AC404" i="51" s="1"/>
  <c r="O121" i="51"/>
  <c r="AA38" i="51"/>
  <c r="AA48" i="51"/>
  <c r="AA65" i="51"/>
  <c r="AA75" i="51"/>
  <c r="AA111" i="51"/>
  <c r="AA119" i="51"/>
  <c r="N53" i="51"/>
  <c r="AB53" i="51"/>
  <c r="AB112" i="51"/>
  <c r="AA145" i="51"/>
  <c r="AA178" i="51"/>
  <c r="AA195" i="51"/>
  <c r="Z168" i="51"/>
  <c r="AC168" i="51" s="1"/>
  <c r="AA250" i="51"/>
  <c r="Z224" i="51"/>
  <c r="AC224" i="51" s="1"/>
  <c r="AA243" i="51"/>
  <c r="O279" i="51"/>
  <c r="AB313" i="51"/>
  <c r="AB330" i="51"/>
  <c r="Z328" i="51"/>
  <c r="AC328" i="51" s="1"/>
  <c r="Z295" i="51"/>
  <c r="AC295" i="51" s="1"/>
  <c r="N340" i="51"/>
  <c r="AA309" i="51"/>
  <c r="AB366" i="51"/>
  <c r="AB396" i="51"/>
  <c r="Z362" i="51"/>
  <c r="AC362" i="51" s="1"/>
  <c r="AB363" i="51"/>
  <c r="AB408" i="51"/>
  <c r="AA347" i="51"/>
  <c r="N364" i="51"/>
  <c r="Z385" i="51"/>
  <c r="AC385" i="51" s="1"/>
  <c r="AA385" i="51"/>
  <c r="AA391" i="51"/>
  <c r="AA403" i="51"/>
  <c r="AA409" i="51"/>
  <c r="N421" i="51"/>
  <c r="Z355" i="51"/>
  <c r="AC355" i="51" s="1"/>
  <c r="AA355" i="51"/>
  <c r="AA359" i="51"/>
  <c r="AA381" i="51"/>
  <c r="N404" i="51"/>
  <c r="Z433" i="51"/>
  <c r="AC433" i="51" s="1"/>
  <c r="AC434" i="51" s="1"/>
  <c r="AA433" i="51"/>
  <c r="Z440" i="51"/>
  <c r="AC440" i="51" s="1"/>
  <c r="AC441" i="51" s="1"/>
  <c r="AB444" i="51"/>
  <c r="N448" i="51"/>
  <c r="Z456" i="51"/>
  <c r="AC456" i="51" s="1"/>
  <c r="AC457" i="51" s="1"/>
  <c r="Z479" i="51"/>
  <c r="AC479" i="51" s="1"/>
  <c r="AB480" i="51"/>
  <c r="N472" i="51"/>
  <c r="AB472" i="51"/>
  <c r="N473" i="51"/>
  <c r="J534" i="51"/>
  <c r="Z534" i="51" s="1"/>
  <c r="AC534" i="51" s="1"/>
  <c r="J537" i="51"/>
  <c r="AB22" i="51"/>
  <c r="AA56" i="51"/>
  <c r="AA106" i="51"/>
  <c r="AB57" i="51"/>
  <c r="AB97" i="51"/>
  <c r="Z174" i="51"/>
  <c r="AC174" i="51" s="1"/>
  <c r="AB206" i="51"/>
  <c r="AA227" i="51"/>
  <c r="AB225" i="51"/>
  <c r="N317" i="51"/>
  <c r="AB391" i="51"/>
  <c r="AB359" i="51"/>
  <c r="AB448" i="51"/>
  <c r="N464" i="51"/>
  <c r="AA465" i="51"/>
  <c r="Z487" i="51"/>
  <c r="AC487" i="51" s="1"/>
  <c r="AC488" i="51" s="1"/>
  <c r="AB473" i="51"/>
  <c r="Z22" i="51"/>
  <c r="AC22" i="51" s="1"/>
  <c r="AA41" i="51"/>
  <c r="AA81" i="51"/>
  <c r="Z53" i="51"/>
  <c r="AC53" i="51" s="1"/>
  <c r="AB66" i="51"/>
  <c r="Z112" i="51"/>
  <c r="AC112" i="51" s="1"/>
  <c r="AA186" i="51"/>
  <c r="N168" i="51"/>
  <c r="N224" i="51"/>
  <c r="AB224" i="51"/>
  <c r="AB243" i="51"/>
  <c r="N225" i="51"/>
  <c r="Z225" i="51"/>
  <c r="AC225" i="51" s="1"/>
  <c r="AB279" i="51"/>
  <c r="AA298" i="51"/>
  <c r="AB321" i="51"/>
  <c r="N330" i="51"/>
  <c r="Z327" i="51"/>
  <c r="AC327" i="51" s="1"/>
  <c r="AC329" i="51" s="1"/>
  <c r="Z294" i="51"/>
  <c r="AC294" i="51" s="1"/>
  <c r="N328" i="51"/>
  <c r="N295" i="51"/>
  <c r="AB295" i="51"/>
  <c r="Z340" i="51"/>
  <c r="AC340" i="51" s="1"/>
  <c r="AC341" i="51" s="1"/>
  <c r="AB357" i="51"/>
  <c r="AB383" i="51"/>
  <c r="AB419" i="51"/>
  <c r="N362" i="51"/>
  <c r="AB390" i="51"/>
  <c r="Z354" i="51"/>
  <c r="AC354" i="51" s="1"/>
  <c r="AA354" i="51"/>
  <c r="AA364" i="51"/>
  <c r="AA380" i="51"/>
  <c r="N391" i="51"/>
  <c r="Z417" i="51"/>
  <c r="AC417" i="51" s="1"/>
  <c r="AA417" i="51"/>
  <c r="AA421" i="51"/>
  <c r="N359" i="51"/>
  <c r="Z392" i="51"/>
  <c r="AC392" i="51" s="1"/>
  <c r="AA392" i="51"/>
  <c r="AA404" i="51"/>
  <c r="AA422" i="51"/>
  <c r="N440" i="51"/>
  <c r="Z448" i="51"/>
  <c r="AC448" i="51" s="1"/>
  <c r="AC449" i="51" s="1"/>
  <c r="AB452" i="51"/>
  <c r="N456" i="51"/>
  <c r="N479" i="51"/>
  <c r="AA471" i="51"/>
  <c r="O480" i="51"/>
  <c r="Z472" i="51"/>
  <c r="AC472" i="51" s="1"/>
  <c r="Z473" i="51"/>
  <c r="AC473" i="51" s="1"/>
  <c r="J117" i="51"/>
  <c r="Z117" i="51" s="1"/>
  <c r="AC117" i="51" s="1"/>
  <c r="AA87" i="51"/>
  <c r="Z57" i="51"/>
  <c r="AC57" i="51" s="1"/>
  <c r="AB75" i="51"/>
  <c r="Z97" i="51"/>
  <c r="AC97" i="51" s="1"/>
  <c r="AC98" i="51" s="1"/>
  <c r="AB119" i="51"/>
  <c r="N174" i="51"/>
  <c r="AB174" i="51"/>
  <c r="Z206" i="51"/>
  <c r="AC206" i="51" s="1"/>
  <c r="AC207" i="51" s="1"/>
  <c r="N293" i="51"/>
  <c r="AB389" i="51"/>
  <c r="AB440" i="51"/>
  <c r="AB456" i="51"/>
  <c r="AA481" i="51"/>
  <c r="J536" i="51"/>
  <c r="AA536" i="51" s="1"/>
  <c r="J538" i="51"/>
  <c r="AA538" i="51" s="1"/>
  <c r="AB29" i="51"/>
  <c r="Z29" i="51"/>
  <c r="AC29" i="51" s="1"/>
  <c r="AA29" i="51"/>
  <c r="N29" i="51"/>
  <c r="AB71" i="51"/>
  <c r="Z165" i="51"/>
  <c r="AC165" i="51" s="1"/>
  <c r="AA165" i="51"/>
  <c r="AB165" i="51"/>
  <c r="N165" i="51"/>
  <c r="AA4" i="51"/>
  <c r="AA14" i="51"/>
  <c r="AA28" i="51"/>
  <c r="Z99" i="51"/>
  <c r="AC99" i="51" s="1"/>
  <c r="N2" i="51"/>
  <c r="AB2" i="51"/>
  <c r="Z4" i="51"/>
  <c r="AC4" i="51" s="1"/>
  <c r="AC5" i="51" s="1"/>
  <c r="Z14" i="51"/>
  <c r="AC14" i="51" s="1"/>
  <c r="Z28" i="51"/>
  <c r="AC28" i="51" s="1"/>
  <c r="AC32" i="51" s="1"/>
  <c r="N16" i="51"/>
  <c r="AB16" i="51"/>
  <c r="N7" i="51"/>
  <c r="AB7" i="51"/>
  <c r="N20" i="51"/>
  <c r="AB20" i="51"/>
  <c r="N30" i="51"/>
  <c r="AB30" i="51"/>
  <c r="N17" i="51"/>
  <c r="AB17" i="51"/>
  <c r="N31" i="51"/>
  <c r="AB31" i="51"/>
  <c r="N121" i="51"/>
  <c r="AB121" i="51"/>
  <c r="Z41" i="51"/>
  <c r="AC41" i="51" s="1"/>
  <c r="Z68" i="51"/>
  <c r="AC68" i="51" s="1"/>
  <c r="Z81" i="51"/>
  <c r="AC81" i="51" s="1"/>
  <c r="Z103" i="51"/>
  <c r="AC103" i="51" s="1"/>
  <c r="Z114" i="51"/>
  <c r="AC114" i="51" s="1"/>
  <c r="AC120" i="51" s="1"/>
  <c r="Z69" i="51"/>
  <c r="AC69" i="51" s="1"/>
  <c r="Z100" i="51"/>
  <c r="AC100" i="51" s="1"/>
  <c r="AA71" i="51"/>
  <c r="J85" i="51"/>
  <c r="Z56" i="51"/>
  <c r="AC56" i="51" s="1"/>
  <c r="Z87" i="51"/>
  <c r="AC87" i="51" s="1"/>
  <c r="Z106" i="51"/>
  <c r="AC106" i="51" s="1"/>
  <c r="N44" i="51"/>
  <c r="AB44" i="51"/>
  <c r="N73" i="51"/>
  <c r="AB73" i="51"/>
  <c r="N90" i="51"/>
  <c r="AB90" i="51"/>
  <c r="N107" i="51"/>
  <c r="AB107" i="51"/>
  <c r="N118" i="51"/>
  <c r="AB118" i="51"/>
  <c r="J63" i="51"/>
  <c r="N38" i="51"/>
  <c r="Z38" i="51"/>
  <c r="AC38" i="51" s="1"/>
  <c r="AB52" i="51"/>
  <c r="N65" i="51"/>
  <c r="Z65" i="51"/>
  <c r="AC65" i="51" s="1"/>
  <c r="AB93" i="51"/>
  <c r="N111" i="51"/>
  <c r="Z111" i="51"/>
  <c r="AC111" i="51" s="1"/>
  <c r="AB134" i="51"/>
  <c r="AB49" i="51"/>
  <c r="N58" i="51"/>
  <c r="Z58" i="51"/>
  <c r="AC58" i="51" s="1"/>
  <c r="AB94" i="51"/>
  <c r="N124" i="51"/>
  <c r="Z124" i="51"/>
  <c r="AC124" i="51" s="1"/>
  <c r="Z145" i="51"/>
  <c r="AC145" i="51" s="1"/>
  <c r="AC148" i="51" s="1"/>
  <c r="Z170" i="51"/>
  <c r="AC170" i="51" s="1"/>
  <c r="Z178" i="51"/>
  <c r="AC178" i="51" s="1"/>
  <c r="AC180" i="51" s="1"/>
  <c r="Z186" i="51"/>
  <c r="AC186" i="51" s="1"/>
  <c r="Z195" i="51"/>
  <c r="AC195" i="51" s="1"/>
  <c r="N152" i="51"/>
  <c r="AB152" i="51"/>
  <c r="N192" i="51"/>
  <c r="AB192" i="51"/>
  <c r="N160" i="51"/>
  <c r="AB160" i="51"/>
  <c r="N182" i="51"/>
  <c r="AB182" i="51"/>
  <c r="N193" i="51"/>
  <c r="AB193" i="51"/>
  <c r="J163" i="51"/>
  <c r="J208" i="51"/>
  <c r="AB167" i="51"/>
  <c r="N200" i="51"/>
  <c r="Z200" i="51"/>
  <c r="AC200" i="51" s="1"/>
  <c r="AC201" i="51" s="1"/>
  <c r="J210" i="51"/>
  <c r="Z535" i="51"/>
  <c r="AC535" i="51" s="1"/>
  <c r="AA535" i="51"/>
  <c r="AB535" i="51"/>
  <c r="J6" i="51"/>
  <c r="J9" i="51"/>
  <c r="J15" i="51"/>
  <c r="J19" i="51"/>
  <c r="J23" i="51"/>
  <c r="AA7" i="51"/>
  <c r="AA20" i="51"/>
  <c r="N60" i="51"/>
  <c r="N77" i="51"/>
  <c r="N99" i="51"/>
  <c r="O41" i="51"/>
  <c r="O68" i="51"/>
  <c r="O81" i="51"/>
  <c r="O103" i="51"/>
  <c r="O114" i="51"/>
  <c r="O69" i="51"/>
  <c r="O100" i="51"/>
  <c r="N42" i="51"/>
  <c r="AB42" i="51"/>
  <c r="N70" i="51"/>
  <c r="AB70" i="51"/>
  <c r="N84" i="51"/>
  <c r="AB84" i="51"/>
  <c r="N105" i="51"/>
  <c r="AB105" i="51"/>
  <c r="N115" i="51"/>
  <c r="AB115" i="51"/>
  <c r="Z71" i="51"/>
  <c r="AC71" i="51" s="1"/>
  <c r="O56" i="51"/>
  <c r="O87" i="51"/>
  <c r="O106" i="51"/>
  <c r="AA44" i="51"/>
  <c r="AA73" i="51"/>
  <c r="AA90" i="51"/>
  <c r="AA107" i="51"/>
  <c r="AA118" i="51"/>
  <c r="J45" i="51"/>
  <c r="J36" i="51"/>
  <c r="J109" i="51"/>
  <c r="J64" i="51"/>
  <c r="J101" i="51"/>
  <c r="J37" i="51"/>
  <c r="J123" i="51"/>
  <c r="AA52" i="51"/>
  <c r="AA93" i="51"/>
  <c r="AA134" i="51"/>
  <c r="AA49" i="51"/>
  <c r="AA94" i="51"/>
  <c r="O145" i="51"/>
  <c r="O170" i="51"/>
  <c r="O178" i="51"/>
  <c r="O186" i="51"/>
  <c r="O195" i="51"/>
  <c r="AA152" i="51"/>
  <c r="AA192" i="51"/>
  <c r="AA160" i="51"/>
  <c r="AA182" i="51"/>
  <c r="AA193" i="51"/>
  <c r="J164" i="51"/>
  <c r="L209" i="51"/>
  <c r="AA167" i="51"/>
  <c r="Z530" i="51"/>
  <c r="AC530" i="51" s="1"/>
  <c r="N530" i="51"/>
  <c r="AA530" i="51"/>
  <c r="AB530" i="51"/>
  <c r="AA2" i="51"/>
  <c r="AA16" i="51"/>
  <c r="AA30" i="51"/>
  <c r="AA17" i="51"/>
  <c r="AA31" i="51"/>
  <c r="N51" i="51"/>
  <c r="AB51" i="51"/>
  <c r="AB60" i="51"/>
  <c r="AB77" i="51"/>
  <c r="AB99" i="51"/>
  <c r="N4" i="51"/>
  <c r="N14" i="51"/>
  <c r="N28" i="51"/>
  <c r="AA51" i="51"/>
  <c r="AA60" i="51"/>
  <c r="AA77" i="51"/>
  <c r="N41" i="51"/>
  <c r="N68" i="51"/>
  <c r="N81" i="51"/>
  <c r="N103" i="51"/>
  <c r="N114" i="51"/>
  <c r="N69" i="51"/>
  <c r="N100" i="51"/>
  <c r="AA42" i="51"/>
  <c r="AA70" i="51"/>
  <c r="AA84" i="51"/>
  <c r="AA105" i="51"/>
  <c r="AA115" i="51"/>
  <c r="N56" i="51"/>
  <c r="N87" i="51"/>
  <c r="N106" i="51"/>
  <c r="J74" i="51"/>
  <c r="J92" i="51"/>
  <c r="J137" i="51"/>
  <c r="AB38" i="51"/>
  <c r="N52" i="51"/>
  <c r="AB65" i="51"/>
  <c r="N93" i="51"/>
  <c r="AB111" i="51"/>
  <c r="N134" i="51"/>
  <c r="J139" i="51"/>
  <c r="N49" i="51"/>
  <c r="AB58" i="51"/>
  <c r="N94" i="51"/>
  <c r="AB124" i="51"/>
  <c r="AA135" i="51"/>
  <c r="N145" i="51"/>
  <c r="N170" i="51"/>
  <c r="N178" i="51"/>
  <c r="N186" i="51"/>
  <c r="N195" i="51"/>
  <c r="J161" i="51"/>
  <c r="N167" i="51"/>
  <c r="AB200" i="51"/>
  <c r="J460" i="51"/>
  <c r="J368" i="51"/>
  <c r="J353" i="51"/>
  <c r="L343" i="51"/>
  <c r="J287" i="51"/>
  <c r="J242" i="51"/>
  <c r="L272" i="51"/>
  <c r="J236" i="51"/>
  <c r="J482" i="51"/>
  <c r="J438" i="51"/>
  <c r="L436" i="51"/>
  <c r="J401" i="51"/>
  <c r="J352" i="51"/>
  <c r="J342" i="51"/>
  <c r="J286" i="51"/>
  <c r="J241" i="51"/>
  <c r="J271" i="51"/>
  <c r="J467" i="51"/>
  <c r="J437" i="51"/>
  <c r="J435" i="51"/>
  <c r="J379" i="51"/>
  <c r="J351" i="51"/>
  <c r="J344" i="51"/>
  <c r="J331" i="51"/>
  <c r="J275" i="51"/>
  <c r="J324" i="51"/>
  <c r="J307" i="51"/>
  <c r="J306" i="51"/>
  <c r="J259" i="51"/>
  <c r="J273" i="51"/>
  <c r="J257" i="51"/>
  <c r="J212" i="51"/>
  <c r="J247" i="51"/>
  <c r="J229" i="51"/>
  <c r="J240" i="51"/>
  <c r="J491" i="51"/>
  <c r="J483" i="51"/>
  <c r="J468" i="51"/>
  <c r="J466" i="51"/>
  <c r="J420" i="51"/>
  <c r="J346" i="51"/>
  <c r="J402" i="51"/>
  <c r="J370" i="51"/>
  <c r="J369" i="51"/>
  <c r="J416" i="51"/>
  <c r="J305" i="51"/>
  <c r="J244" i="51"/>
  <c r="J239" i="51"/>
  <c r="J238" i="51"/>
  <c r="Z378" i="51"/>
  <c r="AC378" i="51" s="1"/>
  <c r="AA378" i="51"/>
  <c r="AB378" i="51"/>
  <c r="N378" i="51"/>
  <c r="N71" i="51"/>
  <c r="J62" i="51"/>
  <c r="J91" i="51"/>
  <c r="J110" i="51"/>
  <c r="J46" i="51"/>
  <c r="J47" i="51"/>
  <c r="L138" i="51"/>
  <c r="J162" i="51"/>
  <c r="J166" i="51"/>
  <c r="J173" i="51"/>
  <c r="J189" i="51"/>
  <c r="J141" i="51"/>
  <c r="J196" i="51"/>
  <c r="AA168" i="51"/>
  <c r="Z250" i="51"/>
  <c r="AC250" i="51" s="1"/>
  <c r="AC252" i="51" s="1"/>
  <c r="AB227" i="51"/>
  <c r="N258" i="51"/>
  <c r="Z258" i="51"/>
  <c r="AC258" i="51" s="1"/>
  <c r="N245" i="51"/>
  <c r="Z245" i="51"/>
  <c r="AC245" i="51" s="1"/>
  <c r="Z279" i="51"/>
  <c r="AC279" i="51" s="1"/>
  <c r="Z298" i="51"/>
  <c r="AC298" i="51" s="1"/>
  <c r="Z313" i="51"/>
  <c r="AC313" i="51" s="1"/>
  <c r="AC315" i="51" s="1"/>
  <c r="Z321" i="51"/>
  <c r="AC321" i="51" s="1"/>
  <c r="Z330" i="51"/>
  <c r="AC330" i="51" s="1"/>
  <c r="AB293" i="51"/>
  <c r="AB327" i="51"/>
  <c r="AB294" i="51"/>
  <c r="AB317" i="51"/>
  <c r="AB328" i="51"/>
  <c r="N288" i="51"/>
  <c r="Z288" i="51"/>
  <c r="AC288" i="51" s="1"/>
  <c r="AB308" i="51"/>
  <c r="AA340" i="51"/>
  <c r="AA289" i="51"/>
  <c r="N296" i="51"/>
  <c r="Z296" i="51"/>
  <c r="AC296" i="51" s="1"/>
  <c r="Z357" i="51"/>
  <c r="AC357" i="51" s="1"/>
  <c r="AC360" i="51" s="1"/>
  <c r="Z366" i="51"/>
  <c r="AC366" i="51" s="1"/>
  <c r="Z383" i="51"/>
  <c r="AC383" i="51" s="1"/>
  <c r="AC386" i="51" s="1"/>
  <c r="Z396" i="51"/>
  <c r="AC396" i="51" s="1"/>
  <c r="Z419" i="51"/>
  <c r="AC419" i="51" s="1"/>
  <c r="AB362" i="51"/>
  <c r="AB407" i="51"/>
  <c r="AA389" i="51"/>
  <c r="J415" i="51"/>
  <c r="AA363" i="51"/>
  <c r="AA390" i="51"/>
  <c r="AA408" i="51"/>
  <c r="AB354" i="51"/>
  <c r="N371" i="51"/>
  <c r="Z371" i="51"/>
  <c r="AC371" i="51" s="1"/>
  <c r="AB385" i="51"/>
  <c r="N403" i="51"/>
  <c r="Z403" i="51"/>
  <c r="AC403" i="51" s="1"/>
  <c r="AB417" i="51"/>
  <c r="AB355" i="51"/>
  <c r="N372" i="51"/>
  <c r="Z372" i="51"/>
  <c r="AC372" i="51" s="1"/>
  <c r="AB392" i="51"/>
  <c r="N410" i="51"/>
  <c r="Z410" i="51"/>
  <c r="AC410" i="51" s="1"/>
  <c r="AB433" i="51"/>
  <c r="Z442" i="51"/>
  <c r="AC442" i="51" s="1"/>
  <c r="AC443" i="51" s="1"/>
  <c r="N446" i="51"/>
  <c r="AB446" i="51"/>
  <c r="Z450" i="51"/>
  <c r="AC450" i="51" s="1"/>
  <c r="AC451" i="51" s="1"/>
  <c r="N454" i="51"/>
  <c r="AB454" i="51"/>
  <c r="Z458" i="51"/>
  <c r="AC458" i="51" s="1"/>
  <c r="AC459" i="51" s="1"/>
  <c r="AB464" i="51"/>
  <c r="AB479" i="51"/>
  <c r="Z471" i="51"/>
  <c r="AC471" i="51" s="1"/>
  <c r="AC474" i="51" s="1"/>
  <c r="Z480" i="51"/>
  <c r="AC480" i="51" s="1"/>
  <c r="N465" i="51"/>
  <c r="Z465" i="51"/>
  <c r="AC465" i="51" s="1"/>
  <c r="AB481" i="51"/>
  <c r="N490" i="51"/>
  <c r="Z490" i="51"/>
  <c r="AC490" i="51" s="1"/>
  <c r="N492" i="51"/>
  <c r="AB492" i="51"/>
  <c r="N528" i="51"/>
  <c r="Z528" i="51"/>
  <c r="AC528" i="51" s="1"/>
  <c r="J529" i="51"/>
  <c r="AB532" i="51"/>
  <c r="AB534" i="51"/>
  <c r="Z536" i="51"/>
  <c r="AC536" i="51" s="1"/>
  <c r="N538" i="51"/>
  <c r="Z538" i="51"/>
  <c r="AC538" i="51" s="1"/>
  <c r="O313" i="51"/>
  <c r="O321" i="51"/>
  <c r="O330" i="51"/>
  <c r="AA293" i="51"/>
  <c r="AA327" i="51"/>
  <c r="AA294" i="51"/>
  <c r="AA317" i="51"/>
  <c r="AA328" i="51"/>
  <c r="AA308" i="51"/>
  <c r="O357" i="51"/>
  <c r="O366" i="51"/>
  <c r="O383" i="51"/>
  <c r="O396" i="51"/>
  <c r="O419" i="51"/>
  <c r="AA362" i="51"/>
  <c r="AA407" i="51"/>
  <c r="Z389" i="51"/>
  <c r="AC389" i="51" s="1"/>
  <c r="Z363" i="51"/>
  <c r="AC363" i="51" s="1"/>
  <c r="Z390" i="51"/>
  <c r="AC390" i="51" s="1"/>
  <c r="Z408" i="51"/>
  <c r="AC408" i="51" s="1"/>
  <c r="AA446" i="51"/>
  <c r="AA454" i="51"/>
  <c r="AA464" i="51"/>
  <c r="AA479" i="51"/>
  <c r="AA492" i="51"/>
  <c r="AA532" i="51"/>
  <c r="AA534" i="51"/>
  <c r="N250" i="51"/>
  <c r="N227" i="51"/>
  <c r="AB258" i="51"/>
  <c r="AB245" i="51"/>
  <c r="AA260" i="51"/>
  <c r="N279" i="51"/>
  <c r="N298" i="51"/>
  <c r="N313" i="51"/>
  <c r="N321" i="51"/>
  <c r="AB288" i="51"/>
  <c r="N308" i="51"/>
  <c r="AB296" i="51"/>
  <c r="N357" i="51"/>
  <c r="N366" i="51"/>
  <c r="N383" i="51"/>
  <c r="N396" i="51"/>
  <c r="N419" i="51"/>
  <c r="N354" i="51"/>
  <c r="AB371" i="51"/>
  <c r="N385" i="51"/>
  <c r="AB403" i="51"/>
  <c r="N417" i="51"/>
  <c r="N355" i="51"/>
  <c r="AB372" i="51"/>
  <c r="N392" i="51"/>
  <c r="AB410" i="51"/>
  <c r="N433" i="51"/>
  <c r="N442" i="51"/>
  <c r="AB442" i="51"/>
  <c r="N450" i="51"/>
  <c r="AB450" i="51"/>
  <c r="N458" i="51"/>
  <c r="AB458" i="51"/>
  <c r="N471" i="51"/>
  <c r="N480" i="51"/>
  <c r="AB465" i="51"/>
  <c r="N481" i="51"/>
  <c r="AB490" i="51"/>
  <c r="J527" i="51"/>
  <c r="AB528" i="51"/>
  <c r="J531" i="51"/>
  <c r="J533" i="51"/>
  <c r="AB536" i="51"/>
  <c r="AB538" i="51"/>
  <c r="N389" i="51"/>
  <c r="N363" i="51"/>
  <c r="N390" i="51"/>
  <c r="N408" i="51"/>
  <c r="AC226" i="51" l="1"/>
  <c r="AC54" i="51"/>
  <c r="AL30" i="32"/>
  <c r="AL41" i="32" s="1"/>
  <c r="AL36" i="32"/>
  <c r="AC297" i="51"/>
  <c r="AC365" i="51"/>
  <c r="AC393" i="51"/>
  <c r="AJ40" i="32"/>
  <c r="AL40" i="32"/>
  <c r="AC59" i="51"/>
  <c r="AC411" i="51"/>
  <c r="AA117" i="51"/>
  <c r="N117" i="51"/>
  <c r="AB117" i="51"/>
  <c r="AA537" i="51"/>
  <c r="Z537" i="51"/>
  <c r="AC537" i="51" s="1"/>
  <c r="AB537" i="51"/>
  <c r="AB305" i="51"/>
  <c r="N305" i="51"/>
  <c r="Z305" i="51"/>
  <c r="AC305" i="51" s="1"/>
  <c r="AA305" i="51"/>
  <c r="AA402" i="51"/>
  <c r="AB402" i="51"/>
  <c r="N402" i="51"/>
  <c r="Z402" i="51"/>
  <c r="AC402" i="51" s="1"/>
  <c r="AB229" i="51"/>
  <c r="N229" i="51"/>
  <c r="Z229" i="51"/>
  <c r="AC229" i="51" s="1"/>
  <c r="AC230" i="51" s="1"/>
  <c r="AA229" i="51"/>
  <c r="Z273" i="51"/>
  <c r="AC273" i="51" s="1"/>
  <c r="AA273" i="51"/>
  <c r="AB273" i="51"/>
  <c r="N273" i="51"/>
  <c r="AB324" i="51"/>
  <c r="N324" i="51"/>
  <c r="Z324" i="51"/>
  <c r="AC324" i="51" s="1"/>
  <c r="AC325" i="51" s="1"/>
  <c r="AA324" i="51"/>
  <c r="Z467" i="51"/>
  <c r="AC467" i="51" s="1"/>
  <c r="AA467" i="51"/>
  <c r="AB467" i="51"/>
  <c r="N467" i="51"/>
  <c r="Z342" i="51"/>
  <c r="AC342" i="51" s="1"/>
  <c r="AA342" i="51"/>
  <c r="AB342" i="51"/>
  <c r="N342" i="51"/>
  <c r="Z438" i="51"/>
  <c r="AC438" i="51" s="1"/>
  <c r="AA438" i="51"/>
  <c r="AB438" i="51"/>
  <c r="N438" i="51"/>
  <c r="AA368" i="51"/>
  <c r="AB368" i="51"/>
  <c r="N368" i="51"/>
  <c r="Z368" i="51"/>
  <c r="AC368" i="51" s="1"/>
  <c r="Z74" i="51"/>
  <c r="AC74" i="51" s="1"/>
  <c r="AC76" i="51" s="1"/>
  <c r="AA74" i="51"/>
  <c r="AB74" i="51"/>
  <c r="N74" i="51"/>
  <c r="Z529" i="51"/>
  <c r="AC529" i="51" s="1"/>
  <c r="N529" i="51"/>
  <c r="AA529" i="51"/>
  <c r="AB529" i="51"/>
  <c r="Z141" i="51"/>
  <c r="AC141" i="51" s="1"/>
  <c r="AC142" i="51" s="1"/>
  <c r="AA141" i="51"/>
  <c r="AB141" i="51"/>
  <c r="N141" i="51"/>
  <c r="AA162" i="51"/>
  <c r="AB162" i="51"/>
  <c r="N162" i="51"/>
  <c r="Z162" i="51"/>
  <c r="AC162" i="51" s="1"/>
  <c r="Z110" i="51"/>
  <c r="AC110" i="51" s="1"/>
  <c r="AA110" i="51"/>
  <c r="AB110" i="51"/>
  <c r="N110" i="51"/>
  <c r="AB244" i="51"/>
  <c r="N244" i="51"/>
  <c r="Z244" i="51"/>
  <c r="AC244" i="51" s="1"/>
  <c r="AA244" i="51"/>
  <c r="AA370" i="51"/>
  <c r="AB370" i="51"/>
  <c r="N370" i="51"/>
  <c r="Z370" i="51"/>
  <c r="AC370" i="51" s="1"/>
  <c r="AB466" i="51"/>
  <c r="N466" i="51"/>
  <c r="Z466" i="51"/>
  <c r="AC466" i="51" s="1"/>
  <c r="AA466" i="51"/>
  <c r="Z240" i="51"/>
  <c r="AC240" i="51" s="1"/>
  <c r="AA240" i="51"/>
  <c r="AB240" i="51"/>
  <c r="N240" i="51"/>
  <c r="AB257" i="51"/>
  <c r="N257" i="51"/>
  <c r="Z257" i="51"/>
  <c r="AC257" i="51" s="1"/>
  <c r="AA257" i="51"/>
  <c r="AB307" i="51"/>
  <c r="N307" i="51"/>
  <c r="Z307" i="51"/>
  <c r="AC307" i="51" s="1"/>
  <c r="AA307" i="51"/>
  <c r="Z344" i="51"/>
  <c r="AC344" i="51" s="1"/>
  <c r="AA344" i="51"/>
  <c r="AB344" i="51"/>
  <c r="N344" i="51"/>
  <c r="Z437" i="51"/>
  <c r="AC437" i="51" s="1"/>
  <c r="AA437" i="51"/>
  <c r="AB437" i="51"/>
  <c r="N437" i="51"/>
  <c r="Z286" i="51"/>
  <c r="AC286" i="51" s="1"/>
  <c r="AA286" i="51"/>
  <c r="AB286" i="51"/>
  <c r="N286" i="51"/>
  <c r="Z436" i="51"/>
  <c r="AC436" i="51" s="1"/>
  <c r="AA436" i="51"/>
  <c r="AB436" i="51"/>
  <c r="O436" i="51"/>
  <c r="AA272" i="51"/>
  <c r="AB272" i="51"/>
  <c r="O272" i="51"/>
  <c r="Z272" i="51"/>
  <c r="AC272" i="51" s="1"/>
  <c r="AA353" i="51"/>
  <c r="AB353" i="51"/>
  <c r="N353" i="51"/>
  <c r="Z353" i="51"/>
  <c r="AC353" i="51" s="1"/>
  <c r="Z139" i="51"/>
  <c r="AC139" i="51" s="1"/>
  <c r="AA139" i="51"/>
  <c r="AB139" i="51"/>
  <c r="N139" i="51"/>
  <c r="Z92" i="51"/>
  <c r="AC92" i="51" s="1"/>
  <c r="AA92" i="51"/>
  <c r="AB92" i="51"/>
  <c r="N92" i="51"/>
  <c r="O209" i="51"/>
  <c r="Z209" i="51"/>
  <c r="AC209" i="51" s="1"/>
  <c r="AA209" i="51"/>
  <c r="AB209" i="51"/>
  <c r="AB64" i="51"/>
  <c r="N64" i="51"/>
  <c r="Z64" i="51"/>
  <c r="AC64" i="51" s="1"/>
  <c r="AA64" i="51"/>
  <c r="AB9" i="51"/>
  <c r="Z9" i="51"/>
  <c r="AC9" i="51" s="1"/>
  <c r="AC10" i="51" s="1"/>
  <c r="AA9" i="51"/>
  <c r="N9" i="51"/>
  <c r="AA166" i="51"/>
  <c r="AB166" i="51"/>
  <c r="N166" i="51"/>
  <c r="Z166" i="51"/>
  <c r="AC166" i="51" s="1"/>
  <c r="AB369" i="51"/>
  <c r="N369" i="51"/>
  <c r="Z369" i="51"/>
  <c r="AC369" i="51" s="1"/>
  <c r="AA369" i="51"/>
  <c r="AB212" i="51"/>
  <c r="N212" i="51"/>
  <c r="Z212" i="51"/>
  <c r="AC212" i="51" s="1"/>
  <c r="AC213" i="51" s="1"/>
  <c r="AA212" i="51"/>
  <c r="AB331" i="51"/>
  <c r="N331" i="51"/>
  <c r="Z331" i="51"/>
  <c r="AC331" i="51" s="1"/>
  <c r="AC332" i="51" s="1"/>
  <c r="AA331" i="51"/>
  <c r="Z401" i="51"/>
  <c r="AC401" i="51" s="1"/>
  <c r="AC405" i="51" s="1"/>
  <c r="AA401" i="51"/>
  <c r="AB401" i="51"/>
  <c r="N401" i="51"/>
  <c r="Z137" i="51"/>
  <c r="AC137" i="51" s="1"/>
  <c r="AA137" i="51"/>
  <c r="AB137" i="51"/>
  <c r="N137" i="51"/>
  <c r="Z45" i="51"/>
  <c r="AC45" i="51" s="1"/>
  <c r="AA45" i="51"/>
  <c r="AB45" i="51"/>
  <c r="N45" i="51"/>
  <c r="AB15" i="51"/>
  <c r="Z15" i="51"/>
  <c r="AC15" i="51" s="1"/>
  <c r="AC18" i="51" s="1"/>
  <c r="AA15" i="51"/>
  <c r="N15" i="51"/>
  <c r="AA85" i="51"/>
  <c r="AB85" i="51"/>
  <c r="N85" i="51"/>
  <c r="Z85" i="51"/>
  <c r="AC85" i="51" s="1"/>
  <c r="AB531" i="51"/>
  <c r="Z531" i="51"/>
  <c r="AC531" i="51" s="1"/>
  <c r="N531" i="51"/>
  <c r="AA531" i="51"/>
  <c r="Z196" i="51"/>
  <c r="AC196" i="51" s="1"/>
  <c r="AC197" i="51" s="1"/>
  <c r="AA196" i="51"/>
  <c r="AB196" i="51"/>
  <c r="N196" i="51"/>
  <c r="AA46" i="51"/>
  <c r="AB46" i="51"/>
  <c r="N46" i="51"/>
  <c r="Z46" i="51"/>
  <c r="AC46" i="51" s="1"/>
  <c r="AB239" i="51"/>
  <c r="N239" i="51"/>
  <c r="Z239" i="51"/>
  <c r="AC239" i="51" s="1"/>
  <c r="AA239" i="51"/>
  <c r="AA420" i="51"/>
  <c r="AB420" i="51"/>
  <c r="N420" i="51"/>
  <c r="Z420" i="51"/>
  <c r="AC420" i="51" s="1"/>
  <c r="AC423" i="51" s="1"/>
  <c r="AA491" i="51"/>
  <c r="AB491" i="51"/>
  <c r="N491" i="51"/>
  <c r="Z491" i="51"/>
  <c r="AC491" i="51" s="1"/>
  <c r="AC493" i="51" s="1"/>
  <c r="Z306" i="51"/>
  <c r="AC306" i="51" s="1"/>
  <c r="AA306" i="51"/>
  <c r="AB306" i="51"/>
  <c r="N306" i="51"/>
  <c r="Z435" i="51"/>
  <c r="AC435" i="51" s="1"/>
  <c r="AC439" i="51" s="1"/>
  <c r="AA435" i="51"/>
  <c r="AB435" i="51"/>
  <c r="N435" i="51"/>
  <c r="Z241" i="51"/>
  <c r="AC241" i="51" s="1"/>
  <c r="AA241" i="51"/>
  <c r="AB241" i="51"/>
  <c r="N241" i="51"/>
  <c r="AA236" i="51"/>
  <c r="AB236" i="51"/>
  <c r="N236" i="51"/>
  <c r="Z236" i="51"/>
  <c r="AC236" i="51" s="1"/>
  <c r="AA343" i="51"/>
  <c r="AB343" i="51"/>
  <c r="O343" i="51"/>
  <c r="Z343" i="51"/>
  <c r="AC343" i="51" s="1"/>
  <c r="AB101" i="51"/>
  <c r="N101" i="51"/>
  <c r="Z101" i="51"/>
  <c r="AC101" i="51" s="1"/>
  <c r="AC102" i="51" s="1"/>
  <c r="AA101" i="51"/>
  <c r="AB533" i="51"/>
  <c r="Z533" i="51"/>
  <c r="AC533" i="51" s="1"/>
  <c r="N533" i="51"/>
  <c r="AA533" i="51"/>
  <c r="AA415" i="51"/>
  <c r="AB415" i="51"/>
  <c r="N415" i="51"/>
  <c r="Z415" i="51"/>
  <c r="AC415" i="51" s="1"/>
  <c r="Z173" i="51"/>
  <c r="AC173" i="51" s="1"/>
  <c r="AC175" i="51" s="1"/>
  <c r="AA173" i="51"/>
  <c r="AB173" i="51"/>
  <c r="N173" i="51"/>
  <c r="Z47" i="51"/>
  <c r="AC47" i="51" s="1"/>
  <c r="AA47" i="51"/>
  <c r="AB47" i="51"/>
  <c r="N47" i="51"/>
  <c r="AA62" i="51"/>
  <c r="AB62" i="51"/>
  <c r="N62" i="51"/>
  <c r="Z62" i="51"/>
  <c r="AC62" i="51" s="1"/>
  <c r="AB238" i="51"/>
  <c r="N238" i="51"/>
  <c r="Z238" i="51"/>
  <c r="AC238" i="51" s="1"/>
  <c r="AA238" i="51"/>
  <c r="AB416" i="51"/>
  <c r="N416" i="51"/>
  <c r="Z416" i="51"/>
  <c r="AC416" i="51" s="1"/>
  <c r="AA416" i="51"/>
  <c r="AA346" i="51"/>
  <c r="AB346" i="51"/>
  <c r="N346" i="51"/>
  <c r="Z346" i="51"/>
  <c r="AC346" i="51" s="1"/>
  <c r="AC348" i="51" s="1"/>
  <c r="AA483" i="51"/>
  <c r="AB483" i="51"/>
  <c r="N483" i="51"/>
  <c r="Z483" i="51"/>
  <c r="AC483" i="51" s="1"/>
  <c r="AB247" i="51"/>
  <c r="N247" i="51"/>
  <c r="Z247" i="51"/>
  <c r="AC247" i="51" s="1"/>
  <c r="AC248" i="51" s="1"/>
  <c r="AA247" i="51"/>
  <c r="Z259" i="51"/>
  <c r="AC259" i="51" s="1"/>
  <c r="AA259" i="51"/>
  <c r="AB259" i="51"/>
  <c r="N259" i="51"/>
  <c r="AB275" i="51"/>
  <c r="N275" i="51"/>
  <c r="Z275" i="51"/>
  <c r="AC275" i="51" s="1"/>
  <c r="AC276" i="51" s="1"/>
  <c r="AA275" i="51"/>
  <c r="Z379" i="51"/>
  <c r="AC379" i="51" s="1"/>
  <c r="AC382" i="51" s="1"/>
  <c r="AA379" i="51"/>
  <c r="AB379" i="51"/>
  <c r="N379" i="51"/>
  <c r="Z271" i="51"/>
  <c r="AC271" i="51" s="1"/>
  <c r="AC274" i="51" s="1"/>
  <c r="AA271" i="51"/>
  <c r="AB271" i="51"/>
  <c r="N271" i="51"/>
  <c r="Z352" i="51"/>
  <c r="AC352" i="51" s="1"/>
  <c r="AA352" i="51"/>
  <c r="AB352" i="51"/>
  <c r="N352" i="51"/>
  <c r="Z482" i="51"/>
  <c r="AC482" i="51" s="1"/>
  <c r="AC484" i="51" s="1"/>
  <c r="AA482" i="51"/>
  <c r="AB482" i="51"/>
  <c r="N482" i="51"/>
  <c r="AA287" i="51"/>
  <c r="AB287" i="51"/>
  <c r="N287" i="51"/>
  <c r="Z287" i="51"/>
  <c r="AC287" i="51" s="1"/>
  <c r="AA460" i="51"/>
  <c r="AB460" i="51"/>
  <c r="N460" i="51"/>
  <c r="Z460" i="51"/>
  <c r="AC460" i="51" s="1"/>
  <c r="AC461" i="51" s="1"/>
  <c r="AB37" i="51"/>
  <c r="N37" i="51"/>
  <c r="Z37" i="51"/>
  <c r="AC37" i="51" s="1"/>
  <c r="AA37" i="51"/>
  <c r="AB36" i="51"/>
  <c r="N36" i="51"/>
  <c r="Z36" i="51"/>
  <c r="AC36" i="51" s="1"/>
  <c r="AC39" i="51" s="1"/>
  <c r="AA36" i="51"/>
  <c r="AB19" i="51"/>
  <c r="Z19" i="51"/>
  <c r="AC19" i="51" s="1"/>
  <c r="AC21" i="51" s="1"/>
  <c r="AA19" i="51"/>
  <c r="N19" i="51"/>
  <c r="AB163" i="51"/>
  <c r="N163" i="51"/>
  <c r="Z163" i="51"/>
  <c r="AC163" i="51" s="1"/>
  <c r="AA163" i="51"/>
  <c r="AB527" i="51"/>
  <c r="Z527" i="51"/>
  <c r="AC527" i="51" s="1"/>
  <c r="AC540" i="51" s="1"/>
  <c r="N527" i="51"/>
  <c r="AA527" i="51"/>
  <c r="Z189" i="51"/>
  <c r="AC189" i="51" s="1"/>
  <c r="AC190" i="51" s="1"/>
  <c r="AA189" i="51"/>
  <c r="AB189" i="51"/>
  <c r="N189" i="51"/>
  <c r="AA138" i="51"/>
  <c r="AB138" i="51"/>
  <c r="O138" i="51"/>
  <c r="Z138" i="51"/>
  <c r="AC138" i="51" s="1"/>
  <c r="Z91" i="51"/>
  <c r="AC91" i="51" s="1"/>
  <c r="AA91" i="51"/>
  <c r="AB91" i="51"/>
  <c r="N91" i="51"/>
  <c r="AA468" i="51"/>
  <c r="AB468" i="51"/>
  <c r="N468" i="51"/>
  <c r="Z468" i="51"/>
  <c r="AC468" i="51" s="1"/>
  <c r="Z351" i="51"/>
  <c r="AC351" i="51" s="1"/>
  <c r="AC356" i="51" s="1"/>
  <c r="AA351" i="51"/>
  <c r="AB351" i="51"/>
  <c r="N351" i="51"/>
  <c r="AA242" i="51"/>
  <c r="AB242" i="51"/>
  <c r="N242" i="51"/>
  <c r="Z242" i="51"/>
  <c r="AC242" i="51" s="1"/>
  <c r="Z161" i="51"/>
  <c r="AC161" i="51" s="1"/>
  <c r="AA161" i="51"/>
  <c r="AB161" i="51"/>
  <c r="N161" i="51"/>
  <c r="Z164" i="51"/>
  <c r="AC164" i="51" s="1"/>
  <c r="AA164" i="51"/>
  <c r="AB164" i="51"/>
  <c r="N164" i="51"/>
  <c r="AB123" i="51"/>
  <c r="N123" i="51"/>
  <c r="Z123" i="51"/>
  <c r="AC123" i="51" s="1"/>
  <c r="AC125" i="51" s="1"/>
  <c r="AA123" i="51"/>
  <c r="AB109" i="51"/>
  <c r="N109" i="51"/>
  <c r="Z109" i="51"/>
  <c r="AC109" i="51" s="1"/>
  <c r="AC113" i="51" s="1"/>
  <c r="AA109" i="51"/>
  <c r="AB23" i="51"/>
  <c r="Z23" i="51"/>
  <c r="AC23" i="51" s="1"/>
  <c r="AC24" i="51" s="1"/>
  <c r="AA23" i="51"/>
  <c r="N23" i="51"/>
  <c r="AB6" i="51"/>
  <c r="Z6" i="51"/>
  <c r="AC6" i="51" s="1"/>
  <c r="AA6" i="51"/>
  <c r="N6" i="51"/>
  <c r="Z210" i="51"/>
  <c r="AC210" i="51" s="1"/>
  <c r="AB210" i="51"/>
  <c r="N210" i="51"/>
  <c r="AA210" i="51"/>
  <c r="AB208" i="51"/>
  <c r="N208" i="51"/>
  <c r="Z208" i="51"/>
  <c r="AC208" i="51" s="1"/>
  <c r="AA208" i="51"/>
  <c r="AB63" i="51"/>
  <c r="N63" i="51"/>
  <c r="Z63" i="51"/>
  <c r="AC63" i="51" s="1"/>
  <c r="AA63" i="51"/>
  <c r="AC469" i="51" l="1"/>
  <c r="AC310" i="51"/>
  <c r="AC50" i="51"/>
  <c r="AC290" i="51"/>
  <c r="AC95" i="51"/>
  <c r="AC373" i="51"/>
  <c r="AC169" i="51"/>
  <c r="AC140" i="51"/>
  <c r="AC345" i="51"/>
  <c r="AC67" i="51"/>
  <c r="AC418" i="51"/>
  <c r="AC246" i="51"/>
  <c r="AC211" i="51"/>
  <c r="AC261" i="51"/>
  <c r="AC8" i="51"/>
  <c r="AC513" i="51" s="1"/>
  <c r="AC517" i="51" s="1"/>
  <c r="AE45" i="51"/>
  <c r="AC496" i="51" l="1"/>
  <c r="AE48" i="51"/>
  <c r="AE49" i="51" s="1"/>
  <c r="AF43" i="51"/>
  <c r="P423" i="50" l="1"/>
  <c r="P424" i="50"/>
  <c r="P425" i="50"/>
  <c r="P426" i="50"/>
  <c r="P421" i="50"/>
  <c r="W427" i="50" l="1"/>
  <c r="R427" i="50"/>
  <c r="P427" i="50"/>
  <c r="W426" i="50"/>
  <c r="R426" i="50"/>
  <c r="W425" i="50"/>
  <c r="R425" i="50"/>
  <c r="W424" i="50"/>
  <c r="R424" i="50"/>
  <c r="W423" i="50"/>
  <c r="R423" i="50"/>
  <c r="W422" i="50"/>
  <c r="R422" i="50"/>
  <c r="P422" i="50"/>
  <c r="W421" i="50"/>
  <c r="R421" i="50"/>
  <c r="W420" i="50"/>
  <c r="R420" i="50"/>
  <c r="P420" i="50"/>
  <c r="W419" i="50"/>
  <c r="R419" i="50"/>
  <c r="P419" i="50"/>
  <c r="W418" i="50"/>
  <c r="R418" i="50"/>
  <c r="P418" i="50"/>
  <c r="W417" i="50"/>
  <c r="R417" i="50"/>
  <c r="P417" i="50"/>
  <c r="W416" i="50"/>
  <c r="R416" i="50"/>
  <c r="P416" i="50"/>
  <c r="AC415" i="50"/>
  <c r="AB415" i="50"/>
  <c r="AA415" i="50"/>
  <c r="AD415" i="50" s="1"/>
  <c r="P415" i="50"/>
  <c r="O415" i="50"/>
  <c r="AC414" i="50"/>
  <c r="AB414" i="50"/>
  <c r="AA414" i="50"/>
  <c r="AD414" i="50" s="1"/>
  <c r="P414" i="50"/>
  <c r="O414" i="50"/>
  <c r="AC413" i="50"/>
  <c r="AB413" i="50"/>
  <c r="AA413" i="50"/>
  <c r="AD413" i="50" s="1"/>
  <c r="P413" i="50"/>
  <c r="O413" i="50"/>
  <c r="T406" i="50"/>
  <c r="K421" i="50" s="1"/>
  <c r="O421" i="50" s="1"/>
  <c r="AE405" i="50"/>
  <c r="S405" i="50"/>
  <c r="T404" i="50"/>
  <c r="T403" i="50"/>
  <c r="K424" i="50" s="1"/>
  <c r="O424" i="50" s="1"/>
  <c r="T402" i="50"/>
  <c r="K418" i="50" s="1"/>
  <c r="P398" i="50"/>
  <c r="K398" i="50"/>
  <c r="AB398" i="50" s="1"/>
  <c r="P397" i="50"/>
  <c r="P396" i="50"/>
  <c r="P395" i="50"/>
  <c r="P394" i="50"/>
  <c r="P393" i="50"/>
  <c r="P392" i="50"/>
  <c r="O391" i="50"/>
  <c r="O390" i="50"/>
  <c r="O389" i="50"/>
  <c r="O388" i="50"/>
  <c r="O387" i="50"/>
  <c r="P386" i="50"/>
  <c r="P385" i="50"/>
  <c r="P384" i="50"/>
  <c r="P383" i="50"/>
  <c r="P382" i="50"/>
  <c r="W381" i="50"/>
  <c r="R381" i="50"/>
  <c r="P381" i="50"/>
  <c r="K381" i="50"/>
  <c r="W380" i="50"/>
  <c r="R380" i="50"/>
  <c r="P380" i="50"/>
  <c r="K380" i="50"/>
  <c r="AC380" i="50" s="1"/>
  <c r="AC379" i="50"/>
  <c r="AB379" i="50"/>
  <c r="AA379" i="50"/>
  <c r="AD379" i="50" s="1"/>
  <c r="P379" i="50"/>
  <c r="O379" i="50"/>
  <c r="AC378" i="50"/>
  <c r="AB378" i="50"/>
  <c r="AA378" i="50"/>
  <c r="AD378" i="50" s="1"/>
  <c r="P378" i="50"/>
  <c r="O378" i="50"/>
  <c r="AC377" i="50"/>
  <c r="AB377" i="50"/>
  <c r="AA377" i="50"/>
  <c r="AD377" i="50" s="1"/>
  <c r="P377" i="50"/>
  <c r="O377" i="50"/>
  <c r="AC376" i="50"/>
  <c r="AB376" i="50"/>
  <c r="AA376" i="50"/>
  <c r="AD376" i="50" s="1"/>
  <c r="P376" i="50"/>
  <c r="O376" i="50"/>
  <c r="AC375" i="50"/>
  <c r="AB375" i="50"/>
  <c r="AA375" i="50"/>
  <c r="AD375" i="50" s="1"/>
  <c r="P375" i="50"/>
  <c r="O375" i="50"/>
  <c r="AC374" i="50"/>
  <c r="AB374" i="50"/>
  <c r="AA374" i="50"/>
  <c r="AD374" i="50" s="1"/>
  <c r="P374" i="50"/>
  <c r="O374" i="50"/>
  <c r="P373" i="50"/>
  <c r="K373" i="50"/>
  <c r="AB373" i="50" s="1"/>
  <c r="W372" i="50"/>
  <c r="R372" i="50"/>
  <c r="P372" i="50"/>
  <c r="K372" i="50"/>
  <c r="AC372" i="50" s="1"/>
  <c r="W371" i="50"/>
  <c r="R371" i="50"/>
  <c r="P371" i="50"/>
  <c r="K371" i="50"/>
  <c r="W370" i="50"/>
  <c r="R370" i="50"/>
  <c r="P370" i="50"/>
  <c r="K370" i="50"/>
  <c r="AC369" i="50"/>
  <c r="AB369" i="50"/>
  <c r="AA369" i="50"/>
  <c r="AD369" i="50" s="1"/>
  <c r="P369" i="50"/>
  <c r="O369" i="50"/>
  <c r="AC368" i="50"/>
  <c r="AB368" i="50"/>
  <c r="AA368" i="50"/>
  <c r="AD368" i="50" s="1"/>
  <c r="P368" i="50"/>
  <c r="O368" i="50"/>
  <c r="AC367" i="50"/>
  <c r="AB367" i="50"/>
  <c r="AA367" i="50"/>
  <c r="AD367" i="50" s="1"/>
  <c r="P367" i="50"/>
  <c r="O367" i="50"/>
  <c r="AC366" i="50"/>
  <c r="AB366" i="50"/>
  <c r="AA366" i="50"/>
  <c r="AD366" i="50" s="1"/>
  <c r="P366" i="50"/>
  <c r="O366" i="50"/>
  <c r="AC365" i="50"/>
  <c r="AB365" i="50"/>
  <c r="AA365" i="50"/>
  <c r="AD365" i="50" s="1"/>
  <c r="P365" i="50"/>
  <c r="O365" i="50"/>
  <c r="AC364" i="50"/>
  <c r="AB364" i="50"/>
  <c r="AA364" i="50"/>
  <c r="AD364" i="50" s="1"/>
  <c r="P364" i="50"/>
  <c r="O364" i="50"/>
  <c r="AC363" i="50"/>
  <c r="AB363" i="50"/>
  <c r="AA363" i="50"/>
  <c r="AD363" i="50" s="1"/>
  <c r="P363" i="50"/>
  <c r="O363" i="50"/>
  <c r="AC362" i="50"/>
  <c r="AB362" i="50"/>
  <c r="AA362" i="50"/>
  <c r="AD362" i="50" s="1"/>
  <c r="P362" i="50"/>
  <c r="O362" i="50"/>
  <c r="AC361" i="50"/>
  <c r="AB361" i="50"/>
  <c r="AA361" i="50"/>
  <c r="AD361" i="50" s="1"/>
  <c r="P361" i="50"/>
  <c r="O361" i="50"/>
  <c r="AC360" i="50"/>
  <c r="AB360" i="50"/>
  <c r="AA360" i="50"/>
  <c r="AD360" i="50" s="1"/>
  <c r="P360" i="50"/>
  <c r="O360" i="50"/>
  <c r="AC359" i="50"/>
  <c r="AB359" i="50"/>
  <c r="AA359" i="50"/>
  <c r="AD359" i="50" s="1"/>
  <c r="P359" i="50"/>
  <c r="O359" i="50"/>
  <c r="AC358" i="50"/>
  <c r="AB358" i="50"/>
  <c r="AA358" i="50"/>
  <c r="AD358" i="50" s="1"/>
  <c r="P358" i="50"/>
  <c r="O358" i="50"/>
  <c r="AC357" i="50"/>
  <c r="AB357" i="50"/>
  <c r="AA357" i="50"/>
  <c r="AD357" i="50" s="1"/>
  <c r="P357" i="50"/>
  <c r="O357" i="50"/>
  <c r="AC356" i="50"/>
  <c r="AB356" i="50"/>
  <c r="AA356" i="50"/>
  <c r="AD356" i="50" s="1"/>
  <c r="P356" i="50"/>
  <c r="O356" i="50"/>
  <c r="AC355" i="50"/>
  <c r="AB355" i="50"/>
  <c r="AA355" i="50"/>
  <c r="AD355" i="50" s="1"/>
  <c r="P355" i="50"/>
  <c r="O355" i="50"/>
  <c r="AC354" i="50"/>
  <c r="AB354" i="50"/>
  <c r="AA354" i="50"/>
  <c r="AD354" i="50" s="1"/>
  <c r="P354" i="50"/>
  <c r="O354" i="50"/>
  <c r="AC353" i="50"/>
  <c r="AB353" i="50"/>
  <c r="AA353" i="50"/>
  <c r="AD353" i="50" s="1"/>
  <c r="P353" i="50"/>
  <c r="O353" i="50"/>
  <c r="P352" i="50"/>
  <c r="J352" i="50"/>
  <c r="K352" i="50" s="1"/>
  <c r="P351" i="50"/>
  <c r="J351" i="50"/>
  <c r="K351" i="50" s="1"/>
  <c r="P350" i="50"/>
  <c r="J350" i="50"/>
  <c r="K350" i="50" s="1"/>
  <c r="W349" i="50"/>
  <c r="P349" i="50"/>
  <c r="AC348" i="50"/>
  <c r="AB348" i="50"/>
  <c r="AA348" i="50"/>
  <c r="AD348" i="50" s="1"/>
  <c r="P348" i="50"/>
  <c r="O348" i="50"/>
  <c r="AC347" i="50"/>
  <c r="AB347" i="50"/>
  <c r="AA347" i="50"/>
  <c r="AD347" i="50" s="1"/>
  <c r="P347" i="50"/>
  <c r="O347" i="50"/>
  <c r="AC346" i="50"/>
  <c r="AB346" i="50"/>
  <c r="AA346" i="50"/>
  <c r="AD346" i="50" s="1"/>
  <c r="P346" i="50"/>
  <c r="O346" i="50"/>
  <c r="AC345" i="50"/>
  <c r="AB345" i="50"/>
  <c r="AA345" i="50"/>
  <c r="AD345" i="50" s="1"/>
  <c r="P345" i="50"/>
  <c r="O345" i="50"/>
  <c r="AC344" i="50"/>
  <c r="AB344" i="50"/>
  <c r="AA344" i="50"/>
  <c r="AD344" i="50" s="1"/>
  <c r="P344" i="50"/>
  <c r="O344" i="50"/>
  <c r="W343" i="50"/>
  <c r="R343" i="50"/>
  <c r="P343" i="50"/>
  <c r="K343" i="50"/>
  <c r="AC342" i="50"/>
  <c r="AB342" i="50"/>
  <c r="AA342" i="50"/>
  <c r="AD342" i="50" s="1"/>
  <c r="P342" i="50"/>
  <c r="O342" i="50"/>
  <c r="AC341" i="50"/>
  <c r="AB341" i="50"/>
  <c r="AA341" i="50"/>
  <c r="AD341" i="50" s="1"/>
  <c r="P341" i="50"/>
  <c r="O341" i="50"/>
  <c r="AC340" i="50"/>
  <c r="AB340" i="50"/>
  <c r="AA340" i="50"/>
  <c r="AD340" i="50" s="1"/>
  <c r="P340" i="50"/>
  <c r="O340" i="50"/>
  <c r="AC339" i="50"/>
  <c r="AB339" i="50"/>
  <c r="AA339" i="50"/>
  <c r="AD339" i="50" s="1"/>
  <c r="P339" i="50"/>
  <c r="O339" i="50"/>
  <c r="AC338" i="50"/>
  <c r="AB338" i="50"/>
  <c r="AA338" i="50"/>
  <c r="AD338" i="50" s="1"/>
  <c r="P338" i="50"/>
  <c r="O338" i="50"/>
  <c r="AC337" i="50"/>
  <c r="AB337" i="50"/>
  <c r="AA337" i="50"/>
  <c r="AD337" i="50" s="1"/>
  <c r="P337" i="50"/>
  <c r="O337" i="50"/>
  <c r="AC336" i="50"/>
  <c r="AB336" i="50"/>
  <c r="AA336" i="50"/>
  <c r="AD336" i="50" s="1"/>
  <c r="P336" i="50"/>
  <c r="O336" i="50"/>
  <c r="AC335" i="50"/>
  <c r="AB335" i="50"/>
  <c r="AA335" i="50"/>
  <c r="AD335" i="50" s="1"/>
  <c r="P335" i="50"/>
  <c r="O335" i="50"/>
  <c r="AC334" i="50"/>
  <c r="AB334" i="50"/>
  <c r="AA334" i="50"/>
  <c r="AD334" i="50" s="1"/>
  <c r="P334" i="50"/>
  <c r="O334" i="50"/>
  <c r="AC333" i="50"/>
  <c r="AB333" i="50"/>
  <c r="AA333" i="50"/>
  <c r="AD333" i="50" s="1"/>
  <c r="P333" i="50"/>
  <c r="O333" i="50"/>
  <c r="P332" i="50"/>
  <c r="P331" i="50"/>
  <c r="K331" i="50"/>
  <c r="AB331" i="50" s="1"/>
  <c r="W330" i="50"/>
  <c r="R330" i="50"/>
  <c r="P330" i="50"/>
  <c r="K330" i="50"/>
  <c r="AC330" i="50" s="1"/>
  <c r="W329" i="50"/>
  <c r="R329" i="50"/>
  <c r="P329" i="50"/>
  <c r="K329" i="50"/>
  <c r="AC329" i="50" s="1"/>
  <c r="W328" i="50"/>
  <c r="R328" i="50"/>
  <c r="P328" i="50"/>
  <c r="K328" i="50"/>
  <c r="M327" i="50"/>
  <c r="P327" i="50" s="1"/>
  <c r="W326" i="50"/>
  <c r="R326" i="50"/>
  <c r="P326" i="50"/>
  <c r="K326" i="50"/>
  <c r="AC325" i="50"/>
  <c r="AB325" i="50"/>
  <c r="AA325" i="50"/>
  <c r="AD325" i="50" s="1"/>
  <c r="P325" i="50"/>
  <c r="O325" i="50"/>
  <c r="W324" i="50"/>
  <c r="R324" i="50"/>
  <c r="P324" i="50"/>
  <c r="K324" i="50"/>
  <c r="AC323" i="50"/>
  <c r="AB323" i="50"/>
  <c r="AA323" i="50"/>
  <c r="AD323" i="50" s="1"/>
  <c r="P323" i="50"/>
  <c r="O323" i="50"/>
  <c r="AC322" i="50"/>
  <c r="AB322" i="50"/>
  <c r="AA322" i="50"/>
  <c r="AD322" i="50" s="1"/>
  <c r="P322" i="50"/>
  <c r="O322" i="50"/>
  <c r="AC321" i="50"/>
  <c r="AB321" i="50"/>
  <c r="AA321" i="50"/>
  <c r="AD321" i="50" s="1"/>
  <c r="P321" i="50"/>
  <c r="O321" i="50"/>
  <c r="AC320" i="50"/>
  <c r="AB320" i="50"/>
  <c r="AA320" i="50"/>
  <c r="AD320" i="50" s="1"/>
  <c r="P320" i="50"/>
  <c r="O320" i="50"/>
  <c r="AC319" i="50"/>
  <c r="AB319" i="50"/>
  <c r="AA319" i="50"/>
  <c r="AD319" i="50" s="1"/>
  <c r="P319" i="50"/>
  <c r="O319" i="50"/>
  <c r="W318" i="50"/>
  <c r="R318" i="50"/>
  <c r="P318" i="50"/>
  <c r="K318" i="50"/>
  <c r="AC318" i="50" s="1"/>
  <c r="M317" i="50"/>
  <c r="P317" i="50" s="1"/>
  <c r="M316" i="50"/>
  <c r="P316" i="50" s="1"/>
  <c r="M315" i="50"/>
  <c r="P315" i="50" s="1"/>
  <c r="M314" i="50"/>
  <c r="P314" i="50" s="1"/>
  <c r="M313" i="50"/>
  <c r="P313" i="50" s="1"/>
  <c r="M312" i="50"/>
  <c r="P312" i="50" s="1"/>
  <c r="K312" i="50"/>
  <c r="AA312" i="50" s="1"/>
  <c r="AD312" i="50" s="1"/>
  <c r="M311" i="50"/>
  <c r="P311" i="50" s="1"/>
  <c r="K311" i="50"/>
  <c r="M310" i="50"/>
  <c r="P310" i="50" s="1"/>
  <c r="K310" i="50"/>
  <c r="AA310" i="50" s="1"/>
  <c r="AD310" i="50" s="1"/>
  <c r="M309" i="50"/>
  <c r="AB309" i="50" s="1"/>
  <c r="K309" i="50"/>
  <c r="P308" i="50"/>
  <c r="K308" i="50"/>
  <c r="AA308" i="50" s="1"/>
  <c r="AD308" i="50" s="1"/>
  <c r="W307" i="50"/>
  <c r="P307" i="50"/>
  <c r="P306" i="50"/>
  <c r="K306" i="50"/>
  <c r="AB306" i="50" s="1"/>
  <c r="P305" i="50"/>
  <c r="W304" i="50"/>
  <c r="R304" i="50"/>
  <c r="P304" i="50"/>
  <c r="K304" i="50"/>
  <c r="AA304" i="50" s="1"/>
  <c r="AD304" i="50" s="1"/>
  <c r="M303" i="50"/>
  <c r="P303" i="50" s="1"/>
  <c r="K303" i="50"/>
  <c r="AA303" i="50" s="1"/>
  <c r="AD303" i="50" s="1"/>
  <c r="K302" i="50"/>
  <c r="AA302" i="50" s="1"/>
  <c r="AD302" i="50" s="1"/>
  <c r="J302" i="50"/>
  <c r="M302" i="50" s="1"/>
  <c r="P302" i="50" s="1"/>
  <c r="AC301" i="50"/>
  <c r="AB301" i="50"/>
  <c r="AA301" i="50"/>
  <c r="AD301" i="50" s="1"/>
  <c r="P301" i="50"/>
  <c r="O301" i="50"/>
  <c r="M300" i="50"/>
  <c r="P300" i="50" s="1"/>
  <c r="K300" i="50"/>
  <c r="M299" i="50"/>
  <c r="P299" i="50" s="1"/>
  <c r="K299" i="50"/>
  <c r="W298" i="50"/>
  <c r="R298" i="50"/>
  <c r="P298" i="50"/>
  <c r="K298" i="50"/>
  <c r="J297" i="50"/>
  <c r="M297" i="50" s="1"/>
  <c r="P297" i="50" s="1"/>
  <c r="AC296" i="50"/>
  <c r="AB296" i="50"/>
  <c r="AA296" i="50"/>
  <c r="AD296" i="50" s="1"/>
  <c r="P296" i="50"/>
  <c r="O296" i="50"/>
  <c r="AC295" i="50"/>
  <c r="AB295" i="50"/>
  <c r="AA295" i="50"/>
  <c r="AD295" i="50" s="1"/>
  <c r="P295" i="50"/>
  <c r="O295" i="50"/>
  <c r="AC294" i="50"/>
  <c r="AB294" i="50"/>
  <c r="AA294" i="50"/>
  <c r="AD294" i="50" s="1"/>
  <c r="P294" i="50"/>
  <c r="O294" i="50"/>
  <c r="W293" i="50"/>
  <c r="R293" i="50"/>
  <c r="P293" i="50"/>
  <c r="K293" i="50"/>
  <c r="W292" i="50"/>
  <c r="R292" i="50"/>
  <c r="P292" i="50"/>
  <c r="K292" i="50"/>
  <c r="AC291" i="50"/>
  <c r="AB291" i="50"/>
  <c r="AA291" i="50"/>
  <c r="AD291" i="50" s="1"/>
  <c r="P291" i="50"/>
  <c r="O291" i="50"/>
  <c r="M290" i="50"/>
  <c r="P290" i="50" s="1"/>
  <c r="K290" i="50"/>
  <c r="O290" i="50" s="1"/>
  <c r="AC289" i="50"/>
  <c r="AB289" i="50"/>
  <c r="AA289" i="50"/>
  <c r="AD289" i="50" s="1"/>
  <c r="P289" i="50"/>
  <c r="O289" i="50"/>
  <c r="P288" i="50"/>
  <c r="O288" i="50"/>
  <c r="K288" i="50"/>
  <c r="AB288" i="50" s="1"/>
  <c r="M287" i="50"/>
  <c r="P287" i="50" s="1"/>
  <c r="M286" i="50"/>
  <c r="P286" i="50" s="1"/>
  <c r="AC285" i="50"/>
  <c r="AB285" i="50"/>
  <c r="AA285" i="50"/>
  <c r="AD285" i="50" s="1"/>
  <c r="P285" i="50"/>
  <c r="O285" i="50"/>
  <c r="W284" i="50"/>
  <c r="R284" i="50"/>
  <c r="P284" i="50"/>
  <c r="K284" i="50"/>
  <c r="AC284" i="50" s="1"/>
  <c r="M283" i="50"/>
  <c r="P283" i="50" s="1"/>
  <c r="K283" i="50"/>
  <c r="AA283" i="50" s="1"/>
  <c r="AD283" i="50" s="1"/>
  <c r="M282" i="50"/>
  <c r="P282" i="50" s="1"/>
  <c r="K282" i="50"/>
  <c r="AA282" i="50" s="1"/>
  <c r="AD282" i="50" s="1"/>
  <c r="M281" i="50"/>
  <c r="P281" i="50" s="1"/>
  <c r="K281" i="50"/>
  <c r="AA281" i="50" s="1"/>
  <c r="AD281" i="50" s="1"/>
  <c r="W280" i="50"/>
  <c r="R280" i="50"/>
  <c r="P280" i="50"/>
  <c r="K280" i="50"/>
  <c r="AA280" i="50" s="1"/>
  <c r="AD280" i="50" s="1"/>
  <c r="M279" i="50"/>
  <c r="P279" i="50" s="1"/>
  <c r="K279" i="50"/>
  <c r="AA279" i="50" s="1"/>
  <c r="AD279" i="50" s="1"/>
  <c r="M278" i="50"/>
  <c r="P278" i="50" s="1"/>
  <c r="K278" i="50"/>
  <c r="AA278" i="50" s="1"/>
  <c r="AD278" i="50" s="1"/>
  <c r="M277" i="50"/>
  <c r="P277" i="50" s="1"/>
  <c r="K277" i="50"/>
  <c r="M276" i="50"/>
  <c r="P276" i="50" s="1"/>
  <c r="K276" i="50"/>
  <c r="O276" i="50" s="1"/>
  <c r="M275" i="50"/>
  <c r="P275" i="50" s="1"/>
  <c r="K275" i="50"/>
  <c r="AA275" i="50" s="1"/>
  <c r="AD275" i="50" s="1"/>
  <c r="M274" i="50"/>
  <c r="P274" i="50" s="1"/>
  <c r="K274" i="50"/>
  <c r="AA274" i="50" s="1"/>
  <c r="AD274" i="50" s="1"/>
  <c r="M273" i="50"/>
  <c r="P273" i="50" s="1"/>
  <c r="K273" i="50"/>
  <c r="AC272" i="50"/>
  <c r="AB272" i="50"/>
  <c r="AA272" i="50"/>
  <c r="AD272" i="50" s="1"/>
  <c r="P272" i="50"/>
  <c r="O272" i="50"/>
  <c r="AC271" i="50"/>
  <c r="AB271" i="50"/>
  <c r="AA271" i="50"/>
  <c r="AD271" i="50" s="1"/>
  <c r="P271" i="50"/>
  <c r="O271" i="50"/>
  <c r="AC270" i="50"/>
  <c r="AB270" i="50"/>
  <c r="AA270" i="50"/>
  <c r="AD270" i="50" s="1"/>
  <c r="P270" i="50"/>
  <c r="O270" i="50"/>
  <c r="AC269" i="50"/>
  <c r="AB269" i="50"/>
  <c r="AA269" i="50"/>
  <c r="AD269" i="50" s="1"/>
  <c r="P269" i="50"/>
  <c r="O269" i="50"/>
  <c r="W268" i="50"/>
  <c r="R268" i="50"/>
  <c r="P268" i="50"/>
  <c r="K268" i="50"/>
  <c r="P267" i="50"/>
  <c r="K267" i="50"/>
  <c r="AA267" i="50" s="1"/>
  <c r="AD267" i="50" s="1"/>
  <c r="P266" i="50"/>
  <c r="M265" i="50"/>
  <c r="K265" i="50"/>
  <c r="AC265" i="50" s="1"/>
  <c r="W264" i="50"/>
  <c r="R264" i="50"/>
  <c r="P264" i="50"/>
  <c r="K264" i="50"/>
  <c r="AC263" i="50"/>
  <c r="AB263" i="50"/>
  <c r="AA263" i="50"/>
  <c r="AD263" i="50" s="1"/>
  <c r="P263" i="50"/>
  <c r="O263" i="50"/>
  <c r="AC262" i="50"/>
  <c r="AB262" i="50"/>
  <c r="AA262" i="50"/>
  <c r="AD262" i="50" s="1"/>
  <c r="P262" i="50"/>
  <c r="O262" i="50"/>
  <c r="AC261" i="50"/>
  <c r="AB261" i="50"/>
  <c r="AA261" i="50"/>
  <c r="AD261" i="50" s="1"/>
  <c r="P261" i="50"/>
  <c r="O261" i="50"/>
  <c r="AC260" i="50"/>
  <c r="AB260" i="50"/>
  <c r="AA260" i="50"/>
  <c r="AD260" i="50" s="1"/>
  <c r="P260" i="50"/>
  <c r="O260" i="50"/>
  <c r="AC259" i="50"/>
  <c r="AB259" i="50"/>
  <c r="AA259" i="50"/>
  <c r="AD259" i="50" s="1"/>
  <c r="P259" i="50"/>
  <c r="O259" i="50"/>
  <c r="AC258" i="50"/>
  <c r="AB258" i="50"/>
  <c r="AA258" i="50"/>
  <c r="AD258" i="50" s="1"/>
  <c r="P258" i="50"/>
  <c r="O258" i="50"/>
  <c r="AC257" i="50"/>
  <c r="AB257" i="50"/>
  <c r="AA257" i="50"/>
  <c r="AD257" i="50" s="1"/>
  <c r="P257" i="50"/>
  <c r="O257" i="50"/>
  <c r="AC256" i="50"/>
  <c r="AB256" i="50"/>
  <c r="AA256" i="50"/>
  <c r="AD256" i="50" s="1"/>
  <c r="P256" i="50"/>
  <c r="O256" i="50"/>
  <c r="M255" i="50"/>
  <c r="P255" i="50" s="1"/>
  <c r="M254" i="50"/>
  <c r="P254" i="50" s="1"/>
  <c r="M253" i="50"/>
  <c r="P253" i="50" s="1"/>
  <c r="M252" i="50"/>
  <c r="P252" i="50" s="1"/>
  <c r="M251" i="50"/>
  <c r="P251" i="50" s="1"/>
  <c r="M250" i="50"/>
  <c r="P250" i="50" s="1"/>
  <c r="K250" i="50"/>
  <c r="M249" i="50"/>
  <c r="P249" i="50" s="1"/>
  <c r="K249" i="50"/>
  <c r="AA249" i="50" s="1"/>
  <c r="AD249" i="50" s="1"/>
  <c r="M248" i="50"/>
  <c r="P248" i="50" s="1"/>
  <c r="K248" i="50"/>
  <c r="AA248" i="50" s="1"/>
  <c r="AD248" i="50" s="1"/>
  <c r="M247" i="50"/>
  <c r="P247" i="50" s="1"/>
  <c r="K247" i="50"/>
  <c r="AA247" i="50" s="1"/>
  <c r="AD247" i="50" s="1"/>
  <c r="P246" i="50"/>
  <c r="J246" i="50"/>
  <c r="K246" i="50" s="1"/>
  <c r="W245" i="50"/>
  <c r="P245" i="50"/>
  <c r="P244" i="50"/>
  <c r="W243" i="50"/>
  <c r="R243" i="50"/>
  <c r="P243" i="50"/>
  <c r="K243" i="50"/>
  <c r="AB243" i="50" s="1"/>
  <c r="P242" i="50"/>
  <c r="P241" i="50"/>
  <c r="P240" i="50"/>
  <c r="P239" i="50"/>
  <c r="P238" i="50"/>
  <c r="P237" i="50"/>
  <c r="W236" i="50"/>
  <c r="R236" i="50"/>
  <c r="P236" i="50"/>
  <c r="K236" i="50"/>
  <c r="AC235" i="50"/>
  <c r="AB235" i="50"/>
  <c r="AA235" i="50"/>
  <c r="AD235" i="50" s="1"/>
  <c r="P235" i="50"/>
  <c r="O235" i="50"/>
  <c r="AC234" i="50"/>
  <c r="AB234" i="50"/>
  <c r="AA234" i="50"/>
  <c r="AD234" i="50" s="1"/>
  <c r="P234" i="50"/>
  <c r="O234" i="50"/>
  <c r="AC233" i="50"/>
  <c r="AB233" i="50"/>
  <c r="AA233" i="50"/>
  <c r="AD233" i="50" s="1"/>
  <c r="P233" i="50"/>
  <c r="O233" i="50"/>
  <c r="AC232" i="50"/>
  <c r="AB232" i="50"/>
  <c r="AA232" i="50"/>
  <c r="AD232" i="50" s="1"/>
  <c r="P232" i="50"/>
  <c r="O232" i="50"/>
  <c r="AC231" i="50"/>
  <c r="AB231" i="50"/>
  <c r="AA231" i="50"/>
  <c r="AD231" i="50" s="1"/>
  <c r="P231" i="50"/>
  <c r="O231" i="50"/>
  <c r="AC230" i="50"/>
  <c r="AB230" i="50"/>
  <c r="AA230" i="50"/>
  <c r="AD230" i="50" s="1"/>
  <c r="P230" i="50"/>
  <c r="O230" i="50"/>
  <c r="W229" i="50"/>
  <c r="R229" i="50"/>
  <c r="P229" i="50"/>
  <c r="K229" i="50"/>
  <c r="AA229" i="50" s="1"/>
  <c r="AD229" i="50" s="1"/>
  <c r="AC228" i="50"/>
  <c r="AB228" i="50"/>
  <c r="AA228" i="50"/>
  <c r="AD228" i="50" s="1"/>
  <c r="P228" i="50"/>
  <c r="O228" i="50"/>
  <c r="AC227" i="50"/>
  <c r="AB227" i="50"/>
  <c r="AA227" i="50"/>
  <c r="AD227" i="50" s="1"/>
  <c r="P227" i="50"/>
  <c r="O227" i="50"/>
  <c r="AC226" i="50"/>
  <c r="AB226" i="50"/>
  <c r="AA226" i="50"/>
  <c r="AD226" i="50" s="1"/>
  <c r="P226" i="50"/>
  <c r="O226" i="50"/>
  <c r="AC225" i="50"/>
  <c r="AB225" i="50"/>
  <c r="AA225" i="50"/>
  <c r="AD225" i="50" s="1"/>
  <c r="P225" i="50"/>
  <c r="O225" i="50"/>
  <c r="W224" i="50"/>
  <c r="R224" i="50"/>
  <c r="P224" i="50"/>
  <c r="K224" i="50"/>
  <c r="AA224" i="50" s="1"/>
  <c r="AD224" i="50" s="1"/>
  <c r="W223" i="50"/>
  <c r="R223" i="50"/>
  <c r="P223" i="50"/>
  <c r="K223" i="50"/>
  <c r="AC223" i="50" s="1"/>
  <c r="J222" i="50"/>
  <c r="M222" i="50" s="1"/>
  <c r="P222" i="50" s="1"/>
  <c r="M221" i="50"/>
  <c r="P221" i="50" s="1"/>
  <c r="AC220" i="50"/>
  <c r="AB220" i="50"/>
  <c r="AA220" i="50"/>
  <c r="AD220" i="50" s="1"/>
  <c r="P220" i="50"/>
  <c r="O220" i="50"/>
  <c r="W219" i="50"/>
  <c r="R219" i="50"/>
  <c r="P219" i="50"/>
  <c r="K219" i="50"/>
  <c r="M218" i="50"/>
  <c r="P218" i="50" s="1"/>
  <c r="K218" i="50"/>
  <c r="AA218" i="50" s="1"/>
  <c r="AD218" i="50" s="1"/>
  <c r="AC217" i="50"/>
  <c r="AB217" i="50"/>
  <c r="AA217" i="50"/>
  <c r="AD217" i="50" s="1"/>
  <c r="P217" i="50"/>
  <c r="O217" i="50"/>
  <c r="AC216" i="50"/>
  <c r="AB216" i="50"/>
  <c r="AA216" i="50"/>
  <c r="AD216" i="50" s="1"/>
  <c r="P216" i="50"/>
  <c r="O216" i="50"/>
  <c r="AC215" i="50"/>
  <c r="AB215" i="50"/>
  <c r="AA215" i="50"/>
  <c r="AD215" i="50" s="1"/>
  <c r="P215" i="50"/>
  <c r="O215" i="50"/>
  <c r="J214" i="50"/>
  <c r="M214" i="50" s="1"/>
  <c r="P214" i="50" s="1"/>
  <c r="M213" i="50"/>
  <c r="P213" i="50" s="1"/>
  <c r="K213" i="50"/>
  <c r="AC212" i="50"/>
  <c r="AB212" i="50"/>
  <c r="AA212" i="50"/>
  <c r="AD212" i="50" s="1"/>
  <c r="P212" i="50"/>
  <c r="O212" i="50"/>
  <c r="M211" i="50"/>
  <c r="P211" i="50" s="1"/>
  <c r="K211" i="50"/>
  <c r="W210" i="50"/>
  <c r="R210" i="50"/>
  <c r="P210" i="50"/>
  <c r="K210" i="50"/>
  <c r="J209" i="50"/>
  <c r="M209" i="50" s="1"/>
  <c r="P209" i="50" s="1"/>
  <c r="AC208" i="50"/>
  <c r="AB208" i="50"/>
  <c r="AA208" i="50"/>
  <c r="AD208" i="50" s="1"/>
  <c r="P208" i="50"/>
  <c r="O208" i="50"/>
  <c r="O207" i="50"/>
  <c r="M207" i="50"/>
  <c r="P207" i="50" s="1"/>
  <c r="K207" i="50"/>
  <c r="M206" i="50"/>
  <c r="P206" i="50" s="1"/>
  <c r="K206" i="50"/>
  <c r="M205" i="50"/>
  <c r="P205" i="50" s="1"/>
  <c r="K205" i="50"/>
  <c r="O205" i="50" s="1"/>
  <c r="M204" i="50"/>
  <c r="P204" i="50" s="1"/>
  <c r="K204" i="50"/>
  <c r="AA204" i="50" s="1"/>
  <c r="AD204" i="50" s="1"/>
  <c r="AC203" i="50"/>
  <c r="AB203" i="50"/>
  <c r="AA203" i="50"/>
  <c r="AD203" i="50" s="1"/>
  <c r="P203" i="50"/>
  <c r="O203" i="50"/>
  <c r="AC202" i="50"/>
  <c r="AB202" i="50"/>
  <c r="AA202" i="50"/>
  <c r="AD202" i="50" s="1"/>
  <c r="P202" i="50"/>
  <c r="O202" i="50"/>
  <c r="AC201" i="50"/>
  <c r="AB201" i="50"/>
  <c r="AA201" i="50"/>
  <c r="AD201" i="50" s="1"/>
  <c r="P201" i="50"/>
  <c r="O201" i="50"/>
  <c r="AC200" i="50"/>
  <c r="AB200" i="50"/>
  <c r="AA200" i="50"/>
  <c r="AD200" i="50" s="1"/>
  <c r="P200" i="50"/>
  <c r="O200" i="50"/>
  <c r="P199" i="50"/>
  <c r="J199" i="50"/>
  <c r="K199" i="50" s="1"/>
  <c r="P198" i="50"/>
  <c r="J198" i="50"/>
  <c r="K198" i="50" s="1"/>
  <c r="P197" i="50"/>
  <c r="O197" i="50"/>
  <c r="K197" i="50"/>
  <c r="AA197" i="50" s="1"/>
  <c r="AD197" i="50" s="1"/>
  <c r="W196" i="50"/>
  <c r="P196" i="50"/>
  <c r="AC195" i="50"/>
  <c r="AB195" i="50"/>
  <c r="AA195" i="50"/>
  <c r="AD195" i="50" s="1"/>
  <c r="P195" i="50"/>
  <c r="O195" i="50"/>
  <c r="AC194" i="50"/>
  <c r="AB194" i="50"/>
  <c r="AA194" i="50"/>
  <c r="AD194" i="50" s="1"/>
  <c r="P194" i="50"/>
  <c r="O194" i="50"/>
  <c r="AC193" i="50"/>
  <c r="AB193" i="50"/>
  <c r="AA193" i="50"/>
  <c r="AD193" i="50" s="1"/>
  <c r="P193" i="50"/>
  <c r="O193" i="50"/>
  <c r="P192" i="50"/>
  <c r="K192" i="50"/>
  <c r="AA192" i="50" s="1"/>
  <c r="AD192" i="50" s="1"/>
  <c r="W191" i="50"/>
  <c r="R191" i="50"/>
  <c r="P191" i="50"/>
  <c r="K191" i="50"/>
  <c r="AC191" i="50" s="1"/>
  <c r="AC190" i="50"/>
  <c r="AB190" i="50"/>
  <c r="AA190" i="50"/>
  <c r="AD190" i="50" s="1"/>
  <c r="P190" i="50"/>
  <c r="O190" i="50"/>
  <c r="AC189" i="50"/>
  <c r="AB189" i="50"/>
  <c r="AA189" i="50"/>
  <c r="AD189" i="50" s="1"/>
  <c r="P189" i="50"/>
  <c r="O189" i="50"/>
  <c r="AC188" i="50"/>
  <c r="AB188" i="50"/>
  <c r="AA188" i="50"/>
  <c r="AD188" i="50" s="1"/>
  <c r="P188" i="50"/>
  <c r="O188" i="50"/>
  <c r="AC187" i="50"/>
  <c r="AB187" i="50"/>
  <c r="AA187" i="50"/>
  <c r="AD187" i="50" s="1"/>
  <c r="P187" i="50"/>
  <c r="O187" i="50"/>
  <c r="M186" i="50"/>
  <c r="P186" i="50" s="1"/>
  <c r="K186" i="50"/>
  <c r="AA186" i="50" s="1"/>
  <c r="AD186" i="50" s="1"/>
  <c r="M185" i="50"/>
  <c r="P185" i="50" s="1"/>
  <c r="K185" i="50"/>
  <c r="AA185" i="50" s="1"/>
  <c r="AD185" i="50" s="1"/>
  <c r="M184" i="50"/>
  <c r="P184" i="50" s="1"/>
  <c r="K184" i="50"/>
  <c r="AA184" i="50" s="1"/>
  <c r="AD184" i="50" s="1"/>
  <c r="M183" i="50"/>
  <c r="P183" i="50" s="1"/>
  <c r="K183" i="50"/>
  <c r="AA183" i="50" s="1"/>
  <c r="AD183" i="50" s="1"/>
  <c r="W182" i="50"/>
  <c r="R182" i="50"/>
  <c r="P182" i="50"/>
  <c r="K182" i="50"/>
  <c r="AA182" i="50" s="1"/>
  <c r="AD182" i="50" s="1"/>
  <c r="AC181" i="50"/>
  <c r="AB181" i="50"/>
  <c r="AA181" i="50"/>
  <c r="AD181" i="50" s="1"/>
  <c r="P181" i="50"/>
  <c r="O181" i="50"/>
  <c r="W180" i="50"/>
  <c r="R180" i="50"/>
  <c r="P180" i="50"/>
  <c r="K180" i="50"/>
  <c r="AC179" i="50"/>
  <c r="AB179" i="50"/>
  <c r="AA179" i="50"/>
  <c r="AD179" i="50" s="1"/>
  <c r="AF179" i="50" s="1"/>
  <c r="P179" i="50"/>
  <c r="O179" i="50"/>
  <c r="P178" i="50"/>
  <c r="P177" i="50"/>
  <c r="W176" i="50"/>
  <c r="R176" i="50"/>
  <c r="P176" i="50"/>
  <c r="K176" i="50"/>
  <c r="M175" i="50"/>
  <c r="P175" i="50" s="1"/>
  <c r="K175" i="50"/>
  <c r="AA175" i="50" s="1"/>
  <c r="AD175" i="50" s="1"/>
  <c r="AC174" i="50"/>
  <c r="AB174" i="50"/>
  <c r="AA174" i="50"/>
  <c r="AD174" i="50" s="1"/>
  <c r="P174" i="50"/>
  <c r="O174" i="50"/>
  <c r="J173" i="50"/>
  <c r="K173" i="50" s="1"/>
  <c r="O173" i="50" s="1"/>
  <c r="M172" i="50"/>
  <c r="P172" i="50" s="1"/>
  <c r="K172" i="50"/>
  <c r="AA172" i="50" s="1"/>
  <c r="AD172" i="50" s="1"/>
  <c r="M171" i="50"/>
  <c r="P171" i="50" s="1"/>
  <c r="K171" i="50"/>
  <c r="AA171" i="50" s="1"/>
  <c r="AD171" i="50" s="1"/>
  <c r="M170" i="50"/>
  <c r="P170" i="50" s="1"/>
  <c r="K170" i="50"/>
  <c r="W169" i="50"/>
  <c r="R169" i="50"/>
  <c r="P169" i="50"/>
  <c r="K169" i="50"/>
  <c r="J168" i="50"/>
  <c r="M168" i="50" s="1"/>
  <c r="P168" i="50" s="1"/>
  <c r="AC167" i="50"/>
  <c r="AB167" i="50"/>
  <c r="AA167" i="50"/>
  <c r="AD167" i="50" s="1"/>
  <c r="P167" i="50"/>
  <c r="O167" i="50"/>
  <c r="AC166" i="50"/>
  <c r="AB166" i="50"/>
  <c r="AA166" i="50"/>
  <c r="AD166" i="50" s="1"/>
  <c r="P166" i="50"/>
  <c r="O166" i="50"/>
  <c r="AC165" i="50"/>
  <c r="AB165" i="50"/>
  <c r="AA165" i="50"/>
  <c r="AD165" i="50" s="1"/>
  <c r="P165" i="50"/>
  <c r="O165" i="50"/>
  <c r="AC164" i="50"/>
  <c r="AB164" i="50"/>
  <c r="AA164" i="50"/>
  <c r="AD164" i="50" s="1"/>
  <c r="P164" i="50"/>
  <c r="O164" i="50"/>
  <c r="AC163" i="50"/>
  <c r="AB163" i="50"/>
  <c r="AA163" i="50"/>
  <c r="AD163" i="50" s="1"/>
  <c r="P163" i="50"/>
  <c r="O163" i="50"/>
  <c r="AC162" i="50"/>
  <c r="AB162" i="50"/>
  <c r="AA162" i="50"/>
  <c r="AD162" i="50" s="1"/>
  <c r="P162" i="50"/>
  <c r="O162" i="50"/>
  <c r="W161" i="50"/>
  <c r="R161" i="50"/>
  <c r="P161" i="50"/>
  <c r="K161" i="50"/>
  <c r="AA161" i="50" s="1"/>
  <c r="AD161" i="50" s="1"/>
  <c r="W160" i="50"/>
  <c r="R160" i="50"/>
  <c r="P160" i="50"/>
  <c r="K160" i="50"/>
  <c r="AC160" i="50" s="1"/>
  <c r="W159" i="50"/>
  <c r="R159" i="50"/>
  <c r="P159" i="50"/>
  <c r="K159" i="50"/>
  <c r="AC159" i="50" s="1"/>
  <c r="M158" i="50"/>
  <c r="P158" i="50" s="1"/>
  <c r="AC157" i="50"/>
  <c r="AB157" i="50"/>
  <c r="AA157" i="50"/>
  <c r="AD157" i="50" s="1"/>
  <c r="P157" i="50"/>
  <c r="O157" i="50"/>
  <c r="P156" i="50"/>
  <c r="W155" i="50"/>
  <c r="R155" i="50"/>
  <c r="P155" i="50"/>
  <c r="K155" i="50"/>
  <c r="AA155" i="50" s="1"/>
  <c r="AD155" i="50" s="1"/>
  <c r="M154" i="50"/>
  <c r="P154" i="50" s="1"/>
  <c r="K154" i="50"/>
  <c r="AA154" i="50" s="1"/>
  <c r="AD154" i="50" s="1"/>
  <c r="M153" i="50"/>
  <c r="P153" i="50" s="1"/>
  <c r="K153" i="50"/>
  <c r="AA153" i="50" s="1"/>
  <c r="AD153" i="50" s="1"/>
  <c r="AC152" i="50"/>
  <c r="AB152" i="50"/>
  <c r="AA152" i="50"/>
  <c r="AD152" i="50" s="1"/>
  <c r="P152" i="50"/>
  <c r="O152" i="50"/>
  <c r="AC151" i="50"/>
  <c r="AB151" i="50"/>
  <c r="AA151" i="50"/>
  <c r="AD151" i="50" s="1"/>
  <c r="P151" i="50"/>
  <c r="O151" i="50"/>
  <c r="AC150" i="50"/>
  <c r="AB150" i="50"/>
  <c r="AA150" i="50"/>
  <c r="AD150" i="50" s="1"/>
  <c r="P150" i="50"/>
  <c r="O150" i="50"/>
  <c r="P149" i="50"/>
  <c r="P148" i="50"/>
  <c r="P147" i="50"/>
  <c r="P146" i="50"/>
  <c r="P145" i="50"/>
  <c r="P144" i="50"/>
  <c r="W143" i="50"/>
  <c r="R143" i="50"/>
  <c r="P143" i="50"/>
  <c r="K143" i="50"/>
  <c r="AC143" i="50" s="1"/>
  <c r="AC142" i="50"/>
  <c r="AB142" i="50"/>
  <c r="AA142" i="50"/>
  <c r="AD142" i="50" s="1"/>
  <c r="P142" i="50"/>
  <c r="O142" i="50"/>
  <c r="AC141" i="50"/>
  <c r="AB141" i="50"/>
  <c r="AA141" i="50"/>
  <c r="AD141" i="50" s="1"/>
  <c r="P141" i="50"/>
  <c r="O141" i="50"/>
  <c r="AC140" i="50"/>
  <c r="AB140" i="50"/>
  <c r="AA140" i="50"/>
  <c r="AD140" i="50" s="1"/>
  <c r="P140" i="50"/>
  <c r="O140" i="50"/>
  <c r="AC139" i="50"/>
  <c r="AB139" i="50"/>
  <c r="AA139" i="50"/>
  <c r="AD139" i="50" s="1"/>
  <c r="P139" i="50"/>
  <c r="O139" i="50"/>
  <c r="AC138" i="50"/>
  <c r="AB138" i="50"/>
  <c r="AA138" i="50"/>
  <c r="AD138" i="50" s="1"/>
  <c r="P138" i="50"/>
  <c r="O138" i="50"/>
  <c r="W137" i="50"/>
  <c r="R137" i="50"/>
  <c r="P137" i="50"/>
  <c r="K137" i="50"/>
  <c r="AC136" i="50"/>
  <c r="AB136" i="50"/>
  <c r="AA136" i="50"/>
  <c r="AD136" i="50" s="1"/>
  <c r="P136" i="50"/>
  <c r="O136" i="50"/>
  <c r="AC135" i="50"/>
  <c r="AB135" i="50"/>
  <c r="AA135" i="50"/>
  <c r="AD135" i="50" s="1"/>
  <c r="P135" i="50"/>
  <c r="O135" i="50"/>
  <c r="W134" i="50"/>
  <c r="R134" i="50"/>
  <c r="P134" i="50"/>
  <c r="K134" i="50"/>
  <c r="AC134" i="50" s="1"/>
  <c r="W133" i="50"/>
  <c r="R133" i="50"/>
  <c r="P133" i="50"/>
  <c r="K133" i="50"/>
  <c r="AC132" i="50"/>
  <c r="AB132" i="50"/>
  <c r="AA132" i="50"/>
  <c r="AD132" i="50" s="1"/>
  <c r="P132" i="50"/>
  <c r="O132" i="50"/>
  <c r="AC131" i="50"/>
  <c r="AB131" i="50"/>
  <c r="AA131" i="50"/>
  <c r="AD131" i="50" s="1"/>
  <c r="P131" i="50"/>
  <c r="O131" i="50"/>
  <c r="AC130" i="50"/>
  <c r="AB130" i="50"/>
  <c r="AA130" i="50"/>
  <c r="AD130" i="50" s="1"/>
  <c r="P130" i="50"/>
  <c r="O130" i="50"/>
  <c r="M129" i="50"/>
  <c r="P129" i="50" s="1"/>
  <c r="M128" i="50"/>
  <c r="P128" i="50" s="1"/>
  <c r="M127" i="50"/>
  <c r="P127" i="50" s="1"/>
  <c r="M126" i="50"/>
  <c r="P126" i="50" s="1"/>
  <c r="M125" i="50"/>
  <c r="P125" i="50" s="1"/>
  <c r="M124" i="50"/>
  <c r="P124" i="50" s="1"/>
  <c r="K124" i="50"/>
  <c r="AA124" i="50" s="1"/>
  <c r="AD124" i="50" s="1"/>
  <c r="M123" i="50"/>
  <c r="P123" i="50" s="1"/>
  <c r="K123" i="50"/>
  <c r="M122" i="50"/>
  <c r="P122" i="50" s="1"/>
  <c r="K122" i="50"/>
  <c r="AA122" i="50" s="1"/>
  <c r="AD122" i="50" s="1"/>
  <c r="M121" i="50"/>
  <c r="P121" i="50" s="1"/>
  <c r="K121" i="50"/>
  <c r="P120" i="50"/>
  <c r="K120" i="50"/>
  <c r="AA120" i="50" s="1"/>
  <c r="AD120" i="50" s="1"/>
  <c r="W119" i="50"/>
  <c r="R119" i="50"/>
  <c r="P119" i="50"/>
  <c r="O119" i="50"/>
  <c r="K119" i="50"/>
  <c r="AB119" i="50" s="1"/>
  <c r="W118" i="50"/>
  <c r="R118" i="50"/>
  <c r="P118" i="50"/>
  <c r="K118" i="50"/>
  <c r="W117" i="50"/>
  <c r="R117" i="50"/>
  <c r="AA117" i="50" s="1"/>
  <c r="AD117" i="50" s="1"/>
  <c r="P117" i="50"/>
  <c r="K117" i="50"/>
  <c r="W116" i="50"/>
  <c r="R116" i="50"/>
  <c r="P116" i="50"/>
  <c r="K116" i="50"/>
  <c r="M115" i="50"/>
  <c r="P115" i="50" s="1"/>
  <c r="K115" i="50"/>
  <c r="AC114" i="50"/>
  <c r="AB114" i="50"/>
  <c r="AA114" i="50"/>
  <c r="AD114" i="50" s="1"/>
  <c r="P114" i="50"/>
  <c r="O114" i="50"/>
  <c r="P113" i="50"/>
  <c r="P112" i="50"/>
  <c r="P111" i="50"/>
  <c r="P110" i="50"/>
  <c r="P109" i="50"/>
  <c r="P108" i="50"/>
  <c r="W107" i="50"/>
  <c r="R107" i="50"/>
  <c r="P107" i="50"/>
  <c r="K107" i="50"/>
  <c r="AC107" i="50" s="1"/>
  <c r="AC106" i="50"/>
  <c r="AB106" i="50"/>
  <c r="AA106" i="50"/>
  <c r="AD106" i="50" s="1"/>
  <c r="P106" i="50"/>
  <c r="O106" i="50"/>
  <c r="W105" i="50"/>
  <c r="R105" i="50"/>
  <c r="P105" i="50"/>
  <c r="K105" i="50"/>
  <c r="AC104" i="50"/>
  <c r="AB104" i="50"/>
  <c r="AA104" i="50"/>
  <c r="AD104" i="50" s="1"/>
  <c r="P104" i="50"/>
  <c r="O104" i="50"/>
  <c r="AC103" i="50"/>
  <c r="AB103" i="50"/>
  <c r="AA103" i="50"/>
  <c r="AD103" i="50" s="1"/>
  <c r="P103" i="50"/>
  <c r="O103" i="50"/>
  <c r="AC102" i="50"/>
  <c r="AB102" i="50"/>
  <c r="AA102" i="50"/>
  <c r="AD102" i="50" s="1"/>
  <c r="P102" i="50"/>
  <c r="O102" i="50"/>
  <c r="AC101" i="50"/>
  <c r="AB101" i="50"/>
  <c r="AA101" i="50"/>
  <c r="AD101" i="50" s="1"/>
  <c r="P101" i="50"/>
  <c r="O101" i="50"/>
  <c r="AC100" i="50"/>
  <c r="AB100" i="50"/>
  <c r="AA100" i="50"/>
  <c r="AD100" i="50" s="1"/>
  <c r="P100" i="50"/>
  <c r="O100" i="50"/>
  <c r="AC99" i="50"/>
  <c r="AB99" i="50"/>
  <c r="AA99" i="50"/>
  <c r="AD99" i="50" s="1"/>
  <c r="P99" i="50"/>
  <c r="O99" i="50"/>
  <c r="AC98" i="50"/>
  <c r="AB98" i="50"/>
  <c r="AA98" i="50"/>
  <c r="AD98" i="50" s="1"/>
  <c r="P98" i="50"/>
  <c r="O98" i="50"/>
  <c r="AC97" i="50"/>
  <c r="AB97" i="50"/>
  <c r="AA97" i="50"/>
  <c r="AD97" i="50" s="1"/>
  <c r="P97" i="50"/>
  <c r="O97" i="50"/>
  <c r="AC96" i="50"/>
  <c r="AB96" i="50"/>
  <c r="AA96" i="50"/>
  <c r="AD96" i="50" s="1"/>
  <c r="P96" i="50"/>
  <c r="O96" i="50"/>
  <c r="W95" i="50"/>
  <c r="R95" i="50"/>
  <c r="P95" i="50"/>
  <c r="K95" i="50"/>
  <c r="AB95" i="50" s="1"/>
  <c r="W94" i="50"/>
  <c r="R94" i="50"/>
  <c r="P94" i="50"/>
  <c r="K94" i="50"/>
  <c r="AB94" i="50" s="1"/>
  <c r="M93" i="50"/>
  <c r="P93" i="50" s="1"/>
  <c r="K93" i="50"/>
  <c r="M92" i="50"/>
  <c r="P92" i="50" s="1"/>
  <c r="K92" i="50"/>
  <c r="AC92" i="50" s="1"/>
  <c r="M91" i="50"/>
  <c r="P91" i="50" s="1"/>
  <c r="K91" i="50"/>
  <c r="M90" i="50"/>
  <c r="P90" i="50" s="1"/>
  <c r="K90" i="50"/>
  <c r="AC90" i="50" s="1"/>
  <c r="M89" i="50"/>
  <c r="P89" i="50" s="1"/>
  <c r="K89" i="50"/>
  <c r="M88" i="50"/>
  <c r="P88" i="50" s="1"/>
  <c r="K88" i="50"/>
  <c r="AC88" i="50" s="1"/>
  <c r="M87" i="50"/>
  <c r="P87" i="50" s="1"/>
  <c r="K87" i="50"/>
  <c r="AC86" i="50"/>
  <c r="AB86" i="50"/>
  <c r="AA86" i="50"/>
  <c r="AD86" i="50" s="1"/>
  <c r="P86" i="50"/>
  <c r="O86" i="50"/>
  <c r="AC85" i="50"/>
  <c r="AB85" i="50"/>
  <c r="AA85" i="50"/>
  <c r="AD85" i="50" s="1"/>
  <c r="P85" i="50"/>
  <c r="O85" i="50"/>
  <c r="AC84" i="50"/>
  <c r="AB84" i="50"/>
  <c r="AA84" i="50"/>
  <c r="AD84" i="50" s="1"/>
  <c r="P84" i="50"/>
  <c r="O84" i="50"/>
  <c r="AC83" i="50"/>
  <c r="AB83" i="50"/>
  <c r="AA83" i="50"/>
  <c r="AD83" i="50" s="1"/>
  <c r="P83" i="50"/>
  <c r="O83" i="50"/>
  <c r="W82" i="50"/>
  <c r="R82" i="50"/>
  <c r="P82" i="50"/>
  <c r="K82" i="50"/>
  <c r="W81" i="50"/>
  <c r="R81" i="50"/>
  <c r="AA81" i="50" s="1"/>
  <c r="AD81" i="50" s="1"/>
  <c r="P81" i="50"/>
  <c r="K81" i="50"/>
  <c r="AC81" i="50" s="1"/>
  <c r="W80" i="50"/>
  <c r="R80" i="50"/>
  <c r="P80" i="50"/>
  <c r="K80" i="50"/>
  <c r="M79" i="50"/>
  <c r="P79" i="50" s="1"/>
  <c r="P78" i="50"/>
  <c r="P77" i="50"/>
  <c r="W76" i="50"/>
  <c r="R76" i="50"/>
  <c r="AA76" i="50" s="1"/>
  <c r="AD76" i="50" s="1"/>
  <c r="P76" i="50"/>
  <c r="K76" i="50"/>
  <c r="AC76" i="50" s="1"/>
  <c r="M75" i="50"/>
  <c r="P75" i="50" s="1"/>
  <c r="K75" i="50"/>
  <c r="AA75" i="50" s="1"/>
  <c r="AD75" i="50" s="1"/>
  <c r="AC74" i="50"/>
  <c r="AB74" i="50"/>
  <c r="AA74" i="50"/>
  <c r="AD74" i="50" s="1"/>
  <c r="P74" i="50"/>
  <c r="O74" i="50"/>
  <c r="AC73" i="50"/>
  <c r="AB73" i="50"/>
  <c r="AA73" i="50"/>
  <c r="AD73" i="50" s="1"/>
  <c r="P73" i="50"/>
  <c r="O73" i="50"/>
  <c r="W72" i="50"/>
  <c r="R72" i="50"/>
  <c r="P72" i="50"/>
  <c r="K72" i="50"/>
  <c r="P71" i="50"/>
  <c r="K71" i="50"/>
  <c r="AB71" i="50" s="1"/>
  <c r="P70" i="50"/>
  <c r="P69" i="50"/>
  <c r="W68" i="50"/>
  <c r="R68" i="50"/>
  <c r="P68" i="50"/>
  <c r="K68" i="50"/>
  <c r="AC67" i="50"/>
  <c r="AB67" i="50"/>
  <c r="AA67" i="50"/>
  <c r="AD67" i="50" s="1"/>
  <c r="P67" i="50"/>
  <c r="O67" i="50"/>
  <c r="AC66" i="50"/>
  <c r="AB66" i="50"/>
  <c r="AA66" i="50"/>
  <c r="AD66" i="50" s="1"/>
  <c r="P66" i="50"/>
  <c r="O66" i="50"/>
  <c r="AC65" i="50"/>
  <c r="AB65" i="50"/>
  <c r="AA65" i="50"/>
  <c r="AD65" i="50" s="1"/>
  <c r="P65" i="50"/>
  <c r="O65" i="50"/>
  <c r="AC64" i="50"/>
  <c r="AB64" i="50"/>
  <c r="AA64" i="50"/>
  <c r="AD64" i="50" s="1"/>
  <c r="P64" i="50"/>
  <c r="O64" i="50"/>
  <c r="AC63" i="50"/>
  <c r="AB63" i="50"/>
  <c r="AA63" i="50"/>
  <c r="AD63" i="50" s="1"/>
  <c r="P63" i="50"/>
  <c r="O63" i="50"/>
  <c r="AC62" i="50"/>
  <c r="AB62" i="50"/>
  <c r="AA62" i="50"/>
  <c r="AD62" i="50" s="1"/>
  <c r="P62" i="50"/>
  <c r="O62" i="50"/>
  <c r="W61" i="50"/>
  <c r="R61" i="50"/>
  <c r="P61" i="50"/>
  <c r="K61" i="50"/>
  <c r="AB61" i="50" s="1"/>
  <c r="AC60" i="50"/>
  <c r="AB60" i="50"/>
  <c r="AA60" i="50"/>
  <c r="AD60" i="50" s="1"/>
  <c r="P60" i="50"/>
  <c r="O60" i="50"/>
  <c r="AC59" i="50"/>
  <c r="AB59" i="50"/>
  <c r="AA59" i="50"/>
  <c r="AD59" i="50" s="1"/>
  <c r="P59" i="50"/>
  <c r="O59" i="50"/>
  <c r="AC58" i="50"/>
  <c r="AB58" i="50"/>
  <c r="AA58" i="50"/>
  <c r="AD58" i="50" s="1"/>
  <c r="P58" i="50"/>
  <c r="O58" i="50"/>
  <c r="M57" i="50"/>
  <c r="K57" i="50"/>
  <c r="AC57" i="50" s="1"/>
  <c r="M56" i="50"/>
  <c r="K56" i="50"/>
  <c r="AC56" i="50" s="1"/>
  <c r="M55" i="50"/>
  <c r="K55" i="50"/>
  <c r="AC55" i="50" s="1"/>
  <c r="M54" i="50"/>
  <c r="K54" i="50"/>
  <c r="AC54" i="50" s="1"/>
  <c r="W53" i="50"/>
  <c r="P53" i="50"/>
  <c r="W52" i="50"/>
  <c r="R52" i="50"/>
  <c r="AA52" i="50" s="1"/>
  <c r="AD52" i="50" s="1"/>
  <c r="P52" i="50"/>
  <c r="O52" i="50"/>
  <c r="K52" i="50"/>
  <c r="AC52" i="50" s="1"/>
  <c r="W51" i="50"/>
  <c r="R51" i="50"/>
  <c r="P51" i="50"/>
  <c r="K51" i="50"/>
  <c r="P50" i="50"/>
  <c r="K50" i="50"/>
  <c r="AB50" i="50" s="1"/>
  <c r="J49" i="50"/>
  <c r="M49" i="50" s="1"/>
  <c r="P49" i="50" s="1"/>
  <c r="P48" i="50"/>
  <c r="P47" i="50"/>
  <c r="P46" i="50"/>
  <c r="P45" i="50"/>
  <c r="P44" i="50"/>
  <c r="AC43" i="50"/>
  <c r="AB43" i="50"/>
  <c r="AA43" i="50"/>
  <c r="AD43" i="50" s="1"/>
  <c r="P43" i="50"/>
  <c r="O43" i="50"/>
  <c r="AC42" i="50"/>
  <c r="AB42" i="50"/>
  <c r="AA42" i="50"/>
  <c r="AD42" i="50" s="1"/>
  <c r="P42" i="50"/>
  <c r="O42" i="50"/>
  <c r="W41" i="50"/>
  <c r="R41" i="50"/>
  <c r="P41" i="50"/>
  <c r="K41" i="50"/>
  <c r="M40" i="50"/>
  <c r="P40" i="50" s="1"/>
  <c r="K40" i="50"/>
  <c r="M39" i="50"/>
  <c r="P39" i="50" s="1"/>
  <c r="K39" i="50"/>
  <c r="AA39" i="50" s="1"/>
  <c r="AD39" i="50" s="1"/>
  <c r="M38" i="50"/>
  <c r="P38" i="50" s="1"/>
  <c r="K38" i="50"/>
  <c r="W37" i="50"/>
  <c r="R37" i="50"/>
  <c r="AA37" i="50" s="1"/>
  <c r="AD37" i="50" s="1"/>
  <c r="P37" i="50"/>
  <c r="K37" i="50"/>
  <c r="AC37" i="50" s="1"/>
  <c r="AC36" i="50"/>
  <c r="AB36" i="50"/>
  <c r="AA36" i="50"/>
  <c r="AD36" i="50" s="1"/>
  <c r="P36" i="50"/>
  <c r="O36" i="50"/>
  <c r="AC35" i="50"/>
  <c r="AB35" i="50"/>
  <c r="AA35" i="50"/>
  <c r="AD35" i="50" s="1"/>
  <c r="P35" i="50"/>
  <c r="O35" i="50"/>
  <c r="AC34" i="50"/>
  <c r="AB34" i="50"/>
  <c r="AA34" i="50"/>
  <c r="AD34" i="50" s="1"/>
  <c r="P34" i="50"/>
  <c r="O34" i="50"/>
  <c r="AC33" i="50"/>
  <c r="AB33" i="50"/>
  <c r="AA33" i="50"/>
  <c r="AD33" i="50" s="1"/>
  <c r="P33" i="50"/>
  <c r="O33" i="50"/>
  <c r="P32" i="50"/>
  <c r="J32" i="50"/>
  <c r="K32" i="50" s="1"/>
  <c r="AA32" i="50" s="1"/>
  <c r="AD32" i="50" s="1"/>
  <c r="W31" i="50"/>
  <c r="P31" i="50"/>
  <c r="AF30" i="50"/>
  <c r="K112" i="50" s="1"/>
  <c r="W30" i="50"/>
  <c r="R30" i="50"/>
  <c r="P30" i="50"/>
  <c r="K30" i="50"/>
  <c r="P29" i="50"/>
  <c r="K29" i="50"/>
  <c r="AB29" i="50" s="1"/>
  <c r="W28" i="50"/>
  <c r="R28" i="50"/>
  <c r="P28" i="50"/>
  <c r="K28" i="50"/>
  <c r="AC27" i="50"/>
  <c r="AB27" i="50"/>
  <c r="AA27" i="50"/>
  <c r="AD27" i="50" s="1"/>
  <c r="P27" i="50"/>
  <c r="O27" i="50"/>
  <c r="AC26" i="50"/>
  <c r="AB26" i="50"/>
  <c r="AA26" i="50"/>
  <c r="AD26" i="50" s="1"/>
  <c r="P26" i="50"/>
  <c r="O26" i="50"/>
  <c r="AC25" i="50"/>
  <c r="AB25" i="50"/>
  <c r="AA25" i="50"/>
  <c r="AD25" i="50" s="1"/>
  <c r="P25" i="50"/>
  <c r="O25" i="50"/>
  <c r="AC24" i="50"/>
  <c r="AB24" i="50"/>
  <c r="AA24" i="50"/>
  <c r="AD24" i="50" s="1"/>
  <c r="P24" i="50"/>
  <c r="O24" i="50"/>
  <c r="AC23" i="50"/>
  <c r="AB23" i="50"/>
  <c r="AA23" i="50"/>
  <c r="AD23" i="50" s="1"/>
  <c r="P23" i="50"/>
  <c r="O23" i="50"/>
  <c r="AC22" i="50"/>
  <c r="AB22" i="50"/>
  <c r="AA22" i="50"/>
  <c r="AD22" i="50" s="1"/>
  <c r="P22" i="50"/>
  <c r="O22" i="50"/>
  <c r="AC21" i="50"/>
  <c r="AB21" i="50"/>
  <c r="AA21" i="50"/>
  <c r="AD21" i="50" s="1"/>
  <c r="P21" i="50"/>
  <c r="O21" i="50"/>
  <c r="AC20" i="50"/>
  <c r="AB20" i="50"/>
  <c r="AA20" i="50"/>
  <c r="AD20" i="50" s="1"/>
  <c r="P20" i="50"/>
  <c r="O20" i="50"/>
  <c r="AC19" i="50"/>
  <c r="AB19" i="50"/>
  <c r="AA19" i="50"/>
  <c r="AD19" i="50" s="1"/>
  <c r="P19" i="50"/>
  <c r="O19" i="50"/>
  <c r="AC18" i="50"/>
  <c r="AB18" i="50"/>
  <c r="AA18" i="50"/>
  <c r="AD18" i="50" s="1"/>
  <c r="P18" i="50"/>
  <c r="O18" i="50"/>
  <c r="AA17" i="50"/>
  <c r="AD17" i="50" s="1"/>
  <c r="P17" i="50"/>
  <c r="K17" i="50"/>
  <c r="AB17" i="50" s="1"/>
  <c r="P16" i="50"/>
  <c r="K16" i="50"/>
  <c r="AA16" i="50" s="1"/>
  <c r="AD16" i="50" s="1"/>
  <c r="P15" i="50"/>
  <c r="K15" i="50"/>
  <c r="AB15" i="50" s="1"/>
  <c r="M14" i="50"/>
  <c r="P14" i="50" s="1"/>
  <c r="K14" i="50"/>
  <c r="AA14" i="50" s="1"/>
  <c r="AD14" i="50" s="1"/>
  <c r="W13" i="50"/>
  <c r="R13" i="50"/>
  <c r="P13" i="50"/>
  <c r="K13" i="50"/>
  <c r="AC13" i="50" s="1"/>
  <c r="AC12" i="50"/>
  <c r="AB12" i="50"/>
  <c r="AA12" i="50"/>
  <c r="AD12" i="50" s="1"/>
  <c r="P12" i="50"/>
  <c r="O12" i="50"/>
  <c r="AC11" i="50"/>
  <c r="AB11" i="50"/>
  <c r="AA11" i="50"/>
  <c r="AD11" i="50" s="1"/>
  <c r="P11" i="50"/>
  <c r="O11" i="50"/>
  <c r="AC10" i="50"/>
  <c r="AB10" i="50"/>
  <c r="AA10" i="50"/>
  <c r="AD10" i="50" s="1"/>
  <c r="P10" i="50"/>
  <c r="O10" i="50"/>
  <c r="W9" i="50"/>
  <c r="R9" i="50"/>
  <c r="P9" i="50"/>
  <c r="K9" i="50"/>
  <c r="AA9" i="50" s="1"/>
  <c r="AD9" i="50" s="1"/>
  <c r="M8" i="50"/>
  <c r="P8" i="50" s="1"/>
  <c r="K8" i="50"/>
  <c r="AB8" i="50" s="1"/>
  <c r="M7" i="50"/>
  <c r="P7" i="50" s="1"/>
  <c r="K7" i="50"/>
  <c r="M6" i="50"/>
  <c r="P6" i="50" s="1"/>
  <c r="K6" i="50"/>
  <c r="AB6" i="50" s="1"/>
  <c r="M5" i="50"/>
  <c r="P5" i="50" s="1"/>
  <c r="K5" i="50"/>
  <c r="AB5" i="50" s="1"/>
  <c r="AF4" i="50"/>
  <c r="M4" i="50"/>
  <c r="K4" i="50"/>
  <c r="AC4" i="50" s="1"/>
  <c r="P3" i="50"/>
  <c r="J3" i="50"/>
  <c r="K3" i="50" s="1"/>
  <c r="AC3" i="50" s="1"/>
  <c r="O246" i="7"/>
  <c r="O245" i="7"/>
  <c r="O233" i="7"/>
  <c r="AA143" i="50" l="1"/>
  <c r="AD143" i="50" s="1"/>
  <c r="O155" i="50"/>
  <c r="AC180" i="50"/>
  <c r="AA211" i="50"/>
  <c r="AD211" i="50" s="1"/>
  <c r="AC264" i="50"/>
  <c r="AA292" i="50"/>
  <c r="AD292" i="50" s="1"/>
  <c r="AA293" i="50"/>
  <c r="AD293" i="50" s="1"/>
  <c r="K297" i="50"/>
  <c r="AA324" i="50"/>
  <c r="AD324" i="50" s="1"/>
  <c r="AC89" i="50"/>
  <c r="AA250" i="50"/>
  <c r="AD250" i="50" s="1"/>
  <c r="AA298" i="50"/>
  <c r="AD298" i="50" s="1"/>
  <c r="AA299" i="50"/>
  <c r="AD299" i="50" s="1"/>
  <c r="AA381" i="50"/>
  <c r="AD381" i="50" s="1"/>
  <c r="AC119" i="50"/>
  <c r="O134" i="50"/>
  <c r="AC219" i="50"/>
  <c r="AB326" i="50"/>
  <c r="O29" i="50"/>
  <c r="K45" i="50"/>
  <c r="AA45" i="50" s="1"/>
  <c r="AD45" i="50" s="1"/>
  <c r="AB68" i="50"/>
  <c r="O71" i="50"/>
  <c r="AA107" i="50"/>
  <c r="AD107" i="50" s="1"/>
  <c r="AB116" i="50"/>
  <c r="AC117" i="50"/>
  <c r="AB159" i="50"/>
  <c r="O172" i="50"/>
  <c r="O180" i="50"/>
  <c r="AA180" i="50"/>
  <c r="AD180" i="50" s="1"/>
  <c r="AC218" i="50"/>
  <c r="O223" i="50"/>
  <c r="AA223" i="50"/>
  <c r="AD223" i="50" s="1"/>
  <c r="O247" i="50"/>
  <c r="O248" i="50"/>
  <c r="O249" i="50"/>
  <c r="O250" i="50"/>
  <c r="O264" i="50"/>
  <c r="AA264" i="50"/>
  <c r="AD264" i="50" s="1"/>
  <c r="O275" i="50"/>
  <c r="O279" i="50"/>
  <c r="AC283" i="50"/>
  <c r="K70" i="50"/>
  <c r="AA70" i="50" s="1"/>
  <c r="AD70" i="50" s="1"/>
  <c r="AC93" i="50"/>
  <c r="AC115" i="50"/>
  <c r="AA170" i="50"/>
  <c r="AD170" i="50" s="1"/>
  <c r="AB180" i="50"/>
  <c r="O183" i="50"/>
  <c r="AB223" i="50"/>
  <c r="AC247" i="50"/>
  <c r="AC248" i="50"/>
  <c r="AC249" i="50"/>
  <c r="AC250" i="50"/>
  <c r="AB264" i="50"/>
  <c r="AA273" i="50"/>
  <c r="AD273" i="50" s="1"/>
  <c r="AA277" i="50"/>
  <c r="AD277" i="50" s="1"/>
  <c r="AC282" i="50"/>
  <c r="AA288" i="50"/>
  <c r="AD288" i="50" s="1"/>
  <c r="AA318" i="50"/>
  <c r="AD318" i="50" s="1"/>
  <c r="AA13" i="50"/>
  <c r="AD13" i="50" s="1"/>
  <c r="AA29" i="50"/>
  <c r="AD29" i="50" s="1"/>
  <c r="AA50" i="50"/>
  <c r="AD50" i="50" s="1"/>
  <c r="AA72" i="50"/>
  <c r="AD72" i="50" s="1"/>
  <c r="AC192" i="50"/>
  <c r="O219" i="50"/>
  <c r="AB219" i="50"/>
  <c r="AC281" i="50"/>
  <c r="AA326" i="50"/>
  <c r="AD326" i="50" s="1"/>
  <c r="AC326" i="50"/>
  <c r="AA329" i="50"/>
  <c r="AD329" i="50" s="1"/>
  <c r="AA331" i="50"/>
  <c r="AD331" i="50" s="1"/>
  <c r="AA398" i="50"/>
  <c r="AD398" i="50" s="1"/>
  <c r="AB7" i="50"/>
  <c r="K47" i="50"/>
  <c r="AC47" i="50" s="1"/>
  <c r="AB54" i="50"/>
  <c r="AB56" i="50"/>
  <c r="K77" i="50"/>
  <c r="AA77" i="50" s="1"/>
  <c r="AD77" i="50" s="1"/>
  <c r="O161" i="50"/>
  <c r="M173" i="50"/>
  <c r="P173" i="50" s="1"/>
  <c r="O185" i="50"/>
  <c r="AA206" i="50"/>
  <c r="AD206" i="50" s="1"/>
  <c r="K209" i="50"/>
  <c r="O218" i="50"/>
  <c r="O224" i="50"/>
  <c r="AB265" i="50"/>
  <c r="AC267" i="50"/>
  <c r="O280" i="50"/>
  <c r="AC280" i="50"/>
  <c r="AA300" i="50"/>
  <c r="AD300" i="50" s="1"/>
  <c r="AA311" i="50"/>
  <c r="AD311" i="50" s="1"/>
  <c r="AC381" i="50"/>
  <c r="AA246" i="50"/>
  <c r="AD246" i="50" s="1"/>
  <c r="AC246" i="50"/>
  <c r="O246" i="50"/>
  <c r="AC170" i="50"/>
  <c r="AC277" i="50"/>
  <c r="AC299" i="50"/>
  <c r="AC373" i="50"/>
  <c r="O13" i="50"/>
  <c r="O17" i="50"/>
  <c r="AA30" i="50"/>
  <c r="AD30" i="50" s="1"/>
  <c r="AC38" i="50"/>
  <c r="AA40" i="50"/>
  <c r="AD40" i="50" s="1"/>
  <c r="AA61" i="50"/>
  <c r="AD61" i="50" s="1"/>
  <c r="AC71" i="50"/>
  <c r="O76" i="50"/>
  <c r="K79" i="50"/>
  <c r="AA79" i="50" s="1"/>
  <c r="AD79" i="50" s="1"/>
  <c r="AB82" i="50"/>
  <c r="AC87" i="50"/>
  <c r="AC91" i="50"/>
  <c r="AA95" i="50"/>
  <c r="AD95" i="50" s="1"/>
  <c r="AB105" i="50"/>
  <c r="AA118" i="50"/>
  <c r="AD118" i="50" s="1"/>
  <c r="AA121" i="50"/>
  <c r="AD121" i="50" s="1"/>
  <c r="AA123" i="50"/>
  <c r="AD123" i="50" s="1"/>
  <c r="AB133" i="50"/>
  <c r="AA137" i="50"/>
  <c r="AD137" i="50" s="1"/>
  <c r="AB153" i="50"/>
  <c r="O159" i="50"/>
  <c r="K168" i="50"/>
  <c r="AB168" i="50" s="1"/>
  <c r="O171" i="50"/>
  <c r="AC173" i="50"/>
  <c r="AB182" i="50"/>
  <c r="AB191" i="50"/>
  <c r="O192" i="50"/>
  <c r="O204" i="50"/>
  <c r="AA205" i="50"/>
  <c r="AD205" i="50" s="1"/>
  <c r="AC205" i="50"/>
  <c r="O206" i="50"/>
  <c r="AA207" i="50"/>
  <c r="AD207" i="50" s="1"/>
  <c r="AC207" i="50"/>
  <c r="AA219" i="50"/>
  <c r="AD219" i="50" s="1"/>
  <c r="O229" i="50"/>
  <c r="AB268" i="50"/>
  <c r="O274" i="50"/>
  <c r="AA276" i="50"/>
  <c r="AD276" i="50" s="1"/>
  <c r="AC276" i="50"/>
  <c r="O278" i="50"/>
  <c r="O281" i="50"/>
  <c r="O282" i="50"/>
  <c r="O283" i="50"/>
  <c r="AB284" i="50"/>
  <c r="AA290" i="50"/>
  <c r="AD290" i="50" s="1"/>
  <c r="AB293" i="50"/>
  <c r="O300" i="50"/>
  <c r="AA309" i="50"/>
  <c r="AD309" i="50" s="1"/>
  <c r="AB310" i="50"/>
  <c r="O326" i="50"/>
  <c r="O329" i="50"/>
  <c r="AA373" i="50"/>
  <c r="AD373" i="50" s="1"/>
  <c r="AA380" i="50"/>
  <c r="AD380" i="50" s="1"/>
  <c r="AB380" i="50"/>
  <c r="AB381" i="50"/>
  <c r="AC184" i="50"/>
  <c r="AC186" i="50"/>
  <c r="AC211" i="50"/>
  <c r="AC273" i="50"/>
  <c r="AB330" i="50"/>
  <c r="AB4" i="50"/>
  <c r="AB13" i="50"/>
  <c r="AC17" i="50"/>
  <c r="AC29" i="50"/>
  <c r="O37" i="50"/>
  <c r="O50" i="50"/>
  <c r="AB51" i="50"/>
  <c r="AA71" i="50"/>
  <c r="AD71" i="50" s="1"/>
  <c r="AB76" i="50"/>
  <c r="O81" i="50"/>
  <c r="O107" i="50"/>
  <c r="O117" i="50"/>
  <c r="AA119" i="50"/>
  <c r="AD119" i="50" s="1"/>
  <c r="AA134" i="50"/>
  <c r="AD134" i="50" s="1"/>
  <c r="O143" i="50"/>
  <c r="AB154" i="50"/>
  <c r="AB160" i="50"/>
  <c r="O170" i="50"/>
  <c r="AC172" i="50"/>
  <c r="AC183" i="50"/>
  <c r="O184" i="50"/>
  <c r="AC185" i="50"/>
  <c r="O186" i="50"/>
  <c r="AC197" i="50"/>
  <c r="O211" i="50"/>
  <c r="AB224" i="50"/>
  <c r="AB229" i="50"/>
  <c r="AA236" i="50"/>
  <c r="AD236" i="50" s="1"/>
  <c r="O267" i="50"/>
  <c r="O273" i="50"/>
  <c r="AC275" i="50"/>
  <c r="O277" i="50"/>
  <c r="AC279" i="50"/>
  <c r="AB280" i="50"/>
  <c r="O284" i="50"/>
  <c r="AA284" i="50"/>
  <c r="AD284" i="50" s="1"/>
  <c r="AC290" i="50"/>
  <c r="O299" i="50"/>
  <c r="AB311" i="50"/>
  <c r="O318" i="50"/>
  <c r="AA328" i="50"/>
  <c r="AD328" i="50" s="1"/>
  <c r="AB329" i="50"/>
  <c r="O331" i="50"/>
  <c r="AA372" i="50"/>
  <c r="AD372" i="50" s="1"/>
  <c r="AB372" i="50"/>
  <c r="O381" i="50"/>
  <c r="O398" i="50"/>
  <c r="K425" i="50"/>
  <c r="O425" i="50" s="1"/>
  <c r="K426" i="50"/>
  <c r="AA28" i="50"/>
  <c r="AD28" i="50" s="1"/>
  <c r="AB28" i="50"/>
  <c r="AB37" i="50"/>
  <c r="AA41" i="50"/>
  <c r="AD41" i="50" s="1"/>
  <c r="AC50" i="50"/>
  <c r="AB55" i="50"/>
  <c r="AB57" i="50"/>
  <c r="O61" i="50"/>
  <c r="AC61" i="50"/>
  <c r="AA80" i="50"/>
  <c r="AD80" i="50" s="1"/>
  <c r="AB81" i="50"/>
  <c r="O95" i="50"/>
  <c r="AC95" i="50"/>
  <c r="AB107" i="50"/>
  <c r="O160" i="50"/>
  <c r="AA160" i="50"/>
  <c r="AD160" i="50" s="1"/>
  <c r="AC171" i="50"/>
  <c r="O182" i="50"/>
  <c r="AC182" i="50"/>
  <c r="O191" i="50"/>
  <c r="AC204" i="50"/>
  <c r="AC206" i="50"/>
  <c r="AB211" i="50"/>
  <c r="K214" i="50"/>
  <c r="AA214" i="50" s="1"/>
  <c r="AD214" i="50" s="1"/>
  <c r="O243" i="50"/>
  <c r="AA243" i="50"/>
  <c r="AD243" i="50" s="1"/>
  <c r="AA268" i="50"/>
  <c r="AD268" i="50" s="1"/>
  <c r="AC268" i="50"/>
  <c r="AC274" i="50"/>
  <c r="AC278" i="50"/>
  <c r="O293" i="50"/>
  <c r="AC293" i="50"/>
  <c r="AC300" i="50"/>
  <c r="P309" i="50"/>
  <c r="AB312" i="50"/>
  <c r="AB318" i="50"/>
  <c r="AC331" i="50"/>
  <c r="AA343" i="50"/>
  <c r="AD343" i="50" s="1"/>
  <c r="AA370" i="50"/>
  <c r="AD370" i="50" s="1"/>
  <c r="AA371" i="50"/>
  <c r="AD371" i="50" s="1"/>
  <c r="AC371" i="50"/>
  <c r="O373" i="50"/>
  <c r="AC398" i="50"/>
  <c r="AA112" i="50"/>
  <c r="AD112" i="50" s="1"/>
  <c r="AB112" i="50"/>
  <c r="AC112" i="50"/>
  <c r="O112" i="50"/>
  <c r="K349" i="50"/>
  <c r="K307" i="50"/>
  <c r="K245" i="50"/>
  <c r="K196" i="50"/>
  <c r="AB209" i="50"/>
  <c r="AC209" i="50"/>
  <c r="O209" i="50"/>
  <c r="AA418" i="50"/>
  <c r="AD418" i="50" s="1"/>
  <c r="O418" i="50"/>
  <c r="AB418" i="50"/>
  <c r="AC418" i="50"/>
  <c r="AB3" i="50"/>
  <c r="AA5" i="50"/>
  <c r="AD5" i="50" s="1"/>
  <c r="AA6" i="50"/>
  <c r="AD6" i="50" s="1"/>
  <c r="AA7" i="50"/>
  <c r="AD7" i="50" s="1"/>
  <c r="AA8" i="50"/>
  <c r="AD8" i="50" s="1"/>
  <c r="O38" i="50"/>
  <c r="AB47" i="50"/>
  <c r="AA3" i="50"/>
  <c r="AD3" i="50" s="1"/>
  <c r="AA4" i="50"/>
  <c r="AD4" i="50" s="1"/>
  <c r="AC9" i="50"/>
  <c r="AA15" i="50"/>
  <c r="AD15" i="50" s="1"/>
  <c r="O16" i="50"/>
  <c r="AC16" i="50"/>
  <c r="AC28" i="50"/>
  <c r="AC30" i="50"/>
  <c r="O32" i="50"/>
  <c r="AC32" i="50"/>
  <c r="AB38" i="50"/>
  <c r="AC41" i="50"/>
  <c r="K44" i="50"/>
  <c r="O45" i="50"/>
  <c r="AC45" i="50"/>
  <c r="AA47" i="50"/>
  <c r="AD47" i="50" s="1"/>
  <c r="K48" i="50"/>
  <c r="K49" i="50"/>
  <c r="O51" i="50"/>
  <c r="AA51" i="50"/>
  <c r="AD51" i="50" s="1"/>
  <c r="K53" i="50"/>
  <c r="AA54" i="50"/>
  <c r="AD54" i="50" s="1"/>
  <c r="AA55" i="50"/>
  <c r="AD55" i="50" s="1"/>
  <c r="AA56" i="50"/>
  <c r="AD56" i="50" s="1"/>
  <c r="AA57" i="50"/>
  <c r="AD57" i="50" s="1"/>
  <c r="O68" i="50"/>
  <c r="AA68" i="50"/>
  <c r="AD68" i="50" s="1"/>
  <c r="K69" i="50"/>
  <c r="O70" i="50"/>
  <c r="AC70" i="50"/>
  <c r="AC72" i="50"/>
  <c r="O75" i="50"/>
  <c r="AC75" i="50"/>
  <c r="O77" i="50"/>
  <c r="AC77" i="50"/>
  <c r="AC80" i="50"/>
  <c r="O82" i="50"/>
  <c r="AA82" i="50"/>
  <c r="AD82" i="50" s="1"/>
  <c r="AB87" i="50"/>
  <c r="AB88" i="50"/>
  <c r="AB89" i="50"/>
  <c r="AB90" i="50"/>
  <c r="AB91" i="50"/>
  <c r="AB92" i="50"/>
  <c r="AB93" i="50"/>
  <c r="O94" i="50"/>
  <c r="AA94" i="50"/>
  <c r="AD94" i="50" s="1"/>
  <c r="O105" i="50"/>
  <c r="AA105" i="50"/>
  <c r="AD105" i="50" s="1"/>
  <c r="K111" i="50"/>
  <c r="AB115" i="50"/>
  <c r="O116" i="50"/>
  <c r="AA116" i="50"/>
  <c r="AD116" i="50" s="1"/>
  <c r="AC118" i="50"/>
  <c r="O120" i="50"/>
  <c r="AC120" i="50"/>
  <c r="O133" i="50"/>
  <c r="AA133" i="50"/>
  <c r="AD133" i="50" s="1"/>
  <c r="AC137" i="50"/>
  <c r="AA159" i="50"/>
  <c r="AD159" i="50" s="1"/>
  <c r="AA191" i="50"/>
  <c r="AD191" i="50" s="1"/>
  <c r="AB213" i="50"/>
  <c r="AA297" i="50"/>
  <c r="AD297" i="50" s="1"/>
  <c r="AC350" i="50"/>
  <c r="O350" i="50"/>
  <c r="AA350" i="50"/>
  <c r="AD350" i="50" s="1"/>
  <c r="AB350" i="50"/>
  <c r="AC352" i="50"/>
  <c r="O352" i="50"/>
  <c r="AA352" i="50"/>
  <c r="AD352" i="50" s="1"/>
  <c r="AB352" i="50"/>
  <c r="P4" i="50"/>
  <c r="O5" i="50"/>
  <c r="O6" i="50"/>
  <c r="AC7" i="50"/>
  <c r="AC8" i="50"/>
  <c r="AC14" i="50"/>
  <c r="AB32" i="50"/>
  <c r="AC39" i="50"/>
  <c r="AC40" i="50"/>
  <c r="AB41" i="50"/>
  <c r="AB45" i="50"/>
  <c r="P54" i="50"/>
  <c r="P55" i="50"/>
  <c r="P56" i="50"/>
  <c r="P57" i="50"/>
  <c r="AB70" i="50"/>
  <c r="AB72" i="50"/>
  <c r="AB75" i="50"/>
  <c r="AB77" i="50"/>
  <c r="O79" i="50"/>
  <c r="AC79" i="50"/>
  <c r="AB80" i="50"/>
  <c r="AA87" i="50"/>
  <c r="AD87" i="50" s="1"/>
  <c r="AA88" i="50"/>
  <c r="AD88" i="50" s="1"/>
  <c r="AA89" i="50"/>
  <c r="AD89" i="50" s="1"/>
  <c r="AA90" i="50"/>
  <c r="AD90" i="50" s="1"/>
  <c r="AA91" i="50"/>
  <c r="AD91" i="50" s="1"/>
  <c r="AA92" i="50"/>
  <c r="AD92" i="50" s="1"/>
  <c r="AA93" i="50"/>
  <c r="AD93" i="50" s="1"/>
  <c r="K108" i="50"/>
  <c r="AA115" i="50"/>
  <c r="AD115" i="50" s="1"/>
  <c r="AB118" i="50"/>
  <c r="AB120" i="50"/>
  <c r="O121" i="50"/>
  <c r="AC121" i="50"/>
  <c r="O122" i="50"/>
  <c r="AC122" i="50"/>
  <c r="O123" i="50"/>
  <c r="AC123" i="50"/>
  <c r="O124" i="50"/>
  <c r="AC124" i="50"/>
  <c r="AB137" i="50"/>
  <c r="K397" i="50"/>
  <c r="K393" i="50"/>
  <c r="M389" i="50"/>
  <c r="K385" i="50"/>
  <c r="K327" i="50"/>
  <c r="K244" i="50"/>
  <c r="K242" i="50"/>
  <c r="K238" i="50"/>
  <c r="K396" i="50"/>
  <c r="K392" i="50"/>
  <c r="M388" i="50"/>
  <c r="K384" i="50"/>
  <c r="K317" i="50"/>
  <c r="K316" i="50"/>
  <c r="K315" i="50"/>
  <c r="K314" i="50"/>
  <c r="K313" i="50"/>
  <c r="K305" i="50"/>
  <c r="K287" i="50"/>
  <c r="K286" i="50"/>
  <c r="K241" i="50"/>
  <c r="K237" i="50"/>
  <c r="K221" i="50"/>
  <c r="K177" i="50"/>
  <c r="K158" i="50"/>
  <c r="K395" i="50"/>
  <c r="M391" i="50"/>
  <c r="M387" i="50"/>
  <c r="K383" i="50"/>
  <c r="K332" i="50"/>
  <c r="K255" i="50"/>
  <c r="K254" i="50"/>
  <c r="K253" i="50"/>
  <c r="K252" i="50"/>
  <c r="K251" i="50"/>
  <c r="K240" i="50"/>
  <c r="K222" i="50"/>
  <c r="K149" i="50"/>
  <c r="K145" i="50"/>
  <c r="K394" i="50"/>
  <c r="M390" i="50"/>
  <c r="K386" i="50"/>
  <c r="K382" i="50"/>
  <c r="K266" i="50"/>
  <c r="K239" i="50"/>
  <c r="AC153" i="50"/>
  <c r="O153" i="50"/>
  <c r="AC154" i="50"/>
  <c r="O154" i="50"/>
  <c r="AB155" i="50"/>
  <c r="AC155" i="50"/>
  <c r="AB161" i="50"/>
  <c r="AC161" i="50"/>
  <c r="AA169" i="50"/>
  <c r="AD169" i="50" s="1"/>
  <c r="O169" i="50"/>
  <c r="AB169" i="50"/>
  <c r="AC169" i="50"/>
  <c r="AB175" i="50"/>
  <c r="AC175" i="50"/>
  <c r="O175" i="50"/>
  <c r="AA176" i="50"/>
  <c r="AD176" i="50" s="1"/>
  <c r="O176" i="50"/>
  <c r="AB176" i="50"/>
  <c r="AC176" i="50"/>
  <c r="AA198" i="50"/>
  <c r="AD198" i="50" s="1"/>
  <c r="AB198" i="50"/>
  <c r="AC198" i="50"/>
  <c r="O198" i="50"/>
  <c r="AA210" i="50"/>
  <c r="AD210" i="50" s="1"/>
  <c r="O210" i="50"/>
  <c r="AB210" i="50"/>
  <c r="AC210" i="50"/>
  <c r="AB214" i="50"/>
  <c r="AC214" i="50"/>
  <c r="O214" i="50"/>
  <c r="AC5" i="50"/>
  <c r="AC6" i="50"/>
  <c r="O7" i="50"/>
  <c r="O8" i="50"/>
  <c r="AB9" i="50"/>
  <c r="O14" i="50"/>
  <c r="AB16" i="50"/>
  <c r="AB30" i="50"/>
  <c r="AA38" i="50"/>
  <c r="AD38" i="50" s="1"/>
  <c r="O39" i="50"/>
  <c r="O40" i="50"/>
  <c r="O3" i="50"/>
  <c r="O4" i="50"/>
  <c r="O9" i="50"/>
  <c r="AB14" i="50"/>
  <c r="O15" i="50"/>
  <c r="AC15" i="50"/>
  <c r="O28" i="50"/>
  <c r="O30" i="50"/>
  <c r="K31" i="50"/>
  <c r="AB39" i="50"/>
  <c r="AB40" i="50"/>
  <c r="O41" i="50"/>
  <c r="K46" i="50"/>
  <c r="O47" i="50"/>
  <c r="AC51" i="50"/>
  <c r="AB52" i="50"/>
  <c r="O54" i="50"/>
  <c r="O55" i="50"/>
  <c r="O56" i="50"/>
  <c r="O57" i="50"/>
  <c r="AC68" i="50"/>
  <c r="O72" i="50"/>
  <c r="K78" i="50"/>
  <c r="AB79" i="50"/>
  <c r="O80" i="50"/>
  <c r="AC82" i="50"/>
  <c r="AC94" i="50"/>
  <c r="AC105" i="50"/>
  <c r="K109" i="50"/>
  <c r="K113" i="50"/>
  <c r="AC116" i="50"/>
  <c r="AB117" i="50"/>
  <c r="O118" i="50"/>
  <c r="AB121" i="50"/>
  <c r="AB122" i="50"/>
  <c r="AB123" i="50"/>
  <c r="AB124" i="50"/>
  <c r="AC133" i="50"/>
  <c r="AB134" i="50"/>
  <c r="O137" i="50"/>
  <c r="AB143" i="50"/>
  <c r="AC213" i="50"/>
  <c r="AA173" i="50"/>
  <c r="AD173" i="50" s="1"/>
  <c r="AB173" i="50"/>
  <c r="AA199" i="50"/>
  <c r="AD199" i="50" s="1"/>
  <c r="AB199" i="50"/>
  <c r="AC199" i="50"/>
  <c r="O199" i="50"/>
  <c r="AC351" i="50"/>
  <c r="O351" i="50"/>
  <c r="AA351" i="50"/>
  <c r="AD351" i="50" s="1"/>
  <c r="AB351" i="50"/>
  <c r="AA424" i="50"/>
  <c r="AD424" i="50" s="1"/>
  <c r="AB424" i="50"/>
  <c r="AC424" i="50"/>
  <c r="AC421" i="50"/>
  <c r="AA421" i="50"/>
  <c r="AD421" i="50" s="1"/>
  <c r="AB421" i="50"/>
  <c r="O87" i="50"/>
  <c r="O88" i="50"/>
  <c r="O89" i="50"/>
  <c r="O90" i="50"/>
  <c r="O91" i="50"/>
  <c r="O92" i="50"/>
  <c r="O93" i="50"/>
  <c r="K110" i="50"/>
  <c r="O115" i="50"/>
  <c r="K125" i="50"/>
  <c r="K126" i="50"/>
  <c r="K127" i="50"/>
  <c r="K128" i="50"/>
  <c r="K129" i="50"/>
  <c r="K144" i="50"/>
  <c r="K146" i="50"/>
  <c r="K147" i="50"/>
  <c r="K148" i="50"/>
  <c r="K156" i="50"/>
  <c r="AA168" i="50"/>
  <c r="AD168" i="50" s="1"/>
  <c r="K178" i="50"/>
  <c r="AA209" i="50"/>
  <c r="AD209" i="50" s="1"/>
  <c r="AA213" i="50"/>
  <c r="AD213" i="50" s="1"/>
  <c r="AB218" i="50"/>
  <c r="AC236" i="50"/>
  <c r="AB246" i="50"/>
  <c r="AB247" i="50"/>
  <c r="AB248" i="50"/>
  <c r="AB249" i="50"/>
  <c r="AB250" i="50"/>
  <c r="AA265" i="50"/>
  <c r="AD265" i="50" s="1"/>
  <c r="AB281" i="50"/>
  <c r="AB282" i="50"/>
  <c r="AB283" i="50"/>
  <c r="AB290" i="50"/>
  <c r="AC292" i="50"/>
  <c r="AC298" i="50"/>
  <c r="AC304" i="50"/>
  <c r="AA306" i="50"/>
  <c r="AD306" i="50" s="1"/>
  <c r="O308" i="50"/>
  <c r="AC308" i="50"/>
  <c r="O309" i="50"/>
  <c r="AC309" i="50"/>
  <c r="O310" i="50"/>
  <c r="AC310" i="50"/>
  <c r="O311" i="50"/>
  <c r="AC311" i="50"/>
  <c r="O312" i="50"/>
  <c r="AC312" i="50"/>
  <c r="AC324" i="50"/>
  <c r="AC328" i="50"/>
  <c r="O330" i="50"/>
  <c r="AA330" i="50"/>
  <c r="AD330" i="50" s="1"/>
  <c r="AC343" i="50"/>
  <c r="AC370" i="50"/>
  <c r="AB371" i="50"/>
  <c r="O372" i="50"/>
  <c r="O380" i="50"/>
  <c r="K417" i="50"/>
  <c r="K423" i="50"/>
  <c r="O423" i="50" s="1"/>
  <c r="AA426" i="50"/>
  <c r="AD426" i="50" s="1"/>
  <c r="K427" i="50"/>
  <c r="AB170" i="50"/>
  <c r="AB171" i="50"/>
  <c r="AB172" i="50"/>
  <c r="AB183" i="50"/>
  <c r="AB184" i="50"/>
  <c r="AB185" i="50"/>
  <c r="AB186" i="50"/>
  <c r="AB192" i="50"/>
  <c r="AB197" i="50"/>
  <c r="AB204" i="50"/>
  <c r="AB205" i="50"/>
  <c r="AB206" i="50"/>
  <c r="AB207" i="50"/>
  <c r="AC224" i="50"/>
  <c r="AC229" i="50"/>
  <c r="AB236" i="50"/>
  <c r="AC243" i="50"/>
  <c r="P265" i="50"/>
  <c r="AB267" i="50"/>
  <c r="O268" i="50"/>
  <c r="AB273" i="50"/>
  <c r="AB274" i="50"/>
  <c r="AB275" i="50"/>
  <c r="AB276" i="50"/>
  <c r="AB277" i="50"/>
  <c r="AB278" i="50"/>
  <c r="AB279" i="50"/>
  <c r="AC288" i="50"/>
  <c r="AB292" i="50"/>
  <c r="O297" i="50"/>
  <c r="AC297" i="50"/>
  <c r="AB298" i="50"/>
  <c r="AB299" i="50"/>
  <c r="AB300" i="50"/>
  <c r="O302" i="50"/>
  <c r="AC302" i="50"/>
  <c r="O303" i="50"/>
  <c r="AC303" i="50"/>
  <c r="AB304" i="50"/>
  <c r="AB308" i="50"/>
  <c r="AB324" i="50"/>
  <c r="AB328" i="50"/>
  <c r="AB343" i="50"/>
  <c r="AB370" i="50"/>
  <c r="O371" i="50"/>
  <c r="K416" i="50"/>
  <c r="K420" i="50"/>
  <c r="K422" i="50"/>
  <c r="AC425" i="50"/>
  <c r="O213" i="50"/>
  <c r="O236" i="50"/>
  <c r="O265" i="50"/>
  <c r="O292" i="50"/>
  <c r="AB297" i="50"/>
  <c r="O298" i="50"/>
  <c r="AB302" i="50"/>
  <c r="AB303" i="50"/>
  <c r="O304" i="50"/>
  <c r="O306" i="50"/>
  <c r="AC306" i="50"/>
  <c r="O324" i="50"/>
  <c r="O328" i="50"/>
  <c r="O343" i="50"/>
  <c r="O370" i="50"/>
  <c r="K419" i="50"/>
  <c r="AC426" i="50"/>
  <c r="AC168" i="50" l="1"/>
  <c r="AB426" i="50"/>
  <c r="O426" i="50"/>
  <c r="O168" i="50"/>
  <c r="AB425" i="50"/>
  <c r="AA425" i="50"/>
  <c r="AD425" i="50" s="1"/>
  <c r="AB420" i="50"/>
  <c r="AC420" i="50"/>
  <c r="AA420" i="50"/>
  <c r="AD420" i="50" s="1"/>
  <c r="O420" i="50"/>
  <c r="AA128" i="50"/>
  <c r="AD128" i="50" s="1"/>
  <c r="AB128" i="50"/>
  <c r="AC128" i="50"/>
  <c r="O128" i="50"/>
  <c r="AA113" i="50"/>
  <c r="AD113" i="50" s="1"/>
  <c r="AB113" i="50"/>
  <c r="AC113" i="50"/>
  <c r="O113" i="50"/>
  <c r="AC386" i="50"/>
  <c r="O386" i="50"/>
  <c r="AA386" i="50"/>
  <c r="AD386" i="50" s="1"/>
  <c r="AB386" i="50"/>
  <c r="AA149" i="50"/>
  <c r="AD149" i="50" s="1"/>
  <c r="AB149" i="50"/>
  <c r="O149" i="50"/>
  <c r="AC149" i="50"/>
  <c r="AA332" i="50"/>
  <c r="AD332" i="50" s="1"/>
  <c r="AB332" i="50"/>
  <c r="AC332" i="50"/>
  <c r="O332" i="50"/>
  <c r="AA395" i="50"/>
  <c r="AD395" i="50" s="1"/>
  <c r="AB395" i="50"/>
  <c r="AC395" i="50"/>
  <c r="O395" i="50"/>
  <c r="AA305" i="50"/>
  <c r="AD305" i="50" s="1"/>
  <c r="AB305" i="50"/>
  <c r="AC305" i="50"/>
  <c r="O305" i="50"/>
  <c r="AB422" i="50"/>
  <c r="AC422" i="50"/>
  <c r="AA422" i="50"/>
  <c r="AD422" i="50" s="1"/>
  <c r="O422" i="50"/>
  <c r="AA427" i="50"/>
  <c r="AD427" i="50" s="1"/>
  <c r="O427" i="50"/>
  <c r="AB427" i="50"/>
  <c r="AC427" i="50"/>
  <c r="AC178" i="50"/>
  <c r="O178" i="50"/>
  <c r="AA178" i="50"/>
  <c r="AD178" i="50" s="1"/>
  <c r="AB178" i="50"/>
  <c r="AA148" i="50"/>
  <c r="AD148" i="50" s="1"/>
  <c r="AC148" i="50"/>
  <c r="O148" i="50"/>
  <c r="AB148" i="50"/>
  <c r="AA129" i="50"/>
  <c r="AD129" i="50" s="1"/>
  <c r="AB129" i="50"/>
  <c r="AC129" i="50"/>
  <c r="O129" i="50"/>
  <c r="AA125" i="50"/>
  <c r="AD125" i="50" s="1"/>
  <c r="AB125" i="50"/>
  <c r="AC125" i="50"/>
  <c r="O125" i="50"/>
  <c r="AA78" i="50"/>
  <c r="AD78" i="50" s="1"/>
  <c r="AB78" i="50"/>
  <c r="AC78" i="50"/>
  <c r="O78" i="50"/>
  <c r="AC382" i="50"/>
  <c r="O382" i="50"/>
  <c r="AA382" i="50"/>
  <c r="AD382" i="50" s="1"/>
  <c r="AB382" i="50"/>
  <c r="AB145" i="50"/>
  <c r="AA145" i="50"/>
  <c r="AD145" i="50" s="1"/>
  <c r="AC145" i="50"/>
  <c r="O145" i="50"/>
  <c r="AC251" i="50"/>
  <c r="O251" i="50"/>
  <c r="AA251" i="50"/>
  <c r="AD251" i="50" s="1"/>
  <c r="AB251" i="50"/>
  <c r="AC255" i="50"/>
  <c r="O255" i="50"/>
  <c r="AA255" i="50"/>
  <c r="AD255" i="50" s="1"/>
  <c r="AB255" i="50"/>
  <c r="P391" i="50"/>
  <c r="AA391" i="50"/>
  <c r="AD391" i="50" s="1"/>
  <c r="AB391" i="50"/>
  <c r="AC391" i="50"/>
  <c r="AA221" i="50"/>
  <c r="AD221" i="50" s="1"/>
  <c r="AB221" i="50"/>
  <c r="AC221" i="50"/>
  <c r="O221" i="50"/>
  <c r="AA287" i="50"/>
  <c r="AD287" i="50" s="1"/>
  <c r="AB287" i="50"/>
  <c r="AC287" i="50"/>
  <c r="O287" i="50"/>
  <c r="AA315" i="50"/>
  <c r="AD315" i="50" s="1"/>
  <c r="AB315" i="50"/>
  <c r="AC315" i="50"/>
  <c r="O315" i="50"/>
  <c r="AA388" i="50"/>
  <c r="AD388" i="50" s="1"/>
  <c r="AB388" i="50"/>
  <c r="AC388" i="50"/>
  <c r="P388" i="50"/>
  <c r="AB242" i="50"/>
  <c r="AC242" i="50"/>
  <c r="O242" i="50"/>
  <c r="AA242" i="50"/>
  <c r="AD242" i="50" s="1"/>
  <c r="AB389" i="50"/>
  <c r="AC389" i="50"/>
  <c r="P389" i="50"/>
  <c r="AA389" i="50"/>
  <c r="AD389" i="50" s="1"/>
  <c r="AA108" i="50"/>
  <c r="AD108" i="50" s="1"/>
  <c r="AB108" i="50"/>
  <c r="AC108" i="50"/>
  <c r="O108" i="50"/>
  <c r="AC69" i="50"/>
  <c r="O69" i="50"/>
  <c r="AA69" i="50"/>
  <c r="AD69" i="50" s="1"/>
  <c r="AB69" i="50"/>
  <c r="AC349" i="50"/>
  <c r="AA349" i="50"/>
  <c r="AD349" i="50" s="1"/>
  <c r="AB349" i="50"/>
  <c r="O349" i="50"/>
  <c r="AA417" i="50"/>
  <c r="AD417" i="50" s="1"/>
  <c r="O417" i="50"/>
  <c r="AB417" i="50"/>
  <c r="AC417" i="50"/>
  <c r="AB144" i="50"/>
  <c r="AC144" i="50"/>
  <c r="O144" i="50"/>
  <c r="AA144" i="50"/>
  <c r="AD144" i="50" s="1"/>
  <c r="AC266" i="50"/>
  <c r="O266" i="50"/>
  <c r="AA266" i="50"/>
  <c r="AD266" i="50" s="1"/>
  <c r="AB266" i="50"/>
  <c r="AA240" i="50"/>
  <c r="AD240" i="50" s="1"/>
  <c r="AB240" i="50"/>
  <c r="AC240" i="50"/>
  <c r="O240" i="50"/>
  <c r="P387" i="50"/>
  <c r="AA387" i="50"/>
  <c r="AD387" i="50" s="1"/>
  <c r="AB387" i="50"/>
  <c r="AC387" i="50"/>
  <c r="AA314" i="50"/>
  <c r="AD314" i="50" s="1"/>
  <c r="AB314" i="50"/>
  <c r="AC314" i="50"/>
  <c r="O314" i="50"/>
  <c r="AB238" i="50"/>
  <c r="AC238" i="50"/>
  <c r="O238" i="50"/>
  <c r="AA238" i="50"/>
  <c r="AD238" i="50" s="1"/>
  <c r="AB53" i="50"/>
  <c r="O53" i="50"/>
  <c r="AC53" i="50"/>
  <c r="AA53" i="50"/>
  <c r="AD53" i="50" s="1"/>
  <c r="AC48" i="50"/>
  <c r="O48" i="50"/>
  <c r="AA48" i="50"/>
  <c r="AD48" i="50" s="1"/>
  <c r="AB48" i="50"/>
  <c r="AA44" i="50"/>
  <c r="AD44" i="50" s="1"/>
  <c r="AB44" i="50"/>
  <c r="AC44" i="50"/>
  <c r="O44" i="50"/>
  <c r="AC307" i="50"/>
  <c r="AA307" i="50"/>
  <c r="AD307" i="50" s="1"/>
  <c r="AB307" i="50"/>
  <c r="O307" i="50"/>
  <c r="AC419" i="50"/>
  <c r="AA419" i="50"/>
  <c r="AD419" i="50" s="1"/>
  <c r="O419" i="50"/>
  <c r="AB419" i="50"/>
  <c r="AC156" i="50"/>
  <c r="O156" i="50"/>
  <c r="AA156" i="50"/>
  <c r="AD156" i="50" s="1"/>
  <c r="AB156" i="50"/>
  <c r="AA126" i="50"/>
  <c r="AD126" i="50" s="1"/>
  <c r="AB126" i="50"/>
  <c r="AC126" i="50"/>
  <c r="O126" i="50"/>
  <c r="AC394" i="50"/>
  <c r="O394" i="50"/>
  <c r="AA394" i="50"/>
  <c r="AD394" i="50" s="1"/>
  <c r="AB394" i="50"/>
  <c r="AC254" i="50"/>
  <c r="O254" i="50"/>
  <c r="AA254" i="50"/>
  <c r="AD254" i="50" s="1"/>
  <c r="AB254" i="50"/>
  <c r="AB177" i="50"/>
  <c r="AC177" i="50"/>
  <c r="O177" i="50"/>
  <c r="AA177" i="50"/>
  <c r="AD177" i="50" s="1"/>
  <c r="AA286" i="50"/>
  <c r="AD286" i="50" s="1"/>
  <c r="AB286" i="50"/>
  <c r="AC286" i="50"/>
  <c r="O286" i="50"/>
  <c r="AA384" i="50"/>
  <c r="AD384" i="50" s="1"/>
  <c r="AB384" i="50"/>
  <c r="AC384" i="50"/>
  <c r="O384" i="50"/>
  <c r="AB385" i="50"/>
  <c r="AC385" i="50"/>
  <c r="O385" i="50"/>
  <c r="AA385" i="50"/>
  <c r="AD385" i="50" s="1"/>
  <c r="AB416" i="50"/>
  <c r="AC416" i="50"/>
  <c r="AA416" i="50"/>
  <c r="AD416" i="50" s="1"/>
  <c r="O416" i="50"/>
  <c r="AC423" i="50"/>
  <c r="AA423" i="50"/>
  <c r="AD423" i="50" s="1"/>
  <c r="AB423" i="50"/>
  <c r="AB146" i="50"/>
  <c r="AC146" i="50"/>
  <c r="O146" i="50"/>
  <c r="AA146" i="50"/>
  <c r="AD146" i="50" s="1"/>
  <c r="AA127" i="50"/>
  <c r="AD127" i="50" s="1"/>
  <c r="AB127" i="50"/>
  <c r="AC127" i="50"/>
  <c r="O127" i="50"/>
  <c r="AB110" i="50"/>
  <c r="AC110" i="50"/>
  <c r="O110" i="50"/>
  <c r="AA110" i="50"/>
  <c r="AD110" i="50" s="1"/>
  <c r="AA109" i="50"/>
  <c r="AD109" i="50" s="1"/>
  <c r="AB109" i="50"/>
  <c r="AC109" i="50"/>
  <c r="O109" i="50"/>
  <c r="AB46" i="50"/>
  <c r="AC46" i="50"/>
  <c r="O46" i="50"/>
  <c r="AA46" i="50"/>
  <c r="AD46" i="50" s="1"/>
  <c r="AA31" i="50"/>
  <c r="AD31" i="50" s="1"/>
  <c r="O31" i="50"/>
  <c r="AB31" i="50"/>
  <c r="AC31" i="50"/>
  <c r="AC239" i="50"/>
  <c r="O239" i="50"/>
  <c r="AA239" i="50"/>
  <c r="AD239" i="50" s="1"/>
  <c r="AB239" i="50"/>
  <c r="AC390" i="50"/>
  <c r="P390" i="50"/>
  <c r="AA390" i="50"/>
  <c r="AD390" i="50" s="1"/>
  <c r="AB390" i="50"/>
  <c r="AC222" i="50"/>
  <c r="O222" i="50"/>
  <c r="AA222" i="50"/>
  <c r="AD222" i="50" s="1"/>
  <c r="AB222" i="50"/>
  <c r="AC253" i="50"/>
  <c r="O253" i="50"/>
  <c r="AA253" i="50"/>
  <c r="AD253" i="50" s="1"/>
  <c r="AB253" i="50"/>
  <c r="AA383" i="50"/>
  <c r="AD383" i="50" s="1"/>
  <c r="AB383" i="50"/>
  <c r="AC383" i="50"/>
  <c r="O383" i="50"/>
  <c r="AA158" i="50"/>
  <c r="AD158" i="50" s="1"/>
  <c r="AB158" i="50"/>
  <c r="AC158" i="50"/>
  <c r="O158" i="50"/>
  <c r="AA241" i="50"/>
  <c r="AD241" i="50" s="1"/>
  <c r="AB241" i="50"/>
  <c r="AC241" i="50"/>
  <c r="O241" i="50"/>
  <c r="AA313" i="50"/>
  <c r="AD313" i="50" s="1"/>
  <c r="AB313" i="50"/>
  <c r="AC313" i="50"/>
  <c r="O313" i="50"/>
  <c r="AA317" i="50"/>
  <c r="AD317" i="50" s="1"/>
  <c r="AB317" i="50"/>
  <c r="AC317" i="50"/>
  <c r="O317" i="50"/>
  <c r="AA396" i="50"/>
  <c r="AD396" i="50" s="1"/>
  <c r="AB396" i="50"/>
  <c r="AC396" i="50"/>
  <c r="O396" i="50"/>
  <c r="AA327" i="50"/>
  <c r="AD327" i="50" s="1"/>
  <c r="AB327" i="50"/>
  <c r="AC327" i="50"/>
  <c r="O327" i="50"/>
  <c r="AB397" i="50"/>
  <c r="AC397" i="50"/>
  <c r="O397" i="50"/>
  <c r="AA397" i="50"/>
  <c r="AD397" i="50" s="1"/>
  <c r="AC111" i="50"/>
  <c r="O111" i="50"/>
  <c r="AA111" i="50"/>
  <c r="AD111" i="50" s="1"/>
  <c r="AB111" i="50"/>
  <c r="AB49" i="50"/>
  <c r="AC49" i="50"/>
  <c r="O49" i="50"/>
  <c r="AA49" i="50"/>
  <c r="AD49" i="50" s="1"/>
  <c r="AC245" i="50"/>
  <c r="AA245" i="50"/>
  <c r="AD245" i="50" s="1"/>
  <c r="AB245" i="50"/>
  <c r="O245" i="50"/>
  <c r="AC147" i="50"/>
  <c r="O147" i="50"/>
  <c r="AA147" i="50"/>
  <c r="AD147" i="50" s="1"/>
  <c r="AB147" i="50"/>
  <c r="AC252" i="50"/>
  <c r="O252" i="50"/>
  <c r="AA252" i="50"/>
  <c r="AD252" i="50" s="1"/>
  <c r="AB252" i="50"/>
  <c r="AA237" i="50"/>
  <c r="AD237" i="50" s="1"/>
  <c r="AB237" i="50"/>
  <c r="AC237" i="50"/>
  <c r="O237" i="50"/>
  <c r="AA316" i="50"/>
  <c r="AD316" i="50" s="1"/>
  <c r="AB316" i="50"/>
  <c r="AC316" i="50"/>
  <c r="O316" i="50"/>
  <c r="AA392" i="50"/>
  <c r="AD392" i="50" s="1"/>
  <c r="AB392" i="50"/>
  <c r="AC392" i="50"/>
  <c r="O392" i="50"/>
  <c r="AB244" i="50"/>
  <c r="AC244" i="50"/>
  <c r="O244" i="50"/>
  <c r="AA244" i="50"/>
  <c r="AD244" i="50" s="1"/>
  <c r="AB393" i="50"/>
  <c r="AC393" i="50"/>
  <c r="O393" i="50"/>
  <c r="AA393" i="50"/>
  <c r="AD393" i="50" s="1"/>
  <c r="AA196" i="50"/>
  <c r="AD196" i="50" s="1"/>
  <c r="AB196" i="50"/>
  <c r="O196" i="50"/>
  <c r="AC196" i="50"/>
  <c r="AD399" i="50" l="1"/>
  <c r="AD402" i="50" s="1"/>
  <c r="AF38" i="50" s="1"/>
  <c r="AD429" i="50"/>
  <c r="AD406" i="50" l="1"/>
  <c r="AF41" i="50" l="1"/>
  <c r="AF42" i="50" s="1"/>
  <c r="AH38" i="50"/>
  <c r="N361" i="49" l="1"/>
  <c r="O361" i="49"/>
  <c r="N362" i="49"/>
  <c r="O362" i="49"/>
  <c r="O363" i="49"/>
  <c r="O364" i="49"/>
  <c r="O365" i="49"/>
  <c r="O366" i="49"/>
  <c r="O360" i="49"/>
  <c r="N360" i="49"/>
  <c r="O320" i="49"/>
  <c r="O319" i="49"/>
  <c r="O255" i="49"/>
  <c r="O254" i="49"/>
  <c r="N201" i="49"/>
  <c r="O201" i="49"/>
  <c r="N202" i="49"/>
  <c r="O202" i="49"/>
  <c r="O203" i="49"/>
  <c r="O204" i="49"/>
  <c r="O205" i="49"/>
  <c r="O206" i="49"/>
  <c r="O54" i="49"/>
  <c r="O32" i="49"/>
  <c r="O31" i="49"/>
  <c r="O15" i="49"/>
  <c r="O2" i="49"/>
  <c r="O15" i="7"/>
  <c r="O16" i="7"/>
  <c r="O17" i="7"/>
  <c r="O18" i="7"/>
  <c r="O19" i="7"/>
  <c r="O20" i="7"/>
  <c r="O21" i="7"/>
  <c r="O22" i="7"/>
  <c r="O23" i="7"/>
  <c r="O24" i="7"/>
  <c r="O25" i="7"/>
  <c r="O14" i="7"/>
  <c r="N4" i="7"/>
  <c r="O4" i="7"/>
  <c r="N5" i="7"/>
  <c r="O5" i="7"/>
  <c r="N6" i="7"/>
  <c r="O6" i="7"/>
  <c r="N7" i="7"/>
  <c r="O7" i="7"/>
  <c r="O8" i="7"/>
  <c r="O9" i="7"/>
  <c r="O10" i="7"/>
  <c r="O11" i="7"/>
  <c r="O12" i="7"/>
  <c r="O3" i="7"/>
  <c r="N3" i="7"/>
  <c r="C29" i="39" l="1"/>
  <c r="E29" i="39"/>
  <c r="F29" i="39"/>
  <c r="J126" i="47" l="1"/>
  <c r="K126" i="47"/>
  <c r="L126" i="47"/>
  <c r="I126" i="47"/>
  <c r="J76" i="38" l="1"/>
  <c r="J59" i="38"/>
  <c r="J60" i="38"/>
  <c r="J61" i="38"/>
  <c r="J62" i="38"/>
  <c r="J63" i="38"/>
  <c r="J64" i="38"/>
  <c r="J65" i="38"/>
  <c r="J66" i="38"/>
  <c r="J67" i="38"/>
  <c r="J68" i="38"/>
  <c r="J69" i="38"/>
  <c r="J70" i="38"/>
  <c r="J71" i="38"/>
  <c r="J72" i="38"/>
  <c r="J73" i="38"/>
  <c r="J74" i="38"/>
  <c r="J58" i="38"/>
  <c r="C75" i="38"/>
  <c r="C77" i="38" s="1"/>
  <c r="D75" i="38"/>
  <c r="D77" i="38" s="1"/>
  <c r="E75" i="38"/>
  <c r="E77" i="38" s="1"/>
  <c r="F75" i="38"/>
  <c r="F77" i="38" s="1"/>
  <c r="H75" i="38"/>
  <c r="H77" i="38" s="1"/>
  <c r="I75" i="38"/>
  <c r="I77" i="38" s="1"/>
  <c r="B75" i="38"/>
  <c r="B77" i="38" s="1"/>
  <c r="X17" i="38"/>
  <c r="Y17" i="38"/>
  <c r="Z17" i="38"/>
  <c r="AA17" i="38"/>
  <c r="AB17" i="38"/>
  <c r="AC17" i="38"/>
  <c r="AD17" i="38"/>
  <c r="AE17" i="38"/>
  <c r="X18" i="38"/>
  <c r="Y18" i="38"/>
  <c r="Z18" i="38"/>
  <c r="AA18" i="38"/>
  <c r="AB18" i="38"/>
  <c r="AC18" i="38"/>
  <c r="AD18" i="38"/>
  <c r="AE18" i="38"/>
  <c r="X19" i="38"/>
  <c r="Y19" i="38"/>
  <c r="Z19" i="38"/>
  <c r="AA19" i="38"/>
  <c r="AB19" i="38"/>
  <c r="AC19" i="38"/>
  <c r="AD19" i="38"/>
  <c r="AE19" i="38"/>
  <c r="X20" i="38"/>
  <c r="Y20" i="38"/>
  <c r="Z20" i="38"/>
  <c r="AA20" i="38"/>
  <c r="AB20" i="38"/>
  <c r="AC20" i="38"/>
  <c r="AD20" i="38"/>
  <c r="AE20" i="38"/>
  <c r="X21" i="38"/>
  <c r="Y21" i="38"/>
  <c r="Z21" i="38"/>
  <c r="AA21" i="38"/>
  <c r="AB21" i="38"/>
  <c r="AC21" i="38"/>
  <c r="AD21" i="38"/>
  <c r="AE21" i="38"/>
  <c r="X22" i="38"/>
  <c r="Y22" i="38"/>
  <c r="Z22" i="38"/>
  <c r="AA22" i="38"/>
  <c r="AB22" i="38"/>
  <c r="AC22" i="38"/>
  <c r="AD22" i="38"/>
  <c r="AE22" i="38"/>
  <c r="X23" i="38"/>
  <c r="Y23" i="38"/>
  <c r="Z23" i="38"/>
  <c r="AA23" i="38"/>
  <c r="AB23" i="38"/>
  <c r="AC23" i="38"/>
  <c r="AD23" i="38"/>
  <c r="AE23" i="38"/>
  <c r="X24" i="38"/>
  <c r="Y24" i="38"/>
  <c r="Z24" i="38"/>
  <c r="AA24" i="38"/>
  <c r="AB24" i="38"/>
  <c r="AC24" i="38"/>
  <c r="AD24" i="38"/>
  <c r="AE24" i="38"/>
  <c r="X25" i="38"/>
  <c r="Y25" i="38"/>
  <c r="Z25" i="38"/>
  <c r="AA25" i="38"/>
  <c r="AB25" i="38"/>
  <c r="AC25" i="38"/>
  <c r="AD25" i="38"/>
  <c r="AE25" i="38"/>
  <c r="X26" i="38"/>
  <c r="Y26" i="38"/>
  <c r="Z26" i="38"/>
  <c r="AA26" i="38"/>
  <c r="AB26" i="38"/>
  <c r="AC26" i="38"/>
  <c r="AD26" i="38"/>
  <c r="AE26" i="38"/>
  <c r="X27" i="38"/>
  <c r="Y27" i="38"/>
  <c r="Z27" i="38"/>
  <c r="AA27" i="38"/>
  <c r="AB27" i="38"/>
  <c r="AC27" i="38"/>
  <c r="AD27" i="38"/>
  <c r="AE27" i="38"/>
  <c r="X28" i="38"/>
  <c r="Y28" i="38"/>
  <c r="Z28" i="38"/>
  <c r="AA28" i="38"/>
  <c r="AB28" i="38"/>
  <c r="AC28" i="38"/>
  <c r="AD28" i="38"/>
  <c r="AE28" i="38"/>
  <c r="X29" i="38"/>
  <c r="Y29" i="38"/>
  <c r="Z29" i="38"/>
  <c r="AA29" i="38"/>
  <c r="AB29" i="38"/>
  <c r="AC29" i="38"/>
  <c r="AD29" i="38"/>
  <c r="AE29" i="38"/>
  <c r="X30" i="38"/>
  <c r="Y30" i="38"/>
  <c r="Z30" i="38"/>
  <c r="AA30" i="38"/>
  <c r="AB30" i="38"/>
  <c r="AC30" i="38"/>
  <c r="AD30" i="38"/>
  <c r="AE30" i="38"/>
  <c r="X31" i="38"/>
  <c r="Y31" i="38"/>
  <c r="Z31" i="38"/>
  <c r="AA31" i="38"/>
  <c r="AB31" i="38"/>
  <c r="AC31" i="38"/>
  <c r="AD31" i="38"/>
  <c r="AE31" i="38"/>
  <c r="X32" i="38"/>
  <c r="Y32" i="38"/>
  <c r="Z32" i="38"/>
  <c r="AA32" i="38"/>
  <c r="AB32" i="38"/>
  <c r="AC32" i="38"/>
  <c r="AD32" i="38"/>
  <c r="AE32" i="38"/>
  <c r="Y16" i="38"/>
  <c r="Z16" i="38"/>
  <c r="AA16" i="38"/>
  <c r="AB16" i="38"/>
  <c r="AC16" i="38"/>
  <c r="AD16" i="38"/>
  <c r="AE16" i="38"/>
  <c r="X16" i="38"/>
  <c r="X5" i="38"/>
  <c r="Y5" i="38"/>
  <c r="Z5" i="38"/>
  <c r="AA5" i="38"/>
  <c r="AB5" i="38"/>
  <c r="AC5" i="38"/>
  <c r="AD5" i="38"/>
  <c r="AE5" i="38"/>
  <c r="X6" i="38"/>
  <c r="Y6" i="38"/>
  <c r="Z6" i="38"/>
  <c r="AA6" i="38"/>
  <c r="AB6" i="38"/>
  <c r="AC6" i="38"/>
  <c r="AD6" i="38"/>
  <c r="AE6" i="38"/>
  <c r="X7" i="38"/>
  <c r="Y7" i="38"/>
  <c r="Z7" i="38"/>
  <c r="AA7" i="38"/>
  <c r="AB7" i="38"/>
  <c r="AC7" i="38"/>
  <c r="AD7" i="38"/>
  <c r="AE7" i="38"/>
  <c r="X8" i="38"/>
  <c r="Y8" i="38"/>
  <c r="Z8" i="38"/>
  <c r="AA8" i="38"/>
  <c r="AB8" i="38"/>
  <c r="AC8" i="38"/>
  <c r="AD8" i="38"/>
  <c r="AE8" i="38"/>
  <c r="X9" i="38"/>
  <c r="Y9" i="38"/>
  <c r="Z9" i="38"/>
  <c r="AA9" i="38"/>
  <c r="AB9" i="38"/>
  <c r="AC9" i="38"/>
  <c r="AD9" i="38"/>
  <c r="AE9" i="38"/>
  <c r="X10" i="38"/>
  <c r="Y10" i="38"/>
  <c r="Z10" i="38"/>
  <c r="AA10" i="38"/>
  <c r="AB10" i="38"/>
  <c r="AC10" i="38"/>
  <c r="AD10" i="38"/>
  <c r="AE10" i="38"/>
  <c r="X11" i="38"/>
  <c r="Y11" i="38"/>
  <c r="Z11" i="38"/>
  <c r="AA11" i="38"/>
  <c r="AB11" i="38"/>
  <c r="AC11" i="38"/>
  <c r="AD11" i="38"/>
  <c r="AE11" i="38"/>
  <c r="Y4" i="38"/>
  <c r="Z4" i="38"/>
  <c r="AA4" i="38"/>
  <c r="AB4" i="38"/>
  <c r="AC4" i="38"/>
  <c r="AD4" i="38"/>
  <c r="AE4" i="38"/>
  <c r="X4" i="38"/>
  <c r="T33" i="38"/>
  <c r="T44" i="38" s="1"/>
  <c r="S33" i="38"/>
  <c r="S37" i="38" s="1"/>
  <c r="R33" i="38"/>
  <c r="R39" i="38" s="1"/>
  <c r="Q33" i="38"/>
  <c r="Q42" i="38" s="1"/>
  <c r="P33" i="38"/>
  <c r="P40" i="38" s="1"/>
  <c r="O33" i="38"/>
  <c r="O44" i="38" s="1"/>
  <c r="N33" i="38"/>
  <c r="N52" i="38" s="1"/>
  <c r="M33" i="38"/>
  <c r="U32" i="38"/>
  <c r="U31" i="38"/>
  <c r="U30" i="38"/>
  <c r="U29" i="38"/>
  <c r="U28" i="38"/>
  <c r="U27" i="38"/>
  <c r="U26" i="38"/>
  <c r="U25" i="38"/>
  <c r="U24" i="38"/>
  <c r="U23" i="38"/>
  <c r="U22" i="38"/>
  <c r="U21" i="38"/>
  <c r="U20" i="38"/>
  <c r="U19" i="38"/>
  <c r="U18" i="38"/>
  <c r="U17" i="38"/>
  <c r="U16" i="38"/>
  <c r="T12" i="38"/>
  <c r="S12" i="38"/>
  <c r="R12" i="38"/>
  <c r="Q12" i="38"/>
  <c r="P12" i="38"/>
  <c r="O12" i="38"/>
  <c r="N12" i="38"/>
  <c r="M12" i="38"/>
  <c r="U11" i="38"/>
  <c r="U10" i="38"/>
  <c r="U9" i="38"/>
  <c r="U8" i="38"/>
  <c r="U7" i="38"/>
  <c r="U6" i="38"/>
  <c r="U5" i="38"/>
  <c r="U4" i="38"/>
  <c r="AB12" i="38" l="1"/>
  <c r="AF9" i="38"/>
  <c r="O49" i="38"/>
  <c r="P46" i="38"/>
  <c r="P45" i="38"/>
  <c r="O50" i="38"/>
  <c r="P44" i="38"/>
  <c r="N53" i="38"/>
  <c r="R38" i="38"/>
  <c r="O48" i="38"/>
  <c r="O51" i="38"/>
  <c r="P47" i="38"/>
  <c r="Q44" i="38"/>
  <c r="Q45" i="38"/>
  <c r="Q46" i="38"/>
  <c r="Q47" i="38"/>
  <c r="Q48" i="38"/>
  <c r="Q49" i="38"/>
  <c r="Q50" i="38"/>
  <c r="Q51" i="38"/>
  <c r="Q37" i="38"/>
  <c r="Q52" i="38"/>
  <c r="Q53" i="38"/>
  <c r="Q38" i="38"/>
  <c r="Q39" i="38"/>
  <c r="Q41" i="38"/>
  <c r="Q40" i="38"/>
  <c r="M44" i="38"/>
  <c r="M45" i="38"/>
  <c r="M46" i="38"/>
  <c r="M47" i="38"/>
  <c r="M48" i="38"/>
  <c r="M49" i="38"/>
  <c r="M50" i="38"/>
  <c r="M51" i="38"/>
  <c r="M37" i="38"/>
  <c r="M38" i="38"/>
  <c r="M39" i="38"/>
  <c r="M40" i="38"/>
  <c r="M41" i="38"/>
  <c r="M42" i="38"/>
  <c r="M43" i="38"/>
  <c r="M52" i="38"/>
  <c r="M53" i="38"/>
  <c r="Q43" i="38"/>
  <c r="N40" i="38"/>
  <c r="N41" i="38"/>
  <c r="N42" i="38"/>
  <c r="N43" i="38"/>
  <c r="N37" i="38"/>
  <c r="N44" i="38"/>
  <c r="N45" i="38"/>
  <c r="N46" i="38"/>
  <c r="N47" i="38"/>
  <c r="R40" i="38"/>
  <c r="R41" i="38"/>
  <c r="R42" i="38"/>
  <c r="R43" i="38"/>
  <c r="R37" i="38"/>
  <c r="R44" i="38"/>
  <c r="R45" i="38"/>
  <c r="R46" i="38"/>
  <c r="R47" i="38"/>
  <c r="X33" i="38"/>
  <c r="T37" i="38"/>
  <c r="N51" i="38"/>
  <c r="N50" i="38"/>
  <c r="N49" i="38"/>
  <c r="N48" i="38"/>
  <c r="O47" i="38"/>
  <c r="O46" i="38"/>
  <c r="O45" i="38"/>
  <c r="P43" i="38"/>
  <c r="P42" i="38"/>
  <c r="P41" i="38"/>
  <c r="O38" i="38"/>
  <c r="O39" i="38"/>
  <c r="O52" i="38"/>
  <c r="O53" i="38"/>
  <c r="O40" i="38"/>
  <c r="O41" i="38"/>
  <c r="O42" i="38"/>
  <c r="O43" i="38"/>
  <c r="S38" i="38"/>
  <c r="S39" i="38"/>
  <c r="S52" i="38"/>
  <c r="S53" i="38"/>
  <c r="S40" i="38"/>
  <c r="S41" i="38"/>
  <c r="S42" i="38"/>
  <c r="S43" i="38"/>
  <c r="Z33" i="38"/>
  <c r="O37" i="38"/>
  <c r="R53" i="38"/>
  <c r="R52" i="38"/>
  <c r="S51" i="38"/>
  <c r="S50" i="38"/>
  <c r="S49" i="38"/>
  <c r="S48" i="38"/>
  <c r="T47" i="38"/>
  <c r="T46" i="38"/>
  <c r="T45" i="38"/>
  <c r="N39" i="38"/>
  <c r="N38" i="38"/>
  <c r="P48" i="38"/>
  <c r="P49" i="38"/>
  <c r="P50" i="38"/>
  <c r="P51" i="38"/>
  <c r="P38" i="38"/>
  <c r="P39" i="38"/>
  <c r="P52" i="38"/>
  <c r="P53" i="38"/>
  <c r="T48" i="38"/>
  <c r="T49" i="38"/>
  <c r="T50" i="38"/>
  <c r="T51" i="38"/>
  <c r="T38" i="38"/>
  <c r="T39" i="38"/>
  <c r="T52" i="38"/>
  <c r="T53" i="38"/>
  <c r="AF5" i="38"/>
  <c r="P37" i="38"/>
  <c r="R51" i="38"/>
  <c r="R50" i="38"/>
  <c r="R49" i="38"/>
  <c r="R48" i="38"/>
  <c r="S47" i="38"/>
  <c r="S46" i="38"/>
  <c r="S45" i="38"/>
  <c r="S44" i="38"/>
  <c r="T43" i="38"/>
  <c r="T42" i="38"/>
  <c r="T41" i="38"/>
  <c r="T40" i="38"/>
  <c r="AC12" i="38"/>
  <c r="U12" i="38"/>
  <c r="U33" i="38"/>
  <c r="AE12" i="38"/>
  <c r="AF30" i="38"/>
  <c r="AF17" i="38"/>
  <c r="AD33" i="38"/>
  <c r="J75" i="38"/>
  <c r="J77" i="38" s="1"/>
  <c r="AF23" i="38"/>
  <c r="AC33" i="38"/>
  <c r="AF28" i="38"/>
  <c r="AB33" i="38"/>
  <c r="AA33" i="38"/>
  <c r="AF19" i="38"/>
  <c r="AF27" i="38"/>
  <c r="Y33" i="38"/>
  <c r="AF32" i="38"/>
  <c r="AF31" i="38"/>
  <c r="AF25" i="38"/>
  <c r="AF22" i="38"/>
  <c r="AF21" i="38"/>
  <c r="AF20" i="38"/>
  <c r="AF29" i="38"/>
  <c r="AF26" i="38"/>
  <c r="AF24" i="38"/>
  <c r="AF18" i="38"/>
  <c r="AE33" i="38"/>
  <c r="AF16" i="38"/>
  <c r="AA12" i="38"/>
  <c r="Y12" i="38"/>
  <c r="AF11" i="38"/>
  <c r="AF10" i="38"/>
  <c r="AF8" i="38"/>
  <c r="AF7" i="38"/>
  <c r="X12" i="38"/>
  <c r="AF6" i="38"/>
  <c r="AD12" i="38"/>
  <c r="Z12" i="38"/>
  <c r="AF4" i="38"/>
  <c r="V484" i="49"/>
  <c r="Q484" i="49"/>
  <c r="O484" i="49"/>
  <c r="V478" i="49"/>
  <c r="Q478" i="49"/>
  <c r="V472" i="49"/>
  <c r="Q472" i="49"/>
  <c r="V469" i="49"/>
  <c r="Q469" i="49"/>
  <c r="V465" i="49"/>
  <c r="Q465" i="49"/>
  <c r="V433" i="49"/>
  <c r="Q433" i="49"/>
  <c r="O433" i="49"/>
  <c r="V436" i="49"/>
  <c r="Q436" i="49"/>
  <c r="V443" i="49"/>
  <c r="Q443" i="49"/>
  <c r="O443" i="49"/>
  <c r="V439" i="49"/>
  <c r="Q439" i="49"/>
  <c r="O439" i="49"/>
  <c r="V435" i="49"/>
  <c r="Q435" i="49"/>
  <c r="O435" i="49"/>
  <c r="V432" i="49"/>
  <c r="Q432" i="49"/>
  <c r="O432" i="49"/>
  <c r="V430" i="49"/>
  <c r="Q430" i="49"/>
  <c r="O430" i="49"/>
  <c r="AB457" i="49"/>
  <c r="AA457" i="49"/>
  <c r="Z457" i="49"/>
  <c r="AC457" i="49" s="1"/>
  <c r="O457" i="49"/>
  <c r="N457" i="49"/>
  <c r="AB456" i="49"/>
  <c r="AA456" i="49"/>
  <c r="Z456" i="49"/>
  <c r="AC456" i="49" s="1"/>
  <c r="O456" i="49"/>
  <c r="N456" i="49"/>
  <c r="AB455" i="49"/>
  <c r="AA455" i="49"/>
  <c r="Z455" i="49"/>
  <c r="AC455" i="49" s="1"/>
  <c r="O455" i="49"/>
  <c r="N455" i="49"/>
  <c r="S423" i="49"/>
  <c r="AD422" i="49"/>
  <c r="R422" i="49"/>
  <c r="S421" i="49"/>
  <c r="S420" i="49"/>
  <c r="S419" i="49"/>
  <c r="O343" i="49"/>
  <c r="J343" i="49"/>
  <c r="AA343" i="49" s="1"/>
  <c r="O123" i="49"/>
  <c r="J123" i="49"/>
  <c r="AB123" i="49" s="1"/>
  <c r="O28" i="49"/>
  <c r="O160" i="49"/>
  <c r="L339" i="49"/>
  <c r="O339" i="49" s="1"/>
  <c r="L162" i="49"/>
  <c r="O162" i="49" s="1"/>
  <c r="L81" i="49"/>
  <c r="O81" i="49" s="1"/>
  <c r="O80" i="49"/>
  <c r="O79" i="49"/>
  <c r="V338" i="49"/>
  <c r="Q338" i="49"/>
  <c r="O338" i="49"/>
  <c r="J338" i="49"/>
  <c r="V185" i="49"/>
  <c r="Q185" i="49"/>
  <c r="O185" i="49"/>
  <c r="J185" i="49"/>
  <c r="V159" i="49"/>
  <c r="Q159" i="49"/>
  <c r="O159" i="49"/>
  <c r="J159" i="49"/>
  <c r="V119" i="49"/>
  <c r="Q119" i="49"/>
  <c r="O119" i="49"/>
  <c r="J119" i="49"/>
  <c r="N119" i="49" s="1"/>
  <c r="V78" i="49"/>
  <c r="Q78" i="49"/>
  <c r="O78" i="49"/>
  <c r="J78" i="49"/>
  <c r="L158" i="49"/>
  <c r="O158" i="49" s="1"/>
  <c r="J158" i="49"/>
  <c r="L118" i="49"/>
  <c r="O118" i="49" s="1"/>
  <c r="J118" i="49"/>
  <c r="AB337" i="49"/>
  <c r="AA337" i="49"/>
  <c r="Z337" i="49"/>
  <c r="AC337" i="49" s="1"/>
  <c r="O337" i="49"/>
  <c r="N337" i="49"/>
  <c r="L157" i="49"/>
  <c r="J157" i="49"/>
  <c r="L77" i="49"/>
  <c r="J77" i="49"/>
  <c r="AB156" i="49"/>
  <c r="AA156" i="49"/>
  <c r="Z156" i="49"/>
  <c r="AC156" i="49" s="1"/>
  <c r="O156" i="49"/>
  <c r="N156" i="49"/>
  <c r="AB155" i="49"/>
  <c r="AA155" i="49"/>
  <c r="Z155" i="49"/>
  <c r="AC155" i="49" s="1"/>
  <c r="O155" i="49"/>
  <c r="N155" i="49"/>
  <c r="AB76" i="49"/>
  <c r="AA76" i="49"/>
  <c r="Z76" i="49"/>
  <c r="AC76" i="49" s="1"/>
  <c r="O76" i="49"/>
  <c r="N76" i="49"/>
  <c r="AB161" i="49"/>
  <c r="AA161" i="49"/>
  <c r="Z161" i="49"/>
  <c r="AC161" i="49" s="1"/>
  <c r="O161" i="49"/>
  <c r="N161" i="49"/>
  <c r="AB186" i="49"/>
  <c r="AA186" i="49"/>
  <c r="Z186" i="49"/>
  <c r="AC186" i="49" s="1"/>
  <c r="O186" i="49"/>
  <c r="N186" i="49"/>
  <c r="AB154" i="49"/>
  <c r="AA154" i="49"/>
  <c r="Z154" i="49"/>
  <c r="AC154" i="49" s="1"/>
  <c r="O154" i="49"/>
  <c r="N154" i="49"/>
  <c r="AB75" i="49"/>
  <c r="AA75" i="49"/>
  <c r="Z75" i="49"/>
  <c r="AC75" i="49" s="1"/>
  <c r="O75" i="49"/>
  <c r="N75" i="49"/>
  <c r="AB393" i="49"/>
  <c r="AA393" i="49"/>
  <c r="Z393" i="49"/>
  <c r="AC393" i="49" s="1"/>
  <c r="O393" i="49"/>
  <c r="N393" i="49"/>
  <c r="AB117" i="49"/>
  <c r="AA117" i="49"/>
  <c r="Z117" i="49"/>
  <c r="AC117" i="49" s="1"/>
  <c r="O117" i="49"/>
  <c r="N117" i="49"/>
  <c r="AB184" i="49"/>
  <c r="AA184" i="49"/>
  <c r="Z184" i="49"/>
  <c r="AC184" i="49" s="1"/>
  <c r="AE184" i="49" s="1"/>
  <c r="O184" i="49"/>
  <c r="N184" i="49"/>
  <c r="O413" i="49"/>
  <c r="J413" i="49"/>
  <c r="Z413" i="49" s="1"/>
  <c r="AC413" i="49" s="1"/>
  <c r="O387" i="49"/>
  <c r="J387" i="49"/>
  <c r="AA387" i="49" s="1"/>
  <c r="O317" i="49"/>
  <c r="J317" i="49"/>
  <c r="O298" i="49"/>
  <c r="J298" i="49"/>
  <c r="O276" i="49"/>
  <c r="J276" i="49"/>
  <c r="O198" i="49"/>
  <c r="J198" i="49"/>
  <c r="O73" i="49"/>
  <c r="J73" i="49"/>
  <c r="AA73" i="49" s="1"/>
  <c r="O50" i="49"/>
  <c r="J50" i="49"/>
  <c r="AA50" i="49" s="1"/>
  <c r="O16" i="49"/>
  <c r="J16" i="49"/>
  <c r="Z16" i="49" s="1"/>
  <c r="AC16" i="49" s="1"/>
  <c r="O13" i="49"/>
  <c r="J13" i="49"/>
  <c r="AA13" i="49" s="1"/>
  <c r="V395" i="49"/>
  <c r="Q395" i="49"/>
  <c r="O395" i="49"/>
  <c r="J395" i="49"/>
  <c r="N395" i="49" s="1"/>
  <c r="V342" i="49"/>
  <c r="Q342" i="49"/>
  <c r="O342" i="49"/>
  <c r="J342" i="49"/>
  <c r="V303" i="49"/>
  <c r="Q303" i="49"/>
  <c r="O303" i="49"/>
  <c r="J303" i="49"/>
  <c r="V277" i="49"/>
  <c r="Q277" i="49"/>
  <c r="O277" i="49"/>
  <c r="J277" i="49"/>
  <c r="V231" i="49"/>
  <c r="Q231" i="49"/>
  <c r="O231" i="49"/>
  <c r="J231" i="49"/>
  <c r="V187" i="49"/>
  <c r="Q187" i="49"/>
  <c r="O187" i="49"/>
  <c r="J187" i="49"/>
  <c r="V165" i="49"/>
  <c r="Q165" i="49"/>
  <c r="O165" i="49"/>
  <c r="J165" i="49"/>
  <c r="N165" i="49" s="1"/>
  <c r="V84" i="49"/>
  <c r="Q84" i="49"/>
  <c r="O84" i="49"/>
  <c r="J84" i="49"/>
  <c r="V52" i="49"/>
  <c r="Q52" i="49"/>
  <c r="O52" i="49"/>
  <c r="J52" i="49"/>
  <c r="O412" i="49"/>
  <c r="O411" i="49"/>
  <c r="V330" i="49"/>
  <c r="Q330" i="49"/>
  <c r="O330" i="49"/>
  <c r="J330" i="49"/>
  <c r="V309" i="49"/>
  <c r="Q309" i="49"/>
  <c r="O309" i="49"/>
  <c r="J309" i="49"/>
  <c r="V290" i="49"/>
  <c r="Q290" i="49"/>
  <c r="O290" i="49"/>
  <c r="J290" i="49"/>
  <c r="V273" i="49"/>
  <c r="Q273" i="49"/>
  <c r="O273" i="49"/>
  <c r="J273" i="49"/>
  <c r="V217" i="49"/>
  <c r="Q217" i="49"/>
  <c r="O217" i="49"/>
  <c r="J217" i="49"/>
  <c r="V197" i="49"/>
  <c r="Q197" i="49"/>
  <c r="O197" i="49"/>
  <c r="J197" i="49"/>
  <c r="V174" i="49"/>
  <c r="Q174" i="49"/>
  <c r="O174" i="49"/>
  <c r="J174" i="49"/>
  <c r="V137" i="49"/>
  <c r="Q137" i="49"/>
  <c r="O137" i="49"/>
  <c r="J137" i="49"/>
  <c r="V97" i="49"/>
  <c r="Q97" i="49"/>
  <c r="O97" i="49"/>
  <c r="J97" i="49"/>
  <c r="V37" i="49"/>
  <c r="Q37" i="49"/>
  <c r="O37" i="49"/>
  <c r="J37" i="49"/>
  <c r="V8" i="49"/>
  <c r="Q8" i="49"/>
  <c r="O8" i="49"/>
  <c r="J8" i="49"/>
  <c r="L329" i="49"/>
  <c r="O329" i="49" s="1"/>
  <c r="L7" i="49"/>
  <c r="O7" i="49" s="1"/>
  <c r="L264" i="49"/>
  <c r="O264" i="49" s="1"/>
  <c r="L133" i="49"/>
  <c r="O133" i="49" s="1"/>
  <c r="N406" i="49"/>
  <c r="O401" i="49"/>
  <c r="O151" i="49"/>
  <c r="O149" i="49"/>
  <c r="O275" i="49"/>
  <c r="O183" i="49"/>
  <c r="O316" i="49"/>
  <c r="O47" i="49"/>
  <c r="O45" i="49"/>
  <c r="O44" i="49"/>
  <c r="L289" i="49"/>
  <c r="O289" i="49" s="1"/>
  <c r="J289" i="49"/>
  <c r="L214" i="49"/>
  <c r="J214" i="49"/>
  <c r="N214" i="49" s="1"/>
  <c r="L96" i="49"/>
  <c r="J96" i="49"/>
  <c r="N96" i="49" s="1"/>
  <c r="I308" i="49"/>
  <c r="L308" i="49" s="1"/>
  <c r="O308" i="49" s="1"/>
  <c r="I216" i="49"/>
  <c r="J216" i="49" s="1"/>
  <c r="I173" i="49"/>
  <c r="J173" i="49" s="1"/>
  <c r="AB272" i="49"/>
  <c r="AA272" i="49"/>
  <c r="Z272" i="49"/>
  <c r="AC272" i="49" s="1"/>
  <c r="O272" i="49"/>
  <c r="N272" i="49"/>
  <c r="AB307" i="49"/>
  <c r="AA307" i="49"/>
  <c r="Z307" i="49"/>
  <c r="AC307" i="49" s="1"/>
  <c r="O307" i="49"/>
  <c r="N307" i="49"/>
  <c r="AB271" i="49"/>
  <c r="AA271" i="49"/>
  <c r="Z271" i="49"/>
  <c r="AC271" i="49" s="1"/>
  <c r="O271" i="49"/>
  <c r="N271" i="49"/>
  <c r="AB171" i="49"/>
  <c r="AA171" i="49"/>
  <c r="Z171" i="49"/>
  <c r="AC171" i="49" s="1"/>
  <c r="O171" i="49"/>
  <c r="N171" i="49"/>
  <c r="AB215" i="49"/>
  <c r="AA215" i="49"/>
  <c r="Z215" i="49"/>
  <c r="AC215" i="49" s="1"/>
  <c r="O215" i="49"/>
  <c r="N215" i="49"/>
  <c r="AB36" i="49"/>
  <c r="AA36" i="49"/>
  <c r="Z36" i="49"/>
  <c r="AC36" i="49" s="1"/>
  <c r="O36" i="49"/>
  <c r="N36" i="49"/>
  <c r="AB305" i="49"/>
  <c r="AA305" i="49"/>
  <c r="Z305" i="49"/>
  <c r="AC305" i="49" s="1"/>
  <c r="O305" i="49"/>
  <c r="N305" i="49"/>
  <c r="AB170" i="49"/>
  <c r="AA170" i="49"/>
  <c r="Z170" i="49"/>
  <c r="AC170" i="49" s="1"/>
  <c r="O170" i="49"/>
  <c r="N170" i="49"/>
  <c r="L285" i="49"/>
  <c r="J285" i="49"/>
  <c r="L92" i="49"/>
  <c r="J92" i="49"/>
  <c r="N92" i="49" s="1"/>
  <c r="AB172" i="49"/>
  <c r="AA172" i="49"/>
  <c r="Z172" i="49"/>
  <c r="AC172" i="49" s="1"/>
  <c r="O172" i="49"/>
  <c r="N172" i="49"/>
  <c r="AB306" i="49"/>
  <c r="AA306" i="49"/>
  <c r="Z306" i="49"/>
  <c r="AC306" i="49" s="1"/>
  <c r="O306" i="49"/>
  <c r="N306" i="49"/>
  <c r="AB136" i="49"/>
  <c r="AA136" i="49"/>
  <c r="Z136" i="49"/>
  <c r="AC136" i="49" s="1"/>
  <c r="O136" i="49"/>
  <c r="N136" i="49"/>
  <c r="AB169" i="49"/>
  <c r="AA169" i="49"/>
  <c r="Z169" i="49"/>
  <c r="AC169" i="49" s="1"/>
  <c r="O169" i="49"/>
  <c r="N169" i="49"/>
  <c r="AB61" i="49"/>
  <c r="AA61" i="49"/>
  <c r="Z61" i="49"/>
  <c r="AC61" i="49" s="1"/>
  <c r="O61" i="49"/>
  <c r="N61" i="49"/>
  <c r="AB270" i="49"/>
  <c r="AA270" i="49"/>
  <c r="Z270" i="49"/>
  <c r="AC270" i="49" s="1"/>
  <c r="O270" i="49"/>
  <c r="N270" i="49"/>
  <c r="AB267" i="49"/>
  <c r="AA267" i="49"/>
  <c r="Z267" i="49"/>
  <c r="AC267" i="49" s="1"/>
  <c r="O267" i="49"/>
  <c r="N267" i="49"/>
  <c r="AB89" i="49"/>
  <c r="AA89" i="49"/>
  <c r="Z89" i="49"/>
  <c r="AC89" i="49" s="1"/>
  <c r="O89" i="49"/>
  <c r="N89" i="49"/>
  <c r="AB382" i="49"/>
  <c r="AA382" i="49"/>
  <c r="Z382" i="49"/>
  <c r="AC382" i="49" s="1"/>
  <c r="O382" i="49"/>
  <c r="N382" i="49"/>
  <c r="AB282" i="49"/>
  <c r="AA282" i="49"/>
  <c r="Z282" i="49"/>
  <c r="AC282" i="49" s="1"/>
  <c r="O282" i="49"/>
  <c r="N282" i="49"/>
  <c r="AB35" i="49"/>
  <c r="AA35" i="49"/>
  <c r="Z35" i="49"/>
  <c r="AC35" i="49" s="1"/>
  <c r="O35" i="49"/>
  <c r="N35" i="49"/>
  <c r="AB355" i="49"/>
  <c r="AA355" i="49"/>
  <c r="Z355" i="49"/>
  <c r="AC355" i="49" s="1"/>
  <c r="O355" i="49"/>
  <c r="N355" i="49"/>
  <c r="AB378" i="49"/>
  <c r="AA378" i="49"/>
  <c r="Z378" i="49"/>
  <c r="AC378" i="49" s="1"/>
  <c r="O378" i="49"/>
  <c r="N378" i="49"/>
  <c r="AB375" i="49"/>
  <c r="AA375" i="49"/>
  <c r="Z375" i="49"/>
  <c r="AC375" i="49" s="1"/>
  <c r="O375" i="49"/>
  <c r="N375" i="49"/>
  <c r="AB210" i="49"/>
  <c r="AA210" i="49"/>
  <c r="Z210" i="49"/>
  <c r="AC210" i="49" s="1"/>
  <c r="O210" i="49"/>
  <c r="N210" i="49"/>
  <c r="AB351" i="49"/>
  <c r="AA351" i="49"/>
  <c r="Z351" i="49"/>
  <c r="AC351" i="49" s="1"/>
  <c r="O351" i="49"/>
  <c r="N351" i="49"/>
  <c r="AB350" i="49"/>
  <c r="AA350" i="49"/>
  <c r="Z350" i="49"/>
  <c r="AC350" i="49" s="1"/>
  <c r="O350" i="49"/>
  <c r="N350" i="49"/>
  <c r="AB196" i="49"/>
  <c r="AA196" i="49"/>
  <c r="Z196" i="49"/>
  <c r="AC196" i="49" s="1"/>
  <c r="O196" i="49"/>
  <c r="N196" i="49"/>
  <c r="AB372" i="49"/>
  <c r="AA372" i="49"/>
  <c r="Z372" i="49"/>
  <c r="AC372" i="49" s="1"/>
  <c r="O372" i="49"/>
  <c r="N372" i="49"/>
  <c r="AB371" i="49"/>
  <c r="AA371" i="49"/>
  <c r="Z371" i="49"/>
  <c r="AC371" i="49" s="1"/>
  <c r="O371" i="49"/>
  <c r="N371" i="49"/>
  <c r="AB236" i="49"/>
  <c r="AA236" i="49"/>
  <c r="Z236" i="49"/>
  <c r="AC236" i="49" s="1"/>
  <c r="O236" i="49"/>
  <c r="N236" i="49"/>
  <c r="L324" i="49"/>
  <c r="O324" i="49" s="1"/>
  <c r="J324" i="49"/>
  <c r="L259" i="49"/>
  <c r="O259" i="49" s="1"/>
  <c r="J259" i="49"/>
  <c r="L192" i="49"/>
  <c r="O192" i="49" s="1"/>
  <c r="J192" i="49"/>
  <c r="L128" i="49"/>
  <c r="O128" i="49" s="1"/>
  <c r="J128" i="49"/>
  <c r="L58" i="49"/>
  <c r="O58" i="49" s="1"/>
  <c r="J58" i="49"/>
  <c r="N58" i="49" s="1"/>
  <c r="V164" i="49"/>
  <c r="Q164" i="49"/>
  <c r="O164" i="49"/>
  <c r="J164" i="49"/>
  <c r="V122" i="49"/>
  <c r="Q122" i="49"/>
  <c r="O122" i="49"/>
  <c r="J122" i="49"/>
  <c r="V83" i="49"/>
  <c r="Q83" i="49"/>
  <c r="O83" i="49"/>
  <c r="J83" i="49"/>
  <c r="N83" i="49" s="1"/>
  <c r="O410" i="49"/>
  <c r="V386" i="49"/>
  <c r="Q386" i="49"/>
  <c r="O386" i="49"/>
  <c r="J386" i="49"/>
  <c r="V147" i="49"/>
  <c r="Q147" i="49"/>
  <c r="O147" i="49"/>
  <c r="J147" i="49"/>
  <c r="V110" i="49"/>
  <c r="Q110" i="49"/>
  <c r="O110" i="49"/>
  <c r="J110" i="49"/>
  <c r="V69" i="49"/>
  <c r="Q69" i="49"/>
  <c r="O69" i="49"/>
  <c r="J69" i="49"/>
  <c r="L328" i="49"/>
  <c r="O328" i="49" s="1"/>
  <c r="L6" i="49"/>
  <c r="O6" i="49" s="1"/>
  <c r="L263" i="49"/>
  <c r="O263" i="49" s="1"/>
  <c r="L132" i="49"/>
  <c r="O132" i="49" s="1"/>
  <c r="N405" i="49"/>
  <c r="O400" i="49"/>
  <c r="O153" i="49"/>
  <c r="O152" i="49"/>
  <c r="O71" i="49"/>
  <c r="O70" i="49"/>
  <c r="L288" i="49"/>
  <c r="J288" i="49"/>
  <c r="N288" i="49" s="1"/>
  <c r="L213" i="49"/>
  <c r="J213" i="49"/>
  <c r="N213" i="49" s="1"/>
  <c r="L95" i="49"/>
  <c r="J95" i="49"/>
  <c r="N95" i="49" s="1"/>
  <c r="AB68" i="49"/>
  <c r="AA68" i="49"/>
  <c r="Z68" i="49"/>
  <c r="AC68" i="49" s="1"/>
  <c r="O68" i="49"/>
  <c r="N68" i="49"/>
  <c r="AB66" i="49"/>
  <c r="AA66" i="49"/>
  <c r="Z66" i="49"/>
  <c r="AC66" i="49" s="1"/>
  <c r="O66" i="49"/>
  <c r="N66" i="49"/>
  <c r="AB146" i="49"/>
  <c r="AA146" i="49"/>
  <c r="Z146" i="49"/>
  <c r="AC146" i="49" s="1"/>
  <c r="O146" i="49"/>
  <c r="N146" i="49"/>
  <c r="AB144" i="49"/>
  <c r="AA144" i="49"/>
  <c r="Z144" i="49"/>
  <c r="AC144" i="49" s="1"/>
  <c r="O144" i="49"/>
  <c r="N144" i="49"/>
  <c r="AB65" i="49"/>
  <c r="AA65" i="49"/>
  <c r="Z65" i="49"/>
  <c r="AC65" i="49" s="1"/>
  <c r="O65" i="49"/>
  <c r="N65" i="49"/>
  <c r="AB67" i="49"/>
  <c r="AA67" i="49"/>
  <c r="Z67" i="49"/>
  <c r="AC67" i="49" s="1"/>
  <c r="O67" i="49"/>
  <c r="N67" i="49"/>
  <c r="AB145" i="49"/>
  <c r="AA145" i="49"/>
  <c r="Z145" i="49"/>
  <c r="AC145" i="49" s="1"/>
  <c r="O145" i="49"/>
  <c r="N145" i="49"/>
  <c r="AB143" i="49"/>
  <c r="AA143" i="49"/>
  <c r="Z143" i="49"/>
  <c r="AC143" i="49" s="1"/>
  <c r="O143" i="49"/>
  <c r="N143" i="49"/>
  <c r="AB64" i="49"/>
  <c r="AA64" i="49"/>
  <c r="Z64" i="49"/>
  <c r="AC64" i="49" s="1"/>
  <c r="O64" i="49"/>
  <c r="N64" i="49"/>
  <c r="L284" i="49"/>
  <c r="O284" i="49" s="1"/>
  <c r="J284" i="49"/>
  <c r="L91" i="49"/>
  <c r="J91" i="49"/>
  <c r="AB142" i="49"/>
  <c r="AA142" i="49"/>
  <c r="Z142" i="49"/>
  <c r="AC142" i="49" s="1"/>
  <c r="O142" i="49"/>
  <c r="N142" i="49"/>
  <c r="AB109" i="49"/>
  <c r="AA109" i="49"/>
  <c r="Z109" i="49"/>
  <c r="AC109" i="49" s="1"/>
  <c r="O109" i="49"/>
  <c r="N109" i="49"/>
  <c r="AB135" i="49"/>
  <c r="AA135" i="49"/>
  <c r="Z135" i="49"/>
  <c r="AC135" i="49" s="1"/>
  <c r="O135" i="49"/>
  <c r="N135" i="49"/>
  <c r="AB168" i="49"/>
  <c r="AA168" i="49"/>
  <c r="Z168" i="49"/>
  <c r="AC168" i="49" s="1"/>
  <c r="O168" i="49"/>
  <c r="N168" i="49"/>
  <c r="AB60" i="49"/>
  <c r="AA60" i="49"/>
  <c r="Z60" i="49"/>
  <c r="AC60" i="49" s="1"/>
  <c r="O60" i="49"/>
  <c r="N60" i="49"/>
  <c r="AB269" i="49"/>
  <c r="AA269" i="49"/>
  <c r="Z269" i="49"/>
  <c r="AC269" i="49" s="1"/>
  <c r="O269" i="49"/>
  <c r="N269" i="49"/>
  <c r="AB266" i="49"/>
  <c r="AA266" i="49"/>
  <c r="Z266" i="49"/>
  <c r="AC266" i="49" s="1"/>
  <c r="O266" i="49"/>
  <c r="N266" i="49"/>
  <c r="AB88" i="49"/>
  <c r="AA88" i="49"/>
  <c r="Z88" i="49"/>
  <c r="AC88" i="49" s="1"/>
  <c r="O88" i="49"/>
  <c r="N88" i="49"/>
  <c r="AB381" i="49"/>
  <c r="AA381" i="49"/>
  <c r="Z381" i="49"/>
  <c r="AC381" i="49" s="1"/>
  <c r="O381" i="49"/>
  <c r="N381" i="49"/>
  <c r="AB281" i="49"/>
  <c r="AA281" i="49"/>
  <c r="Z281" i="49"/>
  <c r="AC281" i="49" s="1"/>
  <c r="O281" i="49"/>
  <c r="N281" i="49"/>
  <c r="AB34" i="49"/>
  <c r="AA34" i="49"/>
  <c r="Z34" i="49"/>
  <c r="AC34" i="49" s="1"/>
  <c r="O34" i="49"/>
  <c r="N34" i="49"/>
  <c r="AB354" i="49"/>
  <c r="AA354" i="49"/>
  <c r="Z354" i="49"/>
  <c r="AC354" i="49" s="1"/>
  <c r="O354" i="49"/>
  <c r="N354" i="49"/>
  <c r="AB377" i="49"/>
  <c r="AA377" i="49"/>
  <c r="Z377" i="49"/>
  <c r="AC377" i="49" s="1"/>
  <c r="O377" i="49"/>
  <c r="N377" i="49"/>
  <c r="AB374" i="49"/>
  <c r="AA374" i="49"/>
  <c r="Z374" i="49"/>
  <c r="AC374" i="49" s="1"/>
  <c r="O374" i="49"/>
  <c r="N374" i="49"/>
  <c r="AB209" i="49"/>
  <c r="AA209" i="49"/>
  <c r="Z209" i="49"/>
  <c r="AC209" i="49" s="1"/>
  <c r="O209" i="49"/>
  <c r="N209" i="49"/>
  <c r="AB349" i="49"/>
  <c r="AA349" i="49"/>
  <c r="Z349" i="49"/>
  <c r="AC349" i="49" s="1"/>
  <c r="O349" i="49"/>
  <c r="N349" i="49"/>
  <c r="AB195" i="49"/>
  <c r="AA195" i="49"/>
  <c r="Z195" i="49"/>
  <c r="AC195" i="49" s="1"/>
  <c r="O195" i="49"/>
  <c r="N195" i="49"/>
  <c r="AB370" i="49"/>
  <c r="AA370" i="49"/>
  <c r="Z370" i="49"/>
  <c r="AC370" i="49" s="1"/>
  <c r="O370" i="49"/>
  <c r="N370" i="49"/>
  <c r="AB235" i="49"/>
  <c r="AA235" i="49"/>
  <c r="Z235" i="49"/>
  <c r="AC235" i="49" s="1"/>
  <c r="O235" i="49"/>
  <c r="N235" i="49"/>
  <c r="L323" i="49"/>
  <c r="O323" i="49" s="1"/>
  <c r="J323" i="49"/>
  <c r="L258" i="49"/>
  <c r="J258" i="49"/>
  <c r="L191" i="49"/>
  <c r="J191" i="49"/>
  <c r="N191" i="49" s="1"/>
  <c r="L127" i="49"/>
  <c r="O127" i="49" s="1"/>
  <c r="J127" i="49"/>
  <c r="L57" i="49"/>
  <c r="J57" i="49"/>
  <c r="V341" i="49"/>
  <c r="Q341" i="49"/>
  <c r="O341" i="49"/>
  <c r="J341" i="49"/>
  <c r="V251" i="49"/>
  <c r="Q251" i="49"/>
  <c r="O251" i="49"/>
  <c r="J251" i="49"/>
  <c r="V29" i="49"/>
  <c r="Q29" i="49"/>
  <c r="O29" i="49"/>
  <c r="J29" i="49"/>
  <c r="O409" i="49"/>
  <c r="V336" i="49"/>
  <c r="Q336" i="49"/>
  <c r="O336" i="49"/>
  <c r="J336" i="49"/>
  <c r="V244" i="49"/>
  <c r="Q244" i="49"/>
  <c r="O244" i="49"/>
  <c r="J244" i="49"/>
  <c r="N244" i="49" s="1"/>
  <c r="V74" i="49"/>
  <c r="Q74" i="49"/>
  <c r="O74" i="49"/>
  <c r="J74" i="49"/>
  <c r="V27" i="49"/>
  <c r="Q27" i="49"/>
  <c r="O27" i="49"/>
  <c r="J27" i="49"/>
  <c r="L327" i="49"/>
  <c r="O327" i="49" s="1"/>
  <c r="L5" i="49"/>
  <c r="O5" i="49" s="1"/>
  <c r="L262" i="49"/>
  <c r="O262" i="49" s="1"/>
  <c r="L131" i="49"/>
  <c r="O131" i="49" s="1"/>
  <c r="N404" i="49"/>
  <c r="O399" i="49"/>
  <c r="O344" i="49"/>
  <c r="O252" i="49"/>
  <c r="O250" i="49"/>
  <c r="O249" i="49"/>
  <c r="O248" i="49"/>
  <c r="O247" i="49"/>
  <c r="O246" i="49"/>
  <c r="O245" i="49"/>
  <c r="AB26" i="49"/>
  <c r="AA26" i="49"/>
  <c r="Z26" i="49"/>
  <c r="AC26" i="49" s="1"/>
  <c r="O26" i="49"/>
  <c r="N26" i="49"/>
  <c r="AB301" i="49"/>
  <c r="AA301" i="49"/>
  <c r="Z301" i="49"/>
  <c r="AC301" i="49" s="1"/>
  <c r="O301" i="49"/>
  <c r="N301" i="49"/>
  <c r="AB335" i="49"/>
  <c r="AA335" i="49"/>
  <c r="Z335" i="49"/>
  <c r="AC335" i="49" s="1"/>
  <c r="O335" i="49"/>
  <c r="N335" i="49"/>
  <c r="AB17" i="49"/>
  <c r="AA17" i="49"/>
  <c r="Z17" i="49"/>
  <c r="AC17" i="49" s="1"/>
  <c r="O17" i="49"/>
  <c r="N17" i="49"/>
  <c r="AB334" i="49"/>
  <c r="AA334" i="49"/>
  <c r="Z334" i="49"/>
  <c r="AC334" i="49" s="1"/>
  <c r="O334" i="49"/>
  <c r="N334" i="49"/>
  <c r="AB25" i="49"/>
  <c r="AA25" i="49"/>
  <c r="Z25" i="49"/>
  <c r="AC25" i="49" s="1"/>
  <c r="O25" i="49"/>
  <c r="N25" i="49"/>
  <c r="AB24" i="49"/>
  <c r="AA24" i="49"/>
  <c r="Z24" i="49"/>
  <c r="AC24" i="49" s="1"/>
  <c r="O24" i="49"/>
  <c r="N24" i="49"/>
  <c r="AB23" i="49"/>
  <c r="AA23" i="49"/>
  <c r="Z23" i="49"/>
  <c r="AC23" i="49" s="1"/>
  <c r="O23" i="49"/>
  <c r="N23" i="49"/>
  <c r="L300" i="49"/>
  <c r="O300" i="49" s="1"/>
  <c r="J300" i="49"/>
  <c r="AB333" i="49"/>
  <c r="AA333" i="49"/>
  <c r="Z333" i="49"/>
  <c r="AC333" i="49" s="1"/>
  <c r="O333" i="49"/>
  <c r="N333" i="49"/>
  <c r="AB243" i="49"/>
  <c r="AA243" i="49"/>
  <c r="Z243" i="49"/>
  <c r="AC243" i="49" s="1"/>
  <c r="O243" i="49"/>
  <c r="N243" i="49"/>
  <c r="AB242" i="49"/>
  <c r="AA242" i="49"/>
  <c r="Z242" i="49"/>
  <c r="AC242" i="49" s="1"/>
  <c r="O242" i="49"/>
  <c r="N242" i="49"/>
  <c r="AB22" i="49"/>
  <c r="AA22" i="49"/>
  <c r="Z22" i="49"/>
  <c r="AC22" i="49" s="1"/>
  <c r="O22" i="49"/>
  <c r="N22" i="49"/>
  <c r="AB332" i="49"/>
  <c r="AA332" i="49"/>
  <c r="Z332" i="49"/>
  <c r="AC332" i="49" s="1"/>
  <c r="O332" i="49"/>
  <c r="N332" i="49"/>
  <c r="AB299" i="49"/>
  <c r="AA299" i="49"/>
  <c r="Z299" i="49"/>
  <c r="AC299" i="49" s="1"/>
  <c r="O299" i="49"/>
  <c r="N299" i="49"/>
  <c r="AB21" i="49"/>
  <c r="AA21" i="49"/>
  <c r="Z21" i="49"/>
  <c r="AC21" i="49" s="1"/>
  <c r="O21" i="49"/>
  <c r="N21" i="49"/>
  <c r="AB241" i="49"/>
  <c r="AA241" i="49"/>
  <c r="Z241" i="49"/>
  <c r="AC241" i="49" s="1"/>
  <c r="O241" i="49"/>
  <c r="N241" i="49"/>
  <c r="AB20" i="49"/>
  <c r="AA20" i="49"/>
  <c r="Z20" i="49"/>
  <c r="AC20" i="49" s="1"/>
  <c r="O20" i="49"/>
  <c r="N20" i="49"/>
  <c r="AB240" i="49"/>
  <c r="AA240" i="49"/>
  <c r="Z240" i="49"/>
  <c r="AC240" i="49" s="1"/>
  <c r="O240" i="49"/>
  <c r="N240" i="49"/>
  <c r="AB388" i="49"/>
  <c r="AA388" i="49"/>
  <c r="Z388" i="49"/>
  <c r="AC388" i="49" s="1"/>
  <c r="O388" i="49"/>
  <c r="N388" i="49"/>
  <c r="AB392" i="49"/>
  <c r="AA392" i="49"/>
  <c r="Z392" i="49"/>
  <c r="AC392" i="49" s="1"/>
  <c r="O392" i="49"/>
  <c r="N392" i="49"/>
  <c r="AB19" i="49"/>
  <c r="AA19" i="49"/>
  <c r="Z19" i="49"/>
  <c r="AC19" i="49" s="1"/>
  <c r="O19" i="49"/>
  <c r="N19" i="49"/>
  <c r="AB239" i="49"/>
  <c r="AA239" i="49"/>
  <c r="Z239" i="49"/>
  <c r="AC239" i="49" s="1"/>
  <c r="O239" i="49"/>
  <c r="N239" i="49"/>
  <c r="AB391" i="49"/>
  <c r="AA391" i="49"/>
  <c r="Z391" i="49"/>
  <c r="AC391" i="49" s="1"/>
  <c r="O391" i="49"/>
  <c r="N391" i="49"/>
  <c r="AB18" i="49"/>
  <c r="AA18" i="49"/>
  <c r="Z18" i="49"/>
  <c r="AC18" i="49" s="1"/>
  <c r="O18" i="49"/>
  <c r="N18" i="49"/>
  <c r="AB238" i="49"/>
  <c r="AA238" i="49"/>
  <c r="Z238" i="49"/>
  <c r="AC238" i="49" s="1"/>
  <c r="O238" i="49"/>
  <c r="N238" i="49"/>
  <c r="AB358" i="49"/>
  <c r="AA358" i="49"/>
  <c r="Z358" i="49"/>
  <c r="AC358" i="49" s="1"/>
  <c r="O358" i="49"/>
  <c r="N358" i="49"/>
  <c r="AB357" i="49"/>
  <c r="AA357" i="49"/>
  <c r="Z357" i="49"/>
  <c r="AC357" i="49" s="1"/>
  <c r="O357" i="49"/>
  <c r="N357" i="49"/>
  <c r="AB390" i="49"/>
  <c r="AA390" i="49"/>
  <c r="Z390" i="49"/>
  <c r="AC390" i="49" s="1"/>
  <c r="O390" i="49"/>
  <c r="N390" i="49"/>
  <c r="AB389" i="49"/>
  <c r="AA389" i="49"/>
  <c r="Z389" i="49"/>
  <c r="AC389" i="49" s="1"/>
  <c r="O389" i="49"/>
  <c r="N389" i="49"/>
  <c r="V121" i="49"/>
  <c r="Q121" i="49"/>
  <c r="O121" i="49"/>
  <c r="J121" i="49"/>
  <c r="O408" i="49"/>
  <c r="V385" i="49"/>
  <c r="Q385" i="49"/>
  <c r="O385" i="49"/>
  <c r="J385" i="49"/>
  <c r="V356" i="49"/>
  <c r="Q356" i="49"/>
  <c r="O356" i="49"/>
  <c r="J356" i="49"/>
  <c r="N356" i="49" s="1"/>
  <c r="V141" i="49"/>
  <c r="Q141" i="49"/>
  <c r="O141" i="49"/>
  <c r="J141" i="49"/>
  <c r="V108" i="49"/>
  <c r="Q108" i="49"/>
  <c r="O108" i="49"/>
  <c r="J108" i="49"/>
  <c r="L326" i="49"/>
  <c r="O326" i="49" s="1"/>
  <c r="L4" i="49"/>
  <c r="O4" i="49" s="1"/>
  <c r="L261" i="49"/>
  <c r="O261" i="49" s="1"/>
  <c r="L130" i="49"/>
  <c r="O130" i="49" s="1"/>
  <c r="N403" i="49"/>
  <c r="O398" i="49"/>
  <c r="O116" i="49"/>
  <c r="O115" i="49"/>
  <c r="O114" i="49"/>
  <c r="O113" i="49"/>
  <c r="O112" i="49"/>
  <c r="O111" i="49"/>
  <c r="L287" i="49"/>
  <c r="O287" i="49" s="1"/>
  <c r="J287" i="49"/>
  <c r="N287" i="49" s="1"/>
  <c r="L212" i="49"/>
  <c r="O212" i="49" s="1"/>
  <c r="J212" i="49"/>
  <c r="N212" i="49" s="1"/>
  <c r="L94" i="49"/>
  <c r="O94" i="49" s="1"/>
  <c r="J94" i="49"/>
  <c r="AB107" i="49"/>
  <c r="AA107" i="49"/>
  <c r="Z107" i="49"/>
  <c r="AC107" i="49" s="1"/>
  <c r="O107" i="49"/>
  <c r="N107" i="49"/>
  <c r="AB106" i="49"/>
  <c r="AA106" i="49"/>
  <c r="Z106" i="49"/>
  <c r="AC106" i="49" s="1"/>
  <c r="O106" i="49"/>
  <c r="N106" i="49"/>
  <c r="AB104" i="49"/>
  <c r="AA104" i="49"/>
  <c r="Z104" i="49"/>
  <c r="AC104" i="49" s="1"/>
  <c r="O104" i="49"/>
  <c r="N104" i="49"/>
  <c r="AB103" i="49"/>
  <c r="AA103" i="49"/>
  <c r="Z103" i="49"/>
  <c r="AC103" i="49" s="1"/>
  <c r="O103" i="49"/>
  <c r="N103" i="49"/>
  <c r="AB102" i="49"/>
  <c r="AA102" i="49"/>
  <c r="Z102" i="49"/>
  <c r="AC102" i="49" s="1"/>
  <c r="O102" i="49"/>
  <c r="N102" i="49"/>
  <c r="AB105" i="49"/>
  <c r="AA105" i="49"/>
  <c r="Z105" i="49"/>
  <c r="AC105" i="49" s="1"/>
  <c r="O105" i="49"/>
  <c r="N105" i="49"/>
  <c r="AB63" i="49"/>
  <c r="AA63" i="49"/>
  <c r="Z63" i="49"/>
  <c r="AC63" i="49" s="1"/>
  <c r="O63" i="49"/>
  <c r="N63" i="49"/>
  <c r="AB99" i="49"/>
  <c r="AA99" i="49"/>
  <c r="Z99" i="49"/>
  <c r="AC99" i="49" s="1"/>
  <c r="O99" i="49"/>
  <c r="N99" i="49"/>
  <c r="AB140" i="49"/>
  <c r="AA140" i="49"/>
  <c r="Z140" i="49"/>
  <c r="AC140" i="49" s="1"/>
  <c r="O140" i="49"/>
  <c r="N140" i="49"/>
  <c r="L283" i="49"/>
  <c r="O283" i="49" s="1"/>
  <c r="J283" i="49"/>
  <c r="L90" i="49"/>
  <c r="O90" i="49" s="1"/>
  <c r="J90" i="49"/>
  <c r="AB101" i="49"/>
  <c r="AA101" i="49"/>
  <c r="Z101" i="49"/>
  <c r="AC101" i="49" s="1"/>
  <c r="O101" i="49"/>
  <c r="N101" i="49"/>
  <c r="AB100" i="49"/>
  <c r="AA100" i="49"/>
  <c r="Z100" i="49"/>
  <c r="AC100" i="49" s="1"/>
  <c r="O100" i="49"/>
  <c r="N100" i="49"/>
  <c r="AB134" i="49"/>
  <c r="AA134" i="49"/>
  <c r="Z134" i="49"/>
  <c r="AC134" i="49" s="1"/>
  <c r="O134" i="49"/>
  <c r="N134" i="49"/>
  <c r="AB167" i="49"/>
  <c r="AA167" i="49"/>
  <c r="Z167" i="49"/>
  <c r="AC167" i="49" s="1"/>
  <c r="O167" i="49"/>
  <c r="N167" i="49"/>
  <c r="AB59" i="49"/>
  <c r="AA59" i="49"/>
  <c r="Z59" i="49"/>
  <c r="AC59" i="49" s="1"/>
  <c r="O59" i="49"/>
  <c r="N59" i="49"/>
  <c r="AB268" i="49"/>
  <c r="AA268" i="49"/>
  <c r="Z268" i="49"/>
  <c r="AC268" i="49" s="1"/>
  <c r="O268" i="49"/>
  <c r="N268" i="49"/>
  <c r="AB265" i="49"/>
  <c r="AA265" i="49"/>
  <c r="Z265" i="49"/>
  <c r="AC265" i="49" s="1"/>
  <c r="O265" i="49"/>
  <c r="N265" i="49"/>
  <c r="AB87" i="49"/>
  <c r="AA87" i="49"/>
  <c r="Z87" i="49"/>
  <c r="AC87" i="49" s="1"/>
  <c r="O87" i="49"/>
  <c r="N87" i="49"/>
  <c r="AB380" i="49"/>
  <c r="AA380" i="49"/>
  <c r="Z380" i="49"/>
  <c r="AC380" i="49" s="1"/>
  <c r="O380" i="49"/>
  <c r="N380" i="49"/>
  <c r="AB280" i="49"/>
  <c r="AA280" i="49"/>
  <c r="Z280" i="49"/>
  <c r="AC280" i="49" s="1"/>
  <c r="O280" i="49"/>
  <c r="N280" i="49"/>
  <c r="AB33" i="49"/>
  <c r="AA33" i="49"/>
  <c r="Z33" i="49"/>
  <c r="AC33" i="49" s="1"/>
  <c r="O33" i="49"/>
  <c r="N33" i="49"/>
  <c r="AB353" i="49"/>
  <c r="AA353" i="49"/>
  <c r="Z353" i="49"/>
  <c r="AC353" i="49" s="1"/>
  <c r="O353" i="49"/>
  <c r="N353" i="49"/>
  <c r="AB376" i="49"/>
  <c r="AA376" i="49"/>
  <c r="Z376" i="49"/>
  <c r="AC376" i="49" s="1"/>
  <c r="O376" i="49"/>
  <c r="N376" i="49"/>
  <c r="AB373" i="49"/>
  <c r="AA373" i="49"/>
  <c r="Z373" i="49"/>
  <c r="AC373" i="49" s="1"/>
  <c r="O373" i="49"/>
  <c r="N373" i="49"/>
  <c r="AB208" i="49"/>
  <c r="AA208" i="49"/>
  <c r="Z208" i="49"/>
  <c r="AC208" i="49" s="1"/>
  <c r="O208" i="49"/>
  <c r="N208" i="49"/>
  <c r="AB348" i="49"/>
  <c r="AA348" i="49"/>
  <c r="Z348" i="49"/>
  <c r="AC348" i="49" s="1"/>
  <c r="O348" i="49"/>
  <c r="N348" i="49"/>
  <c r="AB194" i="49"/>
  <c r="AA194" i="49"/>
  <c r="Z194" i="49"/>
  <c r="AC194" i="49" s="1"/>
  <c r="O194" i="49"/>
  <c r="N194" i="49"/>
  <c r="AB369" i="49"/>
  <c r="AA369" i="49"/>
  <c r="Z369" i="49"/>
  <c r="AC369" i="49" s="1"/>
  <c r="O369" i="49"/>
  <c r="N369" i="49"/>
  <c r="AB234" i="49"/>
  <c r="AA234" i="49"/>
  <c r="Z234" i="49"/>
  <c r="AC234" i="49" s="1"/>
  <c r="O234" i="49"/>
  <c r="N234" i="49"/>
  <c r="L322" i="49"/>
  <c r="O322" i="49" s="1"/>
  <c r="J322" i="49"/>
  <c r="L257" i="49"/>
  <c r="O257" i="49" s="1"/>
  <c r="J257" i="49"/>
  <c r="N257" i="49" s="1"/>
  <c r="L190" i="49"/>
  <c r="O190" i="49" s="1"/>
  <c r="J190" i="49"/>
  <c r="L126" i="49"/>
  <c r="O126" i="49" s="1"/>
  <c r="J126" i="49"/>
  <c r="L56" i="49"/>
  <c r="O56" i="49" s="1"/>
  <c r="J56" i="49"/>
  <c r="V394" i="49"/>
  <c r="Q394" i="49"/>
  <c r="O394" i="49"/>
  <c r="J394" i="49"/>
  <c r="V340" i="49"/>
  <c r="Q340" i="49"/>
  <c r="O340" i="49"/>
  <c r="J340" i="49"/>
  <c r="N340" i="49" s="1"/>
  <c r="V302" i="49"/>
  <c r="Q302" i="49"/>
  <c r="O302" i="49"/>
  <c r="J302" i="49"/>
  <c r="V230" i="49"/>
  <c r="Q230" i="49"/>
  <c r="O230" i="49"/>
  <c r="J230" i="49"/>
  <c r="V163" i="49"/>
  <c r="Q163" i="49"/>
  <c r="O163" i="49"/>
  <c r="J163" i="49"/>
  <c r="V120" i="49"/>
  <c r="Q120" i="49"/>
  <c r="O120" i="49"/>
  <c r="J120" i="49"/>
  <c r="V82" i="49"/>
  <c r="Q82" i="49"/>
  <c r="O82" i="49"/>
  <c r="J82" i="49"/>
  <c r="N82" i="49" s="1"/>
  <c r="V51" i="49"/>
  <c r="Q51" i="49"/>
  <c r="O51" i="49"/>
  <c r="J51" i="49"/>
  <c r="O407" i="49"/>
  <c r="V384" i="49"/>
  <c r="Q384" i="49"/>
  <c r="O384" i="49"/>
  <c r="J384" i="49"/>
  <c r="V237" i="49"/>
  <c r="Q237" i="49"/>
  <c r="O237" i="49"/>
  <c r="J237" i="49"/>
  <c r="V315" i="49"/>
  <c r="Q315" i="49"/>
  <c r="O315" i="49"/>
  <c r="J315" i="49"/>
  <c r="N315" i="49" s="1"/>
  <c r="V294" i="49"/>
  <c r="Q294" i="49"/>
  <c r="O294" i="49"/>
  <c r="J294" i="49"/>
  <c r="V226" i="49"/>
  <c r="Q226" i="49"/>
  <c r="O226" i="49"/>
  <c r="J226" i="49"/>
  <c r="V181" i="49"/>
  <c r="Q181" i="49"/>
  <c r="O181" i="49"/>
  <c r="J181" i="49"/>
  <c r="V138" i="49"/>
  <c r="Q138" i="49"/>
  <c r="O138" i="49"/>
  <c r="J138" i="49"/>
  <c r="V98" i="49"/>
  <c r="Q98" i="49"/>
  <c r="O98" i="49"/>
  <c r="J98" i="49"/>
  <c r="V62" i="49"/>
  <c r="Q62" i="49"/>
  <c r="O62" i="49"/>
  <c r="J62" i="49"/>
  <c r="V41" i="49"/>
  <c r="Q41" i="49"/>
  <c r="O41" i="49"/>
  <c r="J41" i="49"/>
  <c r="V12" i="49"/>
  <c r="Q12" i="49"/>
  <c r="O12" i="49"/>
  <c r="J12" i="49"/>
  <c r="N12" i="49" s="1"/>
  <c r="L325" i="49"/>
  <c r="O325" i="49" s="1"/>
  <c r="L3" i="49"/>
  <c r="O3" i="49" s="1"/>
  <c r="L260" i="49"/>
  <c r="O260" i="49" s="1"/>
  <c r="L129" i="49"/>
  <c r="O129" i="49" s="1"/>
  <c r="N402" i="49"/>
  <c r="O397" i="49"/>
  <c r="I229" i="49"/>
  <c r="L229" i="49" s="1"/>
  <c r="O229" i="49" s="1"/>
  <c r="I49" i="49"/>
  <c r="L49" i="49" s="1"/>
  <c r="O49" i="49" s="1"/>
  <c r="O48" i="49"/>
  <c r="L297" i="49"/>
  <c r="O297" i="49" s="1"/>
  <c r="L228" i="49"/>
  <c r="O228" i="49" s="1"/>
  <c r="AB331" i="49"/>
  <c r="AA331" i="49"/>
  <c r="Z331" i="49"/>
  <c r="AC331" i="49" s="1"/>
  <c r="O331" i="49"/>
  <c r="N331" i="49"/>
  <c r="L296" i="49"/>
  <c r="O296" i="49" s="1"/>
  <c r="O150" i="49"/>
  <c r="O148" i="49"/>
  <c r="O182" i="49"/>
  <c r="O46" i="49"/>
  <c r="AB295" i="49"/>
  <c r="AA295" i="49"/>
  <c r="Z295" i="49"/>
  <c r="AC295" i="49" s="1"/>
  <c r="O295" i="49"/>
  <c r="N295" i="49"/>
  <c r="L314" i="49"/>
  <c r="O314" i="49" s="1"/>
  <c r="J314" i="49"/>
  <c r="L293" i="49"/>
  <c r="O293" i="49" s="1"/>
  <c r="J293" i="49"/>
  <c r="L225" i="49"/>
  <c r="O225" i="49" s="1"/>
  <c r="J225" i="49"/>
  <c r="L180" i="49"/>
  <c r="O180" i="49" s="1"/>
  <c r="J180" i="49"/>
  <c r="L40" i="49"/>
  <c r="O40" i="49" s="1"/>
  <c r="J40" i="49"/>
  <c r="AB179" i="49"/>
  <c r="AA179" i="49"/>
  <c r="Z179" i="49"/>
  <c r="AC179" i="49" s="1"/>
  <c r="O179" i="49"/>
  <c r="N179" i="49"/>
  <c r="AB224" i="49"/>
  <c r="AA224" i="49"/>
  <c r="Z224" i="49"/>
  <c r="AC224" i="49" s="1"/>
  <c r="O224" i="49"/>
  <c r="N224" i="49"/>
  <c r="AB223" i="49"/>
  <c r="AA223" i="49"/>
  <c r="Z223" i="49"/>
  <c r="AC223" i="49" s="1"/>
  <c r="O223" i="49"/>
  <c r="N223" i="49"/>
  <c r="L286" i="49"/>
  <c r="O286" i="49" s="1"/>
  <c r="J286" i="49"/>
  <c r="L211" i="49"/>
  <c r="J211" i="49"/>
  <c r="N211" i="49" s="1"/>
  <c r="L93" i="49"/>
  <c r="O93" i="49" s="1"/>
  <c r="J93" i="49"/>
  <c r="N93" i="49" s="1"/>
  <c r="AB139" i="49"/>
  <c r="AA139" i="49"/>
  <c r="Z139" i="49"/>
  <c r="AC139" i="49" s="1"/>
  <c r="O139" i="49"/>
  <c r="N139" i="49"/>
  <c r="AB42" i="49"/>
  <c r="AA42" i="49"/>
  <c r="Z42" i="49"/>
  <c r="AC42" i="49" s="1"/>
  <c r="O42" i="49"/>
  <c r="N42" i="49"/>
  <c r="AB11" i="49"/>
  <c r="AA11" i="49"/>
  <c r="Z11" i="49"/>
  <c r="AC11" i="49" s="1"/>
  <c r="O11" i="49"/>
  <c r="N11" i="49"/>
  <c r="AB222" i="49"/>
  <c r="AA222" i="49"/>
  <c r="Z222" i="49"/>
  <c r="AC222" i="49" s="1"/>
  <c r="O222" i="49"/>
  <c r="N222" i="49"/>
  <c r="I313" i="49"/>
  <c r="J313" i="49" s="1"/>
  <c r="I221" i="49"/>
  <c r="I178" i="49"/>
  <c r="L178" i="49" s="1"/>
  <c r="O178" i="49" s="1"/>
  <c r="AB312" i="49"/>
  <c r="AA312" i="49"/>
  <c r="Z312" i="49"/>
  <c r="AC312" i="49" s="1"/>
  <c r="O312" i="49"/>
  <c r="N312" i="49"/>
  <c r="L311" i="49"/>
  <c r="O311" i="49" s="1"/>
  <c r="J311" i="49"/>
  <c r="L292" i="49"/>
  <c r="O292" i="49" s="1"/>
  <c r="J292" i="49"/>
  <c r="N292" i="49" s="1"/>
  <c r="L220" i="49"/>
  <c r="O220" i="49" s="1"/>
  <c r="J220" i="49"/>
  <c r="N220" i="49" s="1"/>
  <c r="L177" i="49"/>
  <c r="O177" i="49" s="1"/>
  <c r="J177" i="49"/>
  <c r="L39" i="49"/>
  <c r="J39" i="49"/>
  <c r="N39" i="49" s="1"/>
  <c r="AB219" i="49"/>
  <c r="AA219" i="49"/>
  <c r="Z219" i="49"/>
  <c r="AC219" i="49" s="1"/>
  <c r="O219" i="49"/>
  <c r="N219" i="49"/>
  <c r="AB86" i="49"/>
  <c r="AA86" i="49"/>
  <c r="Z86" i="49"/>
  <c r="AC86" i="49" s="1"/>
  <c r="O86" i="49"/>
  <c r="N86" i="49"/>
  <c r="AB279" i="49"/>
  <c r="AA279" i="49"/>
  <c r="Z279" i="49"/>
  <c r="AC279" i="49" s="1"/>
  <c r="O279" i="49"/>
  <c r="N279" i="49"/>
  <c r="AB227" i="49"/>
  <c r="AA227" i="49"/>
  <c r="Z227" i="49"/>
  <c r="AC227" i="49" s="1"/>
  <c r="O227" i="49"/>
  <c r="N227" i="49"/>
  <c r="AB10" i="49"/>
  <c r="AA10" i="49"/>
  <c r="Z10" i="49"/>
  <c r="AC10" i="49" s="1"/>
  <c r="O10" i="49"/>
  <c r="N10" i="49"/>
  <c r="L274" i="49"/>
  <c r="O274" i="49" s="1"/>
  <c r="J274" i="49"/>
  <c r="L176" i="49"/>
  <c r="O176" i="49" s="1"/>
  <c r="J176" i="49"/>
  <c r="Z176" i="49" s="1"/>
  <c r="AC176" i="49" s="1"/>
  <c r="L310" i="49"/>
  <c r="O310" i="49" s="1"/>
  <c r="J310" i="49"/>
  <c r="L291" i="49"/>
  <c r="O291" i="49" s="1"/>
  <c r="J291" i="49"/>
  <c r="L218" i="49"/>
  <c r="O218" i="49" s="1"/>
  <c r="J218" i="49"/>
  <c r="L175" i="49"/>
  <c r="O175" i="49" s="1"/>
  <c r="J175" i="49"/>
  <c r="L38" i="49"/>
  <c r="O38" i="49" s="1"/>
  <c r="J38" i="49"/>
  <c r="AB379" i="49"/>
  <c r="AA379" i="49"/>
  <c r="Z379" i="49"/>
  <c r="AC379" i="49" s="1"/>
  <c r="O379" i="49"/>
  <c r="N379" i="49"/>
  <c r="AB43" i="49"/>
  <c r="AA43" i="49"/>
  <c r="Z43" i="49"/>
  <c r="AC43" i="49" s="1"/>
  <c r="O43" i="49"/>
  <c r="N43" i="49"/>
  <c r="AB9" i="49"/>
  <c r="AA9" i="49"/>
  <c r="Z9" i="49"/>
  <c r="AC9" i="49" s="1"/>
  <c r="O9" i="49"/>
  <c r="N9" i="49"/>
  <c r="AB383" i="49"/>
  <c r="AA383" i="49"/>
  <c r="Z383" i="49"/>
  <c r="AC383" i="49" s="1"/>
  <c r="O383" i="49"/>
  <c r="N383" i="49"/>
  <c r="AB352" i="49"/>
  <c r="AA352" i="49"/>
  <c r="Z352" i="49"/>
  <c r="AC352" i="49" s="1"/>
  <c r="O352" i="49"/>
  <c r="N352" i="49"/>
  <c r="AB207" i="49"/>
  <c r="AA207" i="49"/>
  <c r="Z207" i="49"/>
  <c r="AC207" i="49" s="1"/>
  <c r="O207" i="49"/>
  <c r="N207" i="49"/>
  <c r="AB347" i="49"/>
  <c r="AA347" i="49"/>
  <c r="Z347" i="49"/>
  <c r="AC347" i="49" s="1"/>
  <c r="O347" i="49"/>
  <c r="N347" i="49"/>
  <c r="AB346" i="49"/>
  <c r="AA346" i="49"/>
  <c r="Z346" i="49"/>
  <c r="AC346" i="49" s="1"/>
  <c r="O346" i="49"/>
  <c r="N346" i="49"/>
  <c r="AB193" i="49"/>
  <c r="AA193" i="49"/>
  <c r="Z193" i="49"/>
  <c r="AC193" i="49" s="1"/>
  <c r="O193" i="49"/>
  <c r="N193" i="49"/>
  <c r="AB368" i="49"/>
  <c r="AA368" i="49"/>
  <c r="Z368" i="49"/>
  <c r="AC368" i="49" s="1"/>
  <c r="O368" i="49"/>
  <c r="N368" i="49"/>
  <c r="AB367" i="49"/>
  <c r="AA367" i="49"/>
  <c r="Z367" i="49"/>
  <c r="AC367" i="49" s="1"/>
  <c r="O367" i="49"/>
  <c r="N367" i="49"/>
  <c r="AB233" i="49"/>
  <c r="AA233" i="49"/>
  <c r="Z233" i="49"/>
  <c r="AC233" i="49" s="1"/>
  <c r="O233" i="49"/>
  <c r="N233" i="49"/>
  <c r="L321" i="49"/>
  <c r="J321" i="49"/>
  <c r="AE29" i="49"/>
  <c r="L256" i="49"/>
  <c r="O256" i="49" s="1"/>
  <c r="J256" i="49"/>
  <c r="L189" i="49"/>
  <c r="O189" i="49" s="1"/>
  <c r="J189" i="49"/>
  <c r="L125" i="49"/>
  <c r="O125" i="49" s="1"/>
  <c r="J125" i="49"/>
  <c r="L55" i="49"/>
  <c r="O55" i="49" s="1"/>
  <c r="J55" i="49"/>
  <c r="V363" i="49"/>
  <c r="V319" i="49"/>
  <c r="V254" i="49"/>
  <c r="V203" i="49"/>
  <c r="V54" i="49"/>
  <c r="V31" i="49"/>
  <c r="I366" i="49"/>
  <c r="J366" i="49" s="1"/>
  <c r="I206" i="49"/>
  <c r="J206" i="49" s="1"/>
  <c r="I364" i="49"/>
  <c r="J364" i="49" s="1"/>
  <c r="N364" i="49" s="1"/>
  <c r="I255" i="49"/>
  <c r="J255" i="49" s="1"/>
  <c r="I32" i="49"/>
  <c r="J32" i="49" s="1"/>
  <c r="J204" i="49"/>
  <c r="I365" i="49"/>
  <c r="J365" i="49" s="1"/>
  <c r="N365" i="49" s="1"/>
  <c r="I205" i="49"/>
  <c r="J205" i="49" s="1"/>
  <c r="N205" i="49" s="1"/>
  <c r="J15" i="49"/>
  <c r="N15" i="49" s="1"/>
  <c r="J320" i="49"/>
  <c r="N320" i="49" s="1"/>
  <c r="I2" i="49"/>
  <c r="J2" i="49" s="1"/>
  <c r="N2" i="49" s="1"/>
  <c r="AB362" i="49"/>
  <c r="AA362" i="49"/>
  <c r="Z362" i="49"/>
  <c r="AC362" i="49" s="1"/>
  <c r="AB202" i="49"/>
  <c r="AA202" i="49"/>
  <c r="Z202" i="49"/>
  <c r="AC202" i="49" s="1"/>
  <c r="AB361" i="49"/>
  <c r="AA361" i="49"/>
  <c r="Z361" i="49"/>
  <c r="AC361" i="49" s="1"/>
  <c r="AB201" i="49"/>
  <c r="AA201" i="49"/>
  <c r="Z201" i="49"/>
  <c r="AC201" i="49" s="1"/>
  <c r="AE3" i="49"/>
  <c r="J363" i="49" s="1"/>
  <c r="N363" i="49" s="1"/>
  <c r="AB360" i="49"/>
  <c r="AA360" i="49"/>
  <c r="Z360" i="49"/>
  <c r="AC360" i="49" s="1"/>
  <c r="AB200" i="49"/>
  <c r="AA200" i="49"/>
  <c r="Z200" i="49"/>
  <c r="AC200" i="49" s="1"/>
  <c r="O200" i="49"/>
  <c r="N200" i="49"/>
  <c r="J469" i="49" l="1"/>
  <c r="J445" i="49"/>
  <c r="J453" i="49"/>
  <c r="J462" i="49"/>
  <c r="J441" i="49"/>
  <c r="J437" i="49"/>
  <c r="J449" i="49"/>
  <c r="J477" i="49"/>
  <c r="J448" i="49"/>
  <c r="J461" i="49"/>
  <c r="J483" i="49"/>
  <c r="J436" i="49"/>
  <c r="J468" i="49"/>
  <c r="J444" i="49"/>
  <c r="J440" i="49"/>
  <c r="J452" i="49"/>
  <c r="J435" i="49"/>
  <c r="J482" i="49"/>
  <c r="J471" i="49"/>
  <c r="J458" i="49"/>
  <c r="J476" i="49"/>
  <c r="J464" i="49"/>
  <c r="J447" i="49"/>
  <c r="J460" i="49"/>
  <c r="J480" i="49"/>
  <c r="J467" i="49"/>
  <c r="J451" i="49"/>
  <c r="J474" i="49"/>
  <c r="Z157" i="49"/>
  <c r="AC157" i="49" s="1"/>
  <c r="J48" i="49"/>
  <c r="Z48" i="49" s="1"/>
  <c r="AC48" i="49" s="1"/>
  <c r="J72" i="49"/>
  <c r="Z323" i="49"/>
  <c r="AC323" i="49" s="1"/>
  <c r="S54" i="38"/>
  <c r="AB32" i="49"/>
  <c r="N32" i="49"/>
  <c r="AB366" i="49"/>
  <c r="N366" i="49"/>
  <c r="AB204" i="49"/>
  <c r="N204" i="49"/>
  <c r="AB255" i="49"/>
  <c r="N255" i="49"/>
  <c r="Z192" i="49"/>
  <c r="AC192" i="49" s="1"/>
  <c r="L173" i="49"/>
  <c r="O173" i="49" s="1"/>
  <c r="Z77" i="49"/>
  <c r="AC77" i="49" s="1"/>
  <c r="U52" i="38"/>
  <c r="AB206" i="49"/>
  <c r="N206" i="49"/>
  <c r="AA273" i="49"/>
  <c r="AA190" i="49"/>
  <c r="Z285" i="49"/>
  <c r="AC285" i="49" s="1"/>
  <c r="AB336" i="49"/>
  <c r="AB69" i="49"/>
  <c r="AB147" i="49"/>
  <c r="AB386" i="49"/>
  <c r="J178" i="49"/>
  <c r="Z178" i="49" s="1"/>
  <c r="AC178" i="49" s="1"/>
  <c r="O54" i="38"/>
  <c r="N54" i="38"/>
  <c r="M54" i="38"/>
  <c r="U53" i="38"/>
  <c r="R54" i="38"/>
  <c r="U46" i="38"/>
  <c r="AB51" i="49"/>
  <c r="AB230" i="49"/>
  <c r="AB302" i="49"/>
  <c r="AB141" i="49"/>
  <c r="AB303" i="49"/>
  <c r="AB159" i="49"/>
  <c r="AB185" i="49"/>
  <c r="U38" i="38"/>
  <c r="U49" i="38"/>
  <c r="U45" i="38"/>
  <c r="U42" i="38"/>
  <c r="U37" i="38"/>
  <c r="U48" i="38"/>
  <c r="U50" i="38"/>
  <c r="U44" i="38"/>
  <c r="U41" i="38"/>
  <c r="U51" i="38"/>
  <c r="U47" i="38"/>
  <c r="T54" i="38"/>
  <c r="Q54" i="38"/>
  <c r="Z38" i="49"/>
  <c r="AC38" i="49" s="1"/>
  <c r="Z274" i="49"/>
  <c r="AC274" i="49" s="1"/>
  <c r="AB311" i="49"/>
  <c r="AB94" i="49"/>
  <c r="AB27" i="49"/>
  <c r="AA284" i="49"/>
  <c r="AA97" i="49"/>
  <c r="Z158" i="49"/>
  <c r="AC158" i="49" s="1"/>
  <c r="P54" i="38"/>
  <c r="U40" i="38"/>
  <c r="U43" i="38"/>
  <c r="U39" i="38"/>
  <c r="AF33" i="38"/>
  <c r="AF12" i="38"/>
  <c r="Z218" i="49"/>
  <c r="AC218" i="49" s="1"/>
  <c r="Z310" i="49"/>
  <c r="AC310" i="49" s="1"/>
  <c r="N141" i="49"/>
  <c r="N97" i="49"/>
  <c r="AA16" i="49"/>
  <c r="AA159" i="49"/>
  <c r="Z363" i="49"/>
  <c r="AC363" i="49" s="1"/>
  <c r="L313" i="49"/>
  <c r="O313" i="49" s="1"/>
  <c r="AA108" i="49"/>
  <c r="AA83" i="49"/>
  <c r="N285" i="49"/>
  <c r="AB273" i="49"/>
  <c r="Z13" i="49"/>
  <c r="AC13" i="49" s="1"/>
  <c r="Z291" i="49"/>
  <c r="AC291" i="49" s="1"/>
  <c r="AB177" i="49"/>
  <c r="Z315" i="49"/>
  <c r="AC315" i="49" s="1"/>
  <c r="AB258" i="49"/>
  <c r="AB205" i="49"/>
  <c r="AA205" i="49"/>
  <c r="Z205" i="49"/>
  <c r="AC205" i="49" s="1"/>
  <c r="AB98" i="49"/>
  <c r="AA294" i="49"/>
  <c r="N302" i="49"/>
  <c r="AB29" i="49"/>
  <c r="AB251" i="49"/>
  <c r="N386" i="49"/>
  <c r="AB137" i="49"/>
  <c r="AB217" i="49"/>
  <c r="AB187" i="49"/>
  <c r="Z118" i="49"/>
  <c r="AC118" i="49" s="1"/>
  <c r="N294" i="49"/>
  <c r="AA230" i="49"/>
  <c r="AB122" i="49"/>
  <c r="N273" i="49"/>
  <c r="N303" i="49"/>
  <c r="N159" i="49"/>
  <c r="Z256" i="49"/>
  <c r="AC256" i="49" s="1"/>
  <c r="Z175" i="49"/>
  <c r="AC175" i="49" s="1"/>
  <c r="Z40" i="49"/>
  <c r="AC40" i="49" s="1"/>
  <c r="Z314" i="49"/>
  <c r="AC314" i="49" s="1"/>
  <c r="Z384" i="49"/>
  <c r="AC384" i="49" s="1"/>
  <c r="N190" i="49"/>
  <c r="AB108" i="49"/>
  <c r="AA300" i="49"/>
  <c r="AB290" i="49"/>
  <c r="AB342" i="49"/>
  <c r="AB50" i="49"/>
  <c r="AB77" i="49"/>
  <c r="AA119" i="49"/>
  <c r="N185" i="49"/>
  <c r="Z185" i="49"/>
  <c r="AC185" i="49" s="1"/>
  <c r="AA436" i="49"/>
  <c r="AB436" i="49"/>
  <c r="J319" i="49"/>
  <c r="Z189" i="49"/>
  <c r="AC189" i="49" s="1"/>
  <c r="AB39" i="49"/>
  <c r="AB62" i="49"/>
  <c r="Z98" i="49"/>
  <c r="AC98" i="49" s="1"/>
  <c r="AB294" i="49"/>
  <c r="AB384" i="49"/>
  <c r="AB82" i="49"/>
  <c r="AB244" i="49"/>
  <c r="AB165" i="49"/>
  <c r="Z204" i="49"/>
  <c r="AC204" i="49" s="1"/>
  <c r="Z366" i="49"/>
  <c r="AC366" i="49" s="1"/>
  <c r="J203" i="49"/>
  <c r="Z293" i="49"/>
  <c r="AC293" i="49" s="1"/>
  <c r="Z294" i="49"/>
  <c r="AC294" i="49" s="1"/>
  <c r="AA384" i="49"/>
  <c r="AA51" i="49"/>
  <c r="Z302" i="49"/>
  <c r="AC302" i="49" s="1"/>
  <c r="N251" i="49"/>
  <c r="N69" i="49"/>
  <c r="AA96" i="49"/>
  <c r="N217" i="49"/>
  <c r="AA217" i="49"/>
  <c r="Z187" i="49"/>
  <c r="AC187" i="49" s="1"/>
  <c r="AB119" i="49"/>
  <c r="N123" i="49"/>
  <c r="AA204" i="49"/>
  <c r="J31" i="49"/>
  <c r="Z12" i="49"/>
  <c r="AC12" i="49" s="1"/>
  <c r="N98" i="49"/>
  <c r="AA98" i="49"/>
  <c r="AA226" i="49"/>
  <c r="N336" i="49"/>
  <c r="Z336" i="49"/>
  <c r="AC336" i="49" s="1"/>
  <c r="N29" i="49"/>
  <c r="Z29" i="49"/>
  <c r="AC29" i="49" s="1"/>
  <c r="N323" i="49"/>
  <c r="N147" i="49"/>
  <c r="AB37" i="49"/>
  <c r="N137" i="49"/>
  <c r="Z137" i="49"/>
  <c r="AC137" i="49" s="1"/>
  <c r="N290" i="49"/>
  <c r="Z309" i="49"/>
  <c r="AC309" i="49" s="1"/>
  <c r="N187" i="49"/>
  <c r="AA187" i="49"/>
  <c r="Z303" i="49"/>
  <c r="AC303" i="49" s="1"/>
  <c r="N342" i="49"/>
  <c r="Z395" i="49"/>
  <c r="AC395" i="49" s="1"/>
  <c r="Z387" i="49"/>
  <c r="AC387" i="49" s="1"/>
  <c r="AA413" i="49"/>
  <c r="Z159" i="49"/>
  <c r="AC159" i="49" s="1"/>
  <c r="J484" i="49"/>
  <c r="AA484" i="49" s="1"/>
  <c r="AA62" i="49"/>
  <c r="AB226" i="49"/>
  <c r="Z340" i="49"/>
  <c r="AC340" i="49" s="1"/>
  <c r="Z356" i="49"/>
  <c r="AC356" i="49" s="1"/>
  <c r="AC359" i="49" s="1"/>
  <c r="N27" i="49"/>
  <c r="Z27" i="49"/>
  <c r="AC27" i="49" s="1"/>
  <c r="AA336" i="49"/>
  <c r="AA29" i="49"/>
  <c r="Z251" i="49"/>
  <c r="AC251" i="49" s="1"/>
  <c r="Z69" i="49"/>
  <c r="AC69" i="49" s="1"/>
  <c r="N122" i="49"/>
  <c r="Z122" i="49"/>
  <c r="AC122" i="49" s="1"/>
  <c r="Z259" i="49"/>
  <c r="AC259" i="49" s="1"/>
  <c r="AB285" i="49"/>
  <c r="O96" i="49"/>
  <c r="AB97" i="49"/>
  <c r="AA137" i="49"/>
  <c r="AB197" i="49"/>
  <c r="Z165" i="49"/>
  <c r="AC165" i="49" s="1"/>
  <c r="Z73" i="49"/>
  <c r="AC73" i="49" s="1"/>
  <c r="AB157" i="49"/>
  <c r="Z123" i="49"/>
  <c r="AC123" i="49" s="1"/>
  <c r="J465" i="49"/>
  <c r="Z465" i="49" s="1"/>
  <c r="AC465" i="49" s="1"/>
  <c r="J478" i="49"/>
  <c r="AA478" i="49" s="1"/>
  <c r="AA283" i="49"/>
  <c r="Z283" i="49"/>
  <c r="AC283" i="49" s="1"/>
  <c r="Z127" i="49"/>
  <c r="AC127" i="49" s="1"/>
  <c r="N127" i="49"/>
  <c r="AA386" i="49"/>
  <c r="Z386" i="49"/>
  <c r="AC386" i="49" s="1"/>
  <c r="AA56" i="49"/>
  <c r="N56" i="49"/>
  <c r="AB322" i="49"/>
  <c r="Z57" i="49"/>
  <c r="AC57" i="49" s="1"/>
  <c r="N57" i="49"/>
  <c r="AA191" i="49"/>
  <c r="O191" i="49"/>
  <c r="AA289" i="49"/>
  <c r="N289" i="49"/>
  <c r="Z276" i="49"/>
  <c r="AC276" i="49" s="1"/>
  <c r="AA276" i="49"/>
  <c r="N276" i="49"/>
  <c r="AA321" i="49"/>
  <c r="O321" i="49"/>
  <c r="AA126" i="49"/>
  <c r="N126" i="49"/>
  <c r="AB95" i="49"/>
  <c r="O95" i="49"/>
  <c r="AB320" i="49"/>
  <c r="AA320" i="49"/>
  <c r="Z320" i="49"/>
  <c r="AC320" i="49" s="1"/>
  <c r="AB321" i="49"/>
  <c r="AB286" i="49"/>
  <c r="AA82" i="49"/>
  <c r="Z82" i="49"/>
  <c r="AC82" i="49" s="1"/>
  <c r="AA317" i="49"/>
  <c r="Z317" i="49"/>
  <c r="AC317" i="49" s="1"/>
  <c r="N317" i="49"/>
  <c r="Z32" i="49"/>
  <c r="AC32" i="49" s="1"/>
  <c r="AB364" i="49"/>
  <c r="Z364" i="49"/>
  <c r="AC364" i="49" s="1"/>
  <c r="AA311" i="49"/>
  <c r="N311" i="49"/>
  <c r="AA302" i="49"/>
  <c r="AA90" i="49"/>
  <c r="Z90" i="49"/>
  <c r="AC90" i="49" s="1"/>
  <c r="AA94" i="49"/>
  <c r="N94" i="49"/>
  <c r="AA57" i="49"/>
  <c r="O57" i="49"/>
  <c r="AB288" i="49"/>
  <c r="O288" i="49"/>
  <c r="Z321" i="49"/>
  <c r="AC321" i="49" s="1"/>
  <c r="N321" i="49"/>
  <c r="AA177" i="49"/>
  <c r="N177" i="49"/>
  <c r="Z286" i="49"/>
  <c r="AC286" i="49" s="1"/>
  <c r="AA286" i="49"/>
  <c r="N286" i="49"/>
  <c r="AB56" i="49"/>
  <c r="AB126" i="49"/>
  <c r="AA322" i="49"/>
  <c r="N322" i="49"/>
  <c r="AA141" i="49"/>
  <c r="Z141" i="49"/>
  <c r="AC141" i="49" s="1"/>
  <c r="AB57" i="49"/>
  <c r="AB127" i="49"/>
  <c r="Z258" i="49"/>
  <c r="AC258" i="49" s="1"/>
  <c r="N258" i="49"/>
  <c r="O91" i="49"/>
  <c r="AA91" i="49"/>
  <c r="AB213" i="49"/>
  <c r="O213" i="49"/>
  <c r="AA214" i="49"/>
  <c r="O214" i="49"/>
  <c r="AB289" i="49"/>
  <c r="AA290" i="49"/>
  <c r="Z290" i="49"/>
  <c r="AC290" i="49" s="1"/>
  <c r="AA342" i="49"/>
  <c r="Z342" i="49"/>
  <c r="AC342" i="49" s="1"/>
  <c r="AA198" i="49"/>
  <c r="Z198" i="49"/>
  <c r="AC198" i="49" s="1"/>
  <c r="AA298" i="49"/>
  <c r="AB298" i="49"/>
  <c r="N298" i="49"/>
  <c r="AB317" i="49"/>
  <c r="Z125" i="49"/>
  <c r="AC125" i="49" s="1"/>
  <c r="AA220" i="49"/>
  <c r="AB220" i="49"/>
  <c r="AB190" i="49"/>
  <c r="AA212" i="49"/>
  <c r="AB212" i="49"/>
  <c r="Z300" i="49"/>
  <c r="AC300" i="49" s="1"/>
  <c r="AA127" i="49"/>
  <c r="AB323" i="49"/>
  <c r="AB58" i="49"/>
  <c r="AA173" i="49"/>
  <c r="Z96" i="49"/>
  <c r="AC96" i="49" s="1"/>
  <c r="AB96" i="49"/>
  <c r="Z174" i="49"/>
  <c r="AC174" i="49" s="1"/>
  <c r="AA197" i="49"/>
  <c r="Z217" i="49"/>
  <c r="AC217" i="49" s="1"/>
  <c r="Z273" i="49"/>
  <c r="AC273" i="49" s="1"/>
  <c r="Z52" i="49"/>
  <c r="AC52" i="49" s="1"/>
  <c r="AB73" i="49"/>
  <c r="AA77" i="49"/>
  <c r="AA157" i="49"/>
  <c r="Z119" i="49"/>
  <c r="AC119" i="49" s="1"/>
  <c r="AA258" i="49"/>
  <c r="Z83" i="49"/>
  <c r="AC83" i="49" s="1"/>
  <c r="Z55" i="49"/>
  <c r="AC55" i="49" s="1"/>
  <c r="AA292" i="49"/>
  <c r="AB292" i="49"/>
  <c r="Z180" i="49"/>
  <c r="AC180" i="49" s="1"/>
  <c r="AA257" i="49"/>
  <c r="AB257" i="49"/>
  <c r="AA287" i="49"/>
  <c r="AB287" i="49"/>
  <c r="Z191" i="49"/>
  <c r="AC191" i="49" s="1"/>
  <c r="AB191" i="49"/>
  <c r="O258" i="49"/>
  <c r="AA323" i="49"/>
  <c r="Z95" i="49"/>
  <c r="AC95" i="49" s="1"/>
  <c r="Z213" i="49"/>
  <c r="AC213" i="49" s="1"/>
  <c r="Z288" i="49"/>
  <c r="AC288" i="49" s="1"/>
  <c r="Z324" i="49"/>
  <c r="AC324" i="49" s="1"/>
  <c r="Z214" i="49"/>
  <c r="AC214" i="49" s="1"/>
  <c r="AB214" i="49"/>
  <c r="Z8" i="49"/>
  <c r="AC8" i="49" s="1"/>
  <c r="AA37" i="49"/>
  <c r="Z97" i="49"/>
  <c r="AC97" i="49" s="1"/>
  <c r="N16" i="49"/>
  <c r="N50" i="49"/>
  <c r="N73" i="49"/>
  <c r="N413" i="49"/>
  <c r="N77" i="49"/>
  <c r="N157" i="49"/>
  <c r="AB48" i="49"/>
  <c r="O211" i="49"/>
  <c r="AB211" i="49"/>
  <c r="AA211" i="49"/>
  <c r="AB225" i="49"/>
  <c r="N225" i="49"/>
  <c r="AA225" i="49"/>
  <c r="Z225" i="49"/>
  <c r="AC225" i="49" s="1"/>
  <c r="AB92" i="49"/>
  <c r="AA92" i="49"/>
  <c r="O92" i="49"/>
  <c r="N216" i="49"/>
  <c r="AA2" i="49"/>
  <c r="Z2" i="49"/>
  <c r="AC2" i="49" s="1"/>
  <c r="AB365" i="49"/>
  <c r="AA365" i="49"/>
  <c r="Z365" i="49"/>
  <c r="AC365" i="49" s="1"/>
  <c r="AB138" i="49"/>
  <c r="AA138" i="49"/>
  <c r="Z138" i="49"/>
  <c r="AC138" i="49" s="1"/>
  <c r="N138" i="49"/>
  <c r="AB2" i="49"/>
  <c r="AB15" i="49"/>
  <c r="AA15" i="49"/>
  <c r="Z15" i="49"/>
  <c r="AC15" i="49" s="1"/>
  <c r="AA255" i="49"/>
  <c r="Z255" i="49"/>
  <c r="AC255" i="49" s="1"/>
  <c r="AB38" i="49"/>
  <c r="N38" i="49"/>
  <c r="AA38" i="49"/>
  <c r="AB175" i="49"/>
  <c r="N175" i="49"/>
  <c r="AA175" i="49"/>
  <c r="AB218" i="49"/>
  <c r="N218" i="49"/>
  <c r="AA218" i="49"/>
  <c r="AB291" i="49"/>
  <c r="N291" i="49"/>
  <c r="AA291" i="49"/>
  <c r="AB310" i="49"/>
  <c r="N310" i="49"/>
  <c r="AA310" i="49"/>
  <c r="AB176" i="49"/>
  <c r="N176" i="49"/>
  <c r="AA176" i="49"/>
  <c r="AB274" i="49"/>
  <c r="N274" i="49"/>
  <c r="AA274" i="49"/>
  <c r="AB120" i="49"/>
  <c r="AA120" i="49"/>
  <c r="Z120" i="49"/>
  <c r="AC120" i="49" s="1"/>
  <c r="N120" i="49"/>
  <c r="AB363" i="49"/>
  <c r="AA363" i="49"/>
  <c r="AA206" i="49"/>
  <c r="Z206" i="49"/>
  <c r="AC206" i="49" s="1"/>
  <c r="AB55" i="49"/>
  <c r="N55" i="49"/>
  <c r="AA55" i="49"/>
  <c r="AB125" i="49"/>
  <c r="N125" i="49"/>
  <c r="AA125" i="49"/>
  <c r="AB189" i="49"/>
  <c r="N189" i="49"/>
  <c r="AA189" i="49"/>
  <c r="AB256" i="49"/>
  <c r="N256" i="49"/>
  <c r="AA256" i="49"/>
  <c r="J160" i="49"/>
  <c r="J339" i="49"/>
  <c r="J162" i="49"/>
  <c r="J81" i="49"/>
  <c r="J28" i="49"/>
  <c r="J79" i="49"/>
  <c r="J411" i="49"/>
  <c r="J80" i="49"/>
  <c r="J412" i="49"/>
  <c r="L406" i="49"/>
  <c r="J275" i="49"/>
  <c r="J45" i="49"/>
  <c r="J329" i="49"/>
  <c r="J7" i="49"/>
  <c r="J264" i="49"/>
  <c r="J133" i="49"/>
  <c r="J149" i="49"/>
  <c r="J47" i="49"/>
  <c r="J151" i="49"/>
  <c r="J316" i="49"/>
  <c r="J401" i="49"/>
  <c r="J183" i="49"/>
  <c r="J44" i="49"/>
  <c r="J410" i="49"/>
  <c r="J328" i="49"/>
  <c r="J6" i="49"/>
  <c r="J263" i="49"/>
  <c r="J132" i="49"/>
  <c r="J152" i="49"/>
  <c r="J409" i="49"/>
  <c r="J327" i="49"/>
  <c r="J5" i="49"/>
  <c r="J262" i="49"/>
  <c r="J153" i="49"/>
  <c r="J344" i="49"/>
  <c r="J248" i="49"/>
  <c r="J400" i="49"/>
  <c r="J70" i="49"/>
  <c r="J399" i="49"/>
  <c r="J249" i="49"/>
  <c r="J71" i="49"/>
  <c r="J245" i="49"/>
  <c r="J131" i="49"/>
  <c r="L404" i="49"/>
  <c r="J252" i="49"/>
  <c r="J250" i="49"/>
  <c r="J246" i="49"/>
  <c r="L403" i="49"/>
  <c r="J114" i="49"/>
  <c r="J407" i="49"/>
  <c r="J296" i="49"/>
  <c r="J46" i="49"/>
  <c r="L405" i="49"/>
  <c r="J247" i="49"/>
  <c r="J408" i="49"/>
  <c r="J326" i="49"/>
  <c r="J4" i="49"/>
  <c r="J261" i="49"/>
  <c r="J130" i="49"/>
  <c r="J115" i="49"/>
  <c r="J111" i="49"/>
  <c r="J397" i="49"/>
  <c r="J229" i="49"/>
  <c r="J182" i="49"/>
  <c r="J297" i="49"/>
  <c r="J150" i="49"/>
  <c r="J148" i="49"/>
  <c r="J228" i="49"/>
  <c r="J398" i="49"/>
  <c r="J116" i="49"/>
  <c r="J113" i="49"/>
  <c r="J112" i="49"/>
  <c r="J325" i="49"/>
  <c r="J3" i="49"/>
  <c r="J260" i="49"/>
  <c r="J129" i="49"/>
  <c r="L402" i="49"/>
  <c r="J49" i="49"/>
  <c r="AA41" i="49"/>
  <c r="Z41" i="49"/>
  <c r="AC41" i="49" s="1"/>
  <c r="N41" i="49"/>
  <c r="AB41" i="49"/>
  <c r="AA32" i="49"/>
  <c r="AA364" i="49"/>
  <c r="AA366" i="49"/>
  <c r="O39" i="49"/>
  <c r="N313" i="49"/>
  <c r="AA93" i="49"/>
  <c r="AB293" i="49"/>
  <c r="N293" i="49"/>
  <c r="AA293" i="49"/>
  <c r="AB12" i="49"/>
  <c r="AA12" i="49"/>
  <c r="Z226" i="49"/>
  <c r="AC226" i="49" s="1"/>
  <c r="Z230" i="49"/>
  <c r="AC230" i="49" s="1"/>
  <c r="AB128" i="49"/>
  <c r="N128" i="49"/>
  <c r="AA128" i="49"/>
  <c r="Z128" i="49"/>
  <c r="AC128" i="49" s="1"/>
  <c r="J54" i="49"/>
  <c r="N54" i="49" s="1"/>
  <c r="J254" i="49"/>
  <c r="N254" i="49" s="1"/>
  <c r="AA39" i="49"/>
  <c r="AA178" i="49"/>
  <c r="L221" i="49"/>
  <c r="O221" i="49" s="1"/>
  <c r="J221" i="49"/>
  <c r="Z93" i="49"/>
  <c r="AC93" i="49" s="1"/>
  <c r="AB93" i="49"/>
  <c r="AB40" i="49"/>
  <c r="N40" i="49"/>
  <c r="AA40" i="49"/>
  <c r="AB314" i="49"/>
  <c r="N314" i="49"/>
  <c r="AA314" i="49"/>
  <c r="Z62" i="49"/>
  <c r="AC62" i="49" s="1"/>
  <c r="AA237" i="49"/>
  <c r="Z237" i="49"/>
  <c r="AC237" i="49" s="1"/>
  <c r="N237" i="49"/>
  <c r="AB237" i="49"/>
  <c r="Z51" i="49"/>
  <c r="AC51" i="49" s="1"/>
  <c r="AA394" i="49"/>
  <c r="Z394" i="49"/>
  <c r="AC394" i="49" s="1"/>
  <c r="N394" i="49"/>
  <c r="AB394" i="49"/>
  <c r="AB90" i="49"/>
  <c r="N90" i="49"/>
  <c r="AB283" i="49"/>
  <c r="N283" i="49"/>
  <c r="Z108" i="49"/>
  <c r="AC108" i="49" s="1"/>
  <c r="AA385" i="49"/>
  <c r="Z385" i="49"/>
  <c r="AC385" i="49" s="1"/>
  <c r="N385" i="49"/>
  <c r="AB385" i="49"/>
  <c r="Z211" i="49"/>
  <c r="AC211" i="49" s="1"/>
  <c r="AB180" i="49"/>
  <c r="N180" i="49"/>
  <c r="AA180" i="49"/>
  <c r="AA181" i="49"/>
  <c r="Z181" i="49"/>
  <c r="AC181" i="49" s="1"/>
  <c r="N181" i="49"/>
  <c r="AB181" i="49"/>
  <c r="AB315" i="49"/>
  <c r="AA315" i="49"/>
  <c r="AA163" i="49"/>
  <c r="Z163" i="49"/>
  <c r="AC163" i="49" s="1"/>
  <c r="N163" i="49"/>
  <c r="AB163" i="49"/>
  <c r="AB340" i="49"/>
  <c r="AA340" i="49"/>
  <c r="AB356" i="49"/>
  <c r="AB359" i="49" s="1"/>
  <c r="AA356" i="49"/>
  <c r="AA359" i="49" s="1"/>
  <c r="AA121" i="49"/>
  <c r="Z121" i="49"/>
  <c r="AC121" i="49" s="1"/>
  <c r="N121" i="49"/>
  <c r="AB121" i="49"/>
  <c r="Z39" i="49"/>
  <c r="AC39" i="49" s="1"/>
  <c r="Z177" i="49"/>
  <c r="AC177" i="49" s="1"/>
  <c r="Z220" i="49"/>
  <c r="AC220" i="49" s="1"/>
  <c r="Z292" i="49"/>
  <c r="AC292" i="49" s="1"/>
  <c r="Z311" i="49"/>
  <c r="AC311" i="49" s="1"/>
  <c r="Z56" i="49"/>
  <c r="AC56" i="49" s="1"/>
  <c r="Z126" i="49"/>
  <c r="AC126" i="49" s="1"/>
  <c r="Z190" i="49"/>
  <c r="AC190" i="49" s="1"/>
  <c r="Z257" i="49"/>
  <c r="AC257" i="49" s="1"/>
  <c r="Z322" i="49"/>
  <c r="AC322" i="49" s="1"/>
  <c r="Z94" i="49"/>
  <c r="AC94" i="49" s="1"/>
  <c r="Z212" i="49"/>
  <c r="AC212" i="49" s="1"/>
  <c r="Z287" i="49"/>
  <c r="AC287" i="49" s="1"/>
  <c r="N300" i="49"/>
  <c r="AB300" i="49"/>
  <c r="AB74" i="49"/>
  <c r="AA74" i="49"/>
  <c r="Z74" i="49"/>
  <c r="AC74" i="49" s="1"/>
  <c r="N74" i="49"/>
  <c r="AA244" i="49"/>
  <c r="Z244" i="49"/>
  <c r="AC244" i="49" s="1"/>
  <c r="Z284" i="49"/>
  <c r="AC284" i="49" s="1"/>
  <c r="N62" i="49"/>
  <c r="N226" i="49"/>
  <c r="N384" i="49"/>
  <c r="N51" i="49"/>
  <c r="N230" i="49"/>
  <c r="N108" i="49"/>
  <c r="Z91" i="49"/>
  <c r="AC91" i="49" s="1"/>
  <c r="AB110" i="49"/>
  <c r="AA110" i="49"/>
  <c r="Z110" i="49"/>
  <c r="AC110" i="49" s="1"/>
  <c r="N110" i="49"/>
  <c r="AA147" i="49"/>
  <c r="Z147" i="49"/>
  <c r="AC147" i="49" s="1"/>
  <c r="AB341" i="49"/>
  <c r="AA341" i="49"/>
  <c r="Z341" i="49"/>
  <c r="AC341" i="49" s="1"/>
  <c r="N341" i="49"/>
  <c r="AB164" i="49"/>
  <c r="AA164" i="49"/>
  <c r="Z164" i="49"/>
  <c r="AC164" i="49" s="1"/>
  <c r="N164" i="49"/>
  <c r="AA27" i="49"/>
  <c r="AA251" i="49"/>
  <c r="N91" i="49"/>
  <c r="AB91" i="49"/>
  <c r="N284" i="49"/>
  <c r="AB284" i="49"/>
  <c r="AA69" i="49"/>
  <c r="AB83" i="49"/>
  <c r="AA122" i="49"/>
  <c r="AA58" i="49"/>
  <c r="Z58" i="49"/>
  <c r="AC58" i="49" s="1"/>
  <c r="AB192" i="49"/>
  <c r="N192" i="49"/>
  <c r="AA192" i="49"/>
  <c r="AA95" i="49"/>
  <c r="AA213" i="49"/>
  <c r="AA288" i="49"/>
  <c r="AB259" i="49"/>
  <c r="N259" i="49"/>
  <c r="AA259" i="49"/>
  <c r="AB324" i="49"/>
  <c r="N324" i="49"/>
  <c r="AA324" i="49"/>
  <c r="Z92" i="49"/>
  <c r="AC92" i="49" s="1"/>
  <c r="O285" i="49"/>
  <c r="N173" i="49"/>
  <c r="AB173" i="49"/>
  <c r="L216" i="49"/>
  <c r="O216" i="49" s="1"/>
  <c r="J308" i="49"/>
  <c r="Z289" i="49"/>
  <c r="AC289" i="49" s="1"/>
  <c r="AA8" i="49"/>
  <c r="N37" i="49"/>
  <c r="Z37" i="49"/>
  <c r="AC37" i="49" s="1"/>
  <c r="AA174" i="49"/>
  <c r="N197" i="49"/>
  <c r="Z197" i="49"/>
  <c r="AC197" i="49" s="1"/>
  <c r="N309" i="49"/>
  <c r="N52" i="49"/>
  <c r="AA303" i="49"/>
  <c r="AB13" i="49"/>
  <c r="N13" i="49"/>
  <c r="AB16" i="49"/>
  <c r="AB198" i="49"/>
  <c r="N198" i="49"/>
  <c r="AB276" i="49"/>
  <c r="AB387" i="49"/>
  <c r="N387" i="49"/>
  <c r="AB413" i="49"/>
  <c r="AB118" i="49"/>
  <c r="N118" i="49"/>
  <c r="AA118" i="49"/>
  <c r="AB158" i="49"/>
  <c r="N158" i="49"/>
  <c r="AA158" i="49"/>
  <c r="AB78" i="49"/>
  <c r="AA78" i="49"/>
  <c r="Z78" i="49"/>
  <c r="AC78" i="49" s="1"/>
  <c r="N78" i="49"/>
  <c r="AB338" i="49"/>
  <c r="AA338" i="49"/>
  <c r="Z338" i="49"/>
  <c r="AC338" i="49" s="1"/>
  <c r="N338" i="49"/>
  <c r="J432" i="49"/>
  <c r="J443" i="49"/>
  <c r="J430" i="49"/>
  <c r="J439" i="49"/>
  <c r="AB8" i="49"/>
  <c r="AB174" i="49"/>
  <c r="AA165" i="49"/>
  <c r="AA277" i="49"/>
  <c r="Z277" i="49"/>
  <c r="AC277" i="49" s="1"/>
  <c r="N277" i="49"/>
  <c r="AB277" i="49"/>
  <c r="AB395" i="49"/>
  <c r="AA395" i="49"/>
  <c r="Z343" i="49"/>
  <c r="AC343" i="49" s="1"/>
  <c r="AB343" i="49"/>
  <c r="N343" i="49"/>
  <c r="AB469" i="49"/>
  <c r="AA469" i="49"/>
  <c r="Z469" i="49"/>
  <c r="AC469" i="49" s="1"/>
  <c r="AA285" i="49"/>
  <c r="Z173" i="49"/>
  <c r="AC173" i="49" s="1"/>
  <c r="AA330" i="49"/>
  <c r="Z330" i="49"/>
  <c r="AC330" i="49" s="1"/>
  <c r="N330" i="49"/>
  <c r="AB330" i="49"/>
  <c r="AA84" i="49"/>
  <c r="Z84" i="49"/>
  <c r="AC84" i="49" s="1"/>
  <c r="N84" i="49"/>
  <c r="AB84" i="49"/>
  <c r="AB231" i="49"/>
  <c r="AA231" i="49"/>
  <c r="AB435" i="49"/>
  <c r="AA435" i="49"/>
  <c r="Z435" i="49"/>
  <c r="AC435" i="49" s="1"/>
  <c r="N435" i="49"/>
  <c r="N8" i="49"/>
  <c r="N174" i="49"/>
  <c r="AB309" i="49"/>
  <c r="AA309" i="49"/>
  <c r="AB52" i="49"/>
  <c r="AA52" i="49"/>
  <c r="N231" i="49"/>
  <c r="Z231" i="49"/>
  <c r="AC231" i="49" s="1"/>
  <c r="Z50" i="49"/>
  <c r="AC50" i="49" s="1"/>
  <c r="Z298" i="49"/>
  <c r="AC298" i="49" s="1"/>
  <c r="O77" i="49"/>
  <c r="O157" i="49"/>
  <c r="AA185" i="49"/>
  <c r="AA123" i="49"/>
  <c r="J472" i="49"/>
  <c r="Z436" i="49"/>
  <c r="AC436" i="49" s="1"/>
  <c r="J433" i="49"/>
  <c r="J401" i="7"/>
  <c r="J402" i="7"/>
  <c r="J403" i="7"/>
  <c r="J404" i="7"/>
  <c r="J405" i="7"/>
  <c r="J406" i="7"/>
  <c r="J407" i="7"/>
  <c r="J408" i="7"/>
  <c r="J409" i="7"/>
  <c r="J400" i="7"/>
  <c r="BA14" i="32"/>
  <c r="AY7" i="32" s="1"/>
  <c r="AZ14" i="32"/>
  <c r="AX5" i="32" s="1"/>
  <c r="P23" i="48"/>
  <c r="N23" i="48"/>
  <c r="F23" i="48"/>
  <c r="E23" i="48"/>
  <c r="D23" i="48"/>
  <c r="C23" i="48"/>
  <c r="I109" i="47"/>
  <c r="I108" i="47"/>
  <c r="I106" i="47"/>
  <c r="I105" i="47"/>
  <c r="I104" i="47"/>
  <c r="I100" i="47"/>
  <c r="I99" i="47"/>
  <c r="I94" i="47"/>
  <c r="I66" i="47"/>
  <c r="I65" i="47"/>
  <c r="I64" i="47"/>
  <c r="I50" i="47"/>
  <c r="I49" i="47"/>
  <c r="I31" i="47"/>
  <c r="I30" i="47"/>
  <c r="I29" i="47"/>
  <c r="Q25" i="15"/>
  <c r="Q27" i="15" s="1"/>
  <c r="Q29" i="15" s="1"/>
  <c r="AE3" i="7"/>
  <c r="L81" i="7"/>
  <c r="L82" i="7"/>
  <c r="L83" i="7"/>
  <c r="L84" i="7"/>
  <c r="L80" i="7"/>
  <c r="J81" i="7"/>
  <c r="J82" i="7"/>
  <c r="J83" i="7"/>
  <c r="J84" i="7"/>
  <c r="J80" i="7"/>
  <c r="O440" i="7"/>
  <c r="J440" i="7"/>
  <c r="AA440" i="7" s="1"/>
  <c r="V392" i="7"/>
  <c r="V393" i="7"/>
  <c r="V394" i="7"/>
  <c r="V395" i="7"/>
  <c r="V396" i="7"/>
  <c r="V397" i="7"/>
  <c r="V398" i="7"/>
  <c r="V399" i="7"/>
  <c r="V391" i="7"/>
  <c r="Q392" i="7"/>
  <c r="Q393" i="7"/>
  <c r="Q394" i="7"/>
  <c r="Q395" i="7"/>
  <c r="Q396" i="7"/>
  <c r="Q397" i="7"/>
  <c r="Q398" i="7"/>
  <c r="Q399" i="7"/>
  <c r="Q391" i="7"/>
  <c r="O399" i="7"/>
  <c r="J399" i="7"/>
  <c r="O398" i="7"/>
  <c r="J398" i="7"/>
  <c r="O397" i="7"/>
  <c r="J397" i="7"/>
  <c r="O396" i="7"/>
  <c r="J396" i="7"/>
  <c r="V312" i="7"/>
  <c r="V313" i="7"/>
  <c r="V311" i="7"/>
  <c r="Q312" i="7"/>
  <c r="Q313" i="7"/>
  <c r="Q311" i="7"/>
  <c r="V189" i="7"/>
  <c r="Q189" i="7"/>
  <c r="V248" i="7"/>
  <c r="V249" i="7"/>
  <c r="V247" i="7"/>
  <c r="Q248" i="7"/>
  <c r="Q249" i="7"/>
  <c r="Q247" i="7"/>
  <c r="V119" i="7"/>
  <c r="V120" i="7"/>
  <c r="V121" i="7"/>
  <c r="V122" i="7"/>
  <c r="V123" i="7"/>
  <c r="V124" i="7"/>
  <c r="V125" i="7"/>
  <c r="Q119" i="7"/>
  <c r="Q120" i="7"/>
  <c r="Q121" i="7"/>
  <c r="Q122" i="7"/>
  <c r="Q123" i="7"/>
  <c r="Q124" i="7"/>
  <c r="Q125" i="7"/>
  <c r="V118" i="7"/>
  <c r="Q118" i="7"/>
  <c r="O125" i="7"/>
  <c r="J125" i="7"/>
  <c r="AA125" i="7" s="1"/>
  <c r="O124" i="7"/>
  <c r="J124" i="7"/>
  <c r="V388" i="7"/>
  <c r="Q388" i="7"/>
  <c r="O388" i="7"/>
  <c r="J388" i="7"/>
  <c r="V387" i="7"/>
  <c r="Q387" i="7"/>
  <c r="O387" i="7"/>
  <c r="J387" i="7"/>
  <c r="N387" i="7" s="1"/>
  <c r="V386" i="7"/>
  <c r="Q386" i="7"/>
  <c r="O386" i="7"/>
  <c r="J386" i="7"/>
  <c r="N386" i="7" s="1"/>
  <c r="V309" i="7"/>
  <c r="Q309" i="7"/>
  <c r="O309" i="7"/>
  <c r="J309" i="7"/>
  <c r="V242" i="7"/>
  <c r="Q242" i="7"/>
  <c r="O242" i="7"/>
  <c r="J242" i="7"/>
  <c r="V113" i="7"/>
  <c r="Q113" i="7"/>
  <c r="O113" i="7"/>
  <c r="J113" i="7"/>
  <c r="AB474" i="49" l="1"/>
  <c r="AA474" i="49"/>
  <c r="Z474" i="49"/>
  <c r="AC474" i="49" s="1"/>
  <c r="AC475" i="49" s="1"/>
  <c r="AB460" i="49"/>
  <c r="Z460" i="49"/>
  <c r="AC460" i="49" s="1"/>
  <c r="AA460" i="49"/>
  <c r="AB458" i="49"/>
  <c r="AA458" i="49"/>
  <c r="Z458" i="49"/>
  <c r="AC458" i="49" s="1"/>
  <c r="AC459" i="49" s="1"/>
  <c r="AB452" i="49"/>
  <c r="Z452" i="49"/>
  <c r="AC452" i="49" s="1"/>
  <c r="AA452" i="49"/>
  <c r="Z477" i="49"/>
  <c r="AC477" i="49" s="1"/>
  <c r="AA477" i="49"/>
  <c r="AB477" i="49"/>
  <c r="Z462" i="49"/>
  <c r="AC462" i="49" s="1"/>
  <c r="AB462" i="49"/>
  <c r="AA462" i="49"/>
  <c r="AA451" i="49"/>
  <c r="AB451" i="49"/>
  <c r="Z451" i="49"/>
  <c r="AC451" i="49" s="1"/>
  <c r="AB447" i="49"/>
  <c r="Z447" i="49"/>
  <c r="AC447" i="49" s="1"/>
  <c r="AA447" i="49"/>
  <c r="AB471" i="49"/>
  <c r="AA471" i="49"/>
  <c r="Z471" i="49"/>
  <c r="AC471" i="49" s="1"/>
  <c r="Z440" i="49"/>
  <c r="AC440" i="49" s="1"/>
  <c r="AB440" i="49"/>
  <c r="AA440" i="49"/>
  <c r="AB483" i="49"/>
  <c r="Z483" i="49"/>
  <c r="AC483" i="49" s="1"/>
  <c r="AA483" i="49"/>
  <c r="AB449" i="49"/>
  <c r="Z449" i="49"/>
  <c r="AC449" i="49" s="1"/>
  <c r="AA449" i="49"/>
  <c r="Z453" i="49"/>
  <c r="AC453" i="49" s="1"/>
  <c r="AA453" i="49"/>
  <c r="AB453" i="49"/>
  <c r="AB467" i="49"/>
  <c r="Z467" i="49"/>
  <c r="AC467" i="49" s="1"/>
  <c r="AC470" i="49" s="1"/>
  <c r="AA467" i="49"/>
  <c r="Z464" i="49"/>
  <c r="AC464" i="49" s="1"/>
  <c r="AC466" i="49" s="1"/>
  <c r="AA464" i="49"/>
  <c r="AB464" i="49"/>
  <c r="AB482" i="49"/>
  <c r="AA482" i="49"/>
  <c r="Z482" i="49"/>
  <c r="AC482" i="49" s="1"/>
  <c r="Z444" i="49"/>
  <c r="AC444" i="49" s="1"/>
  <c r="AB444" i="49"/>
  <c r="AA444" i="49"/>
  <c r="AA461" i="49"/>
  <c r="Z461" i="49"/>
  <c r="AC461" i="49" s="1"/>
  <c r="AB461" i="49"/>
  <c r="AB437" i="49"/>
  <c r="AA437" i="49"/>
  <c r="Z437" i="49"/>
  <c r="AC437" i="49" s="1"/>
  <c r="AC438" i="49" s="1"/>
  <c r="AA445" i="49"/>
  <c r="Z445" i="49"/>
  <c r="AC445" i="49" s="1"/>
  <c r="AB445" i="49"/>
  <c r="AB480" i="49"/>
  <c r="Z480" i="49"/>
  <c r="AC480" i="49" s="1"/>
  <c r="AC481" i="49" s="1"/>
  <c r="AA480" i="49"/>
  <c r="Z476" i="49"/>
  <c r="AC476" i="49" s="1"/>
  <c r="AA476" i="49"/>
  <c r="AB476" i="49"/>
  <c r="Z468" i="49"/>
  <c r="AC468" i="49" s="1"/>
  <c r="AA468" i="49"/>
  <c r="AB468" i="49"/>
  <c r="AA448" i="49"/>
  <c r="Z448" i="49"/>
  <c r="AC448" i="49" s="1"/>
  <c r="AB448" i="49"/>
  <c r="AB441" i="49"/>
  <c r="AA441" i="49"/>
  <c r="Z441" i="49"/>
  <c r="AC441" i="49" s="1"/>
  <c r="AA48" i="49"/>
  <c r="N48" i="49"/>
  <c r="AA72" i="49"/>
  <c r="AB72" i="49"/>
  <c r="N72" i="49"/>
  <c r="Z72" i="49"/>
  <c r="AC72" i="49" s="1"/>
  <c r="AY12" i="32"/>
  <c r="AY10" i="32"/>
  <c r="AY8" i="32"/>
  <c r="AY4" i="32"/>
  <c r="AY6" i="32"/>
  <c r="AA203" i="49"/>
  <c r="N203" i="49"/>
  <c r="AB319" i="49"/>
  <c r="N319" i="49"/>
  <c r="AB31" i="49"/>
  <c r="N31" i="49"/>
  <c r="AB313" i="49"/>
  <c r="N178" i="49"/>
  <c r="AA31" i="49"/>
  <c r="Z478" i="49"/>
  <c r="AC478" i="49" s="1"/>
  <c r="Z313" i="49"/>
  <c r="AC313" i="49" s="1"/>
  <c r="AB178" i="49"/>
  <c r="AA313" i="49"/>
  <c r="Z319" i="49"/>
  <c r="AC319" i="49" s="1"/>
  <c r="Z203" i="49"/>
  <c r="AC203" i="49" s="1"/>
  <c r="AA319" i="49"/>
  <c r="Z31" i="49"/>
  <c r="AC31" i="49" s="1"/>
  <c r="AB203" i="49"/>
  <c r="AX12" i="32"/>
  <c r="AX8" i="32"/>
  <c r="AX11" i="32"/>
  <c r="AX7" i="32"/>
  <c r="AY13" i="32"/>
  <c r="AY9" i="32"/>
  <c r="AY5" i="32"/>
  <c r="AX4" i="32"/>
  <c r="AX10" i="32"/>
  <c r="AX6" i="32"/>
  <c r="AA396" i="49"/>
  <c r="AC396" i="49"/>
  <c r="AX13" i="32"/>
  <c r="AX9" i="32"/>
  <c r="AY11" i="32"/>
  <c r="AB396" i="49"/>
  <c r="U54" i="38"/>
  <c r="AB199" i="49"/>
  <c r="AC199" i="49"/>
  <c r="AA199" i="49"/>
  <c r="AB478" i="49"/>
  <c r="AB484" i="49"/>
  <c r="Z484" i="49"/>
  <c r="AC484" i="49" s="1"/>
  <c r="N484" i="49"/>
  <c r="AA465" i="49"/>
  <c r="AB465" i="49"/>
  <c r="AA221" i="49"/>
  <c r="Z221" i="49"/>
  <c r="AC221" i="49" s="1"/>
  <c r="N221" i="49"/>
  <c r="AB221" i="49"/>
  <c r="Z113" i="49"/>
  <c r="AC113" i="49" s="1"/>
  <c r="N113" i="49"/>
  <c r="AB113" i="49"/>
  <c r="AA113" i="49"/>
  <c r="AA130" i="49"/>
  <c r="Z130" i="49"/>
  <c r="AC130" i="49" s="1"/>
  <c r="N130" i="49"/>
  <c r="AB130" i="49"/>
  <c r="AA403" i="49"/>
  <c r="Z403" i="49"/>
  <c r="AC403" i="49" s="1"/>
  <c r="O403" i="49"/>
  <c r="AB403" i="49"/>
  <c r="AA248" i="49"/>
  <c r="Z248" i="49"/>
  <c r="AC248" i="49" s="1"/>
  <c r="N248" i="49"/>
  <c r="AB248" i="49"/>
  <c r="AA410" i="49"/>
  <c r="Z410" i="49"/>
  <c r="AC410" i="49" s="1"/>
  <c r="AB410" i="49"/>
  <c r="N410" i="49"/>
  <c r="AA45" i="49"/>
  <c r="Z45" i="49"/>
  <c r="AC45" i="49" s="1"/>
  <c r="AB45" i="49"/>
  <c r="N45" i="49"/>
  <c r="Z443" i="49"/>
  <c r="AC443" i="49" s="1"/>
  <c r="N443" i="49"/>
  <c r="AB443" i="49"/>
  <c r="AA443" i="49"/>
  <c r="AB49" i="49"/>
  <c r="N49" i="49"/>
  <c r="AA49" i="49"/>
  <c r="Z49" i="49"/>
  <c r="AC49" i="49" s="1"/>
  <c r="AB3" i="49"/>
  <c r="N3" i="49"/>
  <c r="Z3" i="49"/>
  <c r="AC3" i="49" s="1"/>
  <c r="AA3" i="49"/>
  <c r="AB116" i="49"/>
  <c r="N116" i="49"/>
  <c r="Z116" i="49"/>
  <c r="AC116" i="49" s="1"/>
  <c r="AA116" i="49"/>
  <c r="Z150" i="49"/>
  <c r="AC150" i="49" s="1"/>
  <c r="AB150" i="49"/>
  <c r="AA150" i="49"/>
  <c r="N150" i="49"/>
  <c r="AB397" i="49"/>
  <c r="N397" i="49"/>
  <c r="AA397" i="49"/>
  <c r="Z397" i="49"/>
  <c r="AC397" i="49" s="1"/>
  <c r="AA261" i="49"/>
  <c r="Z261" i="49"/>
  <c r="AC261" i="49" s="1"/>
  <c r="AB261" i="49"/>
  <c r="N261" i="49"/>
  <c r="AB247" i="49"/>
  <c r="N247" i="49"/>
  <c r="AA247" i="49"/>
  <c r="Z247" i="49"/>
  <c r="AC247" i="49" s="1"/>
  <c r="Z296" i="49"/>
  <c r="AC296" i="49" s="1"/>
  <c r="AB296" i="49"/>
  <c r="AA296" i="49"/>
  <c r="N296" i="49"/>
  <c r="AB246" i="49"/>
  <c r="N246" i="49"/>
  <c r="AA246" i="49"/>
  <c r="Z246" i="49"/>
  <c r="AC246" i="49" s="1"/>
  <c r="Z131" i="49"/>
  <c r="AC131" i="49" s="1"/>
  <c r="AB131" i="49"/>
  <c r="N131" i="49"/>
  <c r="AA131" i="49"/>
  <c r="AB399" i="49"/>
  <c r="N399" i="49"/>
  <c r="AA399" i="49"/>
  <c r="Z399" i="49"/>
  <c r="AC399" i="49" s="1"/>
  <c r="AA344" i="49"/>
  <c r="Z344" i="49"/>
  <c r="AC344" i="49" s="1"/>
  <c r="N344" i="49"/>
  <c r="AB344" i="49"/>
  <c r="Z327" i="49"/>
  <c r="AC327" i="49" s="1"/>
  <c r="AB327" i="49"/>
  <c r="N327" i="49"/>
  <c r="AA327" i="49"/>
  <c r="Z263" i="49"/>
  <c r="AC263" i="49" s="1"/>
  <c r="AB263" i="49"/>
  <c r="N263" i="49"/>
  <c r="AA263" i="49"/>
  <c r="Z44" i="49"/>
  <c r="AC44" i="49" s="1"/>
  <c r="AB44" i="49"/>
  <c r="N44" i="49"/>
  <c r="AA44" i="49"/>
  <c r="AB151" i="49"/>
  <c r="N151" i="49"/>
  <c r="AA151" i="49"/>
  <c r="Z151" i="49"/>
  <c r="AC151" i="49" s="1"/>
  <c r="AA264" i="49"/>
  <c r="Z264" i="49"/>
  <c r="AC264" i="49" s="1"/>
  <c r="AB264" i="49"/>
  <c r="N264" i="49"/>
  <c r="AA275" i="49"/>
  <c r="Z275" i="49"/>
  <c r="AC275" i="49" s="1"/>
  <c r="AB275" i="49"/>
  <c r="N275" i="49"/>
  <c r="AB411" i="49"/>
  <c r="N411" i="49"/>
  <c r="AA411" i="49"/>
  <c r="Z411" i="49"/>
  <c r="AC411" i="49" s="1"/>
  <c r="Z162" i="49"/>
  <c r="AC162" i="49" s="1"/>
  <c r="AB162" i="49"/>
  <c r="N162" i="49"/>
  <c r="AA162" i="49"/>
  <c r="AB216" i="49"/>
  <c r="Z433" i="49"/>
  <c r="AC433" i="49" s="1"/>
  <c r="N433" i="49"/>
  <c r="AB433" i="49"/>
  <c r="AA433" i="49"/>
  <c r="Z430" i="49"/>
  <c r="AC430" i="49" s="1"/>
  <c r="N430" i="49"/>
  <c r="AB430" i="49"/>
  <c r="AA430" i="49"/>
  <c r="AB260" i="49"/>
  <c r="N260" i="49"/>
  <c r="Z260" i="49"/>
  <c r="AC260" i="49" s="1"/>
  <c r="AA260" i="49"/>
  <c r="AB148" i="49"/>
  <c r="N148" i="49"/>
  <c r="AA148" i="49"/>
  <c r="Z148" i="49"/>
  <c r="AC148" i="49" s="1"/>
  <c r="AB249" i="49"/>
  <c r="N249" i="49"/>
  <c r="AA249" i="49"/>
  <c r="Z249" i="49"/>
  <c r="AC249" i="49" s="1"/>
  <c r="Z132" i="49"/>
  <c r="AC132" i="49" s="1"/>
  <c r="AB132" i="49"/>
  <c r="N132" i="49"/>
  <c r="AA132" i="49"/>
  <c r="AA133" i="49"/>
  <c r="Z133" i="49"/>
  <c r="AC133" i="49" s="1"/>
  <c r="AB133" i="49"/>
  <c r="N133" i="49"/>
  <c r="Z81" i="49"/>
  <c r="AC81" i="49" s="1"/>
  <c r="AB81" i="49"/>
  <c r="N81" i="49"/>
  <c r="AA81" i="49"/>
  <c r="AB432" i="49"/>
  <c r="AA432" i="49"/>
  <c r="Z432" i="49"/>
  <c r="AC432" i="49" s="1"/>
  <c r="N432" i="49"/>
  <c r="AB254" i="49"/>
  <c r="AA254" i="49"/>
  <c r="Z254" i="49"/>
  <c r="AC254" i="49" s="1"/>
  <c r="O402" i="49"/>
  <c r="AB402" i="49"/>
  <c r="Z402" i="49"/>
  <c r="AC402" i="49" s="1"/>
  <c r="AA402" i="49"/>
  <c r="AB325" i="49"/>
  <c r="N325" i="49"/>
  <c r="Z325" i="49"/>
  <c r="AC325" i="49" s="1"/>
  <c r="AA325" i="49"/>
  <c r="Z398" i="49"/>
  <c r="AC398" i="49" s="1"/>
  <c r="N398" i="49"/>
  <c r="AB398" i="49"/>
  <c r="AA398" i="49"/>
  <c r="AB297" i="49"/>
  <c r="N297" i="49"/>
  <c r="AA297" i="49"/>
  <c r="Z297" i="49"/>
  <c r="AC297" i="49" s="1"/>
  <c r="AB111" i="49"/>
  <c r="N111" i="49"/>
  <c r="AA111" i="49"/>
  <c r="Z111" i="49"/>
  <c r="AC111" i="49" s="1"/>
  <c r="AA4" i="49"/>
  <c r="Z4" i="49"/>
  <c r="AC4" i="49" s="1"/>
  <c r="AB4" i="49"/>
  <c r="N4" i="49"/>
  <c r="Z405" i="49"/>
  <c r="AC405" i="49" s="1"/>
  <c r="O405" i="49"/>
  <c r="AB405" i="49"/>
  <c r="AA405" i="49"/>
  <c r="AA407" i="49"/>
  <c r="Z407" i="49"/>
  <c r="AC407" i="49" s="1"/>
  <c r="N407" i="49"/>
  <c r="AB407" i="49"/>
  <c r="AB250" i="49"/>
  <c r="N250" i="49"/>
  <c r="AA250" i="49"/>
  <c r="Z250" i="49"/>
  <c r="AC250" i="49" s="1"/>
  <c r="AA245" i="49"/>
  <c r="Z245" i="49"/>
  <c r="AC245" i="49" s="1"/>
  <c r="N245" i="49"/>
  <c r="AB245" i="49"/>
  <c r="AB70" i="49"/>
  <c r="N70" i="49"/>
  <c r="AA70" i="49"/>
  <c r="Z70" i="49"/>
  <c r="AC70" i="49" s="1"/>
  <c r="AB153" i="49"/>
  <c r="N153" i="49"/>
  <c r="AA153" i="49"/>
  <c r="Z153" i="49"/>
  <c r="AC153" i="49" s="1"/>
  <c r="AA409" i="49"/>
  <c r="Z409" i="49"/>
  <c r="AC409" i="49" s="1"/>
  <c r="N409" i="49"/>
  <c r="AB409" i="49"/>
  <c r="Z6" i="49"/>
  <c r="AC6" i="49" s="1"/>
  <c r="AB6" i="49"/>
  <c r="N6" i="49"/>
  <c r="AA6" i="49"/>
  <c r="Z183" i="49"/>
  <c r="AC183" i="49" s="1"/>
  <c r="AB183" i="49"/>
  <c r="N183" i="49"/>
  <c r="AA183" i="49"/>
  <c r="AB47" i="49"/>
  <c r="N47" i="49"/>
  <c r="AA47" i="49"/>
  <c r="Z47" i="49"/>
  <c r="AC47" i="49" s="1"/>
  <c r="AA7" i="49"/>
  <c r="Z7" i="49"/>
  <c r="AC7" i="49" s="1"/>
  <c r="AB7" i="49"/>
  <c r="N7" i="49"/>
  <c r="AA406" i="49"/>
  <c r="Z406" i="49"/>
  <c r="AC406" i="49" s="1"/>
  <c r="O406" i="49"/>
  <c r="AB406" i="49"/>
  <c r="AB79" i="49"/>
  <c r="N79" i="49"/>
  <c r="AA79" i="49"/>
  <c r="Z79" i="49"/>
  <c r="AC79" i="49" s="1"/>
  <c r="Z339" i="49"/>
  <c r="AC339" i="49" s="1"/>
  <c r="AB339" i="49"/>
  <c r="N339" i="49"/>
  <c r="AA339" i="49"/>
  <c r="Z216" i="49"/>
  <c r="AC216" i="49" s="1"/>
  <c r="AB308" i="49"/>
  <c r="N308" i="49"/>
  <c r="AA308" i="49"/>
  <c r="Z308" i="49"/>
  <c r="AC308" i="49" s="1"/>
  <c r="AA229" i="49"/>
  <c r="Z229" i="49"/>
  <c r="AC229" i="49" s="1"/>
  <c r="N229" i="49"/>
  <c r="AB229" i="49"/>
  <c r="AB408" i="49"/>
  <c r="N408" i="49"/>
  <c r="AA408" i="49"/>
  <c r="Z408" i="49"/>
  <c r="AC408" i="49" s="1"/>
  <c r="O404" i="49"/>
  <c r="AB404" i="49"/>
  <c r="AA404" i="49"/>
  <c r="Z404" i="49"/>
  <c r="AC404" i="49" s="1"/>
  <c r="Z5" i="49"/>
  <c r="AC5" i="49" s="1"/>
  <c r="AB5" i="49"/>
  <c r="N5" i="49"/>
  <c r="AA5" i="49"/>
  <c r="AB316" i="49"/>
  <c r="N316" i="49"/>
  <c r="AA316" i="49"/>
  <c r="Z316" i="49"/>
  <c r="AC316" i="49" s="1"/>
  <c r="Z80" i="49"/>
  <c r="AC80" i="49" s="1"/>
  <c r="AB80" i="49"/>
  <c r="N80" i="49"/>
  <c r="AA80" i="49"/>
  <c r="AB472" i="49"/>
  <c r="AA472" i="49"/>
  <c r="Z472" i="49"/>
  <c r="AC472" i="49" s="1"/>
  <c r="AA439" i="49"/>
  <c r="Z439" i="49"/>
  <c r="AC439" i="49" s="1"/>
  <c r="AC442" i="49" s="1"/>
  <c r="N439" i="49"/>
  <c r="AB439" i="49"/>
  <c r="AB54" i="49"/>
  <c r="AA54" i="49"/>
  <c r="Z54" i="49"/>
  <c r="AC54" i="49" s="1"/>
  <c r="AB129" i="49"/>
  <c r="N129" i="49"/>
  <c r="Z129" i="49"/>
  <c r="AC129" i="49" s="1"/>
  <c r="AA129" i="49"/>
  <c r="AB112" i="49"/>
  <c r="N112" i="49"/>
  <c r="Z112" i="49"/>
  <c r="AC112" i="49" s="1"/>
  <c r="AA112" i="49"/>
  <c r="AB228" i="49"/>
  <c r="N228" i="49"/>
  <c r="AA228" i="49"/>
  <c r="Z228" i="49"/>
  <c r="AC228" i="49" s="1"/>
  <c r="AB182" i="49"/>
  <c r="N182" i="49"/>
  <c r="AA182" i="49"/>
  <c r="Z182" i="49"/>
  <c r="AC182" i="49" s="1"/>
  <c r="AB115" i="49"/>
  <c r="N115" i="49"/>
  <c r="AA115" i="49"/>
  <c r="Z115" i="49"/>
  <c r="AC115" i="49" s="1"/>
  <c r="AA326" i="49"/>
  <c r="Z326" i="49"/>
  <c r="AC326" i="49" s="1"/>
  <c r="N326" i="49"/>
  <c r="AB326" i="49"/>
  <c r="AA46" i="49"/>
  <c r="Z46" i="49"/>
  <c r="AC46" i="49" s="1"/>
  <c r="AB46" i="49"/>
  <c r="N46" i="49"/>
  <c r="AA114" i="49"/>
  <c r="Z114" i="49"/>
  <c r="AC114" i="49" s="1"/>
  <c r="N114" i="49"/>
  <c r="AB114" i="49"/>
  <c r="Z252" i="49"/>
  <c r="AC252" i="49" s="1"/>
  <c r="N252" i="49"/>
  <c r="AB252" i="49"/>
  <c r="AA252" i="49"/>
  <c r="Z71" i="49"/>
  <c r="AC71" i="49" s="1"/>
  <c r="AB71" i="49"/>
  <c r="N71" i="49"/>
  <c r="AA71" i="49"/>
  <c r="AB400" i="49"/>
  <c r="N400" i="49"/>
  <c r="AA400" i="49"/>
  <c r="Z400" i="49"/>
  <c r="AC400" i="49" s="1"/>
  <c r="Z262" i="49"/>
  <c r="AC262" i="49" s="1"/>
  <c r="AB262" i="49"/>
  <c r="N262" i="49"/>
  <c r="AA262" i="49"/>
  <c r="AA152" i="49"/>
  <c r="Z152" i="49"/>
  <c r="AC152" i="49" s="1"/>
  <c r="N152" i="49"/>
  <c r="AB152" i="49"/>
  <c r="Z328" i="49"/>
  <c r="AC328" i="49" s="1"/>
  <c r="AB328" i="49"/>
  <c r="N328" i="49"/>
  <c r="AA328" i="49"/>
  <c r="Z401" i="49"/>
  <c r="AC401" i="49" s="1"/>
  <c r="AB401" i="49"/>
  <c r="N401" i="49"/>
  <c r="AA401" i="49"/>
  <c r="AB149" i="49"/>
  <c r="N149" i="49"/>
  <c r="AA149" i="49"/>
  <c r="Z149" i="49"/>
  <c r="AC149" i="49" s="1"/>
  <c r="AA329" i="49"/>
  <c r="Z329" i="49"/>
  <c r="AC329" i="49" s="1"/>
  <c r="AB329" i="49"/>
  <c r="N329" i="49"/>
  <c r="AB412" i="49"/>
  <c r="N412" i="49"/>
  <c r="AA412" i="49"/>
  <c r="Z412" i="49"/>
  <c r="AC412" i="49" s="1"/>
  <c r="AB28" i="49"/>
  <c r="AB30" i="49" s="1"/>
  <c r="N28" i="49"/>
  <c r="AA28" i="49"/>
  <c r="AA30" i="49" s="1"/>
  <c r="Z28" i="49"/>
  <c r="AC28" i="49" s="1"/>
  <c r="AC30" i="49" s="1"/>
  <c r="AA160" i="49"/>
  <c r="Z160" i="49"/>
  <c r="AC160" i="49" s="1"/>
  <c r="AB160" i="49"/>
  <c r="N160" i="49"/>
  <c r="AA216" i="49"/>
  <c r="AA398" i="7"/>
  <c r="M126" i="47"/>
  <c r="Z440" i="7"/>
  <c r="AC440" i="7" s="1"/>
  <c r="N440" i="7"/>
  <c r="AB440" i="7"/>
  <c r="Z396" i="7"/>
  <c r="AC396" i="7" s="1"/>
  <c r="AA397" i="7"/>
  <c r="Z399" i="7"/>
  <c r="AC399" i="7" s="1"/>
  <c r="N399" i="7"/>
  <c r="AB399" i="7"/>
  <c r="AA399" i="7"/>
  <c r="AA309" i="7"/>
  <c r="AB396" i="7"/>
  <c r="Z397" i="7"/>
  <c r="AC397" i="7" s="1"/>
  <c r="N396" i="7"/>
  <c r="Z398" i="7"/>
  <c r="AC398" i="7" s="1"/>
  <c r="AA396" i="7"/>
  <c r="N397" i="7"/>
  <c r="AB397" i="7"/>
  <c r="N398" i="7"/>
  <c r="AB398" i="7"/>
  <c r="AB388" i="7"/>
  <c r="AB125" i="7"/>
  <c r="AB242" i="7"/>
  <c r="N125" i="7"/>
  <c r="Z125" i="7"/>
  <c r="AC125" i="7" s="1"/>
  <c r="Z124" i="7"/>
  <c r="AC124" i="7" s="1"/>
  <c r="N124" i="7"/>
  <c r="AB124" i="7"/>
  <c r="AA124" i="7"/>
  <c r="N388" i="7"/>
  <c r="AA388" i="7"/>
  <c r="Z388" i="7"/>
  <c r="AC388" i="7" s="1"/>
  <c r="AA387" i="7"/>
  <c r="AB387" i="7"/>
  <c r="AA386" i="7"/>
  <c r="AB386" i="7"/>
  <c r="Z387" i="7"/>
  <c r="AC387" i="7" s="1"/>
  <c r="Z386" i="7"/>
  <c r="AC386" i="7" s="1"/>
  <c r="N309" i="7"/>
  <c r="AB309" i="7"/>
  <c r="N242" i="7"/>
  <c r="Z309" i="7"/>
  <c r="AC309" i="7" s="1"/>
  <c r="Z242" i="7"/>
  <c r="AC242" i="7" s="1"/>
  <c r="AA242" i="7"/>
  <c r="AA113" i="7"/>
  <c r="N113" i="7"/>
  <c r="AB113" i="7"/>
  <c r="Z113" i="7"/>
  <c r="AC113" i="7" s="1"/>
  <c r="AC446" i="49" l="1"/>
  <c r="AC473" i="49"/>
  <c r="AC450" i="49"/>
  <c r="AC434" i="49"/>
  <c r="AC454" i="49"/>
  <c r="AC431" i="49"/>
  <c r="AC486" i="49" s="1"/>
  <c r="AC479" i="49"/>
  <c r="AC485" i="49"/>
  <c r="AC463" i="49"/>
  <c r="AY14" i="32"/>
  <c r="AX14" i="32"/>
  <c r="AC304" i="49"/>
  <c r="AA304" i="49"/>
  <c r="AA124" i="49"/>
  <c r="AA188" i="49"/>
  <c r="AA253" i="49"/>
  <c r="AB124" i="49"/>
  <c r="AC232" i="49"/>
  <c r="AB166" i="49"/>
  <c r="AC124" i="49"/>
  <c r="AA345" i="49"/>
  <c r="AA53" i="49"/>
  <c r="AC345" i="49"/>
  <c r="AC166" i="49"/>
  <c r="AA85" i="49"/>
  <c r="AB188" i="49"/>
  <c r="AC253" i="49"/>
  <c r="AC14" i="49"/>
  <c r="AB53" i="49"/>
  <c r="AB304" i="49"/>
  <c r="AB345" i="49"/>
  <c r="AB232" i="49"/>
  <c r="AC53" i="49"/>
  <c r="AB14" i="49"/>
  <c r="AA166" i="49"/>
  <c r="AA232" i="49"/>
  <c r="AB85" i="49"/>
  <c r="AC318" i="49"/>
  <c r="AB414" i="49"/>
  <c r="AA14" i="49"/>
  <c r="AA318" i="49"/>
  <c r="AB253" i="49"/>
  <c r="AC278" i="49"/>
  <c r="AC414" i="49"/>
  <c r="AC188" i="49"/>
  <c r="AC85" i="49"/>
  <c r="AA278" i="49"/>
  <c r="AA414" i="49"/>
  <c r="AB318" i="49"/>
  <c r="AB278" i="49"/>
  <c r="AM10" i="32"/>
  <c r="AK18" i="32"/>
  <c r="AJ18" i="32"/>
  <c r="AJ25" i="32" s="1"/>
  <c r="AI18" i="32"/>
  <c r="AH18" i="32"/>
  <c r="AG18" i="32"/>
  <c r="AF18" i="32"/>
  <c r="AF25" i="32" s="1"/>
  <c r="AE18" i="32"/>
  <c r="AD18" i="32"/>
  <c r="AC18" i="32"/>
  <c r="AB18" i="32"/>
  <c r="AB25" i="32" s="1"/>
  <c r="AA18" i="32"/>
  <c r="Z18" i="32"/>
  <c r="Y18" i="32"/>
  <c r="X18" i="32"/>
  <c r="X25" i="32" s="1"/>
  <c r="W18" i="32"/>
  <c r="V18" i="32"/>
  <c r="U18" i="32"/>
  <c r="T18" i="32"/>
  <c r="T25" i="32" s="1"/>
  <c r="S18" i="32"/>
  <c r="R18" i="32"/>
  <c r="Q18" i="32"/>
  <c r="P18" i="32"/>
  <c r="P25" i="32" s="1"/>
  <c r="O18" i="32"/>
  <c r="N18" i="32"/>
  <c r="M18" i="32"/>
  <c r="L18" i="32"/>
  <c r="L25" i="32" s="1"/>
  <c r="K18" i="32"/>
  <c r="J18" i="32"/>
  <c r="I18" i="32"/>
  <c r="H18" i="32"/>
  <c r="H25" i="32" s="1"/>
  <c r="G18" i="32"/>
  <c r="F18" i="32"/>
  <c r="E18" i="32"/>
  <c r="D18" i="32"/>
  <c r="D25" i="32" s="1"/>
  <c r="AL17" i="32"/>
  <c r="AM17" i="32"/>
  <c r="AN17" i="32"/>
  <c r="AL10" i="32"/>
  <c r="AN10" i="32"/>
  <c r="D37" i="32" l="1"/>
  <c r="AL25" i="32"/>
  <c r="D31" i="32"/>
  <c r="D42" i="32" s="1"/>
  <c r="P37" i="32"/>
  <c r="P31" i="32"/>
  <c r="P42" i="32" s="1"/>
  <c r="F25" i="32"/>
  <c r="J25" i="32"/>
  <c r="N25" i="32"/>
  <c r="R25" i="32"/>
  <c r="V25" i="32"/>
  <c r="Z25" i="32"/>
  <c r="AD25" i="32"/>
  <c r="AH25" i="32"/>
  <c r="H37" i="32"/>
  <c r="H31" i="32"/>
  <c r="L37" i="32"/>
  <c r="L31" i="32"/>
  <c r="L42" i="32" s="1"/>
  <c r="T37" i="32"/>
  <c r="T31" i="32"/>
  <c r="X37" i="32"/>
  <c r="X31" i="32"/>
  <c r="X42" i="32" s="1"/>
  <c r="AB37" i="32"/>
  <c r="AB31" i="32"/>
  <c r="AF37" i="32"/>
  <c r="AF31" i="32"/>
  <c r="AF42" i="32" s="1"/>
  <c r="AJ37" i="32"/>
  <c r="AJ31" i="32"/>
  <c r="AB415" i="49"/>
  <c r="AA415" i="49"/>
  <c r="AC415" i="49"/>
  <c r="O25" i="15"/>
  <c r="O27" i="15" s="1"/>
  <c r="O29" i="15" s="1"/>
  <c r="AD31" i="32" l="1"/>
  <c r="AD42" i="32" s="1"/>
  <c r="AD37" i="32"/>
  <c r="N31" i="32"/>
  <c r="N42" i="32" s="1"/>
  <c r="N37" i="32"/>
  <c r="V31" i="32"/>
  <c r="V42" i="32" s="1"/>
  <c r="V37" i="32"/>
  <c r="F31" i="32"/>
  <c r="F42" i="32" s="1"/>
  <c r="F37" i="32"/>
  <c r="AJ42" i="32"/>
  <c r="AB42" i="32"/>
  <c r="T42" i="32"/>
  <c r="H42" i="32"/>
  <c r="Z37" i="32"/>
  <c r="Z31" i="32"/>
  <c r="Z42" i="32" s="1"/>
  <c r="J37" i="32"/>
  <c r="J31" i="32"/>
  <c r="AL31" i="32"/>
  <c r="AL37" i="32"/>
  <c r="AH37" i="32"/>
  <c r="AH31" i="32"/>
  <c r="R37" i="32"/>
  <c r="R31" i="32"/>
  <c r="R42" i="32" s="1"/>
  <c r="AE38" i="49"/>
  <c r="AC419" i="49"/>
  <c r="AB454" i="41"/>
  <c r="T454" i="41"/>
  <c r="AB453" i="41"/>
  <c r="T453" i="41"/>
  <c r="AB452" i="41"/>
  <c r="T452" i="41"/>
  <c r="AB451" i="41"/>
  <c r="T451" i="41"/>
  <c r="AB450" i="41"/>
  <c r="T450" i="41"/>
  <c r="AB449" i="41"/>
  <c r="T449" i="41"/>
  <c r="L448" i="41"/>
  <c r="M448" i="41" s="1"/>
  <c r="T448" i="41"/>
  <c r="L446" i="41"/>
  <c r="M446" i="41" s="1"/>
  <c r="T446" i="41"/>
  <c r="L443" i="41"/>
  <c r="M443" i="41" s="1"/>
  <c r="S443" i="41" s="1"/>
  <c r="T443" i="41"/>
  <c r="L444" i="41"/>
  <c r="M444" i="41" s="1"/>
  <c r="T444" i="41"/>
  <c r="M439" i="41"/>
  <c r="S439" i="41" s="1"/>
  <c r="T439" i="41"/>
  <c r="M437" i="41"/>
  <c r="S437" i="41" s="1"/>
  <c r="T437" i="41"/>
  <c r="M435" i="41"/>
  <c r="S435" i="41" s="1"/>
  <c r="T435" i="41"/>
  <c r="T447" i="41"/>
  <c r="L447" i="41"/>
  <c r="M447" i="41" s="1"/>
  <c r="T445" i="41"/>
  <c r="L445" i="41"/>
  <c r="M445" i="41" s="1"/>
  <c r="T442" i="41"/>
  <c r="L442" i="41"/>
  <c r="M442" i="41" s="1"/>
  <c r="AG442" i="41" s="1"/>
  <c r="T441" i="41"/>
  <c r="M441" i="41"/>
  <c r="AH441" i="41" s="1"/>
  <c r="T440" i="41"/>
  <c r="M440" i="41"/>
  <c r="AH440" i="41" s="1"/>
  <c r="T438" i="41"/>
  <c r="L438" i="41"/>
  <c r="M438" i="41" s="1"/>
  <c r="T436" i="41"/>
  <c r="M436" i="41"/>
  <c r="AG436" i="41" s="1"/>
  <c r="T434" i="41"/>
  <c r="M434" i="41"/>
  <c r="AG434" i="41" s="1"/>
  <c r="T433" i="41"/>
  <c r="M433" i="41"/>
  <c r="AG433" i="41" s="1"/>
  <c r="T432" i="41"/>
  <c r="R432" i="41"/>
  <c r="M432" i="41"/>
  <c r="AG432" i="41" s="1"/>
  <c r="O429" i="41"/>
  <c r="T429" i="41" s="1"/>
  <c r="AH42" i="32" l="1"/>
  <c r="J42" i="32"/>
  <c r="AL42" i="32"/>
  <c r="AE41" i="49"/>
  <c r="AE42" i="49" s="1"/>
  <c r="AG38" i="49"/>
  <c r="AC423" i="49"/>
  <c r="AF439" i="41"/>
  <c r="AI439" i="41" s="1"/>
  <c r="I439" i="41" s="1"/>
  <c r="AF437" i="41"/>
  <c r="AI437" i="41" s="1"/>
  <c r="I437" i="41" s="1"/>
  <c r="AF443" i="41"/>
  <c r="AI443" i="41" s="1"/>
  <c r="I443" i="41" s="1"/>
  <c r="AH435" i="41"/>
  <c r="S448" i="41"/>
  <c r="AG448" i="41"/>
  <c r="AF448" i="41"/>
  <c r="AI448" i="41" s="1"/>
  <c r="I448" i="41" s="1"/>
  <c r="AH448" i="41"/>
  <c r="AH439" i="41"/>
  <c r="AH443" i="41"/>
  <c r="S446" i="41"/>
  <c r="AG446" i="41"/>
  <c r="AF446" i="41"/>
  <c r="AI446" i="41" s="1"/>
  <c r="I446" i="41" s="1"/>
  <c r="AH446" i="41"/>
  <c r="AG443" i="41"/>
  <c r="U443" i="41"/>
  <c r="J443" i="41"/>
  <c r="AF444" i="41"/>
  <c r="AI444" i="41" s="1"/>
  <c r="I444" i="41" s="1"/>
  <c r="AH444" i="41"/>
  <c r="S444" i="41"/>
  <c r="AG444" i="41"/>
  <c r="AH437" i="41"/>
  <c r="J439" i="41"/>
  <c r="U439" i="41"/>
  <c r="AG435" i="41"/>
  <c r="AG437" i="41"/>
  <c r="AG439" i="41"/>
  <c r="AF435" i="41"/>
  <c r="AI435" i="41" s="1"/>
  <c r="I435" i="41" s="1"/>
  <c r="J437" i="41"/>
  <c r="U437" i="41"/>
  <c r="J435" i="41"/>
  <c r="U435" i="41"/>
  <c r="S441" i="41"/>
  <c r="AG441" i="41"/>
  <c r="S440" i="41"/>
  <c r="AG440" i="41"/>
  <c r="AH445" i="41"/>
  <c r="AF445" i="41"/>
  <c r="AI445" i="41" s="1"/>
  <c r="I445" i="41" s="1"/>
  <c r="AG445" i="41"/>
  <c r="S445" i="41"/>
  <c r="AH438" i="41"/>
  <c r="AF438" i="41"/>
  <c r="AI438" i="41" s="1"/>
  <c r="I438" i="41" s="1"/>
  <c r="AG438" i="41"/>
  <c r="S438" i="41"/>
  <c r="AH447" i="41"/>
  <c r="AF447" i="41"/>
  <c r="AI447" i="41" s="1"/>
  <c r="I447" i="41" s="1"/>
  <c r="AG447" i="41"/>
  <c r="S447" i="41"/>
  <c r="AF434" i="41"/>
  <c r="AI434" i="41" s="1"/>
  <c r="I434" i="41" s="1"/>
  <c r="AF436" i="41"/>
  <c r="AI436" i="41" s="1"/>
  <c r="I436" i="41" s="1"/>
  <c r="AH436" i="41"/>
  <c r="AF442" i="41"/>
  <c r="AI442" i="41" s="1"/>
  <c r="I442" i="41" s="1"/>
  <c r="AH442" i="41"/>
  <c r="AF432" i="41"/>
  <c r="AI432" i="41" s="1"/>
  <c r="I432" i="41" s="1"/>
  <c r="AH432" i="41"/>
  <c r="AF433" i="41"/>
  <c r="AI433" i="41" s="1"/>
  <c r="I433" i="41" s="1"/>
  <c r="AH433" i="41"/>
  <c r="AH434" i="41"/>
  <c r="Q432" i="41"/>
  <c r="S432" i="41"/>
  <c r="S433" i="41"/>
  <c r="S434" i="41"/>
  <c r="S436" i="41"/>
  <c r="AF440" i="41"/>
  <c r="AI440" i="41" s="1"/>
  <c r="I440" i="41" s="1"/>
  <c r="AF441" i="41"/>
  <c r="AI441" i="41" s="1"/>
  <c r="I441" i="41" s="1"/>
  <c r="S442" i="41"/>
  <c r="R429" i="41"/>
  <c r="U448" i="41" l="1"/>
  <c r="J448" i="41"/>
  <c r="U446" i="41"/>
  <c r="J446" i="41"/>
  <c r="J444" i="41"/>
  <c r="U444" i="41"/>
  <c r="U441" i="41"/>
  <c r="J441" i="41"/>
  <c r="U440" i="41"/>
  <c r="J440" i="41"/>
  <c r="U436" i="41"/>
  <c r="J436" i="41"/>
  <c r="U434" i="41"/>
  <c r="J434" i="41"/>
  <c r="U432" i="41"/>
  <c r="J432" i="41"/>
  <c r="J447" i="41"/>
  <c r="U447" i="41"/>
  <c r="J438" i="41"/>
  <c r="U438" i="41"/>
  <c r="J445" i="41"/>
  <c r="U445" i="41"/>
  <c r="U442" i="41"/>
  <c r="J442" i="41"/>
  <c r="U433" i="41"/>
  <c r="J433" i="41"/>
  <c r="AB416" i="41" l="1"/>
  <c r="AB376" i="42" l="1"/>
  <c r="T376" i="42"/>
  <c r="AB329" i="42"/>
  <c r="T329" i="42"/>
  <c r="AB270" i="42"/>
  <c r="T270" i="42"/>
  <c r="AB224" i="42"/>
  <c r="T224" i="42"/>
  <c r="AB83" i="42"/>
  <c r="T83" i="42"/>
  <c r="AB46" i="42"/>
  <c r="T46" i="42"/>
  <c r="AB326" i="42"/>
  <c r="W326" i="42"/>
  <c r="T326" i="42"/>
  <c r="R326" i="42"/>
  <c r="AB181" i="42"/>
  <c r="W181" i="42"/>
  <c r="T181" i="42"/>
  <c r="R181" i="42"/>
  <c r="AB156" i="42"/>
  <c r="W156" i="42"/>
  <c r="T156" i="42"/>
  <c r="R156" i="42"/>
  <c r="AB118" i="42"/>
  <c r="W118" i="42"/>
  <c r="T118" i="42"/>
  <c r="R118" i="42"/>
  <c r="AB75" i="42"/>
  <c r="W75" i="42"/>
  <c r="T75" i="42"/>
  <c r="R75" i="42"/>
  <c r="AB324" i="42"/>
  <c r="W324" i="42"/>
  <c r="T324" i="42"/>
  <c r="R324" i="42"/>
  <c r="M324" i="42"/>
  <c r="AB238" i="42"/>
  <c r="W238" i="42"/>
  <c r="T238" i="42"/>
  <c r="R238" i="42"/>
  <c r="M238" i="42"/>
  <c r="S238" i="42" s="1"/>
  <c r="AB22" i="42"/>
  <c r="W22" i="42"/>
  <c r="T22" i="42"/>
  <c r="R22" i="42"/>
  <c r="M22" i="42"/>
  <c r="AH22" i="42" s="1"/>
  <c r="AB144" i="42"/>
  <c r="W144" i="42"/>
  <c r="T144" i="42"/>
  <c r="R144" i="42"/>
  <c r="M144" i="42"/>
  <c r="AB109" i="42"/>
  <c r="W109" i="42"/>
  <c r="T109" i="42"/>
  <c r="R109" i="42"/>
  <c r="M109" i="42"/>
  <c r="AB66" i="42"/>
  <c r="W66" i="42"/>
  <c r="T66" i="42"/>
  <c r="R66" i="42"/>
  <c r="M66" i="42"/>
  <c r="S66" i="42" s="1"/>
  <c r="AB361" i="42"/>
  <c r="W361" i="42"/>
  <c r="T361" i="42"/>
  <c r="R361" i="42"/>
  <c r="M361" i="42"/>
  <c r="AB307" i="42"/>
  <c r="W307" i="42"/>
  <c r="T307" i="42"/>
  <c r="R307" i="42"/>
  <c r="M307" i="42"/>
  <c r="AB138" i="42"/>
  <c r="W138" i="42"/>
  <c r="T138" i="42"/>
  <c r="R138" i="42"/>
  <c r="M138" i="42"/>
  <c r="Q138" i="42" s="1"/>
  <c r="AB107" i="42"/>
  <c r="W107" i="42"/>
  <c r="T107" i="42"/>
  <c r="R107" i="42"/>
  <c r="M107" i="42"/>
  <c r="S107" i="42" s="1"/>
  <c r="AB360" i="42"/>
  <c r="W360" i="42"/>
  <c r="T360" i="42"/>
  <c r="R360" i="42"/>
  <c r="M360" i="42"/>
  <c r="AH360" i="42" s="1"/>
  <c r="AB306" i="42"/>
  <c r="W306" i="42"/>
  <c r="T306" i="42"/>
  <c r="R306" i="42"/>
  <c r="M306" i="42"/>
  <c r="AB286" i="42"/>
  <c r="W286" i="42"/>
  <c r="T286" i="42"/>
  <c r="R286" i="42"/>
  <c r="M286" i="42"/>
  <c r="AB229" i="42"/>
  <c r="W229" i="42"/>
  <c r="T229" i="42"/>
  <c r="R229" i="42"/>
  <c r="M229" i="42"/>
  <c r="S229" i="42" s="1"/>
  <c r="AB211" i="42"/>
  <c r="W211" i="42"/>
  <c r="T211" i="42"/>
  <c r="R211" i="42"/>
  <c r="M211" i="42"/>
  <c r="AH211" i="42" s="1"/>
  <c r="AB176" i="42"/>
  <c r="W176" i="42"/>
  <c r="T176" i="42"/>
  <c r="R176" i="42"/>
  <c r="M176" i="42"/>
  <c r="AB135" i="42"/>
  <c r="W135" i="42"/>
  <c r="T135" i="42"/>
  <c r="R135" i="42"/>
  <c r="M135" i="42"/>
  <c r="AB97" i="42"/>
  <c r="W97" i="42"/>
  <c r="T97" i="42"/>
  <c r="R97" i="42"/>
  <c r="M97" i="42"/>
  <c r="S97" i="42" s="1"/>
  <c r="AB59" i="42"/>
  <c r="W59" i="42"/>
  <c r="T59" i="42"/>
  <c r="R59" i="42"/>
  <c r="M59" i="42"/>
  <c r="AH59" i="42" s="1"/>
  <c r="AB34" i="42"/>
  <c r="W34" i="42"/>
  <c r="T34" i="42"/>
  <c r="R34" i="42"/>
  <c r="M34" i="42"/>
  <c r="AB7" i="42"/>
  <c r="W7" i="42"/>
  <c r="T7" i="42"/>
  <c r="R7" i="42"/>
  <c r="M7" i="42"/>
  <c r="AB300" i="42"/>
  <c r="W300" i="42"/>
  <c r="T300" i="42"/>
  <c r="R300" i="42"/>
  <c r="M300" i="42"/>
  <c r="S300" i="42" s="1"/>
  <c r="AB282" i="42"/>
  <c r="W282" i="42"/>
  <c r="T282" i="42"/>
  <c r="R282" i="42"/>
  <c r="M282" i="42"/>
  <c r="AH282" i="42" s="1"/>
  <c r="AB263" i="42"/>
  <c r="W263" i="42"/>
  <c r="T263" i="42"/>
  <c r="R263" i="42"/>
  <c r="M263" i="42"/>
  <c r="AB202" i="42"/>
  <c r="W202" i="42"/>
  <c r="T202" i="42"/>
  <c r="R202" i="42"/>
  <c r="M202" i="42"/>
  <c r="AB169" i="42"/>
  <c r="W169" i="42"/>
  <c r="T169" i="42"/>
  <c r="R169" i="42"/>
  <c r="M169" i="42"/>
  <c r="S169" i="42" s="1"/>
  <c r="AB96" i="42"/>
  <c r="W96" i="42"/>
  <c r="T96" i="42"/>
  <c r="R96" i="42"/>
  <c r="M96" i="42"/>
  <c r="AH96" i="42" s="1"/>
  <c r="AB30" i="42"/>
  <c r="W30" i="42"/>
  <c r="T30" i="42"/>
  <c r="R30" i="42"/>
  <c r="M30" i="42"/>
  <c r="AB3" i="42"/>
  <c r="W3" i="42"/>
  <c r="T3" i="42"/>
  <c r="R3" i="42"/>
  <c r="M3" i="42"/>
  <c r="O330" i="42"/>
  <c r="T330" i="42" s="1"/>
  <c r="O161" i="42"/>
  <c r="T161" i="42" s="1"/>
  <c r="O84" i="42"/>
  <c r="R84" i="42" s="1"/>
  <c r="T327" i="42"/>
  <c r="R327" i="42"/>
  <c r="M327" i="42"/>
  <c r="T309" i="42"/>
  <c r="R309" i="42"/>
  <c r="M309" i="42"/>
  <c r="T295" i="42"/>
  <c r="R295" i="42"/>
  <c r="M295" i="42"/>
  <c r="AJ295" i="42" s="1"/>
  <c r="T268" i="42"/>
  <c r="R268" i="42"/>
  <c r="M268" i="42"/>
  <c r="T245" i="42"/>
  <c r="R245" i="42"/>
  <c r="M245" i="42"/>
  <c r="T217" i="42"/>
  <c r="R217" i="42"/>
  <c r="M217" i="42"/>
  <c r="T216" i="42"/>
  <c r="R216" i="42"/>
  <c r="M216" i="42"/>
  <c r="AJ216" i="42" s="1"/>
  <c r="T183" i="42"/>
  <c r="R183" i="42"/>
  <c r="M183" i="42"/>
  <c r="T160" i="42"/>
  <c r="R160" i="42"/>
  <c r="M160" i="42"/>
  <c r="T159" i="42"/>
  <c r="R159" i="42"/>
  <c r="M159" i="42"/>
  <c r="T122" i="42"/>
  <c r="R122" i="42"/>
  <c r="M122" i="42"/>
  <c r="AJ122" i="42" s="1"/>
  <c r="T121" i="42"/>
  <c r="R121" i="42"/>
  <c r="M121" i="42"/>
  <c r="T120" i="42"/>
  <c r="R120" i="42"/>
  <c r="M120" i="42"/>
  <c r="T119" i="42"/>
  <c r="R119" i="42"/>
  <c r="M119" i="42"/>
  <c r="T81" i="42"/>
  <c r="R81" i="42"/>
  <c r="M81" i="42"/>
  <c r="AJ81" i="42" s="1"/>
  <c r="T80" i="42"/>
  <c r="R80" i="42"/>
  <c r="M80" i="42"/>
  <c r="T79" i="42"/>
  <c r="R79" i="42"/>
  <c r="M79" i="42"/>
  <c r="T44" i="42"/>
  <c r="R44" i="42"/>
  <c r="M44" i="42"/>
  <c r="T43" i="42"/>
  <c r="R43" i="42"/>
  <c r="M43" i="42"/>
  <c r="AJ43" i="42" s="1"/>
  <c r="T24" i="42"/>
  <c r="R24" i="42"/>
  <c r="M24" i="42"/>
  <c r="T10" i="42"/>
  <c r="R10" i="42"/>
  <c r="M10" i="42"/>
  <c r="AH158" i="42"/>
  <c r="AG158" i="42"/>
  <c r="AF158" i="42"/>
  <c r="AI158" i="42" s="1"/>
  <c r="I158" i="42" s="1"/>
  <c r="T158" i="42"/>
  <c r="S158" i="42"/>
  <c r="R158" i="42"/>
  <c r="Q158" i="42"/>
  <c r="AH182" i="42"/>
  <c r="AG182" i="42"/>
  <c r="AF182" i="42"/>
  <c r="AI182" i="42" s="1"/>
  <c r="I182" i="42" s="1"/>
  <c r="T182" i="42"/>
  <c r="S182" i="42"/>
  <c r="R182" i="42"/>
  <c r="Q182" i="42"/>
  <c r="T23" i="42"/>
  <c r="R23" i="42"/>
  <c r="T157" i="42"/>
  <c r="R157" i="42"/>
  <c r="O294" i="42"/>
  <c r="R294" i="42" s="1"/>
  <c r="O78" i="42"/>
  <c r="T78" i="42" s="1"/>
  <c r="T77" i="42"/>
  <c r="R77" i="42"/>
  <c r="T76" i="42"/>
  <c r="R76" i="42"/>
  <c r="T244" i="42"/>
  <c r="R244" i="42"/>
  <c r="T243" i="42"/>
  <c r="R243" i="42"/>
  <c r="T242" i="42"/>
  <c r="R242" i="42"/>
  <c r="T241" i="42"/>
  <c r="R241" i="42"/>
  <c r="T240" i="42"/>
  <c r="R240" i="42"/>
  <c r="T239" i="42"/>
  <c r="R239" i="42"/>
  <c r="T393" i="42"/>
  <c r="R393" i="42"/>
  <c r="M393" i="42"/>
  <c r="AH393" i="42" s="1"/>
  <c r="AH363" i="42"/>
  <c r="AG363" i="42"/>
  <c r="AF363" i="42"/>
  <c r="AI363" i="42" s="1"/>
  <c r="I363" i="42" s="1"/>
  <c r="T363" i="42"/>
  <c r="S363" i="42"/>
  <c r="R363" i="42"/>
  <c r="Q363" i="42"/>
  <c r="T362" i="42"/>
  <c r="R362" i="42"/>
  <c r="M362" i="42"/>
  <c r="AG362" i="42" s="1"/>
  <c r="AH290" i="42"/>
  <c r="AG290" i="42"/>
  <c r="AF290" i="42"/>
  <c r="AI290" i="42" s="1"/>
  <c r="I290" i="42" s="1"/>
  <c r="T290" i="42"/>
  <c r="S290" i="42"/>
  <c r="R290" i="42"/>
  <c r="Q290" i="42"/>
  <c r="L290" i="42"/>
  <c r="AH267" i="42"/>
  <c r="AG267" i="42"/>
  <c r="AF267" i="42"/>
  <c r="AI267" i="42" s="1"/>
  <c r="I267" i="42" s="1"/>
  <c r="T267" i="42"/>
  <c r="S267" i="42"/>
  <c r="R267" i="42"/>
  <c r="Q267" i="42"/>
  <c r="T266" i="42"/>
  <c r="R266" i="42"/>
  <c r="M266" i="42"/>
  <c r="AF266" i="42" s="1"/>
  <c r="AI266" i="42" s="1"/>
  <c r="I266" i="42" s="1"/>
  <c r="AH230" i="42"/>
  <c r="AG230" i="42"/>
  <c r="AF230" i="42"/>
  <c r="AI230" i="42" s="1"/>
  <c r="I230" i="42" s="1"/>
  <c r="T230" i="42"/>
  <c r="S230" i="42"/>
  <c r="R230" i="42"/>
  <c r="Q230" i="42"/>
  <c r="AH215" i="42"/>
  <c r="AG215" i="42"/>
  <c r="AF215" i="42"/>
  <c r="AI215" i="42" s="1"/>
  <c r="I215" i="42" s="1"/>
  <c r="T215" i="42"/>
  <c r="S215" i="42"/>
  <c r="R215" i="42"/>
  <c r="Q215" i="42"/>
  <c r="AH179" i="42"/>
  <c r="AG179" i="42"/>
  <c r="AF179" i="42"/>
  <c r="AI179" i="42" s="1"/>
  <c r="I179" i="42" s="1"/>
  <c r="T179" i="42"/>
  <c r="S179" i="42"/>
  <c r="R179" i="42"/>
  <c r="Q179" i="42"/>
  <c r="AH71" i="42"/>
  <c r="AG71" i="42"/>
  <c r="AF71" i="42"/>
  <c r="AI71" i="42" s="1"/>
  <c r="I71" i="42" s="1"/>
  <c r="T71" i="42"/>
  <c r="S71" i="42"/>
  <c r="R71" i="42"/>
  <c r="Q71" i="42"/>
  <c r="T70" i="42"/>
  <c r="R70" i="42"/>
  <c r="M70" i="42"/>
  <c r="AF70" i="42" s="1"/>
  <c r="AI70" i="42" s="1"/>
  <c r="I70" i="42" s="1"/>
  <c r="AH11" i="42"/>
  <c r="AG11" i="42"/>
  <c r="AF11" i="42"/>
  <c r="AI11" i="42" s="1"/>
  <c r="I11" i="42" s="1"/>
  <c r="T11" i="42"/>
  <c r="S11" i="42"/>
  <c r="R11" i="42"/>
  <c r="Q11" i="42"/>
  <c r="AH9" i="42"/>
  <c r="AG9" i="42"/>
  <c r="AF9" i="42"/>
  <c r="AI9" i="42" s="1"/>
  <c r="I9" i="42" s="1"/>
  <c r="T9" i="42"/>
  <c r="S9" i="42"/>
  <c r="R9" i="42"/>
  <c r="Q9" i="42"/>
  <c r="T8" i="42"/>
  <c r="R8" i="42"/>
  <c r="M8" i="42"/>
  <c r="AF8" i="42" s="1"/>
  <c r="AI8" i="42" s="1"/>
  <c r="I8" i="42" s="1"/>
  <c r="T392" i="42"/>
  <c r="R392" i="42"/>
  <c r="T391" i="42"/>
  <c r="R391" i="42"/>
  <c r="T390" i="42"/>
  <c r="R390" i="42"/>
  <c r="T389" i="42"/>
  <c r="R389" i="42"/>
  <c r="T388" i="42"/>
  <c r="R388" i="42"/>
  <c r="T387" i="42"/>
  <c r="R387" i="42"/>
  <c r="S386" i="42"/>
  <c r="Q386" i="42"/>
  <c r="S385" i="42"/>
  <c r="Q385" i="42"/>
  <c r="S384" i="42"/>
  <c r="Q384" i="42"/>
  <c r="S383" i="42"/>
  <c r="Q383" i="42"/>
  <c r="S382" i="42"/>
  <c r="Q382" i="42"/>
  <c r="T381" i="42"/>
  <c r="R381" i="42"/>
  <c r="T380" i="42"/>
  <c r="R380" i="42"/>
  <c r="T379" i="42"/>
  <c r="R379" i="42"/>
  <c r="T378" i="42"/>
  <c r="R378" i="42"/>
  <c r="T377" i="42"/>
  <c r="R377" i="42"/>
  <c r="L214" i="42"/>
  <c r="O214" i="42" s="1"/>
  <c r="T214" i="42" s="1"/>
  <c r="L42" i="42"/>
  <c r="O42" i="42" s="1"/>
  <c r="R42" i="42" s="1"/>
  <c r="T41" i="42"/>
  <c r="R41" i="42"/>
  <c r="L289" i="42"/>
  <c r="O289" i="42" s="1"/>
  <c r="T289" i="42" s="1"/>
  <c r="L213" i="42"/>
  <c r="O213" i="42" s="1"/>
  <c r="R213" i="42" s="1"/>
  <c r="AH319" i="42"/>
  <c r="AG319" i="42"/>
  <c r="AF319" i="42"/>
  <c r="AI319" i="42" s="1"/>
  <c r="I319" i="42" s="1"/>
  <c r="T319" i="42"/>
  <c r="S319" i="42"/>
  <c r="R319" i="42"/>
  <c r="Q319" i="42"/>
  <c r="O288" i="42"/>
  <c r="R288" i="42" s="1"/>
  <c r="O69" i="42"/>
  <c r="T69" i="42" s="1"/>
  <c r="T150" i="42"/>
  <c r="R150" i="42"/>
  <c r="T149" i="42"/>
  <c r="R149" i="42"/>
  <c r="T68" i="42"/>
  <c r="R68" i="42"/>
  <c r="T67" i="42"/>
  <c r="R67" i="42"/>
  <c r="T115" i="42"/>
  <c r="R115" i="42"/>
  <c r="T114" i="42"/>
  <c r="R114" i="42"/>
  <c r="T113" i="42"/>
  <c r="R113" i="42"/>
  <c r="T112" i="42"/>
  <c r="R112" i="42"/>
  <c r="T111" i="42"/>
  <c r="R111" i="42"/>
  <c r="T110" i="42"/>
  <c r="R110" i="42"/>
  <c r="T148" i="42"/>
  <c r="R148" i="42"/>
  <c r="T147" i="42"/>
  <c r="R147" i="42"/>
  <c r="T146" i="42"/>
  <c r="R146" i="42"/>
  <c r="T145" i="42"/>
  <c r="R145" i="42"/>
  <c r="T265" i="42"/>
  <c r="R265" i="42"/>
  <c r="T178" i="42"/>
  <c r="R178" i="42"/>
  <c r="T177" i="42"/>
  <c r="R177" i="42"/>
  <c r="T308" i="42"/>
  <c r="R308" i="42"/>
  <c r="T40" i="42"/>
  <c r="R40" i="42"/>
  <c r="T39" i="42"/>
  <c r="R39" i="42"/>
  <c r="T38" i="42"/>
  <c r="R38" i="42"/>
  <c r="T37" i="42"/>
  <c r="R37" i="42"/>
  <c r="O318" i="42"/>
  <c r="T318" i="42" s="1"/>
  <c r="O317" i="42"/>
  <c r="R317" i="42" s="1"/>
  <c r="O316" i="42"/>
  <c r="R316" i="42" s="1"/>
  <c r="O315" i="42"/>
  <c r="T315" i="42" s="1"/>
  <c r="O314" i="42"/>
  <c r="T314" i="42" s="1"/>
  <c r="O55" i="42"/>
  <c r="R55" i="42" s="1"/>
  <c r="O54" i="42"/>
  <c r="R54" i="42" s="1"/>
  <c r="O53" i="42"/>
  <c r="T53" i="42" s="1"/>
  <c r="O52" i="42"/>
  <c r="T52" i="42" s="1"/>
  <c r="O51" i="42"/>
  <c r="R51" i="42" s="1"/>
  <c r="O254" i="42"/>
  <c r="R254" i="42" s="1"/>
  <c r="O253" i="42"/>
  <c r="T253" i="42" s="1"/>
  <c r="O252" i="42"/>
  <c r="T252" i="42" s="1"/>
  <c r="O251" i="42"/>
  <c r="R251" i="42" s="1"/>
  <c r="O250" i="42"/>
  <c r="R250" i="42" s="1"/>
  <c r="O131" i="42"/>
  <c r="T131" i="42" s="1"/>
  <c r="O130" i="42"/>
  <c r="T130" i="42" s="1"/>
  <c r="O129" i="42"/>
  <c r="R129" i="42" s="1"/>
  <c r="O128" i="42"/>
  <c r="R128" i="42" s="1"/>
  <c r="O127" i="42"/>
  <c r="T127" i="42" s="1"/>
  <c r="T375" i="42"/>
  <c r="L375" i="42"/>
  <c r="M375" i="42" s="1"/>
  <c r="T223" i="42"/>
  <c r="L223" i="42"/>
  <c r="M223" i="42" s="1"/>
  <c r="T374" i="42"/>
  <c r="L374" i="42"/>
  <c r="M374" i="42" s="1"/>
  <c r="T222" i="42"/>
  <c r="L222" i="42"/>
  <c r="M222" i="42" s="1"/>
  <c r="AF222" i="42" s="1"/>
  <c r="AI222" i="42" s="1"/>
  <c r="I222" i="42" s="1"/>
  <c r="T373" i="42"/>
  <c r="L373" i="42"/>
  <c r="M373" i="42" s="1"/>
  <c r="AH373" i="42" s="1"/>
  <c r="T269" i="42"/>
  <c r="L269" i="42"/>
  <c r="M269" i="42" s="1"/>
  <c r="AF269" i="42" s="1"/>
  <c r="AI269" i="42" s="1"/>
  <c r="I269" i="42" s="1"/>
  <c r="T45" i="42"/>
  <c r="L45" i="42"/>
  <c r="M45" i="42" s="1"/>
  <c r="T25" i="42"/>
  <c r="M25" i="42"/>
  <c r="AF25" i="42" s="1"/>
  <c r="AI25" i="42" s="1"/>
  <c r="I25" i="42" s="1"/>
  <c r="T221" i="42"/>
  <c r="M221" i="42"/>
  <c r="AF221" i="42" s="1"/>
  <c r="AI221" i="42" s="1"/>
  <c r="I221" i="42" s="1"/>
  <c r="T328" i="42"/>
  <c r="M328" i="42"/>
  <c r="AF328" i="42" s="1"/>
  <c r="AI328" i="42" s="1"/>
  <c r="I328" i="42" s="1"/>
  <c r="T82" i="42"/>
  <c r="L82" i="42"/>
  <c r="M82" i="42" s="1"/>
  <c r="T372" i="42"/>
  <c r="M372" i="42"/>
  <c r="AF372" i="42" s="1"/>
  <c r="AI372" i="42" s="1"/>
  <c r="I372" i="42" s="1"/>
  <c r="T220" i="42"/>
  <c r="M220" i="42"/>
  <c r="AH220" i="42" s="1"/>
  <c r="T371" i="42"/>
  <c r="M371" i="42"/>
  <c r="AF371" i="42" s="1"/>
  <c r="AI371" i="42" s="1"/>
  <c r="I371" i="42" s="1"/>
  <c r="T219" i="42"/>
  <c r="M219" i="42"/>
  <c r="AH219" i="42" s="1"/>
  <c r="T370" i="42"/>
  <c r="M370" i="42"/>
  <c r="AF370" i="42" s="1"/>
  <c r="AI370" i="42" s="1"/>
  <c r="I370" i="42" s="1"/>
  <c r="T218" i="42"/>
  <c r="R218" i="42"/>
  <c r="M218" i="42"/>
  <c r="AH218" i="42" s="1"/>
  <c r="R155" i="42"/>
  <c r="O155" i="42"/>
  <c r="T155" i="42" s="1"/>
  <c r="M155" i="42"/>
  <c r="S155" i="42" s="1"/>
  <c r="O117" i="42"/>
  <c r="R117" i="42" s="1"/>
  <c r="M117" i="42"/>
  <c r="Q117" i="42" s="1"/>
  <c r="AH325" i="42"/>
  <c r="AG325" i="42"/>
  <c r="AF325" i="42"/>
  <c r="AI325" i="42" s="1"/>
  <c r="I325" i="42" s="1"/>
  <c r="T325" i="42"/>
  <c r="S325" i="42"/>
  <c r="R325" i="42"/>
  <c r="Q325" i="42"/>
  <c r="O154" i="42"/>
  <c r="R154" i="42" s="1"/>
  <c r="M154" i="42"/>
  <c r="Q154" i="42" s="1"/>
  <c r="O74" i="42"/>
  <c r="R74" i="42" s="1"/>
  <c r="M74" i="42"/>
  <c r="AH153" i="42"/>
  <c r="AG153" i="42"/>
  <c r="AF153" i="42"/>
  <c r="AI153" i="42" s="1"/>
  <c r="I153" i="42" s="1"/>
  <c r="T153" i="42"/>
  <c r="S153" i="42"/>
  <c r="R153" i="42"/>
  <c r="Q153" i="42"/>
  <c r="AH152" i="42"/>
  <c r="AG152" i="42"/>
  <c r="AF152" i="42"/>
  <c r="AI152" i="42" s="1"/>
  <c r="I152" i="42" s="1"/>
  <c r="T152" i="42"/>
  <c r="S152" i="42"/>
  <c r="R152" i="42"/>
  <c r="Q152" i="42"/>
  <c r="AH73" i="42"/>
  <c r="AG73" i="42"/>
  <c r="AF73" i="42"/>
  <c r="AI73" i="42" s="1"/>
  <c r="I73" i="42" s="1"/>
  <c r="T73" i="42"/>
  <c r="S73" i="42"/>
  <c r="R73" i="42"/>
  <c r="Q73" i="42"/>
  <c r="AH151" i="42"/>
  <c r="AG151" i="42"/>
  <c r="AF151" i="42"/>
  <c r="AI151" i="42" s="1"/>
  <c r="I151" i="42" s="1"/>
  <c r="T151" i="42"/>
  <c r="S151" i="42"/>
  <c r="R151" i="42"/>
  <c r="Q151" i="42"/>
  <c r="AH72" i="42"/>
  <c r="AG72" i="42"/>
  <c r="AF72" i="42"/>
  <c r="AI72" i="42" s="1"/>
  <c r="I72" i="42" s="1"/>
  <c r="T72" i="42"/>
  <c r="S72" i="42"/>
  <c r="R72" i="42"/>
  <c r="Q72" i="42"/>
  <c r="AH369" i="42"/>
  <c r="AG369" i="42"/>
  <c r="AF369" i="42"/>
  <c r="AI369" i="42" s="1"/>
  <c r="I369" i="42" s="1"/>
  <c r="T369" i="42"/>
  <c r="S369" i="42"/>
  <c r="R369" i="42"/>
  <c r="Q369" i="42"/>
  <c r="AH116" i="42"/>
  <c r="AG116" i="42"/>
  <c r="AF116" i="42"/>
  <c r="AI116" i="42" s="1"/>
  <c r="I116" i="42" s="1"/>
  <c r="T116" i="42"/>
  <c r="S116" i="42"/>
  <c r="J116" i="42" s="1"/>
  <c r="R116" i="42"/>
  <c r="Q116" i="42"/>
  <c r="AH180" i="42"/>
  <c r="AG180" i="42"/>
  <c r="AF180" i="42"/>
  <c r="AI180" i="42" s="1"/>
  <c r="I180" i="42" s="1"/>
  <c r="T180" i="42"/>
  <c r="S180" i="42"/>
  <c r="R180" i="42"/>
  <c r="Q180" i="42"/>
  <c r="AH21" i="42"/>
  <c r="AG21" i="42"/>
  <c r="AF21" i="42"/>
  <c r="AI21" i="42" s="1"/>
  <c r="I21" i="42" s="1"/>
  <c r="T21" i="42"/>
  <c r="S21" i="42"/>
  <c r="R21" i="42"/>
  <c r="Q21" i="42"/>
  <c r="AH293" i="42"/>
  <c r="AG293" i="42"/>
  <c r="AF293" i="42"/>
  <c r="AI293" i="42" s="1"/>
  <c r="I293" i="42" s="1"/>
  <c r="T293" i="42"/>
  <c r="S293" i="42"/>
  <c r="R293" i="42"/>
  <c r="Q293" i="42"/>
  <c r="AH20" i="42"/>
  <c r="AG20" i="42"/>
  <c r="AF20" i="42"/>
  <c r="AI20" i="42" s="1"/>
  <c r="I20" i="42" s="1"/>
  <c r="T20" i="42"/>
  <c r="S20" i="42"/>
  <c r="R20" i="42"/>
  <c r="Q20" i="42"/>
  <c r="AH19" i="42"/>
  <c r="AG19" i="42"/>
  <c r="AF19" i="42"/>
  <c r="AI19" i="42" s="1"/>
  <c r="I19" i="42" s="1"/>
  <c r="T19" i="42"/>
  <c r="S19" i="42"/>
  <c r="R19" i="42"/>
  <c r="Q19" i="42"/>
  <c r="AH18" i="42"/>
  <c r="AG18" i="42"/>
  <c r="AF18" i="42"/>
  <c r="AI18" i="42" s="1"/>
  <c r="I18" i="42" s="1"/>
  <c r="T18" i="42"/>
  <c r="S18" i="42"/>
  <c r="R18" i="42"/>
  <c r="Q18" i="42"/>
  <c r="L292" i="42"/>
  <c r="M292" i="42" s="1"/>
  <c r="L237" i="42"/>
  <c r="O237" i="42" s="1"/>
  <c r="AH236" i="42"/>
  <c r="AG236" i="42"/>
  <c r="AF236" i="42"/>
  <c r="AI236" i="42" s="1"/>
  <c r="I236" i="42" s="1"/>
  <c r="T236" i="42"/>
  <c r="S236" i="42"/>
  <c r="R236" i="42"/>
  <c r="Q236" i="42"/>
  <c r="AH235" i="42"/>
  <c r="AG235" i="42"/>
  <c r="AF235" i="42"/>
  <c r="AI235" i="42" s="1"/>
  <c r="I235" i="42" s="1"/>
  <c r="T235" i="42"/>
  <c r="S235" i="42"/>
  <c r="R235" i="42"/>
  <c r="Q235" i="42"/>
  <c r="AH17" i="42"/>
  <c r="AG17" i="42"/>
  <c r="AF17" i="42"/>
  <c r="AI17" i="42" s="1"/>
  <c r="I17" i="42" s="1"/>
  <c r="T17" i="42"/>
  <c r="S17" i="42"/>
  <c r="R17" i="42"/>
  <c r="Q17" i="42"/>
  <c r="AH16" i="42"/>
  <c r="AG16" i="42"/>
  <c r="AF16" i="42"/>
  <c r="AI16" i="42" s="1"/>
  <c r="I16" i="42" s="1"/>
  <c r="T16" i="42"/>
  <c r="S16" i="42"/>
  <c r="J16" i="42" s="1"/>
  <c r="R16" i="42"/>
  <c r="Q16" i="42"/>
  <c r="AH234" i="42"/>
  <c r="AG234" i="42"/>
  <c r="AF234" i="42"/>
  <c r="AI234" i="42" s="1"/>
  <c r="I234" i="42" s="1"/>
  <c r="T234" i="42"/>
  <c r="S234" i="42"/>
  <c r="R234" i="42"/>
  <c r="Q234" i="42"/>
  <c r="AH15" i="42"/>
  <c r="AG15" i="42"/>
  <c r="AF15" i="42"/>
  <c r="AI15" i="42" s="1"/>
  <c r="I15" i="42" s="1"/>
  <c r="T15" i="42"/>
  <c r="S15" i="42"/>
  <c r="R15" i="42"/>
  <c r="Q15" i="42"/>
  <c r="AH233" i="42"/>
  <c r="AG233" i="42"/>
  <c r="AF233" i="42"/>
  <c r="AI233" i="42" s="1"/>
  <c r="I233" i="42" s="1"/>
  <c r="T233" i="42"/>
  <c r="S233" i="42"/>
  <c r="R233" i="42"/>
  <c r="Q233" i="42"/>
  <c r="AH368" i="42"/>
  <c r="AG368" i="42"/>
  <c r="AF368" i="42"/>
  <c r="AI368" i="42" s="1"/>
  <c r="I368" i="42" s="1"/>
  <c r="T368" i="42"/>
  <c r="S368" i="42"/>
  <c r="R368" i="42"/>
  <c r="Q368" i="42"/>
  <c r="AH14" i="42"/>
  <c r="AG14" i="42"/>
  <c r="AF14" i="42"/>
  <c r="AI14" i="42" s="1"/>
  <c r="I14" i="42" s="1"/>
  <c r="T14" i="42"/>
  <c r="S14" i="42"/>
  <c r="R14" i="42"/>
  <c r="Q14" i="42"/>
  <c r="AH232" i="42"/>
  <c r="AG232" i="42"/>
  <c r="AF232" i="42"/>
  <c r="AI232" i="42" s="1"/>
  <c r="I232" i="42" s="1"/>
  <c r="T232" i="42"/>
  <c r="S232" i="42"/>
  <c r="R232" i="42"/>
  <c r="Q232" i="42"/>
  <c r="AH367" i="42"/>
  <c r="AG367" i="42"/>
  <c r="AF367" i="42"/>
  <c r="AI367" i="42" s="1"/>
  <c r="I367" i="42" s="1"/>
  <c r="T367" i="42"/>
  <c r="S367" i="42"/>
  <c r="R367" i="42"/>
  <c r="Q367" i="42"/>
  <c r="AH13" i="42"/>
  <c r="AG13" i="42"/>
  <c r="AF13" i="42"/>
  <c r="AI13" i="42" s="1"/>
  <c r="I13" i="42" s="1"/>
  <c r="T13" i="42"/>
  <c r="S13" i="42"/>
  <c r="R13" i="42"/>
  <c r="Q13" i="42"/>
  <c r="AH231" i="42"/>
  <c r="AG231" i="42"/>
  <c r="AF231" i="42"/>
  <c r="AI231" i="42" s="1"/>
  <c r="I231" i="42" s="1"/>
  <c r="T231" i="42"/>
  <c r="S231" i="42"/>
  <c r="R231" i="42"/>
  <c r="Q231" i="42"/>
  <c r="AH342" i="42"/>
  <c r="AG342" i="42"/>
  <c r="AF342" i="42"/>
  <c r="AI342" i="42" s="1"/>
  <c r="I342" i="42" s="1"/>
  <c r="T342" i="42"/>
  <c r="S342" i="42"/>
  <c r="R342" i="42"/>
  <c r="Q342" i="42"/>
  <c r="AH341" i="42"/>
  <c r="AG341" i="42"/>
  <c r="AF341" i="42"/>
  <c r="AI341" i="42" s="1"/>
  <c r="I341" i="42" s="1"/>
  <c r="T341" i="42"/>
  <c r="S341" i="42"/>
  <c r="R341" i="42"/>
  <c r="Q341" i="42"/>
  <c r="AH366" i="42"/>
  <c r="AG366" i="42"/>
  <c r="AF366" i="42"/>
  <c r="AI366" i="42" s="1"/>
  <c r="I366" i="42" s="1"/>
  <c r="T366" i="42"/>
  <c r="S366" i="42"/>
  <c r="R366" i="42"/>
  <c r="Q366" i="42"/>
  <c r="AH365" i="42"/>
  <c r="AG365" i="42"/>
  <c r="AF365" i="42"/>
  <c r="AI365" i="42" s="1"/>
  <c r="I365" i="42" s="1"/>
  <c r="T365" i="42"/>
  <c r="S365" i="42"/>
  <c r="R365" i="42"/>
  <c r="Q365" i="42"/>
  <c r="AH323" i="42"/>
  <c r="AG323" i="42"/>
  <c r="AF323" i="42"/>
  <c r="AI323" i="42" s="1"/>
  <c r="I323" i="42" s="1"/>
  <c r="T323" i="42"/>
  <c r="S323" i="42"/>
  <c r="R323" i="42"/>
  <c r="Q323" i="42"/>
  <c r="AH12" i="42"/>
  <c r="AG12" i="42"/>
  <c r="AF12" i="42"/>
  <c r="AI12" i="42" s="1"/>
  <c r="I12" i="42" s="1"/>
  <c r="T12" i="42"/>
  <c r="S12" i="42"/>
  <c r="R12" i="42"/>
  <c r="Q12" i="42"/>
  <c r="AH322" i="42"/>
  <c r="AG322" i="42"/>
  <c r="AF322" i="42"/>
  <c r="AI322" i="42" s="1"/>
  <c r="I322" i="42" s="1"/>
  <c r="T322" i="42"/>
  <c r="S322" i="42"/>
  <c r="R322" i="42"/>
  <c r="Q322" i="42"/>
  <c r="AH321" i="42"/>
  <c r="AG321" i="42"/>
  <c r="AF321" i="42"/>
  <c r="AI321" i="42" s="1"/>
  <c r="I321" i="42" s="1"/>
  <c r="T321" i="42"/>
  <c r="S321" i="42"/>
  <c r="J321" i="42" s="1"/>
  <c r="R321" i="42"/>
  <c r="Q321" i="42"/>
  <c r="AH320" i="42"/>
  <c r="AG320" i="42"/>
  <c r="AF320" i="42"/>
  <c r="AI320" i="42" s="1"/>
  <c r="I320" i="42" s="1"/>
  <c r="T320" i="42"/>
  <c r="S320" i="42"/>
  <c r="R320" i="42"/>
  <c r="Q320" i="42"/>
  <c r="AH291" i="42"/>
  <c r="AG291" i="42"/>
  <c r="AF291" i="42"/>
  <c r="AI291" i="42" s="1"/>
  <c r="I291" i="42" s="1"/>
  <c r="T291" i="42"/>
  <c r="S291" i="42"/>
  <c r="R291" i="42"/>
  <c r="Q291" i="42"/>
  <c r="AH364" i="42"/>
  <c r="AG364" i="42"/>
  <c r="AF364" i="42"/>
  <c r="AI364" i="42" s="1"/>
  <c r="I364" i="42" s="1"/>
  <c r="T364" i="42"/>
  <c r="S364" i="42"/>
  <c r="R364" i="42"/>
  <c r="Q364" i="42"/>
  <c r="AH65" i="42"/>
  <c r="AG65" i="42"/>
  <c r="AF65" i="42"/>
  <c r="AI65" i="42" s="1"/>
  <c r="I65" i="42" s="1"/>
  <c r="T65" i="42"/>
  <c r="S65" i="42"/>
  <c r="R65" i="42"/>
  <c r="Q65" i="42"/>
  <c r="AH64" i="42"/>
  <c r="AG64" i="42"/>
  <c r="AF64" i="42"/>
  <c r="AI64" i="42" s="1"/>
  <c r="I64" i="42" s="1"/>
  <c r="T64" i="42"/>
  <c r="S64" i="42"/>
  <c r="R64" i="42"/>
  <c r="Q64" i="42"/>
  <c r="AH63" i="42"/>
  <c r="AG63" i="42"/>
  <c r="AF63" i="42"/>
  <c r="AI63" i="42" s="1"/>
  <c r="I63" i="42" s="1"/>
  <c r="T63" i="42"/>
  <c r="S63" i="42"/>
  <c r="R63" i="42"/>
  <c r="Q63" i="42"/>
  <c r="AH143" i="42"/>
  <c r="AG143" i="42"/>
  <c r="AF143" i="42"/>
  <c r="AI143" i="42" s="1"/>
  <c r="I143" i="42" s="1"/>
  <c r="T143" i="42"/>
  <c r="S143" i="42"/>
  <c r="R143" i="42"/>
  <c r="Q143" i="42"/>
  <c r="AH142" i="42"/>
  <c r="AG142" i="42"/>
  <c r="AF142" i="42"/>
  <c r="AI142" i="42" s="1"/>
  <c r="I142" i="42" s="1"/>
  <c r="T142" i="42"/>
  <c r="S142" i="42"/>
  <c r="R142" i="42"/>
  <c r="Q142" i="42"/>
  <c r="AH141" i="42"/>
  <c r="AG141" i="42"/>
  <c r="AF141" i="42"/>
  <c r="AI141" i="42" s="1"/>
  <c r="I141" i="42" s="1"/>
  <c r="T141" i="42"/>
  <c r="S141" i="42"/>
  <c r="R141" i="42"/>
  <c r="Q141" i="42"/>
  <c r="AH140" i="42"/>
  <c r="AG140" i="42"/>
  <c r="AF140" i="42"/>
  <c r="AI140" i="42" s="1"/>
  <c r="I140" i="42" s="1"/>
  <c r="T140" i="42"/>
  <c r="S140" i="42"/>
  <c r="J140" i="42" s="1"/>
  <c r="R140" i="42"/>
  <c r="Q140" i="42"/>
  <c r="AH139" i="42"/>
  <c r="AG139" i="42"/>
  <c r="AF139" i="42"/>
  <c r="AI139" i="42" s="1"/>
  <c r="I139" i="42" s="1"/>
  <c r="T139" i="42"/>
  <c r="S139" i="42"/>
  <c r="R139" i="42"/>
  <c r="Q139" i="42"/>
  <c r="AH62" i="42"/>
  <c r="AG62" i="42"/>
  <c r="AF62" i="42"/>
  <c r="AI62" i="42" s="1"/>
  <c r="I62" i="42" s="1"/>
  <c r="T62" i="42"/>
  <c r="S62" i="42"/>
  <c r="R62" i="42"/>
  <c r="Q62" i="42"/>
  <c r="AH108" i="42"/>
  <c r="AG108" i="42"/>
  <c r="AF108" i="42"/>
  <c r="AI108" i="42" s="1"/>
  <c r="I108" i="42" s="1"/>
  <c r="T108" i="42"/>
  <c r="S108" i="42"/>
  <c r="R108" i="42"/>
  <c r="Q108" i="42"/>
  <c r="AH61" i="42"/>
  <c r="AG61" i="42"/>
  <c r="AF61" i="42"/>
  <c r="AI61" i="42" s="1"/>
  <c r="I61" i="42" s="1"/>
  <c r="T61" i="42"/>
  <c r="S61" i="42"/>
  <c r="R61" i="42"/>
  <c r="Q61" i="42"/>
  <c r="AH106" i="42"/>
  <c r="AG106" i="42"/>
  <c r="AF106" i="42"/>
  <c r="AI106" i="42" s="1"/>
  <c r="I106" i="42" s="1"/>
  <c r="T106" i="42"/>
  <c r="S106" i="42"/>
  <c r="R106" i="42"/>
  <c r="Q106" i="42"/>
  <c r="AH105" i="42"/>
  <c r="AG105" i="42"/>
  <c r="AF105" i="42"/>
  <c r="AI105" i="42" s="1"/>
  <c r="I105" i="42" s="1"/>
  <c r="T105" i="42"/>
  <c r="S105" i="42"/>
  <c r="R105" i="42"/>
  <c r="Q105" i="42"/>
  <c r="AH104" i="42"/>
  <c r="AG104" i="42"/>
  <c r="AF104" i="42"/>
  <c r="AI104" i="42" s="1"/>
  <c r="I104" i="42" s="1"/>
  <c r="T104" i="42"/>
  <c r="S104" i="42"/>
  <c r="R104" i="42"/>
  <c r="Q104" i="42"/>
  <c r="AH103" i="42"/>
  <c r="AG103" i="42"/>
  <c r="AF103" i="42"/>
  <c r="AI103" i="42" s="1"/>
  <c r="I103" i="42" s="1"/>
  <c r="T103" i="42"/>
  <c r="S103" i="42"/>
  <c r="R103" i="42"/>
  <c r="Q103" i="42"/>
  <c r="AH102" i="42"/>
  <c r="AG102" i="42"/>
  <c r="AF102" i="42"/>
  <c r="AI102" i="42" s="1"/>
  <c r="I102" i="42" s="1"/>
  <c r="T102" i="42"/>
  <c r="S102" i="42"/>
  <c r="R102" i="42"/>
  <c r="Q102" i="42"/>
  <c r="AH101" i="42"/>
  <c r="AG101" i="42"/>
  <c r="AF101" i="42"/>
  <c r="AI101" i="42" s="1"/>
  <c r="I101" i="42" s="1"/>
  <c r="T101" i="42"/>
  <c r="S101" i="42"/>
  <c r="R101" i="42"/>
  <c r="Q101" i="42"/>
  <c r="AH60" i="42"/>
  <c r="AG60" i="42"/>
  <c r="AF60" i="42"/>
  <c r="AI60" i="42" s="1"/>
  <c r="I60" i="42" s="1"/>
  <c r="T60" i="42"/>
  <c r="S60" i="42"/>
  <c r="R60" i="42"/>
  <c r="Q60" i="42"/>
  <c r="AH100" i="42"/>
  <c r="AG100" i="42"/>
  <c r="AF100" i="42"/>
  <c r="AI100" i="42" s="1"/>
  <c r="I100" i="42" s="1"/>
  <c r="T100" i="42"/>
  <c r="S100" i="42"/>
  <c r="R100" i="42"/>
  <c r="Q100" i="42"/>
  <c r="AH99" i="42"/>
  <c r="AG99" i="42"/>
  <c r="AF99" i="42"/>
  <c r="AI99" i="42" s="1"/>
  <c r="I99" i="42" s="1"/>
  <c r="T99" i="42"/>
  <c r="S99" i="42"/>
  <c r="R99" i="42"/>
  <c r="Q99" i="42"/>
  <c r="AH98" i="42"/>
  <c r="AG98" i="42"/>
  <c r="AF98" i="42"/>
  <c r="AI98" i="42" s="1"/>
  <c r="I98" i="42" s="1"/>
  <c r="T98" i="42"/>
  <c r="S98" i="42"/>
  <c r="R98" i="42"/>
  <c r="Q98" i="42"/>
  <c r="AH137" i="42"/>
  <c r="AG137" i="42"/>
  <c r="AF137" i="42"/>
  <c r="AI137" i="42" s="1"/>
  <c r="I137" i="42" s="1"/>
  <c r="T137" i="42"/>
  <c r="S137" i="42"/>
  <c r="R137" i="42"/>
  <c r="Q137" i="42"/>
  <c r="AH136" i="42"/>
  <c r="AG136" i="42"/>
  <c r="AF136" i="42"/>
  <c r="AI136" i="42" s="1"/>
  <c r="I136" i="42" s="1"/>
  <c r="T136" i="42"/>
  <c r="S136" i="42"/>
  <c r="R136" i="42"/>
  <c r="Q136" i="42"/>
  <c r="AH36" i="42"/>
  <c r="AG36" i="42"/>
  <c r="AF36" i="42"/>
  <c r="AI36" i="42" s="1"/>
  <c r="I36" i="42" s="1"/>
  <c r="T36" i="42"/>
  <c r="S36" i="42"/>
  <c r="R36" i="42"/>
  <c r="Q36" i="42"/>
  <c r="AH35" i="42"/>
  <c r="AG35" i="42"/>
  <c r="AF35" i="42"/>
  <c r="AI35" i="42" s="1"/>
  <c r="I35" i="42" s="1"/>
  <c r="T35" i="42"/>
  <c r="S35" i="42"/>
  <c r="R35" i="42"/>
  <c r="Q35" i="42"/>
  <c r="AH287" i="42"/>
  <c r="AG287" i="42"/>
  <c r="AF287" i="42"/>
  <c r="AI287" i="42" s="1"/>
  <c r="I287" i="42" s="1"/>
  <c r="T287" i="42"/>
  <c r="S287" i="42"/>
  <c r="R287" i="42"/>
  <c r="Q287" i="42"/>
  <c r="AH212" i="42"/>
  <c r="AG212" i="42"/>
  <c r="AF212" i="42"/>
  <c r="AI212" i="42" s="1"/>
  <c r="I212" i="42" s="1"/>
  <c r="T212" i="42"/>
  <c r="S212" i="42"/>
  <c r="R212" i="42"/>
  <c r="Q212" i="42"/>
  <c r="AH305" i="42"/>
  <c r="AG305" i="42"/>
  <c r="AF305" i="42"/>
  <c r="AI305" i="42" s="1"/>
  <c r="I305" i="42" s="1"/>
  <c r="T305" i="42"/>
  <c r="S305" i="42"/>
  <c r="R305" i="42"/>
  <c r="Q305" i="42"/>
  <c r="AH285" i="42"/>
  <c r="AG285" i="42"/>
  <c r="AF285" i="42"/>
  <c r="AI285" i="42" s="1"/>
  <c r="I285" i="42" s="1"/>
  <c r="T285" i="42"/>
  <c r="S285" i="42"/>
  <c r="J285" i="42" s="1"/>
  <c r="R285" i="42"/>
  <c r="Q285" i="42"/>
  <c r="AH210" i="42"/>
  <c r="AG210" i="42"/>
  <c r="AF210" i="42"/>
  <c r="AI210" i="42" s="1"/>
  <c r="I210" i="42" s="1"/>
  <c r="T210" i="42"/>
  <c r="S210" i="42"/>
  <c r="R210" i="42"/>
  <c r="Q210" i="42"/>
  <c r="AH175" i="42"/>
  <c r="AG175" i="42"/>
  <c r="AF175" i="42"/>
  <c r="AI175" i="42" s="1"/>
  <c r="I175" i="42" s="1"/>
  <c r="T175" i="42"/>
  <c r="S175" i="42"/>
  <c r="J175" i="42" s="1"/>
  <c r="R175" i="42"/>
  <c r="Q175" i="42"/>
  <c r="AH33" i="42"/>
  <c r="AG33" i="42"/>
  <c r="AF33" i="42"/>
  <c r="AI33" i="42" s="1"/>
  <c r="I33" i="42" s="1"/>
  <c r="T33" i="42"/>
  <c r="S33" i="42"/>
  <c r="R33" i="42"/>
  <c r="Q33" i="42"/>
  <c r="AH174" i="42"/>
  <c r="AG174" i="42"/>
  <c r="AF174" i="42"/>
  <c r="AI174" i="42" s="1"/>
  <c r="I174" i="42" s="1"/>
  <c r="T174" i="42"/>
  <c r="S174" i="42"/>
  <c r="R174" i="42"/>
  <c r="Q174" i="42"/>
  <c r="AH209" i="42"/>
  <c r="AG209" i="42"/>
  <c r="AF209" i="42"/>
  <c r="AI209" i="42" s="1"/>
  <c r="I209" i="42" s="1"/>
  <c r="T209" i="42"/>
  <c r="S209" i="42"/>
  <c r="R209" i="42"/>
  <c r="Q209" i="42"/>
  <c r="AH208" i="42"/>
  <c r="AG208" i="42"/>
  <c r="AF208" i="42"/>
  <c r="AI208" i="42" s="1"/>
  <c r="I208" i="42" s="1"/>
  <c r="T208" i="42"/>
  <c r="S208" i="42"/>
  <c r="R208" i="42"/>
  <c r="Q208" i="42"/>
  <c r="AH6" i="42"/>
  <c r="AG6" i="42"/>
  <c r="AF6" i="42"/>
  <c r="AI6" i="42" s="1"/>
  <c r="I6" i="42" s="1"/>
  <c r="T6" i="42"/>
  <c r="S6" i="42"/>
  <c r="R6" i="42"/>
  <c r="Q6" i="42"/>
  <c r="AH207" i="42"/>
  <c r="AG207" i="42"/>
  <c r="AF207" i="42"/>
  <c r="AI207" i="42" s="1"/>
  <c r="I207" i="42" s="1"/>
  <c r="T207" i="42"/>
  <c r="S207" i="42"/>
  <c r="R207" i="42"/>
  <c r="Q207" i="42"/>
  <c r="L304" i="42"/>
  <c r="M304" i="42" s="1"/>
  <c r="L206" i="42"/>
  <c r="M206" i="42" s="1"/>
  <c r="L173" i="42"/>
  <c r="M173" i="42" s="1"/>
  <c r="AH303" i="42"/>
  <c r="AG303" i="42"/>
  <c r="AF303" i="42"/>
  <c r="AI303" i="42" s="1"/>
  <c r="I303" i="42" s="1"/>
  <c r="T303" i="42"/>
  <c r="S303" i="42"/>
  <c r="R303" i="42"/>
  <c r="Q303" i="42"/>
  <c r="O302" i="42"/>
  <c r="R302" i="42" s="1"/>
  <c r="M302" i="42"/>
  <c r="O284" i="42"/>
  <c r="T284" i="42" s="1"/>
  <c r="M284" i="42"/>
  <c r="O205" i="42"/>
  <c r="T205" i="42" s="1"/>
  <c r="M205" i="42"/>
  <c r="S205" i="42" s="1"/>
  <c r="O172" i="42"/>
  <c r="R172" i="42" s="1"/>
  <c r="M172" i="42"/>
  <c r="Q172" i="42" s="1"/>
  <c r="O32" i="42"/>
  <c r="R32" i="42" s="1"/>
  <c r="M32" i="42"/>
  <c r="AH204" i="42"/>
  <c r="AG204" i="42"/>
  <c r="AF204" i="42"/>
  <c r="AI204" i="42" s="1"/>
  <c r="I204" i="42" s="1"/>
  <c r="T204" i="42"/>
  <c r="S204" i="42"/>
  <c r="R204" i="42"/>
  <c r="Q204" i="42"/>
  <c r="AH5" i="42"/>
  <c r="AG5" i="42"/>
  <c r="AF5" i="42"/>
  <c r="AI5" i="42" s="1"/>
  <c r="I5" i="42" s="1"/>
  <c r="T5" i="42"/>
  <c r="S5" i="42"/>
  <c r="R5" i="42"/>
  <c r="Q5" i="42"/>
  <c r="O264" i="42"/>
  <c r="M264" i="42"/>
  <c r="Q264" i="42" s="1"/>
  <c r="O171" i="42"/>
  <c r="R171" i="42" s="1"/>
  <c r="M171" i="42"/>
  <c r="O301" i="42"/>
  <c r="R301" i="42" s="1"/>
  <c r="M301" i="42"/>
  <c r="O283" i="42"/>
  <c r="T283" i="42" s="1"/>
  <c r="M283" i="42"/>
  <c r="O203" i="42"/>
  <c r="M203" i="42"/>
  <c r="Q203" i="42" s="1"/>
  <c r="O170" i="42"/>
  <c r="R170" i="42" s="1"/>
  <c r="M170" i="42"/>
  <c r="O31" i="42"/>
  <c r="M31" i="42"/>
  <c r="AH4" i="42"/>
  <c r="AG4" i="42"/>
  <c r="AF4" i="42"/>
  <c r="AI4" i="42" s="1"/>
  <c r="I4" i="42" s="1"/>
  <c r="T4" i="42"/>
  <c r="S4" i="42"/>
  <c r="R4" i="42"/>
  <c r="Q4" i="42"/>
  <c r="AH359" i="42"/>
  <c r="AG359" i="42"/>
  <c r="AF359" i="42"/>
  <c r="AI359" i="42" s="1"/>
  <c r="I359" i="42" s="1"/>
  <c r="T359" i="42"/>
  <c r="S359" i="42"/>
  <c r="R359" i="42"/>
  <c r="Q359" i="42"/>
  <c r="L299" i="42"/>
  <c r="O299" i="42" s="1"/>
  <c r="L201" i="42"/>
  <c r="O201" i="42" s="1"/>
  <c r="L168" i="42"/>
  <c r="O168" i="42" s="1"/>
  <c r="AH167" i="42"/>
  <c r="AG167" i="42"/>
  <c r="AF167" i="42"/>
  <c r="AI167" i="42" s="1"/>
  <c r="I167" i="42" s="1"/>
  <c r="T167" i="42"/>
  <c r="S167" i="42"/>
  <c r="R167" i="42"/>
  <c r="Q167" i="42"/>
  <c r="AH262" i="42"/>
  <c r="AG262" i="42"/>
  <c r="AF262" i="42"/>
  <c r="AI262" i="42" s="1"/>
  <c r="I262" i="42" s="1"/>
  <c r="T262" i="42"/>
  <c r="S262" i="42"/>
  <c r="R262" i="42"/>
  <c r="Q262" i="42"/>
  <c r="AH298" i="42"/>
  <c r="AG298" i="42"/>
  <c r="AF298" i="42"/>
  <c r="AI298" i="42" s="1"/>
  <c r="I298" i="42" s="1"/>
  <c r="T298" i="42"/>
  <c r="S298" i="42"/>
  <c r="R298" i="42"/>
  <c r="Q298" i="42"/>
  <c r="AH261" i="42"/>
  <c r="AG261" i="42"/>
  <c r="AF261" i="42"/>
  <c r="AI261" i="42" s="1"/>
  <c r="I261" i="42" s="1"/>
  <c r="T261" i="42"/>
  <c r="S261" i="42"/>
  <c r="R261" i="42"/>
  <c r="Q261" i="42"/>
  <c r="AH166" i="42"/>
  <c r="AG166" i="42"/>
  <c r="AF166" i="42"/>
  <c r="AI166" i="42" s="1"/>
  <c r="I166" i="42" s="1"/>
  <c r="T166" i="42"/>
  <c r="S166" i="42"/>
  <c r="R166" i="42"/>
  <c r="Q166" i="42"/>
  <c r="AH297" i="42"/>
  <c r="AG297" i="42"/>
  <c r="AF297" i="42"/>
  <c r="AI297" i="42" s="1"/>
  <c r="I297" i="42" s="1"/>
  <c r="T297" i="42"/>
  <c r="S297" i="42"/>
  <c r="R297" i="42"/>
  <c r="Q297" i="42"/>
  <c r="AH200" i="42"/>
  <c r="AG200" i="42"/>
  <c r="AF200" i="42"/>
  <c r="AI200" i="42" s="1"/>
  <c r="I200" i="42" s="1"/>
  <c r="T200" i="42"/>
  <c r="S200" i="42"/>
  <c r="R200" i="42"/>
  <c r="Q200" i="42"/>
  <c r="AH29" i="42"/>
  <c r="AG29" i="42"/>
  <c r="AF29" i="42"/>
  <c r="AI29" i="42" s="1"/>
  <c r="I29" i="42" s="1"/>
  <c r="T29" i="42"/>
  <c r="S29" i="42"/>
  <c r="R29" i="42"/>
  <c r="Q29" i="42"/>
  <c r="AH296" i="42"/>
  <c r="AG296" i="42"/>
  <c r="AF296" i="42"/>
  <c r="AI296" i="42" s="1"/>
  <c r="I296" i="42" s="1"/>
  <c r="T296" i="42"/>
  <c r="S296" i="42"/>
  <c r="R296" i="42"/>
  <c r="Q296" i="42"/>
  <c r="AH165" i="42"/>
  <c r="AG165" i="42"/>
  <c r="AF165" i="42"/>
  <c r="AI165" i="42" s="1"/>
  <c r="I165" i="42" s="1"/>
  <c r="T165" i="42"/>
  <c r="S165" i="42"/>
  <c r="R165" i="42"/>
  <c r="Q165" i="42"/>
  <c r="AH260" i="42"/>
  <c r="AG260" i="42"/>
  <c r="AF260" i="42"/>
  <c r="AI260" i="42" s="1"/>
  <c r="I260" i="42" s="1"/>
  <c r="T260" i="42"/>
  <c r="S260" i="42"/>
  <c r="R260" i="42"/>
  <c r="Q260" i="42"/>
  <c r="AH259" i="42"/>
  <c r="AG259" i="42"/>
  <c r="AF259" i="42"/>
  <c r="AI259" i="42" s="1"/>
  <c r="I259" i="42" s="1"/>
  <c r="T259" i="42"/>
  <c r="S259" i="42"/>
  <c r="R259" i="42"/>
  <c r="Q259" i="42"/>
  <c r="J259" i="42"/>
  <c r="AH258" i="42"/>
  <c r="AG258" i="42"/>
  <c r="AF258" i="42"/>
  <c r="AI258" i="42" s="1"/>
  <c r="I258" i="42" s="1"/>
  <c r="T258" i="42"/>
  <c r="S258" i="42"/>
  <c r="R258" i="42"/>
  <c r="Q258" i="42"/>
  <c r="AH257" i="42"/>
  <c r="AG257" i="42"/>
  <c r="AF257" i="42"/>
  <c r="AI257" i="42" s="1"/>
  <c r="I257" i="42" s="1"/>
  <c r="T257" i="42"/>
  <c r="S257" i="42"/>
  <c r="R257" i="42"/>
  <c r="Q257" i="42"/>
  <c r="AH256" i="42"/>
  <c r="AG256" i="42"/>
  <c r="AF256" i="42"/>
  <c r="AI256" i="42" s="1"/>
  <c r="I256" i="42" s="1"/>
  <c r="T256" i="42"/>
  <c r="S256" i="42"/>
  <c r="R256" i="42"/>
  <c r="Q256" i="42"/>
  <c r="AH255" i="42"/>
  <c r="AG255" i="42"/>
  <c r="AF255" i="42"/>
  <c r="AI255" i="42" s="1"/>
  <c r="I255" i="42" s="1"/>
  <c r="T255" i="42"/>
  <c r="S255" i="42"/>
  <c r="R255" i="42"/>
  <c r="Q255" i="42"/>
  <c r="O281" i="42"/>
  <c r="T281" i="42" s="1"/>
  <c r="M281" i="42"/>
  <c r="O280" i="42"/>
  <c r="T280" i="42" s="1"/>
  <c r="M280" i="42"/>
  <c r="Q280" i="42" s="1"/>
  <c r="O279" i="42"/>
  <c r="R279" i="42" s="1"/>
  <c r="M279" i="42"/>
  <c r="O278" i="42"/>
  <c r="M278" i="42"/>
  <c r="O199" i="42"/>
  <c r="T199" i="42" s="1"/>
  <c r="M199" i="42"/>
  <c r="S199" i="42" s="1"/>
  <c r="O198" i="42"/>
  <c r="T198" i="42" s="1"/>
  <c r="M198" i="42"/>
  <c r="Q198" i="42" s="1"/>
  <c r="O197" i="42"/>
  <c r="R197" i="42" s="1"/>
  <c r="M197" i="42"/>
  <c r="O196" i="42"/>
  <c r="M196" i="42"/>
  <c r="O95" i="42"/>
  <c r="T95" i="42" s="1"/>
  <c r="M95" i="42"/>
  <c r="S95" i="42" s="1"/>
  <c r="O94" i="42"/>
  <c r="T94" i="42" s="1"/>
  <c r="M94" i="42"/>
  <c r="Q94" i="42" s="1"/>
  <c r="O93" i="42"/>
  <c r="R93" i="42" s="1"/>
  <c r="M93" i="42"/>
  <c r="O92" i="42"/>
  <c r="R92" i="42" s="1"/>
  <c r="M92" i="42"/>
  <c r="O277" i="42"/>
  <c r="T277" i="42" s="1"/>
  <c r="M277" i="42"/>
  <c r="AG277" i="42" s="1"/>
  <c r="O276" i="42"/>
  <c r="M276" i="42"/>
  <c r="Q276" i="42" s="1"/>
  <c r="O275" i="42"/>
  <c r="R275" i="42" s="1"/>
  <c r="M275" i="42"/>
  <c r="O91" i="42"/>
  <c r="M91" i="42"/>
  <c r="O90" i="42"/>
  <c r="T90" i="42" s="1"/>
  <c r="M90" i="42"/>
  <c r="O89" i="42"/>
  <c r="M89" i="42"/>
  <c r="Q89" i="42" s="1"/>
  <c r="AH134" i="42"/>
  <c r="AG134" i="42"/>
  <c r="AF134" i="42"/>
  <c r="AI134" i="42" s="1"/>
  <c r="I134" i="42" s="1"/>
  <c r="T134" i="42"/>
  <c r="S134" i="42"/>
  <c r="R134" i="42"/>
  <c r="Q134" i="42"/>
  <c r="AH133" i="42"/>
  <c r="AG133" i="42"/>
  <c r="AF133" i="42"/>
  <c r="AI133" i="42" s="1"/>
  <c r="I133" i="42" s="1"/>
  <c r="T133" i="42"/>
  <c r="S133" i="42"/>
  <c r="R133" i="42"/>
  <c r="Q133" i="42"/>
  <c r="AH132" i="42"/>
  <c r="AG132" i="42"/>
  <c r="AF132" i="42"/>
  <c r="AI132" i="42" s="1"/>
  <c r="I132" i="42" s="1"/>
  <c r="T132" i="42"/>
  <c r="S132" i="42"/>
  <c r="R132" i="42"/>
  <c r="Q132" i="42"/>
  <c r="AH164" i="42"/>
  <c r="AG164" i="42"/>
  <c r="AF164" i="42"/>
  <c r="AI164" i="42" s="1"/>
  <c r="I164" i="42" s="1"/>
  <c r="T164" i="42"/>
  <c r="S164" i="42"/>
  <c r="R164" i="42"/>
  <c r="Q164" i="42"/>
  <c r="AH163" i="42"/>
  <c r="AG163" i="42"/>
  <c r="AF163" i="42"/>
  <c r="AI163" i="42" s="1"/>
  <c r="I163" i="42" s="1"/>
  <c r="T163" i="42"/>
  <c r="S163" i="42"/>
  <c r="R163" i="42"/>
  <c r="Q163" i="42"/>
  <c r="AH162" i="42"/>
  <c r="AG162" i="42"/>
  <c r="AF162" i="42"/>
  <c r="AI162" i="42" s="1"/>
  <c r="I162" i="42" s="1"/>
  <c r="T162" i="42"/>
  <c r="S162" i="42"/>
  <c r="R162" i="42"/>
  <c r="Q162" i="42"/>
  <c r="AH58" i="42"/>
  <c r="AG58" i="42"/>
  <c r="AF58" i="42"/>
  <c r="AI58" i="42" s="1"/>
  <c r="I58" i="42" s="1"/>
  <c r="T58" i="42"/>
  <c r="S58" i="42"/>
  <c r="R58" i="42"/>
  <c r="Q58" i="42"/>
  <c r="AH57" i="42"/>
  <c r="AG57" i="42"/>
  <c r="AF57" i="42"/>
  <c r="AI57" i="42" s="1"/>
  <c r="I57" i="42" s="1"/>
  <c r="T57" i="42"/>
  <c r="S57" i="42"/>
  <c r="R57" i="42"/>
  <c r="Q57" i="42"/>
  <c r="AH56" i="42"/>
  <c r="AG56" i="42"/>
  <c r="AF56" i="42"/>
  <c r="AI56" i="42" s="1"/>
  <c r="I56" i="42" s="1"/>
  <c r="T56" i="42"/>
  <c r="S56" i="42"/>
  <c r="R56" i="42"/>
  <c r="Q56" i="42"/>
  <c r="AH28" i="42"/>
  <c r="AG28" i="42"/>
  <c r="AF28" i="42"/>
  <c r="AI28" i="42" s="1"/>
  <c r="I28" i="42" s="1"/>
  <c r="T28" i="42"/>
  <c r="S28" i="42"/>
  <c r="R28" i="42"/>
  <c r="Q28" i="42"/>
  <c r="AH27" i="42"/>
  <c r="AG27" i="42"/>
  <c r="AF27" i="42"/>
  <c r="AI27" i="42" s="1"/>
  <c r="I27" i="42" s="1"/>
  <c r="T27" i="42"/>
  <c r="S27" i="42"/>
  <c r="R27" i="42"/>
  <c r="Q27" i="42"/>
  <c r="AH26" i="42"/>
  <c r="AG26" i="42"/>
  <c r="AF26" i="42"/>
  <c r="AI26" i="42" s="1"/>
  <c r="I26" i="42" s="1"/>
  <c r="T26" i="42"/>
  <c r="S26" i="42"/>
  <c r="J26" i="42" s="1"/>
  <c r="R26" i="42"/>
  <c r="Q26" i="42"/>
  <c r="AH88" i="42"/>
  <c r="AG88" i="42"/>
  <c r="AF88" i="42"/>
  <c r="AI88" i="42" s="1"/>
  <c r="I88" i="42" s="1"/>
  <c r="T88" i="42"/>
  <c r="S88" i="42"/>
  <c r="R88" i="42"/>
  <c r="Q88" i="42"/>
  <c r="AH87" i="42"/>
  <c r="AG87" i="42"/>
  <c r="AF87" i="42"/>
  <c r="AI87" i="42" s="1"/>
  <c r="I87" i="42" s="1"/>
  <c r="T87" i="42"/>
  <c r="S87" i="42"/>
  <c r="R87" i="42"/>
  <c r="Q87" i="42"/>
  <c r="AH86" i="42"/>
  <c r="AG86" i="42"/>
  <c r="AF86" i="42"/>
  <c r="AI86" i="42" s="1"/>
  <c r="I86" i="42" s="1"/>
  <c r="T86" i="42"/>
  <c r="S86" i="42"/>
  <c r="R86" i="42"/>
  <c r="Q86" i="42"/>
  <c r="AH85" i="42"/>
  <c r="AG85" i="42"/>
  <c r="AF85" i="42"/>
  <c r="AI85" i="42" s="1"/>
  <c r="I85" i="42" s="1"/>
  <c r="T85" i="42"/>
  <c r="S85" i="42"/>
  <c r="R85" i="42"/>
  <c r="Q85" i="42"/>
  <c r="AH358" i="42"/>
  <c r="AG358" i="42"/>
  <c r="AF358" i="42"/>
  <c r="AI358" i="42" s="1"/>
  <c r="I358" i="42" s="1"/>
  <c r="T358" i="42"/>
  <c r="S358" i="42"/>
  <c r="R358" i="42"/>
  <c r="Q358" i="42"/>
  <c r="AH357" i="42"/>
  <c r="AG357" i="42"/>
  <c r="AF357" i="42"/>
  <c r="AI357" i="42" s="1"/>
  <c r="I357" i="42" s="1"/>
  <c r="T357" i="42"/>
  <c r="S357" i="42"/>
  <c r="R357" i="42"/>
  <c r="Q357" i="42"/>
  <c r="AH356" i="42"/>
  <c r="AG356" i="42"/>
  <c r="AF356" i="42"/>
  <c r="AI356" i="42" s="1"/>
  <c r="I356" i="42" s="1"/>
  <c r="T356" i="42"/>
  <c r="S356" i="42"/>
  <c r="R356" i="42"/>
  <c r="Q356" i="42"/>
  <c r="AH355" i="42"/>
  <c r="AG355" i="42"/>
  <c r="AF355" i="42"/>
  <c r="AI355" i="42" s="1"/>
  <c r="I355" i="42" s="1"/>
  <c r="T355" i="42"/>
  <c r="S355" i="42"/>
  <c r="R355" i="42"/>
  <c r="Q355" i="42"/>
  <c r="AH274" i="42"/>
  <c r="AG274" i="42"/>
  <c r="AF274" i="42"/>
  <c r="AI274" i="42" s="1"/>
  <c r="I274" i="42" s="1"/>
  <c r="T274" i="42"/>
  <c r="S274" i="42"/>
  <c r="R274" i="42"/>
  <c r="Q274" i="42"/>
  <c r="AH273" i="42"/>
  <c r="AG273" i="42"/>
  <c r="AF273" i="42"/>
  <c r="AI273" i="42" s="1"/>
  <c r="I273" i="42" s="1"/>
  <c r="T273" i="42"/>
  <c r="S273" i="42"/>
  <c r="R273" i="42"/>
  <c r="Q273" i="42"/>
  <c r="AH272" i="42"/>
  <c r="AG272" i="42"/>
  <c r="AF272" i="42"/>
  <c r="AI272" i="42" s="1"/>
  <c r="I272" i="42" s="1"/>
  <c r="T272" i="42"/>
  <c r="S272" i="42"/>
  <c r="J272" i="42" s="1"/>
  <c r="R272" i="42"/>
  <c r="Q272" i="42"/>
  <c r="AH271" i="42"/>
  <c r="AG271" i="42"/>
  <c r="AF271" i="42"/>
  <c r="AI271" i="42" s="1"/>
  <c r="I271" i="42" s="1"/>
  <c r="T271" i="42"/>
  <c r="S271" i="42"/>
  <c r="R271" i="42"/>
  <c r="Q271" i="42"/>
  <c r="AH340" i="42"/>
  <c r="AG340" i="42"/>
  <c r="AF340" i="42"/>
  <c r="AI340" i="42" s="1"/>
  <c r="I340" i="42" s="1"/>
  <c r="T340" i="42"/>
  <c r="S340" i="42"/>
  <c r="R340" i="42"/>
  <c r="Q340" i="42"/>
  <c r="AH339" i="42"/>
  <c r="AG339" i="42"/>
  <c r="AF339" i="42"/>
  <c r="AI339" i="42" s="1"/>
  <c r="I339" i="42" s="1"/>
  <c r="T339" i="42"/>
  <c r="S339" i="42"/>
  <c r="R339" i="42"/>
  <c r="Q339" i="42"/>
  <c r="AH338" i="42"/>
  <c r="AG338" i="42"/>
  <c r="AF338" i="42"/>
  <c r="AI338" i="42" s="1"/>
  <c r="I338" i="42" s="1"/>
  <c r="T338" i="42"/>
  <c r="S338" i="42"/>
  <c r="R338" i="42"/>
  <c r="Q338" i="42"/>
  <c r="AH337" i="42"/>
  <c r="AG337" i="42"/>
  <c r="AF337" i="42"/>
  <c r="AI337" i="42" s="1"/>
  <c r="I337" i="42" s="1"/>
  <c r="T337" i="42"/>
  <c r="S337" i="42"/>
  <c r="R337" i="42"/>
  <c r="Q337" i="42"/>
  <c r="AH354" i="42"/>
  <c r="AG354" i="42"/>
  <c r="AF354" i="42"/>
  <c r="AI354" i="42" s="1"/>
  <c r="I354" i="42" s="1"/>
  <c r="T354" i="42"/>
  <c r="S354" i="42"/>
  <c r="R354" i="42"/>
  <c r="Q354" i="42"/>
  <c r="AH353" i="42"/>
  <c r="AG353" i="42"/>
  <c r="AF353" i="42"/>
  <c r="AI353" i="42" s="1"/>
  <c r="I353" i="42" s="1"/>
  <c r="T353" i="42"/>
  <c r="S353" i="42"/>
  <c r="R353" i="42"/>
  <c r="Q353" i="42"/>
  <c r="AH352" i="42"/>
  <c r="AG352" i="42"/>
  <c r="AF352" i="42"/>
  <c r="AI352" i="42" s="1"/>
  <c r="I352" i="42" s="1"/>
  <c r="T352" i="42"/>
  <c r="S352" i="42"/>
  <c r="R352" i="42"/>
  <c r="Q352" i="42"/>
  <c r="AH351" i="42"/>
  <c r="AG351" i="42"/>
  <c r="AF351" i="42"/>
  <c r="AI351" i="42" s="1"/>
  <c r="I351" i="42" s="1"/>
  <c r="T351" i="42"/>
  <c r="S351" i="42"/>
  <c r="R351" i="42"/>
  <c r="Q351" i="42"/>
  <c r="AH350" i="42"/>
  <c r="AG350" i="42"/>
  <c r="AF350" i="42"/>
  <c r="AI350" i="42" s="1"/>
  <c r="I350" i="42" s="1"/>
  <c r="T350" i="42"/>
  <c r="S350" i="42"/>
  <c r="R350" i="42"/>
  <c r="Q350" i="42"/>
  <c r="AH349" i="42"/>
  <c r="AG349" i="42"/>
  <c r="AF349" i="42"/>
  <c r="AI349" i="42" s="1"/>
  <c r="I349" i="42" s="1"/>
  <c r="T349" i="42"/>
  <c r="S349" i="42"/>
  <c r="R349" i="42"/>
  <c r="Q349" i="42"/>
  <c r="AH195" i="42"/>
  <c r="AG195" i="42"/>
  <c r="AF195" i="42"/>
  <c r="AI195" i="42" s="1"/>
  <c r="I195" i="42" s="1"/>
  <c r="T195" i="42"/>
  <c r="S195" i="42"/>
  <c r="R195" i="42"/>
  <c r="Q195" i="42"/>
  <c r="AH194" i="42"/>
  <c r="AG194" i="42"/>
  <c r="AF194" i="42"/>
  <c r="AI194" i="42" s="1"/>
  <c r="I194" i="42" s="1"/>
  <c r="T194" i="42"/>
  <c r="S194" i="42"/>
  <c r="R194" i="42"/>
  <c r="Q194" i="42"/>
  <c r="AH193" i="42"/>
  <c r="AG193" i="42"/>
  <c r="AF193" i="42"/>
  <c r="AI193" i="42" s="1"/>
  <c r="I193" i="42" s="1"/>
  <c r="T193" i="42"/>
  <c r="S193" i="42"/>
  <c r="R193" i="42"/>
  <c r="Q193" i="42"/>
  <c r="AH192" i="42"/>
  <c r="AG192" i="42"/>
  <c r="AF192" i="42"/>
  <c r="AI192" i="42" s="1"/>
  <c r="I192" i="42" s="1"/>
  <c r="T192" i="42"/>
  <c r="S192" i="42"/>
  <c r="R192" i="42"/>
  <c r="Q192" i="42"/>
  <c r="AH336" i="42"/>
  <c r="AG336" i="42"/>
  <c r="AF336" i="42"/>
  <c r="AI336" i="42" s="1"/>
  <c r="I336" i="42" s="1"/>
  <c r="T336" i="42"/>
  <c r="S336" i="42"/>
  <c r="J336" i="42" s="1"/>
  <c r="R336" i="42"/>
  <c r="Q336" i="42"/>
  <c r="AH335" i="42"/>
  <c r="AG335" i="42"/>
  <c r="AF335" i="42"/>
  <c r="AI335" i="42" s="1"/>
  <c r="I335" i="42" s="1"/>
  <c r="T335" i="42"/>
  <c r="S335" i="42"/>
  <c r="R335" i="42"/>
  <c r="Q335" i="42"/>
  <c r="AH334" i="42"/>
  <c r="AG334" i="42"/>
  <c r="AF334" i="42"/>
  <c r="AI334" i="42" s="1"/>
  <c r="I334" i="42" s="1"/>
  <c r="T334" i="42"/>
  <c r="S334" i="42"/>
  <c r="R334" i="42"/>
  <c r="Q334" i="42"/>
  <c r="AH333" i="42"/>
  <c r="AG333" i="42"/>
  <c r="AF333" i="42"/>
  <c r="AI333" i="42" s="1"/>
  <c r="I333" i="42" s="1"/>
  <c r="T333" i="42"/>
  <c r="S333" i="42"/>
  <c r="R333" i="42"/>
  <c r="Q333" i="42"/>
  <c r="AH332" i="42"/>
  <c r="AG332" i="42"/>
  <c r="AF332" i="42"/>
  <c r="AI332" i="42" s="1"/>
  <c r="I332" i="42" s="1"/>
  <c r="T332" i="42"/>
  <c r="S332" i="42"/>
  <c r="R332" i="42"/>
  <c r="Q332" i="42"/>
  <c r="AH331" i="42"/>
  <c r="AG331" i="42"/>
  <c r="AF331" i="42"/>
  <c r="AI331" i="42" s="1"/>
  <c r="I331" i="42" s="1"/>
  <c r="T331" i="42"/>
  <c r="S331" i="42"/>
  <c r="R331" i="42"/>
  <c r="Q331" i="42"/>
  <c r="AH191" i="42"/>
  <c r="AG191" i="42"/>
  <c r="AF191" i="42"/>
  <c r="AI191" i="42" s="1"/>
  <c r="I191" i="42" s="1"/>
  <c r="T191" i="42"/>
  <c r="S191" i="42"/>
  <c r="R191" i="42"/>
  <c r="Q191" i="42"/>
  <c r="AH190" i="42"/>
  <c r="AG190" i="42"/>
  <c r="AF190" i="42"/>
  <c r="AI190" i="42" s="1"/>
  <c r="I190" i="42" s="1"/>
  <c r="T190" i="42"/>
  <c r="S190" i="42"/>
  <c r="R190" i="42"/>
  <c r="Q190" i="42"/>
  <c r="AH189" i="42"/>
  <c r="AG189" i="42"/>
  <c r="AF189" i="42"/>
  <c r="AI189" i="42" s="1"/>
  <c r="I189" i="42" s="1"/>
  <c r="T189" i="42"/>
  <c r="S189" i="42"/>
  <c r="R189" i="42"/>
  <c r="Q189" i="42"/>
  <c r="AH188" i="42"/>
  <c r="AG188" i="42"/>
  <c r="AF188" i="42"/>
  <c r="AI188" i="42" s="1"/>
  <c r="I188" i="42" s="1"/>
  <c r="T188" i="42"/>
  <c r="S188" i="42"/>
  <c r="R188" i="42"/>
  <c r="Q188" i="42"/>
  <c r="AH348" i="42"/>
  <c r="AG348" i="42"/>
  <c r="AF348" i="42"/>
  <c r="AI348" i="42" s="1"/>
  <c r="I348" i="42" s="1"/>
  <c r="T348" i="42"/>
  <c r="S348" i="42"/>
  <c r="R348" i="42"/>
  <c r="Q348" i="42"/>
  <c r="AM31" i="42"/>
  <c r="AH347" i="42"/>
  <c r="AG347" i="42"/>
  <c r="AF347" i="42"/>
  <c r="AI347" i="42" s="1"/>
  <c r="I347" i="42" s="1"/>
  <c r="T347" i="42"/>
  <c r="S347" i="42"/>
  <c r="R347" i="42"/>
  <c r="Q347" i="42"/>
  <c r="AH346" i="42"/>
  <c r="AG346" i="42"/>
  <c r="AF346" i="42"/>
  <c r="AI346" i="42" s="1"/>
  <c r="I346" i="42" s="1"/>
  <c r="T346" i="42"/>
  <c r="S346" i="42"/>
  <c r="R346" i="42"/>
  <c r="Q346" i="42"/>
  <c r="AM29" i="42"/>
  <c r="AH345" i="42"/>
  <c r="AG345" i="42"/>
  <c r="AF345" i="42"/>
  <c r="AI345" i="42" s="1"/>
  <c r="I345" i="42" s="1"/>
  <c r="T345" i="42"/>
  <c r="S345" i="42"/>
  <c r="R345" i="42"/>
  <c r="Q345" i="42"/>
  <c r="AH344" i="42"/>
  <c r="AG344" i="42"/>
  <c r="AF344" i="42"/>
  <c r="AI344" i="42" s="1"/>
  <c r="I344" i="42" s="1"/>
  <c r="T344" i="42"/>
  <c r="S344" i="42"/>
  <c r="R344" i="42"/>
  <c r="Q344" i="42"/>
  <c r="AH343" i="42"/>
  <c r="AG343" i="42"/>
  <c r="AF343" i="42"/>
  <c r="AI343" i="42" s="1"/>
  <c r="I343" i="42" s="1"/>
  <c r="T343" i="42"/>
  <c r="S343" i="42"/>
  <c r="R343" i="42"/>
  <c r="Q343" i="42"/>
  <c r="AH228" i="42"/>
  <c r="AG228" i="42"/>
  <c r="AF228" i="42"/>
  <c r="AI228" i="42" s="1"/>
  <c r="T228" i="42"/>
  <c r="S228" i="42"/>
  <c r="R228" i="42"/>
  <c r="Q228" i="42"/>
  <c r="AH227" i="42"/>
  <c r="AG227" i="42"/>
  <c r="AF227" i="42"/>
  <c r="AI227" i="42" s="1"/>
  <c r="I227" i="42" s="1"/>
  <c r="T227" i="42"/>
  <c r="S227" i="42"/>
  <c r="R227" i="42"/>
  <c r="Q227" i="42"/>
  <c r="AH226" i="42"/>
  <c r="AG226" i="42"/>
  <c r="AF226" i="42"/>
  <c r="AI226" i="42" s="1"/>
  <c r="I226" i="42" s="1"/>
  <c r="T226" i="42"/>
  <c r="S226" i="42"/>
  <c r="R226" i="42"/>
  <c r="Q226" i="42"/>
  <c r="AH225" i="42"/>
  <c r="AG225" i="42"/>
  <c r="AF225" i="42"/>
  <c r="AI225" i="42" s="1"/>
  <c r="I225" i="42" s="1"/>
  <c r="T225" i="42"/>
  <c r="S225" i="42"/>
  <c r="R225" i="42"/>
  <c r="Q225" i="42"/>
  <c r="O313" i="42"/>
  <c r="T313" i="42" s="1"/>
  <c r="M313" i="42"/>
  <c r="O312" i="42"/>
  <c r="M312" i="42"/>
  <c r="O311" i="42"/>
  <c r="T311" i="42" s="1"/>
  <c r="M311" i="42"/>
  <c r="O310" i="42"/>
  <c r="T310" i="42" s="1"/>
  <c r="M310" i="42"/>
  <c r="O249" i="42"/>
  <c r="T249" i="42" s="1"/>
  <c r="M249" i="42"/>
  <c r="O248" i="42"/>
  <c r="M248" i="42"/>
  <c r="O247" i="42"/>
  <c r="R247" i="42" s="1"/>
  <c r="M247" i="42"/>
  <c r="O246" i="42"/>
  <c r="T246" i="42" s="1"/>
  <c r="M246" i="42"/>
  <c r="O187" i="42"/>
  <c r="T187" i="42" s="1"/>
  <c r="M187" i="42"/>
  <c r="O186" i="42"/>
  <c r="T186" i="42" s="1"/>
  <c r="M186" i="42"/>
  <c r="O185" i="42"/>
  <c r="T185" i="42" s="1"/>
  <c r="M185" i="42"/>
  <c r="O184" i="42"/>
  <c r="T184" i="42" s="1"/>
  <c r="M184" i="42"/>
  <c r="O126" i="42"/>
  <c r="R126" i="42" s="1"/>
  <c r="M126" i="42"/>
  <c r="Q126" i="42" s="1"/>
  <c r="O125" i="42"/>
  <c r="R125" i="42" s="1"/>
  <c r="M125" i="42"/>
  <c r="O124" i="42"/>
  <c r="T124" i="42" s="1"/>
  <c r="M124" i="42"/>
  <c r="O123" i="42"/>
  <c r="T123" i="42" s="1"/>
  <c r="M123" i="42"/>
  <c r="O50" i="42"/>
  <c r="R50" i="42" s="1"/>
  <c r="M50" i="42"/>
  <c r="Q50" i="42" s="1"/>
  <c r="O49" i="42"/>
  <c r="R49" i="42" s="1"/>
  <c r="M49" i="42"/>
  <c r="AM4" i="42"/>
  <c r="O48" i="42"/>
  <c r="T48" i="42" s="1"/>
  <c r="M48" i="42"/>
  <c r="O47" i="42"/>
  <c r="R47" i="42" s="1"/>
  <c r="M47" i="42"/>
  <c r="Q47" i="42" s="1"/>
  <c r="J348" i="42" l="1"/>
  <c r="J340" i="42"/>
  <c r="J57" i="42"/>
  <c r="J273" i="42"/>
  <c r="J35" i="42"/>
  <c r="J101" i="42"/>
  <c r="J365" i="42"/>
  <c r="J257" i="42"/>
  <c r="J165" i="42"/>
  <c r="J204" i="42"/>
  <c r="J15" i="42"/>
  <c r="J293" i="42"/>
  <c r="J369" i="42"/>
  <c r="J338" i="42"/>
  <c r="U28" i="42"/>
  <c r="U297" i="42"/>
  <c r="J193" i="42"/>
  <c r="AF170" i="42"/>
  <c r="AI170" i="42" s="1"/>
  <c r="I170" i="42" s="1"/>
  <c r="AF171" i="42"/>
  <c r="AI171" i="42" s="1"/>
  <c r="I171" i="42" s="1"/>
  <c r="J343" i="42"/>
  <c r="J331" i="42"/>
  <c r="J262" i="42"/>
  <c r="J60" i="42"/>
  <c r="J104" i="42"/>
  <c r="J320" i="42"/>
  <c r="J323" i="42"/>
  <c r="J232" i="42"/>
  <c r="J234" i="42"/>
  <c r="AG187" i="42"/>
  <c r="J133" i="42"/>
  <c r="AH89" i="42"/>
  <c r="AH91" i="42"/>
  <c r="J209" i="42"/>
  <c r="U164" i="42"/>
  <c r="J136" i="42"/>
  <c r="J11" i="42"/>
  <c r="AF49" i="42"/>
  <c r="AI49" i="42" s="1"/>
  <c r="I49" i="42" s="1"/>
  <c r="AH123" i="42"/>
  <c r="AF125" i="42"/>
  <c r="AI125" i="42" s="1"/>
  <c r="I125" i="42" s="1"/>
  <c r="AH184" i="42"/>
  <c r="AF186" i="42"/>
  <c r="AI186" i="42" s="1"/>
  <c r="I186" i="42" s="1"/>
  <c r="U345" i="42"/>
  <c r="J346" i="42"/>
  <c r="J192" i="42"/>
  <c r="J358" i="42"/>
  <c r="J134" i="42"/>
  <c r="U6" i="42"/>
  <c r="J33" i="42"/>
  <c r="J99" i="42"/>
  <c r="J102" i="42"/>
  <c r="J106" i="42"/>
  <c r="J139" i="42"/>
  <c r="J322" i="42"/>
  <c r="J366" i="42"/>
  <c r="U13" i="42"/>
  <c r="U368" i="42"/>
  <c r="J18" i="42"/>
  <c r="J21" i="42"/>
  <c r="J72" i="42"/>
  <c r="J153" i="42"/>
  <c r="J179" i="42"/>
  <c r="J267" i="42"/>
  <c r="J354" i="42"/>
  <c r="U207" i="42"/>
  <c r="U226" i="42"/>
  <c r="U189" i="42"/>
  <c r="U332" i="42"/>
  <c r="J194" i="42"/>
  <c r="J356" i="42"/>
  <c r="AG92" i="42"/>
  <c r="J103" i="42"/>
  <c r="J20" i="42"/>
  <c r="J71" i="42"/>
  <c r="J158" i="42"/>
  <c r="AG30" i="42"/>
  <c r="AG263" i="42"/>
  <c r="AG34" i="42"/>
  <c r="AG306" i="42"/>
  <c r="AJ109" i="42"/>
  <c r="U319" i="42"/>
  <c r="J319" i="42"/>
  <c r="S22" i="42"/>
  <c r="U347" i="42"/>
  <c r="J347" i="42"/>
  <c r="U274" i="42"/>
  <c r="J274" i="42"/>
  <c r="U137" i="42"/>
  <c r="J137" i="42"/>
  <c r="AG24" i="42"/>
  <c r="AJ24" i="42"/>
  <c r="Q44" i="42"/>
  <c r="AJ44" i="42"/>
  <c r="AG80" i="42"/>
  <c r="AJ80" i="42"/>
  <c r="Q119" i="42"/>
  <c r="AJ119" i="42"/>
  <c r="AG121" i="42"/>
  <c r="AJ121" i="42"/>
  <c r="Q159" i="42"/>
  <c r="AJ159" i="42"/>
  <c r="AG183" i="42"/>
  <c r="AJ183" i="42"/>
  <c r="Q217" i="42"/>
  <c r="AJ217" i="42"/>
  <c r="AG268" i="42"/>
  <c r="AJ268" i="42"/>
  <c r="Q309" i="42"/>
  <c r="AJ309" i="42"/>
  <c r="S34" i="42"/>
  <c r="U34" i="42" s="1"/>
  <c r="S211" i="42"/>
  <c r="AF246" i="42"/>
  <c r="AI246" i="42" s="1"/>
  <c r="I246" i="42" s="1"/>
  <c r="AF247" i="42"/>
  <c r="AI247" i="42" s="1"/>
  <c r="I247" i="42" s="1"/>
  <c r="AF248" i="42"/>
  <c r="AI248" i="42" s="1"/>
  <c r="I248" i="42" s="1"/>
  <c r="AG310" i="42"/>
  <c r="AF312" i="42"/>
  <c r="AI312" i="42" s="1"/>
  <c r="I312" i="42" s="1"/>
  <c r="J225" i="42"/>
  <c r="U344" i="42"/>
  <c r="U188" i="42"/>
  <c r="U333" i="42"/>
  <c r="J195" i="42"/>
  <c r="J350" i="42"/>
  <c r="J339" i="42"/>
  <c r="J355" i="42"/>
  <c r="J87" i="42"/>
  <c r="J163" i="42"/>
  <c r="AF275" i="42"/>
  <c r="AI275" i="42" s="1"/>
  <c r="I275" i="42" s="1"/>
  <c r="Q275" i="42"/>
  <c r="AG196" i="42"/>
  <c r="AG278" i="42"/>
  <c r="J255" i="42"/>
  <c r="J200" i="42"/>
  <c r="J298" i="42"/>
  <c r="U262" i="42"/>
  <c r="AH31" i="42"/>
  <c r="AH203" i="42"/>
  <c r="AF32" i="42"/>
  <c r="AI32" i="42" s="1"/>
  <c r="I32" i="42" s="1"/>
  <c r="AG284" i="42"/>
  <c r="AF302" i="42"/>
  <c r="AI302" i="42" s="1"/>
  <c r="I302" i="42" s="1"/>
  <c r="U303" i="42"/>
  <c r="U210" i="42"/>
  <c r="U287" i="42"/>
  <c r="J98" i="42"/>
  <c r="U105" i="42"/>
  <c r="J61" i="42"/>
  <c r="J62" i="42"/>
  <c r="U141" i="42"/>
  <c r="J65" i="42"/>
  <c r="U320" i="42"/>
  <c r="J341" i="42"/>
  <c r="U231" i="42"/>
  <c r="J367" i="42"/>
  <c r="U14" i="42"/>
  <c r="U234" i="42"/>
  <c r="U236" i="42"/>
  <c r="U21" i="42"/>
  <c r="U369" i="42"/>
  <c r="U72" i="42"/>
  <c r="J73" i="42"/>
  <c r="J290" i="42"/>
  <c r="AH10" i="42"/>
  <c r="AJ10" i="42"/>
  <c r="AH79" i="42"/>
  <c r="AJ79" i="42"/>
  <c r="AH120" i="42"/>
  <c r="AJ120" i="42"/>
  <c r="AH160" i="42"/>
  <c r="AJ160" i="42"/>
  <c r="AH245" i="42"/>
  <c r="AJ245" i="42"/>
  <c r="AH327" i="42"/>
  <c r="AJ327" i="42"/>
  <c r="AJ3" i="42"/>
  <c r="AJ202" i="42"/>
  <c r="AG176" i="42"/>
  <c r="AJ286" i="42"/>
  <c r="AG307" i="42"/>
  <c r="AH361" i="42"/>
  <c r="S361" i="42"/>
  <c r="J361" i="42" s="1"/>
  <c r="AG144" i="42"/>
  <c r="AJ324" i="42"/>
  <c r="J228" i="42"/>
  <c r="U343" i="42"/>
  <c r="J345" i="42"/>
  <c r="U190" i="42"/>
  <c r="U336" i="42"/>
  <c r="U192" i="42"/>
  <c r="U193" i="42"/>
  <c r="J357" i="42"/>
  <c r="J88" i="42"/>
  <c r="AG91" i="42"/>
  <c r="AF93" i="42"/>
  <c r="AI93" i="42" s="1"/>
  <c r="I93" i="42" s="1"/>
  <c r="AF197" i="42"/>
  <c r="AI197" i="42" s="1"/>
  <c r="I197" i="42" s="1"/>
  <c r="AF279" i="42"/>
  <c r="AI279" i="42" s="1"/>
  <c r="I279" i="42" s="1"/>
  <c r="J256" i="42"/>
  <c r="J29" i="42"/>
  <c r="J261" i="42"/>
  <c r="U359" i="42"/>
  <c r="AG31" i="42"/>
  <c r="AG301" i="42"/>
  <c r="J5" i="42"/>
  <c r="J174" i="42"/>
  <c r="U33" i="42"/>
  <c r="U305" i="42"/>
  <c r="J36" i="42"/>
  <c r="J100" i="42"/>
  <c r="U60" i="42"/>
  <c r="U101" i="42"/>
  <c r="U102" i="42"/>
  <c r="U142" i="42"/>
  <c r="J143" i="42"/>
  <c r="J364" i="42"/>
  <c r="U342" i="42"/>
  <c r="J152" i="42"/>
  <c r="U153" i="42"/>
  <c r="J363" i="42"/>
  <c r="J182" i="42"/>
  <c r="U158" i="42"/>
  <c r="U211" i="42"/>
  <c r="AH196" i="42"/>
  <c r="AH278" i="42"/>
  <c r="U104" i="42"/>
  <c r="U106" i="42"/>
  <c r="U139" i="42"/>
  <c r="J325" i="42"/>
  <c r="U11" i="42"/>
  <c r="U179" i="42"/>
  <c r="AH312" i="42"/>
  <c r="J260" i="42"/>
  <c r="J14" i="42"/>
  <c r="J368" i="42"/>
  <c r="AH48" i="42"/>
  <c r="Q248" i="42"/>
  <c r="J188" i="42"/>
  <c r="J189" i="42"/>
  <c r="U165" i="42"/>
  <c r="U204" i="42"/>
  <c r="U108" i="42"/>
  <c r="J63" i="42"/>
  <c r="U364" i="42"/>
  <c r="U16" i="42"/>
  <c r="AF74" i="42"/>
  <c r="AI74" i="42" s="1"/>
  <c r="I74" i="42" s="1"/>
  <c r="Q10" i="42"/>
  <c r="AJ135" i="42"/>
  <c r="AH144" i="42"/>
  <c r="AH248" i="42"/>
  <c r="U225" i="42"/>
  <c r="J226" i="42"/>
  <c r="J332" i="42"/>
  <c r="J333" i="42"/>
  <c r="J337" i="42"/>
  <c r="U338" i="42"/>
  <c r="U26" i="42"/>
  <c r="J28" i="42"/>
  <c r="U162" i="42"/>
  <c r="J164" i="42"/>
  <c r="M168" i="42"/>
  <c r="AF168" i="42" s="1"/>
  <c r="AI168" i="42" s="1"/>
  <c r="I168" i="42" s="1"/>
  <c r="J207" i="42"/>
  <c r="J208" i="42"/>
  <c r="U209" i="42"/>
  <c r="U64" i="42"/>
  <c r="U15" i="42"/>
  <c r="U18" i="42"/>
  <c r="Q393" i="42"/>
  <c r="S309" i="42"/>
  <c r="U309" i="42" s="1"/>
  <c r="S59" i="42"/>
  <c r="U59" i="42" s="1"/>
  <c r="U22" i="42"/>
  <c r="U257" i="42"/>
  <c r="J297" i="42"/>
  <c r="J105" i="42"/>
  <c r="U143" i="42"/>
  <c r="U321" i="42"/>
  <c r="U322" i="42"/>
  <c r="J233" i="42"/>
  <c r="J235" i="42"/>
  <c r="U293" i="42"/>
  <c r="Q74" i="42"/>
  <c r="AH372" i="42"/>
  <c r="U363" i="42"/>
  <c r="AG202" i="42"/>
  <c r="AJ7" i="42"/>
  <c r="J211" i="42"/>
  <c r="AG246" i="42"/>
  <c r="AG249" i="42"/>
  <c r="AG311" i="42"/>
  <c r="AG313" i="42"/>
  <c r="J227" i="42"/>
  <c r="J334" i="42"/>
  <c r="J349" i="42"/>
  <c r="U352" i="42"/>
  <c r="J271" i="42"/>
  <c r="U272" i="42"/>
  <c r="U85" i="42"/>
  <c r="J56" i="42"/>
  <c r="U133" i="42"/>
  <c r="J6" i="42"/>
  <c r="J12" i="42"/>
  <c r="U323" i="42"/>
  <c r="U365" i="42"/>
  <c r="U366" i="42"/>
  <c r="J342" i="42"/>
  <c r="J231" i="42"/>
  <c r="J13" i="42"/>
  <c r="Q8" i="42"/>
  <c r="Q202" i="42"/>
  <c r="AH307" i="42"/>
  <c r="AH375" i="42"/>
  <c r="S375" i="42"/>
  <c r="U375" i="42" s="1"/>
  <c r="AG375" i="42"/>
  <c r="Q292" i="42"/>
  <c r="R311" i="42"/>
  <c r="J190" i="42"/>
  <c r="U358" i="42"/>
  <c r="U56" i="42"/>
  <c r="U57" i="42"/>
  <c r="U134" i="42"/>
  <c r="R91" i="42"/>
  <c r="Q93" i="42"/>
  <c r="AH94" i="42"/>
  <c r="J359" i="42"/>
  <c r="AF31" i="42"/>
  <c r="AI31" i="42" s="1"/>
  <c r="I31" i="42" s="1"/>
  <c r="AF301" i="42"/>
  <c r="AI301" i="42" s="1"/>
  <c r="I301" i="42" s="1"/>
  <c r="AF284" i="42"/>
  <c r="AI284" i="42" s="1"/>
  <c r="I284" i="42" s="1"/>
  <c r="J303" i="42"/>
  <c r="U174" i="42"/>
  <c r="J287" i="42"/>
  <c r="U35" i="42"/>
  <c r="J141" i="42"/>
  <c r="J142" i="42"/>
  <c r="J236" i="42"/>
  <c r="AH371" i="42"/>
  <c r="AG220" i="42"/>
  <c r="S328" i="42"/>
  <c r="U328" i="42" s="1"/>
  <c r="S25" i="42"/>
  <c r="U25" i="42" s="1"/>
  <c r="S373" i="42"/>
  <c r="AG222" i="42"/>
  <c r="R252" i="42"/>
  <c r="R53" i="42"/>
  <c r="R314" i="42"/>
  <c r="R69" i="42"/>
  <c r="R214" i="42"/>
  <c r="S70" i="42"/>
  <c r="U215" i="42"/>
  <c r="AF393" i="42"/>
  <c r="AI393" i="42" s="1"/>
  <c r="I393" i="42" s="1"/>
  <c r="U182" i="42"/>
  <c r="S43" i="42"/>
  <c r="AF44" i="42"/>
  <c r="AI44" i="42" s="1"/>
  <c r="I44" i="42" s="1"/>
  <c r="Q79" i="42"/>
  <c r="S81" i="42"/>
  <c r="AF119" i="42"/>
  <c r="AI119" i="42" s="1"/>
  <c r="I119" i="42" s="1"/>
  <c r="Q120" i="42"/>
  <c r="S122" i="42"/>
  <c r="AF159" i="42"/>
  <c r="AI159" i="42" s="1"/>
  <c r="I159" i="42" s="1"/>
  <c r="Q160" i="42"/>
  <c r="S216" i="42"/>
  <c r="AF217" i="42"/>
  <c r="AI217" i="42" s="1"/>
  <c r="I217" i="42" s="1"/>
  <c r="Q245" i="42"/>
  <c r="S295" i="42"/>
  <c r="AF309" i="42"/>
  <c r="AI309" i="42" s="1"/>
  <c r="I309" i="42" s="1"/>
  <c r="Q327" i="42"/>
  <c r="R161" i="42"/>
  <c r="Q3" i="42"/>
  <c r="AG135" i="42"/>
  <c r="AG124" i="42"/>
  <c r="AG185" i="42"/>
  <c r="R186" i="42"/>
  <c r="AF310" i="42"/>
  <c r="AI310" i="42" s="1"/>
  <c r="I310" i="42" s="1"/>
  <c r="Q311" i="42"/>
  <c r="U195" i="42"/>
  <c r="U350" i="42"/>
  <c r="J351" i="42"/>
  <c r="J353" i="42"/>
  <c r="U354" i="42"/>
  <c r="T89" i="42"/>
  <c r="AH92" i="42"/>
  <c r="AH280" i="42"/>
  <c r="U256" i="42"/>
  <c r="U200" i="42"/>
  <c r="M201" i="42"/>
  <c r="S201" i="42" s="1"/>
  <c r="R31" i="42"/>
  <c r="Q170" i="42"/>
  <c r="Q171" i="42"/>
  <c r="U5" i="42"/>
  <c r="R284" i="42"/>
  <c r="Q302" i="42"/>
  <c r="J305" i="42"/>
  <c r="U99" i="42"/>
  <c r="U62" i="42"/>
  <c r="U65" i="42"/>
  <c r="J291" i="42"/>
  <c r="M237" i="42"/>
  <c r="S237" i="42" s="1"/>
  <c r="O292" i="42"/>
  <c r="R292" i="42" s="1"/>
  <c r="U152" i="42"/>
  <c r="U325" i="42"/>
  <c r="AH117" i="42"/>
  <c r="S218" i="42"/>
  <c r="S219" i="42"/>
  <c r="AH328" i="42"/>
  <c r="AH25" i="42"/>
  <c r="R131" i="42"/>
  <c r="U71" i="42"/>
  <c r="S266" i="42"/>
  <c r="AF10" i="42"/>
  <c r="AI10" i="42" s="1"/>
  <c r="I10" i="42" s="1"/>
  <c r="AF79" i="42"/>
  <c r="AI79" i="42" s="1"/>
  <c r="I79" i="42" s="1"/>
  <c r="AF120" i="42"/>
  <c r="AI120" i="42" s="1"/>
  <c r="I120" i="42" s="1"/>
  <c r="AF160" i="42"/>
  <c r="AI160" i="42" s="1"/>
  <c r="I160" i="42" s="1"/>
  <c r="AF245" i="42"/>
  <c r="AI245" i="42" s="1"/>
  <c r="I245" i="42" s="1"/>
  <c r="AF327" i="42"/>
  <c r="AI327" i="42" s="1"/>
  <c r="I327" i="42" s="1"/>
  <c r="S263" i="42"/>
  <c r="U263" i="42" s="1"/>
  <c r="AH263" i="42"/>
  <c r="S282" i="42"/>
  <c r="Q135" i="42"/>
  <c r="S176" i="42"/>
  <c r="U176" i="42" s="1"/>
  <c r="AH176" i="42"/>
  <c r="AH286" i="42"/>
  <c r="AJ138" i="42"/>
  <c r="U361" i="42"/>
  <c r="AG324" i="42"/>
  <c r="R246" i="42"/>
  <c r="Q247" i="42"/>
  <c r="R310" i="42"/>
  <c r="J191" i="42"/>
  <c r="U331" i="42"/>
  <c r="U88" i="42"/>
  <c r="J162" i="42"/>
  <c r="U163" i="42"/>
  <c r="AF196" i="42"/>
  <c r="AI196" i="42" s="1"/>
  <c r="I196" i="42" s="1"/>
  <c r="AG199" i="42"/>
  <c r="AF278" i="42"/>
  <c r="AI278" i="42" s="1"/>
  <c r="I278" i="42" s="1"/>
  <c r="M299" i="42"/>
  <c r="AG299" i="42" s="1"/>
  <c r="T203" i="42"/>
  <c r="AH301" i="42"/>
  <c r="AH264" i="42"/>
  <c r="Q32" i="42"/>
  <c r="AH172" i="42"/>
  <c r="J210" i="42"/>
  <c r="U285" i="42"/>
  <c r="J212" i="42"/>
  <c r="U36" i="42"/>
  <c r="U98" i="42"/>
  <c r="J108" i="42"/>
  <c r="J64" i="42"/>
  <c r="T117" i="42"/>
  <c r="AG218" i="42"/>
  <c r="S220" i="42"/>
  <c r="J220" i="42" s="1"/>
  <c r="AG328" i="42"/>
  <c r="AG25" i="42"/>
  <c r="AG373" i="42"/>
  <c r="S222" i="42"/>
  <c r="J222" i="42" s="1"/>
  <c r="T251" i="42"/>
  <c r="R253" i="42"/>
  <c r="R52" i="42"/>
  <c r="R315" i="42"/>
  <c r="R318" i="42"/>
  <c r="R289" i="42"/>
  <c r="AG70" i="42"/>
  <c r="U267" i="42"/>
  <c r="AG43" i="42"/>
  <c r="S44" i="42"/>
  <c r="AG81" i="42"/>
  <c r="S119" i="42"/>
  <c r="AG122" i="42"/>
  <c r="S159" i="42"/>
  <c r="AG216" i="42"/>
  <c r="S217" i="42"/>
  <c r="AG295" i="42"/>
  <c r="R330" i="42"/>
  <c r="AH3" i="42"/>
  <c r="AG7" i="42"/>
  <c r="AG286" i="42"/>
  <c r="S306" i="42"/>
  <c r="U306" i="42" s="1"/>
  <c r="AH306" i="42"/>
  <c r="S360" i="42"/>
  <c r="U360" i="42" s="1"/>
  <c r="AG109" i="42"/>
  <c r="Q324" i="42"/>
  <c r="AF311" i="42"/>
  <c r="AI311" i="42" s="1"/>
  <c r="I311" i="42" s="1"/>
  <c r="Q312" i="42"/>
  <c r="J335" i="42"/>
  <c r="J352" i="42"/>
  <c r="U340" i="42"/>
  <c r="J85" i="42"/>
  <c r="U87" i="42"/>
  <c r="AF91" i="42"/>
  <c r="AI91" i="42" s="1"/>
  <c r="I91" i="42" s="1"/>
  <c r="AF92" i="42"/>
  <c r="AI92" i="42" s="1"/>
  <c r="I92" i="42" s="1"/>
  <c r="R196" i="42"/>
  <c r="Q197" i="42"/>
  <c r="R278" i="42"/>
  <c r="Q279" i="42"/>
  <c r="U260" i="42"/>
  <c r="U298" i="42"/>
  <c r="Q168" i="42"/>
  <c r="T172" i="42"/>
  <c r="O173" i="42"/>
  <c r="AF173" i="42" s="1"/>
  <c r="AI173" i="42" s="1"/>
  <c r="I173" i="42" s="1"/>
  <c r="O304" i="42"/>
  <c r="R304" i="42" s="1"/>
  <c r="U232" i="42"/>
  <c r="AF218" i="42"/>
  <c r="AI218" i="42" s="1"/>
  <c r="I218" i="42" s="1"/>
  <c r="AH370" i="42"/>
  <c r="AG219" i="42"/>
  <c r="AH222" i="42"/>
  <c r="R127" i="42"/>
  <c r="R130" i="42"/>
  <c r="AG266" i="42"/>
  <c r="AG44" i="42"/>
  <c r="AG119" i="42"/>
  <c r="AG159" i="42"/>
  <c r="AG217" i="42"/>
  <c r="AG309" i="42"/>
  <c r="AG3" i="42"/>
  <c r="S30" i="42"/>
  <c r="U30" i="42" s="1"/>
  <c r="AH30" i="42"/>
  <c r="S96" i="42"/>
  <c r="Q7" i="42"/>
  <c r="AH34" i="42"/>
  <c r="Q286" i="42"/>
  <c r="AG138" i="42"/>
  <c r="Q109" i="42"/>
  <c r="J22" i="42"/>
  <c r="U95" i="42"/>
  <c r="J95" i="42"/>
  <c r="U205" i="42"/>
  <c r="J205" i="42"/>
  <c r="U199" i="42"/>
  <c r="J199" i="42"/>
  <c r="I228" i="42"/>
  <c r="M181" i="42"/>
  <c r="M156" i="42"/>
  <c r="M118" i="42"/>
  <c r="M326" i="42"/>
  <c r="M75" i="42"/>
  <c r="AH90" i="42"/>
  <c r="Q90" i="42"/>
  <c r="AF90" i="42"/>
  <c r="AI90" i="42" s="1"/>
  <c r="I90" i="42" s="1"/>
  <c r="AF276" i="42"/>
  <c r="AI276" i="42" s="1"/>
  <c r="I276" i="42" s="1"/>
  <c r="R276" i="42"/>
  <c r="AH281" i="42"/>
  <c r="Q281" i="42"/>
  <c r="AF281" i="42"/>
  <c r="AI281" i="42" s="1"/>
  <c r="I281" i="42" s="1"/>
  <c r="J258" i="42"/>
  <c r="U258" i="42"/>
  <c r="J166" i="42"/>
  <c r="U166" i="42"/>
  <c r="AH283" i="42"/>
  <c r="Q283" i="42"/>
  <c r="AF283" i="42"/>
  <c r="AI283" i="42" s="1"/>
  <c r="I283" i="42" s="1"/>
  <c r="AF264" i="42"/>
  <c r="AI264" i="42" s="1"/>
  <c r="I264" i="42" s="1"/>
  <c r="R264" i="42"/>
  <c r="T47" i="42"/>
  <c r="AH47" i="42"/>
  <c r="S48" i="42"/>
  <c r="AG48" i="42"/>
  <c r="Q49" i="42"/>
  <c r="T50" i="42"/>
  <c r="AH50" i="42"/>
  <c r="S123" i="42"/>
  <c r="AG123" i="42"/>
  <c r="R124" i="42"/>
  <c r="AF124" i="42"/>
  <c r="AI124" i="42" s="1"/>
  <c r="I124" i="42" s="1"/>
  <c r="Q125" i="42"/>
  <c r="T126" i="42"/>
  <c r="AH126" i="42"/>
  <c r="S184" i="42"/>
  <c r="AG184" i="42"/>
  <c r="R185" i="42"/>
  <c r="AF185" i="42"/>
  <c r="AI185" i="42" s="1"/>
  <c r="I185" i="42" s="1"/>
  <c r="Q186" i="42"/>
  <c r="R187" i="42"/>
  <c r="AF187" i="42"/>
  <c r="AI187" i="42" s="1"/>
  <c r="I187" i="42" s="1"/>
  <c r="Q246" i="42"/>
  <c r="T247" i="42"/>
  <c r="AH247" i="42"/>
  <c r="S248" i="42"/>
  <c r="AG248" i="42"/>
  <c r="R249" i="42"/>
  <c r="AF249" i="42"/>
  <c r="AI249" i="42" s="1"/>
  <c r="I249" i="42" s="1"/>
  <c r="Q310" i="42"/>
  <c r="AH311" i="42"/>
  <c r="S312" i="42"/>
  <c r="AG312" i="42"/>
  <c r="R313" i="42"/>
  <c r="AF313" i="42"/>
  <c r="AI313" i="42" s="1"/>
  <c r="I313" i="42" s="1"/>
  <c r="U227" i="42"/>
  <c r="J344" i="42"/>
  <c r="U346" i="42"/>
  <c r="U334" i="42"/>
  <c r="U335" i="42"/>
  <c r="U194" i="42"/>
  <c r="U351" i="42"/>
  <c r="U337" i="42"/>
  <c r="U271" i="42"/>
  <c r="U355" i="42"/>
  <c r="AH198" i="42"/>
  <c r="M224" i="42"/>
  <c r="M376" i="42"/>
  <c r="M83" i="42"/>
  <c r="M329" i="42"/>
  <c r="M46" i="42"/>
  <c r="M270" i="42"/>
  <c r="J86" i="42"/>
  <c r="U86" i="42"/>
  <c r="J58" i="42"/>
  <c r="U58" i="42"/>
  <c r="AH277" i="42"/>
  <c r="Q277" i="42"/>
  <c r="AF277" i="42"/>
  <c r="AI277" i="42" s="1"/>
  <c r="I277" i="42" s="1"/>
  <c r="AF94" i="42"/>
  <c r="AI94" i="42" s="1"/>
  <c r="I94" i="42" s="1"/>
  <c r="R94" i="42"/>
  <c r="AH201" i="42"/>
  <c r="Q201" i="42"/>
  <c r="AF201" i="42"/>
  <c r="AI201" i="42" s="1"/>
  <c r="I201" i="42" s="1"/>
  <c r="R299" i="42"/>
  <c r="T299" i="42"/>
  <c r="J4" i="42"/>
  <c r="U4" i="42"/>
  <c r="Q304" i="42"/>
  <c r="AG304" i="42"/>
  <c r="S304" i="42"/>
  <c r="AH304" i="42"/>
  <c r="S47" i="42"/>
  <c r="AG47" i="42"/>
  <c r="R48" i="42"/>
  <c r="AF48" i="42"/>
  <c r="AI48" i="42" s="1"/>
  <c r="I48" i="42" s="1"/>
  <c r="T49" i="42"/>
  <c r="AH49" i="42"/>
  <c r="S50" i="42"/>
  <c r="AG50" i="42"/>
  <c r="R123" i="42"/>
  <c r="AF123" i="42"/>
  <c r="AI123" i="42" s="1"/>
  <c r="I123" i="42" s="1"/>
  <c r="Q124" i="42"/>
  <c r="T125" i="42"/>
  <c r="AH125" i="42"/>
  <c r="S126" i="42"/>
  <c r="AG126" i="42"/>
  <c r="R184" i="42"/>
  <c r="AF184" i="42"/>
  <c r="AI184" i="42" s="1"/>
  <c r="I184" i="42" s="1"/>
  <c r="Q185" i="42"/>
  <c r="AH186" i="42"/>
  <c r="Q187" i="42"/>
  <c r="AH246" i="42"/>
  <c r="S247" i="42"/>
  <c r="AG247" i="42"/>
  <c r="R248" i="42"/>
  <c r="Q249" i="42"/>
  <c r="AH310" i="42"/>
  <c r="S311" i="42"/>
  <c r="R312" i="42"/>
  <c r="Q313" i="42"/>
  <c r="U228" i="42"/>
  <c r="U348" i="42"/>
  <c r="U191" i="42"/>
  <c r="AG90" i="42"/>
  <c r="AG281" i="42"/>
  <c r="U255" i="42"/>
  <c r="U29" i="42"/>
  <c r="AG283" i="42"/>
  <c r="AH95" i="42"/>
  <c r="Q95" i="42"/>
  <c r="AF95" i="42"/>
  <c r="AI95" i="42" s="1"/>
  <c r="I95" i="42" s="1"/>
  <c r="AF198" i="42"/>
  <c r="AI198" i="42" s="1"/>
  <c r="I198" i="42" s="1"/>
  <c r="R198" i="42"/>
  <c r="J296" i="42"/>
  <c r="U296" i="42"/>
  <c r="J167" i="42"/>
  <c r="U167" i="42"/>
  <c r="T201" i="42"/>
  <c r="J201" i="42" s="1"/>
  <c r="R201" i="42"/>
  <c r="AH205" i="42"/>
  <c r="Q205" i="42"/>
  <c r="AF205" i="42"/>
  <c r="AI205" i="42" s="1"/>
  <c r="I205" i="42" s="1"/>
  <c r="Q173" i="42"/>
  <c r="S173" i="42"/>
  <c r="S206" i="42"/>
  <c r="Q206" i="42"/>
  <c r="AF47" i="42"/>
  <c r="AI47" i="42" s="1"/>
  <c r="Q48" i="42"/>
  <c r="S49" i="42"/>
  <c r="AG49" i="42"/>
  <c r="AF50" i="42"/>
  <c r="AI50" i="42" s="1"/>
  <c r="I50" i="42" s="1"/>
  <c r="Q123" i="42"/>
  <c r="AH124" i="42"/>
  <c r="S125" i="42"/>
  <c r="AG125" i="42"/>
  <c r="AF126" i="42"/>
  <c r="AI126" i="42" s="1"/>
  <c r="I126" i="42" s="1"/>
  <c r="Q184" i="42"/>
  <c r="AH185" i="42"/>
  <c r="S186" i="42"/>
  <c r="AG186" i="42"/>
  <c r="AH187" i="42"/>
  <c r="S246" i="42"/>
  <c r="AH249" i="42"/>
  <c r="S310" i="42"/>
  <c r="AH313" i="42"/>
  <c r="U349" i="42"/>
  <c r="U353" i="42"/>
  <c r="U339" i="42"/>
  <c r="U273" i="42"/>
  <c r="S90" i="42"/>
  <c r="AH276" i="42"/>
  <c r="S281" i="42"/>
  <c r="S283" i="42"/>
  <c r="M78" i="42"/>
  <c r="M77" i="42"/>
  <c r="M76" i="42"/>
  <c r="M244" i="42"/>
  <c r="M243" i="42"/>
  <c r="M242" i="42"/>
  <c r="M241" i="42"/>
  <c r="M240" i="42"/>
  <c r="M239" i="42"/>
  <c r="M84" i="42"/>
  <c r="M294" i="42"/>
  <c r="M161" i="42"/>
  <c r="M23" i="42"/>
  <c r="M157" i="42"/>
  <c r="M330" i="42"/>
  <c r="M214" i="42"/>
  <c r="M289" i="42"/>
  <c r="M69" i="42"/>
  <c r="M150" i="42"/>
  <c r="M149" i="42"/>
  <c r="M68" i="42"/>
  <c r="M67" i="42"/>
  <c r="M115" i="42"/>
  <c r="M114" i="42"/>
  <c r="M113" i="42"/>
  <c r="M112" i="42"/>
  <c r="M111" i="42"/>
  <c r="M110" i="42"/>
  <c r="M148" i="42"/>
  <c r="M147" i="42"/>
  <c r="M146" i="42"/>
  <c r="M145" i="42"/>
  <c r="M265" i="42"/>
  <c r="M178" i="42"/>
  <c r="M177" i="42"/>
  <c r="M308" i="42"/>
  <c r="M40" i="42"/>
  <c r="M39" i="42"/>
  <c r="M38" i="42"/>
  <c r="M37" i="42"/>
  <c r="M315" i="42"/>
  <c r="M53" i="42"/>
  <c r="M253" i="42"/>
  <c r="M131" i="42"/>
  <c r="M127" i="42"/>
  <c r="M392" i="42"/>
  <c r="M391" i="42"/>
  <c r="M390" i="42"/>
  <c r="M389" i="42"/>
  <c r="M388" i="42"/>
  <c r="M387" i="42"/>
  <c r="O386" i="42"/>
  <c r="O385" i="42"/>
  <c r="O384" i="42"/>
  <c r="O383" i="42"/>
  <c r="O382" i="42"/>
  <c r="M381" i="42"/>
  <c r="M380" i="42"/>
  <c r="M379" i="42"/>
  <c r="M378" i="42"/>
  <c r="M377" i="42"/>
  <c r="M41" i="42"/>
  <c r="M288" i="42"/>
  <c r="M316" i="42"/>
  <c r="M54" i="42"/>
  <c r="M254" i="42"/>
  <c r="M250" i="42"/>
  <c r="M128" i="42"/>
  <c r="M42" i="42"/>
  <c r="M213" i="42"/>
  <c r="M317" i="42"/>
  <c r="M55" i="42"/>
  <c r="M51" i="42"/>
  <c r="M251" i="42"/>
  <c r="M129" i="42"/>
  <c r="M318" i="42"/>
  <c r="M130" i="42"/>
  <c r="M252" i="42"/>
  <c r="M52" i="42"/>
  <c r="M314" i="42"/>
  <c r="J27" i="42"/>
  <c r="U27" i="42"/>
  <c r="J132" i="42"/>
  <c r="U132" i="42"/>
  <c r="AF89" i="42"/>
  <c r="AI89" i="42" s="1"/>
  <c r="I89" i="42" s="1"/>
  <c r="R89" i="42"/>
  <c r="AH199" i="42"/>
  <c r="Q199" i="42"/>
  <c r="AF199" i="42"/>
  <c r="AI199" i="42" s="1"/>
  <c r="I199" i="42" s="1"/>
  <c r="AF280" i="42"/>
  <c r="AI280" i="42" s="1"/>
  <c r="I280" i="42" s="1"/>
  <c r="R280" i="42"/>
  <c r="R168" i="42"/>
  <c r="T168" i="42"/>
  <c r="AF203" i="42"/>
  <c r="AI203" i="42" s="1"/>
  <c r="I203" i="42" s="1"/>
  <c r="R203" i="42"/>
  <c r="S124" i="42"/>
  <c r="S185" i="42"/>
  <c r="S187" i="42"/>
  <c r="T248" i="42"/>
  <c r="S249" i="42"/>
  <c r="T312" i="42"/>
  <c r="S313" i="42"/>
  <c r="U356" i="42"/>
  <c r="U357" i="42"/>
  <c r="T276" i="42"/>
  <c r="S277" i="42"/>
  <c r="AG95" i="42"/>
  <c r="U259" i="42"/>
  <c r="U261" i="42"/>
  <c r="AG201" i="42"/>
  <c r="T264" i="42"/>
  <c r="AG205" i="42"/>
  <c r="J17" i="42"/>
  <c r="U17" i="42"/>
  <c r="T237" i="42"/>
  <c r="J237" i="42" s="1"/>
  <c r="R237" i="42"/>
  <c r="U155" i="42"/>
  <c r="J155" i="42"/>
  <c r="U219" i="42"/>
  <c r="J219" i="42"/>
  <c r="AG82" i="42"/>
  <c r="S82" i="42"/>
  <c r="AH82" i="42"/>
  <c r="AG223" i="42"/>
  <c r="S223" i="42"/>
  <c r="AH223" i="42"/>
  <c r="J169" i="42"/>
  <c r="U169" i="42"/>
  <c r="J97" i="42"/>
  <c r="U97" i="42"/>
  <c r="T304" i="42"/>
  <c r="J19" i="42"/>
  <c r="U19" i="42"/>
  <c r="AG269" i="42"/>
  <c r="S269" i="42"/>
  <c r="AH269" i="42"/>
  <c r="AF374" i="42"/>
  <c r="AI374" i="42" s="1"/>
  <c r="I374" i="42" s="1"/>
  <c r="AG374" i="42"/>
  <c r="S374" i="42"/>
  <c r="AH374" i="42"/>
  <c r="S89" i="42"/>
  <c r="AG89" i="42"/>
  <c r="R90" i="42"/>
  <c r="Q91" i="42"/>
  <c r="T275" i="42"/>
  <c r="AH275" i="42"/>
  <c r="S276" i="42"/>
  <c r="AG276" i="42"/>
  <c r="R277" i="42"/>
  <c r="Q92" i="42"/>
  <c r="T93" i="42"/>
  <c r="AH93" i="42"/>
  <c r="S94" i="42"/>
  <c r="AG94" i="42"/>
  <c r="R95" i="42"/>
  <c r="Q196" i="42"/>
  <c r="T197" i="42"/>
  <c r="AH197" i="42"/>
  <c r="S198" i="42"/>
  <c r="AG198" i="42"/>
  <c r="R199" i="42"/>
  <c r="Q278" i="42"/>
  <c r="T279" i="42"/>
  <c r="AH279" i="42"/>
  <c r="S280" i="42"/>
  <c r="AG280" i="42"/>
  <c r="R281" i="42"/>
  <c r="AH168" i="42"/>
  <c r="AH299" i="42"/>
  <c r="Q31" i="42"/>
  <c r="T170" i="42"/>
  <c r="AH170" i="42"/>
  <c r="S203" i="42"/>
  <c r="AG203" i="42"/>
  <c r="R283" i="42"/>
  <c r="Q301" i="42"/>
  <c r="T171" i="42"/>
  <c r="AH171" i="42"/>
  <c r="S264" i="42"/>
  <c r="AG264" i="42"/>
  <c r="T32" i="42"/>
  <c r="AH32" i="42"/>
  <c r="S172" i="42"/>
  <c r="AG172" i="42"/>
  <c r="R205" i="42"/>
  <c r="Q284" i="42"/>
  <c r="T302" i="42"/>
  <c r="AH302" i="42"/>
  <c r="AG237" i="42"/>
  <c r="U20" i="42"/>
  <c r="T129" i="42"/>
  <c r="T317" i="42"/>
  <c r="J180" i="42"/>
  <c r="U180" i="42"/>
  <c r="AF45" i="42"/>
  <c r="AI45" i="42" s="1"/>
  <c r="I45" i="42" s="1"/>
  <c r="AG45" i="42"/>
  <c r="S45" i="42"/>
  <c r="AH45" i="42"/>
  <c r="J375" i="42"/>
  <c r="T91" i="42"/>
  <c r="S275" i="42"/>
  <c r="AG275" i="42"/>
  <c r="T92" i="42"/>
  <c r="S93" i="42"/>
  <c r="AG93" i="42"/>
  <c r="T196" i="42"/>
  <c r="S197" i="42"/>
  <c r="AG197" i="42"/>
  <c r="T278" i="42"/>
  <c r="S279" i="42"/>
  <c r="AG279" i="42"/>
  <c r="S168" i="42"/>
  <c r="AG168" i="42"/>
  <c r="S299" i="42"/>
  <c r="T31" i="42"/>
  <c r="S170" i="42"/>
  <c r="AG170" i="42"/>
  <c r="T301" i="42"/>
  <c r="S171" i="42"/>
  <c r="AG171" i="42"/>
  <c r="S32" i="42"/>
  <c r="AG32" i="42"/>
  <c r="AF172" i="42"/>
  <c r="AI172" i="42" s="1"/>
  <c r="I172" i="42" s="1"/>
  <c r="AH284" i="42"/>
  <c r="S302" i="42"/>
  <c r="AG302" i="42"/>
  <c r="O206" i="42"/>
  <c r="AH206" i="42" s="1"/>
  <c r="U208" i="42"/>
  <c r="U175" i="42"/>
  <c r="U212" i="42"/>
  <c r="U136" i="42"/>
  <c r="U100" i="42"/>
  <c r="U103" i="42"/>
  <c r="U61" i="42"/>
  <c r="U140" i="42"/>
  <c r="U63" i="42"/>
  <c r="U291" i="42"/>
  <c r="U12" i="42"/>
  <c r="U341" i="42"/>
  <c r="U367" i="42"/>
  <c r="U233" i="42"/>
  <c r="U116" i="42"/>
  <c r="AH154" i="42"/>
  <c r="AF82" i="42"/>
  <c r="AI82" i="42" s="1"/>
  <c r="I82" i="42" s="1"/>
  <c r="AF223" i="42"/>
  <c r="AI223" i="42" s="1"/>
  <c r="I223" i="42" s="1"/>
  <c r="T55" i="42"/>
  <c r="AH237" i="42"/>
  <c r="Q237" i="42"/>
  <c r="AF237" i="42"/>
  <c r="AI237" i="42" s="1"/>
  <c r="I237" i="42" s="1"/>
  <c r="J151" i="42"/>
  <c r="U151" i="42"/>
  <c r="AH155" i="42"/>
  <c r="Q155" i="42"/>
  <c r="AF155" i="42"/>
  <c r="AI155" i="42" s="1"/>
  <c r="I155" i="42" s="1"/>
  <c r="AG221" i="42"/>
  <c r="S221" i="42"/>
  <c r="AH221" i="42"/>
  <c r="J373" i="42"/>
  <c r="U373" i="42"/>
  <c r="S91" i="42"/>
  <c r="S92" i="42"/>
  <c r="S196" i="42"/>
  <c r="S278" i="42"/>
  <c r="S31" i="42"/>
  <c r="S301" i="42"/>
  <c r="S284" i="42"/>
  <c r="U235" i="42"/>
  <c r="U73" i="42"/>
  <c r="T154" i="42"/>
  <c r="AG155" i="42"/>
  <c r="T51" i="42"/>
  <c r="T213" i="42"/>
  <c r="T42" i="42"/>
  <c r="J238" i="42"/>
  <c r="U238" i="42"/>
  <c r="T74" i="42"/>
  <c r="AH74" i="42"/>
  <c r="S154" i="42"/>
  <c r="AG154" i="42"/>
  <c r="S117" i="42"/>
  <c r="AG117" i="42"/>
  <c r="AF219" i="42"/>
  <c r="AI219" i="42" s="1"/>
  <c r="I219" i="42" s="1"/>
  <c r="AF220" i="42"/>
  <c r="AI220" i="42" s="1"/>
  <c r="I220" i="42" s="1"/>
  <c r="AF373" i="42"/>
  <c r="AI373" i="42" s="1"/>
  <c r="I373" i="42" s="1"/>
  <c r="AF375" i="42"/>
  <c r="AI375" i="42" s="1"/>
  <c r="I375" i="42" s="1"/>
  <c r="T128" i="42"/>
  <c r="T250" i="42"/>
  <c r="T254" i="42"/>
  <c r="T54" i="42"/>
  <c r="T316" i="42"/>
  <c r="T288" i="42"/>
  <c r="AH8" i="42"/>
  <c r="AG8" i="42"/>
  <c r="J230" i="42"/>
  <c r="U230" i="42"/>
  <c r="J300" i="42"/>
  <c r="U300" i="42"/>
  <c r="J229" i="42"/>
  <c r="U229" i="42"/>
  <c r="J66" i="42"/>
  <c r="U66" i="42"/>
  <c r="S292" i="42"/>
  <c r="S74" i="42"/>
  <c r="AG74" i="42"/>
  <c r="AF154" i="42"/>
  <c r="AI154" i="42" s="1"/>
  <c r="I154" i="42" s="1"/>
  <c r="AF117" i="42"/>
  <c r="AI117" i="42" s="1"/>
  <c r="I117" i="42" s="1"/>
  <c r="Q218" i="42"/>
  <c r="S370" i="42"/>
  <c r="AG370" i="42"/>
  <c r="S371" i="42"/>
  <c r="AG371" i="42"/>
  <c r="S372" i="42"/>
  <c r="AG372" i="42"/>
  <c r="U9" i="42"/>
  <c r="J9" i="42"/>
  <c r="J107" i="42"/>
  <c r="U107" i="42"/>
  <c r="J25" i="42"/>
  <c r="S8" i="42"/>
  <c r="Q70" i="42"/>
  <c r="J215" i="42"/>
  <c r="Q266" i="42"/>
  <c r="AF362" i="42"/>
  <c r="AI362" i="42" s="1"/>
  <c r="I362" i="42" s="1"/>
  <c r="S393" i="42"/>
  <c r="AG393" i="42"/>
  <c r="R78" i="42"/>
  <c r="S10" i="42"/>
  <c r="AG10" i="42"/>
  <c r="AF24" i="42"/>
  <c r="AI24" i="42" s="1"/>
  <c r="I24" i="42" s="1"/>
  <c r="Q43" i="42"/>
  <c r="AH44" i="42"/>
  <c r="S79" i="42"/>
  <c r="AG79" i="42"/>
  <c r="AF80" i="42"/>
  <c r="AI80" i="42" s="1"/>
  <c r="I80" i="42" s="1"/>
  <c r="Q81" i="42"/>
  <c r="AH119" i="42"/>
  <c r="S120" i="42"/>
  <c r="AG120" i="42"/>
  <c r="AF121" i="42"/>
  <c r="AI121" i="42" s="1"/>
  <c r="I121" i="42" s="1"/>
  <c r="Q122" i="42"/>
  <c r="AH159" i="42"/>
  <c r="S160" i="42"/>
  <c r="AG160" i="42"/>
  <c r="AF183" i="42"/>
  <c r="AI183" i="42" s="1"/>
  <c r="I183" i="42" s="1"/>
  <c r="Q216" i="42"/>
  <c r="AH217" i="42"/>
  <c r="S245" i="42"/>
  <c r="AG245" i="42"/>
  <c r="AF268" i="42"/>
  <c r="AI268" i="42" s="1"/>
  <c r="I268" i="42" s="1"/>
  <c r="Q295" i="42"/>
  <c r="AH309" i="42"/>
  <c r="S327" i="42"/>
  <c r="AG327" i="42"/>
  <c r="S3" i="42"/>
  <c r="U3" i="42" s="1"/>
  <c r="AF30" i="42"/>
  <c r="AI30" i="42" s="1"/>
  <c r="I30" i="42" s="1"/>
  <c r="AJ30" i="42"/>
  <c r="Q96" i="42"/>
  <c r="AG96" i="42"/>
  <c r="AH169" i="42"/>
  <c r="S202" i="42"/>
  <c r="U202" i="42" s="1"/>
  <c r="AF263" i="42"/>
  <c r="AI263" i="42" s="1"/>
  <c r="I263" i="42" s="1"/>
  <c r="AJ263" i="42"/>
  <c r="Q282" i="42"/>
  <c r="AG282" i="42"/>
  <c r="AH300" i="42"/>
  <c r="S7" i="42"/>
  <c r="U7" i="42" s="1"/>
  <c r="AF34" i="42"/>
  <c r="AI34" i="42" s="1"/>
  <c r="I34" i="42" s="1"/>
  <c r="AJ34" i="42"/>
  <c r="Q59" i="42"/>
  <c r="AG59" i="42"/>
  <c r="AH97" i="42"/>
  <c r="S135" i="42"/>
  <c r="U135" i="42" s="1"/>
  <c r="AF176" i="42"/>
  <c r="AI176" i="42" s="1"/>
  <c r="I176" i="42" s="1"/>
  <c r="AJ176" i="42"/>
  <c r="Q211" i="42"/>
  <c r="AG211" i="42"/>
  <c r="AH229" i="42"/>
  <c r="S286" i="42"/>
  <c r="U286" i="42" s="1"/>
  <c r="AF306" i="42"/>
  <c r="AI306" i="42" s="1"/>
  <c r="I306" i="42" s="1"/>
  <c r="AJ306" i="42"/>
  <c r="Q360" i="42"/>
  <c r="AG360" i="42"/>
  <c r="AH107" i="42"/>
  <c r="S138" i="42"/>
  <c r="U138" i="42" s="1"/>
  <c r="AF307" i="42"/>
  <c r="AI307" i="42" s="1"/>
  <c r="I307" i="42" s="1"/>
  <c r="AJ307" i="42"/>
  <c r="Q361" i="42"/>
  <c r="AG361" i="42"/>
  <c r="AH66" i="42"/>
  <c r="S109" i="42"/>
  <c r="AF144" i="42"/>
  <c r="AI144" i="42" s="1"/>
  <c r="I144" i="42" s="1"/>
  <c r="AJ144" i="42"/>
  <c r="Q22" i="42"/>
  <c r="AG22" i="42"/>
  <c r="AH238" i="42"/>
  <c r="S324" i="42"/>
  <c r="AH70" i="42"/>
  <c r="AH266" i="42"/>
  <c r="U290" i="42"/>
  <c r="Q362" i="42"/>
  <c r="T294" i="42"/>
  <c r="Q24" i="42"/>
  <c r="AH43" i="42"/>
  <c r="Q80" i="42"/>
  <c r="AH81" i="42"/>
  <c r="Q121" i="42"/>
  <c r="AH122" i="42"/>
  <c r="Q183" i="42"/>
  <c r="AH216" i="42"/>
  <c r="Q268" i="42"/>
  <c r="AH295" i="42"/>
  <c r="T84" i="42"/>
  <c r="AF96" i="42"/>
  <c r="AI96" i="42" s="1"/>
  <c r="I96" i="42" s="1"/>
  <c r="AJ96" i="42"/>
  <c r="Q169" i="42"/>
  <c r="AG169" i="42"/>
  <c r="AH202" i="42"/>
  <c r="AF282" i="42"/>
  <c r="AI282" i="42" s="1"/>
  <c r="I282" i="42" s="1"/>
  <c r="AJ282" i="42"/>
  <c r="Q300" i="42"/>
  <c r="AG300" i="42"/>
  <c r="AH7" i="42"/>
  <c r="AF59" i="42"/>
  <c r="AI59" i="42" s="1"/>
  <c r="I59" i="42" s="1"/>
  <c r="AJ59" i="42"/>
  <c r="Q97" i="42"/>
  <c r="AG97" i="42"/>
  <c r="AH135" i="42"/>
  <c r="AF211" i="42"/>
  <c r="AI211" i="42" s="1"/>
  <c r="I211" i="42" s="1"/>
  <c r="AJ211" i="42"/>
  <c r="Q229" i="42"/>
  <c r="AG229" i="42"/>
  <c r="AF360" i="42"/>
  <c r="AI360" i="42" s="1"/>
  <c r="I360" i="42" s="1"/>
  <c r="AJ360" i="42"/>
  <c r="Q107" i="42"/>
  <c r="AG107" i="42"/>
  <c r="AH138" i="42"/>
  <c r="S307" i="42"/>
  <c r="U307" i="42" s="1"/>
  <c r="AF361" i="42"/>
  <c r="AI361" i="42" s="1"/>
  <c r="I361" i="42" s="1"/>
  <c r="AJ361" i="42"/>
  <c r="Q66" i="42"/>
  <c r="AG66" i="42"/>
  <c r="AH109" i="42"/>
  <c r="S144" i="42"/>
  <c r="U144" i="42" s="1"/>
  <c r="AF22" i="42"/>
  <c r="AI22" i="42" s="1"/>
  <c r="I22" i="42" s="1"/>
  <c r="AJ22" i="42"/>
  <c r="Q238" i="42"/>
  <c r="AG238" i="42"/>
  <c r="AH324" i="42"/>
  <c r="AH362" i="42"/>
  <c r="AH24" i="42"/>
  <c r="AH80" i="42"/>
  <c r="AH121" i="42"/>
  <c r="AH183" i="42"/>
  <c r="AH268" i="42"/>
  <c r="AF169" i="42"/>
  <c r="AI169" i="42" s="1"/>
  <c r="I169" i="42" s="1"/>
  <c r="AJ169" i="42"/>
  <c r="AF300" i="42"/>
  <c r="AI300" i="42" s="1"/>
  <c r="I300" i="42" s="1"/>
  <c r="AJ300" i="42"/>
  <c r="AF97" i="42"/>
  <c r="AI97" i="42" s="1"/>
  <c r="I97" i="42" s="1"/>
  <c r="AJ97" i="42"/>
  <c r="AF229" i="42"/>
  <c r="AI229" i="42" s="1"/>
  <c r="I229" i="42" s="1"/>
  <c r="AJ229" i="42"/>
  <c r="AF107" i="42"/>
  <c r="AI107" i="42" s="1"/>
  <c r="I107" i="42" s="1"/>
  <c r="AJ107" i="42"/>
  <c r="AF66" i="42"/>
  <c r="AI66" i="42" s="1"/>
  <c r="I66" i="42" s="1"/>
  <c r="AJ66" i="42"/>
  <c r="AF238" i="42"/>
  <c r="AI238" i="42" s="1"/>
  <c r="I238" i="42" s="1"/>
  <c r="AJ238" i="42"/>
  <c r="S362" i="42"/>
  <c r="S24" i="42"/>
  <c r="AF43" i="42"/>
  <c r="AI43" i="42" s="1"/>
  <c r="I43" i="42" s="1"/>
  <c r="S80" i="42"/>
  <c r="AF81" i="42"/>
  <c r="AI81" i="42" s="1"/>
  <c r="I81" i="42" s="1"/>
  <c r="S121" i="42"/>
  <c r="AF122" i="42"/>
  <c r="AI122" i="42" s="1"/>
  <c r="I122" i="42" s="1"/>
  <c r="S183" i="42"/>
  <c r="AF216" i="42"/>
  <c r="AI216" i="42" s="1"/>
  <c r="I216" i="42" s="1"/>
  <c r="S268" i="42"/>
  <c r="AF295" i="42"/>
  <c r="AI295" i="42" s="1"/>
  <c r="I295" i="42" s="1"/>
  <c r="AF3" i="42"/>
  <c r="AI3" i="42" s="1"/>
  <c r="I3" i="42" s="1"/>
  <c r="Q30" i="42"/>
  <c r="AF202" i="42"/>
  <c r="AI202" i="42" s="1"/>
  <c r="I202" i="42" s="1"/>
  <c r="Q263" i="42"/>
  <c r="AF7" i="42"/>
  <c r="AI7" i="42" s="1"/>
  <c r="I7" i="42" s="1"/>
  <c r="Q34" i="42"/>
  <c r="AF135" i="42"/>
  <c r="AI135" i="42" s="1"/>
  <c r="I135" i="42" s="1"/>
  <c r="Q176" i="42"/>
  <c r="AF286" i="42"/>
  <c r="AI286" i="42" s="1"/>
  <c r="I286" i="42" s="1"/>
  <c r="Q306" i="42"/>
  <c r="AF138" i="42"/>
  <c r="AI138" i="42" s="1"/>
  <c r="I138" i="42" s="1"/>
  <c r="Q307" i="42"/>
  <c r="AF109" i="42"/>
  <c r="AI109" i="42" s="1"/>
  <c r="I109" i="42" s="1"/>
  <c r="Q144" i="42"/>
  <c r="AF324" i="42"/>
  <c r="AI324" i="42" s="1"/>
  <c r="I324" i="42" s="1"/>
  <c r="J309" i="42" l="1"/>
  <c r="AG173" i="42"/>
  <c r="AF304" i="42"/>
  <c r="AI304" i="42" s="1"/>
  <c r="I304" i="42" s="1"/>
  <c r="U237" i="42"/>
  <c r="J59" i="42"/>
  <c r="T292" i="42"/>
  <c r="U292" i="42" s="1"/>
  <c r="AH173" i="42"/>
  <c r="J263" i="42"/>
  <c r="J34" i="42"/>
  <c r="J135" i="42"/>
  <c r="U159" i="42"/>
  <c r="J159" i="42"/>
  <c r="U81" i="42"/>
  <c r="J81" i="42"/>
  <c r="U96" i="42"/>
  <c r="J96" i="42"/>
  <c r="R173" i="42"/>
  <c r="T173" i="42"/>
  <c r="U119" i="42"/>
  <c r="J119" i="42"/>
  <c r="AF299" i="42"/>
  <c r="AI299" i="42" s="1"/>
  <c r="I299" i="42" s="1"/>
  <c r="Q299" i="42"/>
  <c r="U282" i="42"/>
  <c r="J282" i="42"/>
  <c r="U295" i="42"/>
  <c r="J295" i="42"/>
  <c r="U43" i="42"/>
  <c r="J43" i="42"/>
  <c r="U70" i="42"/>
  <c r="J70" i="42"/>
  <c r="J328" i="42"/>
  <c r="AG292" i="42"/>
  <c r="AH292" i="42"/>
  <c r="J176" i="42"/>
  <c r="J360" i="42"/>
  <c r="U44" i="42"/>
  <c r="J44" i="42"/>
  <c r="U266" i="42"/>
  <c r="J266" i="42"/>
  <c r="U216" i="42"/>
  <c r="J216" i="42"/>
  <c r="U220" i="42"/>
  <c r="J30" i="42"/>
  <c r="U218" i="42"/>
  <c r="J218" i="42"/>
  <c r="U217" i="42"/>
  <c r="J217" i="42"/>
  <c r="U122" i="42"/>
  <c r="J122" i="42"/>
  <c r="U222" i="42"/>
  <c r="J306" i="42"/>
  <c r="AF292" i="42"/>
  <c r="AI292" i="42" s="1"/>
  <c r="I292" i="42" s="1"/>
  <c r="J183" i="42"/>
  <c r="U183" i="42"/>
  <c r="J80" i="42"/>
  <c r="U80" i="42"/>
  <c r="U109" i="42"/>
  <c r="J109" i="42"/>
  <c r="U245" i="42"/>
  <c r="J245" i="42"/>
  <c r="U120" i="42"/>
  <c r="J120" i="42"/>
  <c r="U10" i="42"/>
  <c r="J10" i="42"/>
  <c r="J292" i="42"/>
  <c r="U117" i="42"/>
  <c r="J117" i="42"/>
  <c r="U31" i="42"/>
  <c r="J31" i="42"/>
  <c r="U91" i="42"/>
  <c r="J91" i="42"/>
  <c r="U221" i="42"/>
  <c r="J221" i="42"/>
  <c r="J170" i="42"/>
  <c r="U170" i="42"/>
  <c r="J275" i="42"/>
  <c r="U275" i="42"/>
  <c r="U172" i="42"/>
  <c r="J172" i="42"/>
  <c r="U264" i="42"/>
  <c r="J264" i="42"/>
  <c r="U198" i="42"/>
  <c r="J198" i="42"/>
  <c r="U276" i="42"/>
  <c r="J276" i="42"/>
  <c r="J374" i="42"/>
  <c r="U374" i="42"/>
  <c r="J269" i="42"/>
  <c r="U269" i="42"/>
  <c r="J82" i="42"/>
  <c r="U82" i="42"/>
  <c r="U249" i="42"/>
  <c r="J249" i="42"/>
  <c r="U124" i="42"/>
  <c r="J124" i="42"/>
  <c r="AH314" i="42"/>
  <c r="Q314" i="42"/>
  <c r="AF314" i="42"/>
  <c r="AI314" i="42" s="1"/>
  <c r="I314" i="42" s="1"/>
  <c r="S314" i="42"/>
  <c r="AG314" i="42"/>
  <c r="AH318" i="42"/>
  <c r="Q318" i="42"/>
  <c r="AF318" i="42"/>
  <c r="AI318" i="42" s="1"/>
  <c r="I318" i="42" s="1"/>
  <c r="AG318" i="42"/>
  <c r="S318" i="42"/>
  <c r="Q55" i="42"/>
  <c r="AF55" i="42"/>
  <c r="AI55" i="42" s="1"/>
  <c r="I55" i="42" s="1"/>
  <c r="AG55" i="42"/>
  <c r="S55" i="42"/>
  <c r="AH55" i="42"/>
  <c r="AF128" i="42"/>
  <c r="AI128" i="42" s="1"/>
  <c r="I128" i="42" s="1"/>
  <c r="AG128" i="42"/>
  <c r="S128" i="42"/>
  <c r="AH128" i="42"/>
  <c r="Q128" i="42"/>
  <c r="AF316" i="42"/>
  <c r="AI316" i="42" s="1"/>
  <c r="I316" i="42" s="1"/>
  <c r="AG316" i="42"/>
  <c r="S316" i="42"/>
  <c r="AH316" i="42"/>
  <c r="Q316" i="42"/>
  <c r="AG378" i="42"/>
  <c r="S378" i="42"/>
  <c r="AH378" i="42"/>
  <c r="Q378" i="42"/>
  <c r="AF378" i="42"/>
  <c r="AI378" i="42" s="1"/>
  <c r="I378" i="42" s="1"/>
  <c r="AG382" i="42"/>
  <c r="AH382" i="42"/>
  <c r="T382" i="42"/>
  <c r="AF382" i="42"/>
  <c r="AI382" i="42" s="1"/>
  <c r="I382" i="42" s="1"/>
  <c r="R382" i="42"/>
  <c r="AG386" i="42"/>
  <c r="AH386" i="42"/>
  <c r="T386" i="42"/>
  <c r="AF386" i="42"/>
  <c r="AI386" i="42" s="1"/>
  <c r="I386" i="42" s="1"/>
  <c r="R386" i="42"/>
  <c r="AG390" i="42"/>
  <c r="S390" i="42"/>
  <c r="AH390" i="42"/>
  <c r="Q390" i="42"/>
  <c r="AF390" i="42"/>
  <c r="AI390" i="42" s="1"/>
  <c r="I390" i="42" s="1"/>
  <c r="AG131" i="42"/>
  <c r="S131" i="42"/>
  <c r="AH131" i="42"/>
  <c r="Q131" i="42"/>
  <c r="AF131" i="42"/>
  <c r="AI131" i="42" s="1"/>
  <c r="I131" i="42" s="1"/>
  <c r="AH37" i="42"/>
  <c r="Q37" i="42"/>
  <c r="AF37" i="42"/>
  <c r="AI37" i="42" s="1"/>
  <c r="I37" i="42" s="1"/>
  <c r="AG37" i="42"/>
  <c r="S37" i="42"/>
  <c r="AH308" i="42"/>
  <c r="Q308" i="42"/>
  <c r="AF308" i="42"/>
  <c r="AI308" i="42" s="1"/>
  <c r="I308" i="42" s="1"/>
  <c r="AG308" i="42"/>
  <c r="S308" i="42"/>
  <c r="AH145" i="42"/>
  <c r="Q145" i="42"/>
  <c r="AF145" i="42"/>
  <c r="AI145" i="42" s="1"/>
  <c r="I145" i="42" s="1"/>
  <c r="AG145" i="42"/>
  <c r="S145" i="42"/>
  <c r="AH110" i="42"/>
  <c r="Q110" i="42"/>
  <c r="AF110" i="42"/>
  <c r="AI110" i="42" s="1"/>
  <c r="I110" i="42" s="1"/>
  <c r="AG110" i="42"/>
  <c r="S110" i="42"/>
  <c r="AH114" i="42"/>
  <c r="Q114" i="42"/>
  <c r="AF114" i="42"/>
  <c r="AI114" i="42" s="1"/>
  <c r="I114" i="42" s="1"/>
  <c r="AG114" i="42"/>
  <c r="S114" i="42"/>
  <c r="AH149" i="42"/>
  <c r="Q149" i="42"/>
  <c r="AF149" i="42"/>
  <c r="AI149" i="42" s="1"/>
  <c r="I149" i="42" s="1"/>
  <c r="AG149" i="42"/>
  <c r="S149" i="42"/>
  <c r="AG214" i="42"/>
  <c r="S214" i="42"/>
  <c r="AH214" i="42"/>
  <c r="Q214" i="42"/>
  <c r="AF214" i="42"/>
  <c r="AI214" i="42" s="1"/>
  <c r="I214" i="42" s="1"/>
  <c r="Q161" i="42"/>
  <c r="AF161" i="42"/>
  <c r="AI161" i="42" s="1"/>
  <c r="I161" i="42" s="1"/>
  <c r="AG161" i="42"/>
  <c r="S161" i="42"/>
  <c r="AH161" i="42"/>
  <c r="AH240" i="42"/>
  <c r="Q240" i="42"/>
  <c r="AF240" i="42"/>
  <c r="AI240" i="42" s="1"/>
  <c r="I240" i="42" s="1"/>
  <c r="AG240" i="42"/>
  <c r="S240" i="42"/>
  <c r="AH244" i="42"/>
  <c r="Q244" i="42"/>
  <c r="AF244" i="42"/>
  <c r="AI244" i="42" s="1"/>
  <c r="I244" i="42" s="1"/>
  <c r="AG244" i="42"/>
  <c r="S244" i="42"/>
  <c r="U283" i="42"/>
  <c r="J283" i="42"/>
  <c r="J246" i="42"/>
  <c r="U246" i="42"/>
  <c r="J125" i="42"/>
  <c r="U125" i="42"/>
  <c r="AH83" i="42"/>
  <c r="AF83" i="42"/>
  <c r="AI83" i="42" s="1"/>
  <c r="I83" i="42" s="1"/>
  <c r="S83" i="42"/>
  <c r="AG83" i="42"/>
  <c r="U123" i="42"/>
  <c r="J123" i="42"/>
  <c r="AG326" i="42"/>
  <c r="Q326" i="42"/>
  <c r="AH326" i="42"/>
  <c r="S326" i="42"/>
  <c r="AJ326" i="42"/>
  <c r="AF326" i="42"/>
  <c r="AI326" i="42" s="1"/>
  <c r="I326" i="42" s="1"/>
  <c r="J144" i="42"/>
  <c r="J7" i="42"/>
  <c r="J307" i="42"/>
  <c r="AF206" i="42"/>
  <c r="AI206" i="42" s="1"/>
  <c r="I206" i="42" s="1"/>
  <c r="AG206" i="42"/>
  <c r="J362" i="42"/>
  <c r="U362" i="42"/>
  <c r="U393" i="42"/>
  <c r="J393" i="42"/>
  <c r="J8" i="42"/>
  <c r="U8" i="42"/>
  <c r="U371" i="42"/>
  <c r="J371" i="42"/>
  <c r="U301" i="42"/>
  <c r="J301" i="42"/>
  <c r="U92" i="42"/>
  <c r="J92" i="42"/>
  <c r="J302" i="42"/>
  <c r="U302" i="42"/>
  <c r="J32" i="42"/>
  <c r="U32" i="42"/>
  <c r="U299" i="42"/>
  <c r="J299" i="42"/>
  <c r="J279" i="42"/>
  <c r="U279" i="42"/>
  <c r="U185" i="42"/>
  <c r="J185" i="42"/>
  <c r="AH130" i="42"/>
  <c r="Q130" i="42"/>
  <c r="AF130" i="42"/>
  <c r="AI130" i="42" s="1"/>
  <c r="I130" i="42" s="1"/>
  <c r="AG130" i="42"/>
  <c r="S130" i="42"/>
  <c r="Q51" i="42"/>
  <c r="AF51" i="42"/>
  <c r="AI51" i="42" s="1"/>
  <c r="I51" i="42" s="1"/>
  <c r="AG51" i="42"/>
  <c r="S51" i="42"/>
  <c r="AH51" i="42"/>
  <c r="Q42" i="42"/>
  <c r="AF42" i="42"/>
  <c r="AI42" i="42" s="1"/>
  <c r="I42" i="42" s="1"/>
  <c r="AG42" i="42"/>
  <c r="S42" i="42"/>
  <c r="AH42" i="42"/>
  <c r="AF54" i="42"/>
  <c r="AI54" i="42" s="1"/>
  <c r="I54" i="42" s="1"/>
  <c r="AG54" i="42"/>
  <c r="S54" i="42"/>
  <c r="AH54" i="42"/>
  <c r="Q54" i="42"/>
  <c r="AG377" i="42"/>
  <c r="S377" i="42"/>
  <c r="AH377" i="42"/>
  <c r="Q377" i="42"/>
  <c r="AF377" i="42"/>
  <c r="AI377" i="42" s="1"/>
  <c r="I377" i="42" s="1"/>
  <c r="AG381" i="42"/>
  <c r="S381" i="42"/>
  <c r="AH381" i="42"/>
  <c r="Q381" i="42"/>
  <c r="AF381" i="42"/>
  <c r="AI381" i="42" s="1"/>
  <c r="I381" i="42" s="1"/>
  <c r="AG385" i="42"/>
  <c r="AH385" i="42"/>
  <c r="T385" i="42"/>
  <c r="AF385" i="42"/>
  <c r="AI385" i="42" s="1"/>
  <c r="I385" i="42" s="1"/>
  <c r="R385" i="42"/>
  <c r="AG389" i="42"/>
  <c r="S389" i="42"/>
  <c r="AH389" i="42"/>
  <c r="Q389" i="42"/>
  <c r="AF389" i="42"/>
  <c r="AI389" i="42" s="1"/>
  <c r="I389" i="42" s="1"/>
  <c r="AG127" i="42"/>
  <c r="S127" i="42"/>
  <c r="AH127" i="42"/>
  <c r="Q127" i="42"/>
  <c r="AF127" i="42"/>
  <c r="AI127" i="42" s="1"/>
  <c r="I127" i="42" s="1"/>
  <c r="AG315" i="42"/>
  <c r="S315" i="42"/>
  <c r="AH315" i="42"/>
  <c r="Q315" i="42"/>
  <c r="AF315" i="42"/>
  <c r="AI315" i="42" s="1"/>
  <c r="I315" i="42" s="1"/>
  <c r="AH40" i="42"/>
  <c r="Q40" i="42"/>
  <c r="AF40" i="42"/>
  <c r="AI40" i="42" s="1"/>
  <c r="I40" i="42" s="1"/>
  <c r="AG40" i="42"/>
  <c r="S40" i="42"/>
  <c r="AH265" i="42"/>
  <c r="Q265" i="42"/>
  <c r="AF265" i="42"/>
  <c r="AI265" i="42" s="1"/>
  <c r="I265" i="42" s="1"/>
  <c r="AG265" i="42"/>
  <c r="S265" i="42"/>
  <c r="AH148" i="42"/>
  <c r="Q148" i="42"/>
  <c r="AF148" i="42"/>
  <c r="AI148" i="42" s="1"/>
  <c r="I148" i="42" s="1"/>
  <c r="AG148" i="42"/>
  <c r="S148" i="42"/>
  <c r="AH113" i="42"/>
  <c r="Q113" i="42"/>
  <c r="AF113" i="42"/>
  <c r="AI113" i="42" s="1"/>
  <c r="I113" i="42" s="1"/>
  <c r="AG113" i="42"/>
  <c r="S113" i="42"/>
  <c r="AH68" i="42"/>
  <c r="Q68" i="42"/>
  <c r="AF68" i="42"/>
  <c r="AI68" i="42" s="1"/>
  <c r="I68" i="42" s="1"/>
  <c r="AG68" i="42"/>
  <c r="S68" i="42"/>
  <c r="AG289" i="42"/>
  <c r="S289" i="42"/>
  <c r="AH289" i="42"/>
  <c r="Q289" i="42"/>
  <c r="AF289" i="42"/>
  <c r="AI289" i="42" s="1"/>
  <c r="I289" i="42" s="1"/>
  <c r="AF23" i="42"/>
  <c r="AI23" i="42" s="1"/>
  <c r="I23" i="42" s="1"/>
  <c r="AG23" i="42"/>
  <c r="S23" i="42"/>
  <c r="AH23" i="42"/>
  <c r="Q23" i="42"/>
  <c r="AH239" i="42"/>
  <c r="Q239" i="42"/>
  <c r="AF239" i="42"/>
  <c r="AI239" i="42" s="1"/>
  <c r="I239" i="42" s="1"/>
  <c r="AG239" i="42"/>
  <c r="S239" i="42"/>
  <c r="AH243" i="42"/>
  <c r="Q243" i="42"/>
  <c r="AF243" i="42"/>
  <c r="AI243" i="42" s="1"/>
  <c r="I243" i="42" s="1"/>
  <c r="AG243" i="42"/>
  <c r="S243" i="42"/>
  <c r="AG78" i="42"/>
  <c r="S78" i="42"/>
  <c r="AH78" i="42"/>
  <c r="Q78" i="42"/>
  <c r="AF78" i="42"/>
  <c r="AI78" i="42" s="1"/>
  <c r="I78" i="42" s="1"/>
  <c r="U90" i="42"/>
  <c r="J90" i="42"/>
  <c r="J186" i="42"/>
  <c r="U186" i="42"/>
  <c r="I47" i="42"/>
  <c r="U47" i="42"/>
  <c r="J47" i="42"/>
  <c r="AG329" i="42"/>
  <c r="AH329" i="42"/>
  <c r="AF329" i="42"/>
  <c r="AI329" i="42" s="1"/>
  <c r="I329" i="42" s="1"/>
  <c r="S329" i="42"/>
  <c r="U248" i="42"/>
  <c r="J248" i="42"/>
  <c r="AG75" i="42"/>
  <c r="Q75" i="42"/>
  <c r="AH75" i="42"/>
  <c r="S75" i="42"/>
  <c r="AJ75" i="42"/>
  <c r="AF75" i="42"/>
  <c r="AI75" i="42" s="1"/>
  <c r="I75" i="42" s="1"/>
  <c r="AJ181" i="42"/>
  <c r="AF181" i="42"/>
  <c r="AI181" i="42" s="1"/>
  <c r="I181" i="42" s="1"/>
  <c r="AG181" i="42"/>
  <c r="Q181" i="42"/>
  <c r="AH181" i="42"/>
  <c r="S181" i="42"/>
  <c r="J3" i="42"/>
  <c r="J286" i="42"/>
  <c r="J268" i="42"/>
  <c r="U268" i="42"/>
  <c r="J121" i="42"/>
  <c r="U121" i="42"/>
  <c r="J24" i="42"/>
  <c r="U24" i="42"/>
  <c r="U324" i="42"/>
  <c r="J324" i="42"/>
  <c r="U327" i="42"/>
  <c r="J327" i="42"/>
  <c r="U160" i="42"/>
  <c r="J160" i="42"/>
  <c r="U79" i="42"/>
  <c r="J79" i="42"/>
  <c r="J74" i="42"/>
  <c r="U74" i="42"/>
  <c r="U154" i="42"/>
  <c r="J154" i="42"/>
  <c r="U284" i="42"/>
  <c r="J284" i="42"/>
  <c r="U196" i="42"/>
  <c r="J196" i="42"/>
  <c r="J197" i="42"/>
  <c r="U197" i="42"/>
  <c r="U203" i="42"/>
  <c r="J203" i="42"/>
  <c r="U280" i="42"/>
  <c r="J280" i="42"/>
  <c r="U94" i="42"/>
  <c r="J94" i="42"/>
  <c r="U89" i="42"/>
  <c r="J89" i="42"/>
  <c r="U313" i="42"/>
  <c r="J313" i="42"/>
  <c r="U187" i="42"/>
  <c r="J187" i="42"/>
  <c r="AH252" i="42"/>
  <c r="Q252" i="42"/>
  <c r="AF252" i="42"/>
  <c r="AI252" i="42" s="1"/>
  <c r="I252" i="42" s="1"/>
  <c r="S252" i="42"/>
  <c r="AG252" i="42"/>
  <c r="Q251" i="42"/>
  <c r="AF251" i="42"/>
  <c r="AI251" i="42" s="1"/>
  <c r="I251" i="42" s="1"/>
  <c r="AG251" i="42"/>
  <c r="S251" i="42"/>
  <c r="AH251" i="42"/>
  <c r="Q213" i="42"/>
  <c r="AF213" i="42"/>
  <c r="AI213" i="42" s="1"/>
  <c r="I213" i="42" s="1"/>
  <c r="AG213" i="42"/>
  <c r="S213" i="42"/>
  <c r="AH213" i="42"/>
  <c r="AF254" i="42"/>
  <c r="AI254" i="42" s="1"/>
  <c r="I254" i="42" s="1"/>
  <c r="AG254" i="42"/>
  <c r="S254" i="42"/>
  <c r="AH254" i="42"/>
  <c r="Q254" i="42"/>
  <c r="AG41" i="42"/>
  <c r="S41" i="42"/>
  <c r="AH41" i="42"/>
  <c r="Q41" i="42"/>
  <c r="AF41" i="42"/>
  <c r="AI41" i="42" s="1"/>
  <c r="I41" i="42" s="1"/>
  <c r="AG380" i="42"/>
  <c r="S380" i="42"/>
  <c r="AH380" i="42"/>
  <c r="Q380" i="42"/>
  <c r="AF380" i="42"/>
  <c r="AI380" i="42" s="1"/>
  <c r="I380" i="42" s="1"/>
  <c r="AG384" i="42"/>
  <c r="AH384" i="42"/>
  <c r="T384" i="42"/>
  <c r="R384" i="42"/>
  <c r="AF384" i="42"/>
  <c r="AI384" i="42" s="1"/>
  <c r="I384" i="42" s="1"/>
  <c r="AG388" i="42"/>
  <c r="S388" i="42"/>
  <c r="AH388" i="42"/>
  <c r="Q388" i="42"/>
  <c r="AF388" i="42"/>
  <c r="AI388" i="42" s="1"/>
  <c r="I388" i="42" s="1"/>
  <c r="AG392" i="42"/>
  <c r="S392" i="42"/>
  <c r="AH392" i="42"/>
  <c r="Q392" i="42"/>
  <c r="AF392" i="42"/>
  <c r="AI392" i="42" s="1"/>
  <c r="I392" i="42" s="1"/>
  <c r="AG53" i="42"/>
  <c r="S53" i="42"/>
  <c r="AH53" i="42"/>
  <c r="Q53" i="42"/>
  <c r="AF53" i="42"/>
  <c r="AI53" i="42" s="1"/>
  <c r="I53" i="42" s="1"/>
  <c r="AH39" i="42"/>
  <c r="Q39" i="42"/>
  <c r="AF39" i="42"/>
  <c r="AI39" i="42" s="1"/>
  <c r="I39" i="42" s="1"/>
  <c r="S39" i="42"/>
  <c r="AG39" i="42"/>
  <c r="AH178" i="42"/>
  <c r="Q178" i="42"/>
  <c r="AF178" i="42"/>
  <c r="AI178" i="42" s="1"/>
  <c r="I178" i="42" s="1"/>
  <c r="S178" i="42"/>
  <c r="AG178" i="42"/>
  <c r="AH147" i="42"/>
  <c r="Q147" i="42"/>
  <c r="AF147" i="42"/>
  <c r="AI147" i="42" s="1"/>
  <c r="I147" i="42" s="1"/>
  <c r="S147" i="42"/>
  <c r="AG147" i="42"/>
  <c r="AH112" i="42"/>
  <c r="Q112" i="42"/>
  <c r="AF112" i="42"/>
  <c r="AI112" i="42" s="1"/>
  <c r="I112" i="42" s="1"/>
  <c r="S112" i="42"/>
  <c r="AG112" i="42"/>
  <c r="AH67" i="42"/>
  <c r="Q67" i="42"/>
  <c r="AF67" i="42"/>
  <c r="AI67" i="42" s="1"/>
  <c r="I67" i="42" s="1"/>
  <c r="S67" i="42"/>
  <c r="AG67" i="42"/>
  <c r="AG69" i="42"/>
  <c r="S69" i="42"/>
  <c r="AH69" i="42"/>
  <c r="Q69" i="42"/>
  <c r="AF69" i="42"/>
  <c r="AI69" i="42" s="1"/>
  <c r="I69" i="42" s="1"/>
  <c r="AF157" i="42"/>
  <c r="AI157" i="42" s="1"/>
  <c r="I157" i="42" s="1"/>
  <c r="AG157" i="42"/>
  <c r="S157" i="42"/>
  <c r="AH157" i="42"/>
  <c r="Q157" i="42"/>
  <c r="AF84" i="42"/>
  <c r="AI84" i="42" s="1"/>
  <c r="I84" i="42" s="1"/>
  <c r="AG84" i="42"/>
  <c r="S84" i="42"/>
  <c r="AH84" i="42"/>
  <c r="Q84" i="42"/>
  <c r="AH242" i="42"/>
  <c r="Q242" i="42"/>
  <c r="AF242" i="42"/>
  <c r="AI242" i="42" s="1"/>
  <c r="I242" i="42" s="1"/>
  <c r="AG242" i="42"/>
  <c r="S242" i="42"/>
  <c r="AH77" i="42"/>
  <c r="Q77" i="42"/>
  <c r="AF77" i="42"/>
  <c r="AI77" i="42" s="1"/>
  <c r="I77" i="42" s="1"/>
  <c r="AG77" i="42"/>
  <c r="S77" i="42"/>
  <c r="J310" i="42"/>
  <c r="U310" i="42"/>
  <c r="U247" i="42"/>
  <c r="J247" i="42"/>
  <c r="U126" i="42"/>
  <c r="J126" i="42"/>
  <c r="AG46" i="42"/>
  <c r="AH46" i="42"/>
  <c r="AF46" i="42"/>
  <c r="AI46" i="42" s="1"/>
  <c r="I46" i="42" s="1"/>
  <c r="S46" i="42"/>
  <c r="AF224" i="42"/>
  <c r="AI224" i="42" s="1"/>
  <c r="I224" i="42" s="1"/>
  <c r="S224" i="42"/>
  <c r="AG224" i="42"/>
  <c r="AH224" i="42"/>
  <c r="S156" i="42"/>
  <c r="AJ156" i="42"/>
  <c r="AF156" i="42"/>
  <c r="AI156" i="42" s="1"/>
  <c r="I156" i="42" s="1"/>
  <c r="AG156" i="42"/>
  <c r="Q156" i="42"/>
  <c r="AH156" i="42"/>
  <c r="J202" i="42"/>
  <c r="J138" i="42"/>
  <c r="U201" i="42"/>
  <c r="J372" i="42"/>
  <c r="U372" i="42"/>
  <c r="J370" i="42"/>
  <c r="U370" i="42"/>
  <c r="U278" i="42"/>
  <c r="J278" i="42"/>
  <c r="T206" i="42"/>
  <c r="U206" i="42" s="1"/>
  <c r="R206" i="42"/>
  <c r="J171" i="42"/>
  <c r="U171" i="42"/>
  <c r="U168" i="42"/>
  <c r="J168" i="42"/>
  <c r="J93" i="42"/>
  <c r="U93" i="42"/>
  <c r="J45" i="42"/>
  <c r="U45" i="42"/>
  <c r="J223" i="42"/>
  <c r="U223" i="42"/>
  <c r="U277" i="42"/>
  <c r="J277" i="42"/>
  <c r="AH52" i="42"/>
  <c r="Q52" i="42"/>
  <c r="AF52" i="42"/>
  <c r="AI52" i="42" s="1"/>
  <c r="I52" i="42" s="1"/>
  <c r="S52" i="42"/>
  <c r="AG52" i="42"/>
  <c r="Q129" i="42"/>
  <c r="AF129" i="42"/>
  <c r="AI129" i="42" s="1"/>
  <c r="I129" i="42" s="1"/>
  <c r="AG129" i="42"/>
  <c r="S129" i="42"/>
  <c r="AH129" i="42"/>
  <c r="Q317" i="42"/>
  <c r="AF317" i="42"/>
  <c r="AI317" i="42" s="1"/>
  <c r="I317" i="42" s="1"/>
  <c r="AG317" i="42"/>
  <c r="S317" i="42"/>
  <c r="AH317" i="42"/>
  <c r="AF250" i="42"/>
  <c r="AI250" i="42" s="1"/>
  <c r="I250" i="42" s="1"/>
  <c r="AG250" i="42"/>
  <c r="S250" i="42"/>
  <c r="AH250" i="42"/>
  <c r="Q250" i="42"/>
  <c r="AF288" i="42"/>
  <c r="AI288" i="42" s="1"/>
  <c r="I288" i="42" s="1"/>
  <c r="AG288" i="42"/>
  <c r="S288" i="42"/>
  <c r="AH288" i="42"/>
  <c r="Q288" i="42"/>
  <c r="AG379" i="42"/>
  <c r="S379" i="42"/>
  <c r="AH379" i="42"/>
  <c r="Q379" i="42"/>
  <c r="AF379" i="42"/>
  <c r="AI379" i="42" s="1"/>
  <c r="I379" i="42" s="1"/>
  <c r="AG383" i="42"/>
  <c r="AH383" i="42"/>
  <c r="T383" i="42"/>
  <c r="R383" i="42"/>
  <c r="AF383" i="42"/>
  <c r="AI383" i="42" s="1"/>
  <c r="I383" i="42" s="1"/>
  <c r="AG387" i="42"/>
  <c r="S387" i="42"/>
  <c r="AH387" i="42"/>
  <c r="Q387" i="42"/>
  <c r="AF387" i="42"/>
  <c r="AI387" i="42" s="1"/>
  <c r="I387" i="42" s="1"/>
  <c r="AG391" i="42"/>
  <c r="S391" i="42"/>
  <c r="AH391" i="42"/>
  <c r="Q391" i="42"/>
  <c r="AF391" i="42"/>
  <c r="AI391" i="42" s="1"/>
  <c r="I391" i="42" s="1"/>
  <c r="AG253" i="42"/>
  <c r="S253" i="42"/>
  <c r="AH253" i="42"/>
  <c r="Q253" i="42"/>
  <c r="AF253" i="42"/>
  <c r="AI253" i="42" s="1"/>
  <c r="I253" i="42" s="1"/>
  <c r="AH38" i="42"/>
  <c r="Q38" i="42"/>
  <c r="AF38" i="42"/>
  <c r="AI38" i="42" s="1"/>
  <c r="I38" i="42" s="1"/>
  <c r="S38" i="42"/>
  <c r="AG38" i="42"/>
  <c r="AH177" i="42"/>
  <c r="Q177" i="42"/>
  <c r="AF177" i="42"/>
  <c r="AI177" i="42" s="1"/>
  <c r="I177" i="42" s="1"/>
  <c r="S177" i="42"/>
  <c r="AG177" i="42"/>
  <c r="AH146" i="42"/>
  <c r="Q146" i="42"/>
  <c r="AF146" i="42"/>
  <c r="AI146" i="42" s="1"/>
  <c r="I146" i="42" s="1"/>
  <c r="S146" i="42"/>
  <c r="AG146" i="42"/>
  <c r="AH111" i="42"/>
  <c r="Q111" i="42"/>
  <c r="AF111" i="42"/>
  <c r="AI111" i="42" s="1"/>
  <c r="I111" i="42" s="1"/>
  <c r="S111" i="42"/>
  <c r="AG111" i="42"/>
  <c r="AH115" i="42"/>
  <c r="Q115" i="42"/>
  <c r="AF115" i="42"/>
  <c r="AI115" i="42" s="1"/>
  <c r="I115" i="42" s="1"/>
  <c r="S115" i="42"/>
  <c r="AG115" i="42"/>
  <c r="AH150" i="42"/>
  <c r="Q150" i="42"/>
  <c r="AF150" i="42"/>
  <c r="AI150" i="42" s="1"/>
  <c r="I150" i="42" s="1"/>
  <c r="S150" i="42"/>
  <c r="AG150" i="42"/>
  <c r="AH330" i="42"/>
  <c r="Q330" i="42"/>
  <c r="AF330" i="42"/>
  <c r="AI330" i="42" s="1"/>
  <c r="I330" i="42" s="1"/>
  <c r="AG330" i="42"/>
  <c r="S330" i="42"/>
  <c r="AF294" i="42"/>
  <c r="AI294" i="42" s="1"/>
  <c r="I294" i="42" s="1"/>
  <c r="AG294" i="42"/>
  <c r="S294" i="42"/>
  <c r="AH294" i="42"/>
  <c r="Q294" i="42"/>
  <c r="AH241" i="42"/>
  <c r="Q241" i="42"/>
  <c r="AF241" i="42"/>
  <c r="AI241" i="42" s="1"/>
  <c r="I241" i="42" s="1"/>
  <c r="AG241" i="42"/>
  <c r="S241" i="42"/>
  <c r="AH76" i="42"/>
  <c r="Q76" i="42"/>
  <c r="AF76" i="42"/>
  <c r="AI76" i="42" s="1"/>
  <c r="I76" i="42" s="1"/>
  <c r="AG76" i="42"/>
  <c r="S76" i="42"/>
  <c r="U281" i="42"/>
  <c r="J281" i="42"/>
  <c r="J49" i="42"/>
  <c r="U49" i="42"/>
  <c r="U173" i="42"/>
  <c r="J173" i="42"/>
  <c r="U311" i="42"/>
  <c r="J311" i="42"/>
  <c r="U50" i="42"/>
  <c r="J50" i="42"/>
  <c r="U304" i="42"/>
  <c r="J304" i="42"/>
  <c r="AF270" i="42"/>
  <c r="AI270" i="42" s="1"/>
  <c r="I270" i="42" s="1"/>
  <c r="S270" i="42"/>
  <c r="AG270" i="42"/>
  <c r="AH270" i="42"/>
  <c r="AH376" i="42"/>
  <c r="AF376" i="42"/>
  <c r="AI376" i="42" s="1"/>
  <c r="I376" i="42" s="1"/>
  <c r="S376" i="42"/>
  <c r="AG376" i="42"/>
  <c r="U312" i="42"/>
  <c r="J312" i="42"/>
  <c r="U184" i="42"/>
  <c r="J184" i="42"/>
  <c r="U48" i="42"/>
  <c r="J48" i="42"/>
  <c r="AH118" i="42"/>
  <c r="S118" i="42"/>
  <c r="AJ118" i="42"/>
  <c r="AF118" i="42"/>
  <c r="AI118" i="42" s="1"/>
  <c r="I118" i="42" s="1"/>
  <c r="AG118" i="42"/>
  <c r="Q118" i="42"/>
  <c r="T417" i="41"/>
  <c r="T418" i="41"/>
  <c r="T419" i="41"/>
  <c r="T420" i="41"/>
  <c r="T421" i="41"/>
  <c r="T422" i="41"/>
  <c r="T423" i="41"/>
  <c r="S411" i="41"/>
  <c r="T411" i="41"/>
  <c r="T412" i="41"/>
  <c r="T413" i="41"/>
  <c r="T414" i="41"/>
  <c r="T415" i="41"/>
  <c r="T416" i="41"/>
  <c r="S410" i="41"/>
  <c r="T410" i="41"/>
  <c r="T409" i="41"/>
  <c r="S409" i="41"/>
  <c r="AM12" i="41"/>
  <c r="AL12" i="41"/>
  <c r="S22" i="41"/>
  <c r="T22" i="41"/>
  <c r="S23" i="41"/>
  <c r="T23" i="41"/>
  <c r="S24" i="41"/>
  <c r="T24" i="41"/>
  <c r="S25" i="41"/>
  <c r="T25" i="41"/>
  <c r="S26" i="41"/>
  <c r="T26" i="41"/>
  <c r="S27" i="41"/>
  <c r="T27" i="41"/>
  <c r="S28" i="41"/>
  <c r="T28" i="41"/>
  <c r="S29" i="41"/>
  <c r="T29" i="41"/>
  <c r="S30" i="41"/>
  <c r="T30" i="41"/>
  <c r="S31" i="41"/>
  <c r="T31" i="41"/>
  <c r="S32" i="41"/>
  <c r="T32" i="41"/>
  <c r="S33" i="41"/>
  <c r="T33" i="41"/>
  <c r="S34" i="41"/>
  <c r="T34" i="41"/>
  <c r="S35" i="41"/>
  <c r="T35" i="41"/>
  <c r="S36" i="41"/>
  <c r="T36" i="41"/>
  <c r="S37" i="41"/>
  <c r="T37" i="41"/>
  <c r="S38" i="41"/>
  <c r="T38" i="41"/>
  <c r="S39" i="41"/>
  <c r="T39" i="41"/>
  <c r="S40" i="41"/>
  <c r="T40" i="41"/>
  <c r="S41" i="41"/>
  <c r="T41" i="41"/>
  <c r="S42" i="41"/>
  <c r="T42" i="41"/>
  <c r="S43" i="41"/>
  <c r="T43" i="41"/>
  <c r="S44" i="41"/>
  <c r="T44" i="41"/>
  <c r="S45" i="41"/>
  <c r="T45" i="41"/>
  <c r="S46" i="41"/>
  <c r="T46" i="41"/>
  <c r="S47" i="41"/>
  <c r="T47" i="41"/>
  <c r="S48" i="41"/>
  <c r="T48" i="41"/>
  <c r="S49" i="41"/>
  <c r="T49" i="41"/>
  <c r="S50" i="41"/>
  <c r="T50" i="41"/>
  <c r="S51" i="41"/>
  <c r="T51" i="41"/>
  <c r="S52" i="41"/>
  <c r="T52" i="41"/>
  <c r="S53" i="41"/>
  <c r="T53" i="41"/>
  <c r="S54" i="41"/>
  <c r="T54" i="41"/>
  <c r="S55" i="41"/>
  <c r="T55" i="41"/>
  <c r="S56" i="41"/>
  <c r="T56" i="41"/>
  <c r="S57" i="41"/>
  <c r="T57" i="41"/>
  <c r="S58" i="41"/>
  <c r="T58" i="41"/>
  <c r="S59" i="41"/>
  <c r="T59" i="41"/>
  <c r="S60" i="41"/>
  <c r="T60" i="41"/>
  <c r="S61" i="41"/>
  <c r="T61" i="41"/>
  <c r="S62" i="41"/>
  <c r="T62" i="41"/>
  <c r="S63" i="41"/>
  <c r="T63" i="41"/>
  <c r="S64" i="41"/>
  <c r="T64" i="41"/>
  <c r="S65" i="41"/>
  <c r="T65" i="41"/>
  <c r="S66" i="41"/>
  <c r="T66" i="41"/>
  <c r="S67" i="41"/>
  <c r="T67" i="41"/>
  <c r="S68" i="41"/>
  <c r="T68" i="41"/>
  <c r="S69" i="41"/>
  <c r="T69" i="41"/>
  <c r="S70" i="41"/>
  <c r="T70" i="41"/>
  <c r="S71" i="41"/>
  <c r="T71" i="41"/>
  <c r="S72" i="41"/>
  <c r="T72" i="41"/>
  <c r="S73" i="41"/>
  <c r="T73" i="41"/>
  <c r="S74" i="41"/>
  <c r="T74" i="41"/>
  <c r="S75" i="41"/>
  <c r="T75" i="41"/>
  <c r="S76" i="41"/>
  <c r="T76" i="41"/>
  <c r="S77" i="41"/>
  <c r="T77" i="41"/>
  <c r="S78" i="41"/>
  <c r="T78" i="41"/>
  <c r="S79" i="41"/>
  <c r="T79" i="41"/>
  <c r="S98" i="41"/>
  <c r="T98" i="41"/>
  <c r="S99" i="41"/>
  <c r="T99" i="41"/>
  <c r="S100" i="41"/>
  <c r="T100" i="41"/>
  <c r="S101" i="41"/>
  <c r="T101" i="41"/>
  <c r="S102" i="41"/>
  <c r="T102" i="41"/>
  <c r="S103" i="41"/>
  <c r="T103" i="41"/>
  <c r="S104" i="41"/>
  <c r="T104" i="41"/>
  <c r="S105" i="41"/>
  <c r="T105" i="41"/>
  <c r="S106" i="41"/>
  <c r="T106" i="41"/>
  <c r="S107" i="41"/>
  <c r="T107" i="41"/>
  <c r="S108" i="41"/>
  <c r="T108" i="41"/>
  <c r="S109" i="41"/>
  <c r="T109" i="41"/>
  <c r="S110" i="41"/>
  <c r="T110" i="41"/>
  <c r="S111" i="41"/>
  <c r="T111" i="41"/>
  <c r="S112" i="41"/>
  <c r="T112" i="41"/>
  <c r="S113" i="41"/>
  <c r="T113" i="41"/>
  <c r="S117" i="41"/>
  <c r="T117" i="41"/>
  <c r="S118" i="41"/>
  <c r="T118" i="41"/>
  <c r="S126" i="41"/>
  <c r="T126" i="41"/>
  <c r="S127" i="41"/>
  <c r="T127" i="41"/>
  <c r="S133" i="41"/>
  <c r="T133" i="41"/>
  <c r="S137" i="41"/>
  <c r="T137" i="41"/>
  <c r="S138" i="41"/>
  <c r="T138" i="41"/>
  <c r="S139" i="41"/>
  <c r="T139" i="41"/>
  <c r="S140" i="41"/>
  <c r="T140" i="41"/>
  <c r="S141" i="41"/>
  <c r="T141" i="41"/>
  <c r="S142" i="41"/>
  <c r="T142" i="41"/>
  <c r="S143" i="41"/>
  <c r="T143" i="41"/>
  <c r="S144" i="41"/>
  <c r="T144" i="41"/>
  <c r="S145" i="41"/>
  <c r="T145" i="41"/>
  <c r="S146" i="41"/>
  <c r="T146" i="41"/>
  <c r="S147" i="41"/>
  <c r="T147" i="41"/>
  <c r="S148" i="41"/>
  <c r="T148" i="41"/>
  <c r="S149" i="41"/>
  <c r="T149" i="41"/>
  <c r="S150" i="41"/>
  <c r="T150" i="41"/>
  <c r="S151" i="41"/>
  <c r="T151" i="41"/>
  <c r="S152" i="41"/>
  <c r="T152" i="41"/>
  <c r="S153" i="41"/>
  <c r="T153" i="41"/>
  <c r="S154" i="41"/>
  <c r="T154" i="41"/>
  <c r="S155" i="41"/>
  <c r="T155" i="41"/>
  <c r="S156" i="41"/>
  <c r="T156" i="41"/>
  <c r="S157" i="41"/>
  <c r="T157" i="41"/>
  <c r="S158" i="41"/>
  <c r="T158" i="41"/>
  <c r="S159" i="41"/>
  <c r="T159" i="41"/>
  <c r="S160" i="41"/>
  <c r="T160" i="41"/>
  <c r="S161" i="41"/>
  <c r="T161" i="41"/>
  <c r="S162" i="41"/>
  <c r="T162" i="41"/>
  <c r="S163" i="41"/>
  <c r="T163" i="41"/>
  <c r="S164" i="41"/>
  <c r="T164" i="41"/>
  <c r="S165" i="41"/>
  <c r="T165" i="41"/>
  <c r="S166" i="41"/>
  <c r="T166" i="41"/>
  <c r="S167" i="41"/>
  <c r="T167" i="41"/>
  <c r="S168" i="41"/>
  <c r="T168" i="41"/>
  <c r="S169" i="41"/>
  <c r="T169" i="41"/>
  <c r="S170" i="41"/>
  <c r="T170" i="41"/>
  <c r="S171" i="41"/>
  <c r="T171" i="41"/>
  <c r="S172" i="41"/>
  <c r="T172" i="41"/>
  <c r="S173" i="41"/>
  <c r="T173" i="41"/>
  <c r="S174" i="41"/>
  <c r="T174" i="41"/>
  <c r="S175" i="41"/>
  <c r="T175" i="41"/>
  <c r="S176" i="41"/>
  <c r="T176" i="41"/>
  <c r="S177" i="41"/>
  <c r="T177" i="41"/>
  <c r="S178" i="41"/>
  <c r="T178" i="41"/>
  <c r="S179" i="41"/>
  <c r="T179" i="41"/>
  <c r="S180" i="41"/>
  <c r="T180" i="41"/>
  <c r="S181" i="41"/>
  <c r="T181" i="41"/>
  <c r="S182" i="41"/>
  <c r="T182" i="41"/>
  <c r="S183" i="41"/>
  <c r="T183" i="41"/>
  <c r="S184" i="41"/>
  <c r="T184" i="41"/>
  <c r="S185" i="41"/>
  <c r="T185" i="41"/>
  <c r="S186" i="41"/>
  <c r="T186" i="41"/>
  <c r="S187" i="41"/>
  <c r="T187" i="41"/>
  <c r="S188" i="41"/>
  <c r="T188" i="41"/>
  <c r="S189" i="41"/>
  <c r="T189" i="41"/>
  <c r="S190" i="41"/>
  <c r="T190" i="41"/>
  <c r="S191" i="41"/>
  <c r="T191" i="41"/>
  <c r="S192" i="41"/>
  <c r="T192" i="41"/>
  <c r="S193" i="41"/>
  <c r="T193" i="41"/>
  <c r="S194" i="41"/>
  <c r="T194" i="41"/>
  <c r="S195" i="41"/>
  <c r="T195" i="41"/>
  <c r="S196" i="41"/>
  <c r="T196" i="41"/>
  <c r="S197" i="41"/>
  <c r="T197" i="41"/>
  <c r="S200" i="41"/>
  <c r="T200" i="41"/>
  <c r="S201" i="41"/>
  <c r="T201" i="41"/>
  <c r="S202" i="41"/>
  <c r="T202" i="41"/>
  <c r="S203" i="41"/>
  <c r="T203" i="41"/>
  <c r="S204" i="41"/>
  <c r="T204" i="41"/>
  <c r="S205" i="41"/>
  <c r="T205" i="41"/>
  <c r="S206" i="41"/>
  <c r="T206" i="41"/>
  <c r="S207" i="41"/>
  <c r="T207" i="41"/>
  <c r="S208" i="41"/>
  <c r="T208" i="41"/>
  <c r="S209" i="41"/>
  <c r="T209" i="41"/>
  <c r="S210" i="41"/>
  <c r="T210" i="41"/>
  <c r="S211" i="41"/>
  <c r="T211" i="41"/>
  <c r="S212" i="41"/>
  <c r="T212" i="41"/>
  <c r="S215" i="41"/>
  <c r="T215" i="41"/>
  <c r="T218" i="41"/>
  <c r="T219" i="41"/>
  <c r="T220" i="41"/>
  <c r="T221" i="41"/>
  <c r="T222" i="41"/>
  <c r="T223" i="41"/>
  <c r="T224" i="41"/>
  <c r="T225" i="41"/>
  <c r="T226" i="41"/>
  <c r="T227" i="41"/>
  <c r="T228" i="41"/>
  <c r="T229" i="41"/>
  <c r="T230" i="41"/>
  <c r="T231" i="41"/>
  <c r="T232" i="41"/>
  <c r="T233" i="41"/>
  <c r="T234" i="41"/>
  <c r="T255" i="41"/>
  <c r="T256" i="41"/>
  <c r="T257" i="41"/>
  <c r="T258" i="41"/>
  <c r="T259" i="41"/>
  <c r="T260" i="41"/>
  <c r="T261" i="41"/>
  <c r="T262" i="41"/>
  <c r="T263" i="41"/>
  <c r="T264" i="41"/>
  <c r="T265" i="41"/>
  <c r="T266" i="41"/>
  <c r="T267" i="41"/>
  <c r="T268" i="41"/>
  <c r="T269" i="41"/>
  <c r="T270" i="41"/>
  <c r="T271" i="41"/>
  <c r="T272" i="41"/>
  <c r="T273" i="41"/>
  <c r="T274" i="41"/>
  <c r="T275" i="41"/>
  <c r="T276" i="41"/>
  <c r="S279" i="41"/>
  <c r="T279" i="41"/>
  <c r="T282" i="41"/>
  <c r="T285" i="41"/>
  <c r="T286" i="41"/>
  <c r="T287" i="41"/>
  <c r="T288" i="41"/>
  <c r="T289" i="41"/>
  <c r="S290" i="41"/>
  <c r="S291" i="41"/>
  <c r="S292" i="41"/>
  <c r="S293" i="41"/>
  <c r="S294" i="41"/>
  <c r="T295" i="41"/>
  <c r="T296" i="41"/>
  <c r="T297" i="41"/>
  <c r="T298" i="41"/>
  <c r="T299" i="41"/>
  <c r="T300" i="41"/>
  <c r="T301" i="41"/>
  <c r="S302" i="41"/>
  <c r="T302" i="41"/>
  <c r="S303" i="41"/>
  <c r="T303" i="41"/>
  <c r="T304" i="41"/>
  <c r="S305" i="41"/>
  <c r="T305" i="41"/>
  <c r="S306" i="41"/>
  <c r="T306" i="41"/>
  <c r="S307" i="41"/>
  <c r="T307" i="41"/>
  <c r="S308" i="41"/>
  <c r="T308" i="41"/>
  <c r="T309" i="41"/>
  <c r="S310" i="41"/>
  <c r="T310" i="41"/>
  <c r="S311" i="41"/>
  <c r="T311" i="41"/>
  <c r="T312" i="41"/>
  <c r="S313" i="41"/>
  <c r="T313" i="41"/>
  <c r="T314" i="41"/>
  <c r="T315" i="41"/>
  <c r="T316" i="41"/>
  <c r="T317" i="41"/>
  <c r="T318" i="41"/>
  <c r="T319" i="41"/>
  <c r="T320" i="41"/>
  <c r="T321" i="41"/>
  <c r="T322" i="41"/>
  <c r="T325" i="41"/>
  <c r="T326" i="41"/>
  <c r="S327" i="41"/>
  <c r="T327" i="41"/>
  <c r="S328" i="41"/>
  <c r="T328" i="41"/>
  <c r="T329" i="41"/>
  <c r="T330" i="41"/>
  <c r="T331" i="41"/>
  <c r="T332" i="41"/>
  <c r="T333" i="41"/>
  <c r="T334" i="41"/>
  <c r="T335" i="41"/>
  <c r="T336" i="41"/>
  <c r="T337" i="41"/>
  <c r="T338" i="41"/>
  <c r="T339" i="41"/>
  <c r="T340" i="41"/>
  <c r="T341" i="41"/>
  <c r="T342" i="41"/>
  <c r="T343" i="41"/>
  <c r="T344" i="41"/>
  <c r="T345" i="41"/>
  <c r="T346" i="41"/>
  <c r="T347" i="41"/>
  <c r="T348" i="41"/>
  <c r="T349" i="41"/>
  <c r="T353" i="41"/>
  <c r="T354" i="41"/>
  <c r="T355" i="41"/>
  <c r="T356" i="41"/>
  <c r="T357" i="41"/>
  <c r="T358" i="41"/>
  <c r="T359" i="41"/>
  <c r="T360" i="41"/>
  <c r="T361" i="41"/>
  <c r="T362" i="41"/>
  <c r="T363" i="41"/>
  <c r="T364" i="41"/>
  <c r="T365" i="41"/>
  <c r="T366" i="41"/>
  <c r="T367" i="41"/>
  <c r="T368" i="41"/>
  <c r="T369" i="41"/>
  <c r="T370" i="41"/>
  <c r="T371" i="41"/>
  <c r="T372" i="41"/>
  <c r="T373" i="41"/>
  <c r="T374" i="41"/>
  <c r="T375" i="41"/>
  <c r="T376" i="41"/>
  <c r="T377" i="41"/>
  <c r="T378" i="41"/>
  <c r="T379" i="41"/>
  <c r="T380" i="41"/>
  <c r="T381" i="41"/>
  <c r="T382" i="41"/>
  <c r="T383" i="41"/>
  <c r="T384" i="41"/>
  <c r="T385" i="41"/>
  <c r="T386" i="41"/>
  <c r="T387" i="41"/>
  <c r="T388" i="41"/>
  <c r="T389" i="41"/>
  <c r="T390" i="41"/>
  <c r="T391" i="41"/>
  <c r="T392" i="41"/>
  <c r="J313" i="41" l="1"/>
  <c r="J308" i="41"/>
  <c r="J307" i="41"/>
  <c r="J306" i="41"/>
  <c r="J305" i="41"/>
  <c r="J215" i="41"/>
  <c r="J212" i="41"/>
  <c r="J211" i="41"/>
  <c r="J210" i="41"/>
  <c r="J209" i="41"/>
  <c r="J208" i="41"/>
  <c r="J207" i="41"/>
  <c r="J206" i="41"/>
  <c r="J205" i="41"/>
  <c r="J204" i="41"/>
  <c r="J203" i="41"/>
  <c r="J202" i="41"/>
  <c r="J201" i="41"/>
  <c r="J200" i="41"/>
  <c r="J197" i="41"/>
  <c r="J196" i="41"/>
  <c r="J195" i="41"/>
  <c r="J194" i="41"/>
  <c r="J193" i="41"/>
  <c r="J192" i="41"/>
  <c r="J191" i="41"/>
  <c r="J190" i="41"/>
  <c r="J189" i="41"/>
  <c r="J188" i="41"/>
  <c r="J187" i="41"/>
  <c r="J186" i="41"/>
  <c r="J185" i="41"/>
  <c r="J184" i="41"/>
  <c r="J183" i="41"/>
  <c r="J182" i="41"/>
  <c r="J181" i="41"/>
  <c r="J180" i="41"/>
  <c r="J179" i="41"/>
  <c r="J178" i="41"/>
  <c r="J177" i="41"/>
  <c r="J176" i="41"/>
  <c r="J175" i="41"/>
  <c r="J174" i="41"/>
  <c r="J173" i="41"/>
  <c r="J172" i="41"/>
  <c r="J171" i="41"/>
  <c r="J170" i="41"/>
  <c r="J169" i="41"/>
  <c r="J168" i="41"/>
  <c r="J167" i="41"/>
  <c r="J166" i="41"/>
  <c r="J165" i="41"/>
  <c r="J164" i="41"/>
  <c r="J163" i="41"/>
  <c r="J162" i="41"/>
  <c r="J161" i="41"/>
  <c r="J160" i="41"/>
  <c r="J159" i="41"/>
  <c r="J158" i="41"/>
  <c r="J157" i="41"/>
  <c r="J156" i="41"/>
  <c r="J155" i="41"/>
  <c r="J154" i="41"/>
  <c r="J153" i="41"/>
  <c r="J152" i="41"/>
  <c r="J151" i="41"/>
  <c r="J150" i="41"/>
  <c r="J149" i="41"/>
  <c r="J148" i="41"/>
  <c r="J147" i="41"/>
  <c r="J146" i="41"/>
  <c r="J145" i="41"/>
  <c r="J144" i="41"/>
  <c r="J143" i="41"/>
  <c r="J142" i="41"/>
  <c r="J141" i="41"/>
  <c r="J140" i="41"/>
  <c r="J139" i="41"/>
  <c r="J138" i="41"/>
  <c r="J137" i="41"/>
  <c r="J133" i="41"/>
  <c r="J127" i="41"/>
  <c r="J126" i="41"/>
  <c r="J118" i="41"/>
  <c r="J117" i="41"/>
  <c r="J113" i="41"/>
  <c r="J112" i="41"/>
  <c r="J111" i="41"/>
  <c r="J110" i="41"/>
  <c r="J109" i="41"/>
  <c r="J108" i="41"/>
  <c r="J107" i="41"/>
  <c r="J106" i="41"/>
  <c r="J411" i="41"/>
  <c r="U409" i="41"/>
  <c r="J328" i="41"/>
  <c r="J327" i="41"/>
  <c r="J311" i="41"/>
  <c r="J310" i="41"/>
  <c r="J303" i="41"/>
  <c r="J302" i="41"/>
  <c r="J279" i="41"/>
  <c r="J410" i="41"/>
  <c r="U327" i="41"/>
  <c r="U313" i="41"/>
  <c r="U311" i="41"/>
  <c r="U307" i="41"/>
  <c r="U305" i="41"/>
  <c r="U303" i="41"/>
  <c r="U279" i="41"/>
  <c r="U215" i="41"/>
  <c r="U211" i="41"/>
  <c r="U209" i="41"/>
  <c r="U207" i="41"/>
  <c r="U205" i="41"/>
  <c r="U203" i="41"/>
  <c r="U201" i="41"/>
  <c r="U197" i="41"/>
  <c r="U195" i="41"/>
  <c r="U193" i="41"/>
  <c r="U191" i="41"/>
  <c r="U189" i="41"/>
  <c r="U187" i="41"/>
  <c r="U185" i="41"/>
  <c r="U183" i="41"/>
  <c r="U181" i="41"/>
  <c r="U179" i="41"/>
  <c r="U177" i="41"/>
  <c r="U175" i="41"/>
  <c r="U173" i="41"/>
  <c r="U171" i="41"/>
  <c r="U169" i="41"/>
  <c r="U167" i="41"/>
  <c r="U165" i="41"/>
  <c r="U163" i="41"/>
  <c r="U161" i="41"/>
  <c r="U159" i="41"/>
  <c r="U157" i="41"/>
  <c r="U155" i="41"/>
  <c r="U153" i="41"/>
  <c r="U151" i="41"/>
  <c r="U149" i="41"/>
  <c r="U147" i="41"/>
  <c r="U145" i="41"/>
  <c r="U143" i="41"/>
  <c r="U141" i="41"/>
  <c r="U139" i="41"/>
  <c r="U137" i="41"/>
  <c r="U133" i="41"/>
  <c r="U127" i="41"/>
  <c r="U117" i="41"/>
  <c r="U113" i="41"/>
  <c r="U111" i="41"/>
  <c r="U109" i="41"/>
  <c r="U107" i="41"/>
  <c r="J105" i="41"/>
  <c r="U105" i="41"/>
  <c r="J104" i="41"/>
  <c r="U104" i="41"/>
  <c r="J103" i="41"/>
  <c r="U103" i="41"/>
  <c r="J102" i="41"/>
  <c r="U102" i="41"/>
  <c r="J101" i="41"/>
  <c r="U101" i="41"/>
  <c r="J100" i="41"/>
  <c r="U100" i="41"/>
  <c r="J99" i="41"/>
  <c r="U99" i="41"/>
  <c r="J98" i="41"/>
  <c r="U98" i="41"/>
  <c r="J79" i="41"/>
  <c r="U79" i="41"/>
  <c r="J78" i="41"/>
  <c r="U78" i="41"/>
  <c r="J77" i="41"/>
  <c r="U77" i="41"/>
  <c r="J76" i="41"/>
  <c r="U76" i="41"/>
  <c r="J75" i="41"/>
  <c r="U75" i="41"/>
  <c r="J74" i="41"/>
  <c r="U74" i="41"/>
  <c r="J73" i="41"/>
  <c r="U73" i="41"/>
  <c r="J72" i="41"/>
  <c r="U72" i="41"/>
  <c r="J71" i="41"/>
  <c r="U71" i="41"/>
  <c r="J70" i="41"/>
  <c r="U70" i="41"/>
  <c r="J69" i="41"/>
  <c r="U69" i="41"/>
  <c r="J68" i="41"/>
  <c r="U68" i="41"/>
  <c r="J67" i="41"/>
  <c r="U67" i="41"/>
  <c r="J66" i="41"/>
  <c r="U66" i="41"/>
  <c r="J65" i="41"/>
  <c r="U65" i="41"/>
  <c r="J64" i="41"/>
  <c r="U64" i="41"/>
  <c r="J63" i="41"/>
  <c r="U63" i="41"/>
  <c r="J62" i="41"/>
  <c r="U62" i="41"/>
  <c r="J61" i="41"/>
  <c r="U61" i="41"/>
  <c r="J60" i="41"/>
  <c r="U60" i="41"/>
  <c r="J59" i="41"/>
  <c r="U59" i="41"/>
  <c r="J58" i="41"/>
  <c r="U58" i="41"/>
  <c r="J57" i="41"/>
  <c r="U57" i="41"/>
  <c r="J56" i="41"/>
  <c r="U56" i="41"/>
  <c r="J55" i="41"/>
  <c r="U55" i="41"/>
  <c r="J54" i="41"/>
  <c r="U54" i="41"/>
  <c r="J53" i="41"/>
  <c r="U53" i="41"/>
  <c r="J52" i="41"/>
  <c r="U52" i="41"/>
  <c r="J51" i="41"/>
  <c r="U51" i="41"/>
  <c r="J50" i="41"/>
  <c r="U50" i="41"/>
  <c r="J49" i="41"/>
  <c r="U49" i="41"/>
  <c r="J48" i="41"/>
  <c r="U48" i="41"/>
  <c r="J47" i="41"/>
  <c r="U47" i="41"/>
  <c r="J46" i="41"/>
  <c r="U46" i="41"/>
  <c r="J45" i="41"/>
  <c r="U45" i="41"/>
  <c r="J44" i="41"/>
  <c r="U44" i="41"/>
  <c r="J43" i="41"/>
  <c r="U43" i="41"/>
  <c r="J42" i="41"/>
  <c r="U42" i="41"/>
  <c r="J41" i="41"/>
  <c r="U41" i="41"/>
  <c r="J40" i="41"/>
  <c r="U40" i="41"/>
  <c r="J39" i="41"/>
  <c r="U39" i="41"/>
  <c r="J38" i="41"/>
  <c r="U38" i="41"/>
  <c r="J37" i="41"/>
  <c r="U37" i="41"/>
  <c r="J36" i="41"/>
  <c r="U36" i="41"/>
  <c r="J35" i="41"/>
  <c r="U35" i="41"/>
  <c r="J34" i="41"/>
  <c r="U34" i="41"/>
  <c r="J33" i="41"/>
  <c r="U33" i="41"/>
  <c r="J32" i="41"/>
  <c r="U32" i="41"/>
  <c r="J31" i="41"/>
  <c r="U31" i="41"/>
  <c r="J30" i="41"/>
  <c r="U30" i="41"/>
  <c r="J29" i="41"/>
  <c r="U29" i="41"/>
  <c r="J28" i="41"/>
  <c r="U28" i="41"/>
  <c r="J27" i="41"/>
  <c r="U27" i="41"/>
  <c r="J26" i="41"/>
  <c r="U26" i="41"/>
  <c r="J25" i="41"/>
  <c r="U25" i="41"/>
  <c r="J24" i="41"/>
  <c r="U24" i="41"/>
  <c r="J23" i="41"/>
  <c r="U23" i="41"/>
  <c r="J22" i="41"/>
  <c r="U22" i="41"/>
  <c r="U328" i="41"/>
  <c r="U310" i="41"/>
  <c r="U308" i="41"/>
  <c r="U306" i="41"/>
  <c r="U302" i="41"/>
  <c r="U212" i="41"/>
  <c r="U210" i="41"/>
  <c r="U208" i="41"/>
  <c r="U206" i="41"/>
  <c r="U204" i="41"/>
  <c r="U202" i="41"/>
  <c r="U200" i="41"/>
  <c r="U196" i="41"/>
  <c r="U194" i="41"/>
  <c r="U192" i="41"/>
  <c r="U190" i="41"/>
  <c r="U188" i="41"/>
  <c r="U186" i="41"/>
  <c r="U184" i="41"/>
  <c r="U182" i="41"/>
  <c r="U180" i="41"/>
  <c r="U178" i="41"/>
  <c r="U176" i="41"/>
  <c r="U174" i="41"/>
  <c r="U172" i="41"/>
  <c r="U170" i="41"/>
  <c r="U168" i="41"/>
  <c r="U166" i="41"/>
  <c r="U164" i="41"/>
  <c r="U162" i="41"/>
  <c r="U160" i="41"/>
  <c r="U158" i="41"/>
  <c r="U156" i="41"/>
  <c r="U154" i="41"/>
  <c r="U152" i="41"/>
  <c r="U150" i="41"/>
  <c r="U148" i="41"/>
  <c r="U146" i="41"/>
  <c r="U144" i="41"/>
  <c r="U142" i="41"/>
  <c r="U140" i="41"/>
  <c r="U138" i="41"/>
  <c r="U126" i="41"/>
  <c r="U118" i="41"/>
  <c r="U112" i="41"/>
  <c r="U110" i="41"/>
  <c r="U108" i="41"/>
  <c r="U106" i="41"/>
  <c r="U410" i="41"/>
  <c r="U411" i="41"/>
  <c r="J409" i="41"/>
  <c r="AJ394" i="42"/>
  <c r="AG477" i="42"/>
  <c r="AH477" i="42"/>
  <c r="U270" i="42"/>
  <c r="J270" i="42"/>
  <c r="U115" i="42"/>
  <c r="J115" i="42"/>
  <c r="U38" i="42"/>
  <c r="J38" i="42"/>
  <c r="J391" i="42"/>
  <c r="U391" i="42"/>
  <c r="J250" i="42"/>
  <c r="U250" i="42"/>
  <c r="U317" i="42"/>
  <c r="J317" i="42"/>
  <c r="J156" i="42"/>
  <c r="U156" i="42"/>
  <c r="U242" i="42"/>
  <c r="J242" i="42"/>
  <c r="J157" i="42"/>
  <c r="U157" i="42"/>
  <c r="U178" i="42"/>
  <c r="J178" i="42"/>
  <c r="U53" i="42"/>
  <c r="J53" i="42"/>
  <c r="J380" i="42"/>
  <c r="U380" i="42"/>
  <c r="U181" i="42"/>
  <c r="J181" i="42"/>
  <c r="U75" i="42"/>
  <c r="J75" i="42"/>
  <c r="U265" i="42"/>
  <c r="J265" i="42"/>
  <c r="U326" i="42"/>
  <c r="J326" i="42"/>
  <c r="U244" i="42"/>
  <c r="J244" i="42"/>
  <c r="U149" i="42"/>
  <c r="J149" i="42"/>
  <c r="U308" i="42"/>
  <c r="J308" i="42"/>
  <c r="U314" i="42"/>
  <c r="J314" i="42"/>
  <c r="J206" i="42"/>
  <c r="U376" i="42"/>
  <c r="J376" i="42"/>
  <c r="U241" i="42"/>
  <c r="J241" i="42"/>
  <c r="U150" i="42"/>
  <c r="J150" i="42"/>
  <c r="U177" i="42"/>
  <c r="J177" i="42"/>
  <c r="U253" i="42"/>
  <c r="J253" i="42"/>
  <c r="J379" i="42"/>
  <c r="U379" i="42"/>
  <c r="J288" i="42"/>
  <c r="U288" i="42"/>
  <c r="U224" i="42"/>
  <c r="J224" i="42"/>
  <c r="U77" i="42"/>
  <c r="J77" i="42"/>
  <c r="J84" i="42"/>
  <c r="U84" i="42"/>
  <c r="U147" i="42"/>
  <c r="J147" i="42"/>
  <c r="U252" i="42"/>
  <c r="J252" i="42"/>
  <c r="U78" i="42"/>
  <c r="J78" i="42"/>
  <c r="U289" i="42"/>
  <c r="J289" i="42"/>
  <c r="U148" i="42"/>
  <c r="J148" i="42"/>
  <c r="J389" i="42"/>
  <c r="U389" i="42"/>
  <c r="J385" i="42"/>
  <c r="U385" i="42"/>
  <c r="U51" i="42"/>
  <c r="J51" i="42"/>
  <c r="U130" i="42"/>
  <c r="J130" i="42"/>
  <c r="U83" i="42"/>
  <c r="J83" i="42"/>
  <c r="U161" i="42"/>
  <c r="J161" i="42"/>
  <c r="U145" i="42"/>
  <c r="J145" i="42"/>
  <c r="J382" i="42"/>
  <c r="U382" i="42"/>
  <c r="AI394" i="42"/>
  <c r="AM37" i="42" s="1"/>
  <c r="AM40" i="42" s="1"/>
  <c r="J118" i="42"/>
  <c r="U118" i="42"/>
  <c r="U76" i="42"/>
  <c r="J76" i="42"/>
  <c r="J294" i="42"/>
  <c r="U294" i="42"/>
  <c r="U146" i="42"/>
  <c r="J146" i="42"/>
  <c r="U52" i="42"/>
  <c r="J52" i="42"/>
  <c r="U69" i="42"/>
  <c r="J69" i="42"/>
  <c r="U112" i="42"/>
  <c r="J112" i="42"/>
  <c r="J388" i="42"/>
  <c r="U388" i="42"/>
  <c r="J384" i="42"/>
  <c r="U384" i="42"/>
  <c r="U251" i="42"/>
  <c r="J251" i="42"/>
  <c r="U329" i="42"/>
  <c r="J329" i="42"/>
  <c r="U239" i="42"/>
  <c r="J239" i="42"/>
  <c r="U113" i="42"/>
  <c r="J113" i="42"/>
  <c r="U127" i="42"/>
  <c r="J127" i="42"/>
  <c r="J377" i="42"/>
  <c r="U377" i="42"/>
  <c r="J54" i="42"/>
  <c r="U54" i="42"/>
  <c r="U42" i="42"/>
  <c r="J42" i="42"/>
  <c r="U214" i="42"/>
  <c r="J214" i="42"/>
  <c r="U110" i="42"/>
  <c r="J110" i="42"/>
  <c r="J390" i="42"/>
  <c r="U390" i="42"/>
  <c r="J386" i="42"/>
  <c r="U386" i="42"/>
  <c r="J128" i="42"/>
  <c r="U128" i="42"/>
  <c r="U55" i="42"/>
  <c r="J55" i="42"/>
  <c r="U318" i="42"/>
  <c r="J318" i="42"/>
  <c r="I394" i="42"/>
  <c r="U330" i="42"/>
  <c r="J330" i="42"/>
  <c r="U111" i="42"/>
  <c r="J111" i="42"/>
  <c r="J387" i="42"/>
  <c r="U387" i="42"/>
  <c r="J383" i="42"/>
  <c r="U383" i="42"/>
  <c r="U129" i="42"/>
  <c r="J129" i="42"/>
  <c r="U46" i="42"/>
  <c r="J46" i="42"/>
  <c r="U67" i="42"/>
  <c r="J67" i="42"/>
  <c r="U39" i="42"/>
  <c r="J39" i="42"/>
  <c r="J392" i="42"/>
  <c r="U392" i="42"/>
  <c r="J41" i="42"/>
  <c r="U41" i="42"/>
  <c r="J254" i="42"/>
  <c r="U254" i="42"/>
  <c r="U213" i="42"/>
  <c r="J213" i="42"/>
  <c r="U243" i="42"/>
  <c r="J243" i="42"/>
  <c r="J23" i="42"/>
  <c r="U23" i="42"/>
  <c r="U68" i="42"/>
  <c r="J68" i="42"/>
  <c r="U40" i="42"/>
  <c r="J40" i="42"/>
  <c r="U315" i="42"/>
  <c r="J315" i="42"/>
  <c r="J381" i="42"/>
  <c r="U381" i="42"/>
  <c r="U240" i="42"/>
  <c r="J240" i="42"/>
  <c r="U114" i="42"/>
  <c r="J114" i="42"/>
  <c r="U37" i="42"/>
  <c r="J37" i="42"/>
  <c r="U131" i="42"/>
  <c r="J131" i="42"/>
  <c r="J378" i="42"/>
  <c r="U378" i="42"/>
  <c r="J316" i="42"/>
  <c r="U316" i="42"/>
  <c r="J394" i="42" l="1"/>
  <c r="AI477" i="42"/>
  <c r="AB423" i="41"/>
  <c r="W423" i="41"/>
  <c r="R423" i="41"/>
  <c r="AB422" i="41"/>
  <c r="W422" i="41"/>
  <c r="AB421" i="41"/>
  <c r="W421" i="41"/>
  <c r="AB420" i="41"/>
  <c r="W420" i="41"/>
  <c r="AB419" i="41"/>
  <c r="W419" i="41"/>
  <c r="AB418" i="41"/>
  <c r="W418" i="41"/>
  <c r="R418" i="41"/>
  <c r="AB417" i="41"/>
  <c r="W417" i="41"/>
  <c r="W416" i="41"/>
  <c r="R416" i="41"/>
  <c r="AB415" i="41"/>
  <c r="W415" i="41"/>
  <c r="R415" i="41"/>
  <c r="AB414" i="41"/>
  <c r="W414" i="41"/>
  <c r="R414" i="41"/>
  <c r="AB413" i="41"/>
  <c r="W413" i="41"/>
  <c r="R413" i="41"/>
  <c r="AB412" i="41"/>
  <c r="W412" i="41"/>
  <c r="R412" i="41"/>
  <c r="AH411" i="41"/>
  <c r="AG411" i="41"/>
  <c r="AF411" i="41"/>
  <c r="AI411" i="41" s="1"/>
  <c r="I411" i="41" s="1"/>
  <c r="R411" i="41"/>
  <c r="Q411" i="41"/>
  <c r="AH410" i="41"/>
  <c r="AG410" i="41"/>
  <c r="AF410" i="41"/>
  <c r="AI410" i="41" s="1"/>
  <c r="I410" i="41" s="1"/>
  <c r="R410" i="41"/>
  <c r="Q410" i="41"/>
  <c r="AH409" i="41"/>
  <c r="AG409" i="41"/>
  <c r="AF409" i="41"/>
  <c r="AI409" i="41" s="1"/>
  <c r="I409" i="41" s="1"/>
  <c r="R409" i="41"/>
  <c r="Q409" i="41"/>
  <c r="AK401" i="41"/>
  <c r="X401" i="41"/>
  <c r="Y400" i="41"/>
  <c r="Y399" i="41"/>
  <c r="Y398" i="41"/>
  <c r="M414" i="41" s="1"/>
  <c r="S414" i="41" s="1"/>
  <c r="U414" i="41" s="1"/>
  <c r="R314" i="41"/>
  <c r="M314" i="41"/>
  <c r="R300" i="41"/>
  <c r="R299" i="41"/>
  <c r="R298" i="41"/>
  <c r="R297" i="41"/>
  <c r="R296" i="41"/>
  <c r="R295" i="41"/>
  <c r="Q294" i="41"/>
  <c r="Q293" i="41"/>
  <c r="Q292" i="41"/>
  <c r="Q291" i="41"/>
  <c r="Q290" i="41"/>
  <c r="R289" i="41"/>
  <c r="R288" i="41"/>
  <c r="R287" i="41"/>
  <c r="R286" i="41"/>
  <c r="R285" i="41"/>
  <c r="AB392" i="41"/>
  <c r="L234" i="41"/>
  <c r="M234" i="41" s="1"/>
  <c r="S234" i="41" s="1"/>
  <c r="L232" i="41"/>
  <c r="M232" i="41" s="1"/>
  <c r="S232" i="41" s="1"/>
  <c r="L230" i="41"/>
  <c r="M230" i="41" s="1"/>
  <c r="S230" i="41" s="1"/>
  <c r="M223" i="41"/>
  <c r="M221" i="41"/>
  <c r="M219" i="41"/>
  <c r="AH207" i="41"/>
  <c r="AG207" i="41"/>
  <c r="AF207" i="41"/>
  <c r="AI207" i="41" s="1"/>
  <c r="I207" i="41" s="1"/>
  <c r="R207" i="41"/>
  <c r="Q207" i="41"/>
  <c r="AH190" i="41"/>
  <c r="AG190" i="41"/>
  <c r="AF190" i="41"/>
  <c r="AI190" i="41" s="1"/>
  <c r="I190" i="41" s="1"/>
  <c r="R190" i="41"/>
  <c r="Q190" i="41"/>
  <c r="AH187" i="41"/>
  <c r="AG187" i="41"/>
  <c r="AF187" i="41"/>
  <c r="AI187" i="41" s="1"/>
  <c r="I187" i="41" s="1"/>
  <c r="R187" i="41"/>
  <c r="Q187" i="41"/>
  <c r="AH182" i="41"/>
  <c r="AG182" i="41"/>
  <c r="AF182" i="41"/>
  <c r="AI182" i="41" s="1"/>
  <c r="I182" i="41" s="1"/>
  <c r="R182" i="41"/>
  <c r="Q182" i="41"/>
  <c r="AH181" i="41"/>
  <c r="AG181" i="41"/>
  <c r="AF181" i="41"/>
  <c r="AI181" i="41" s="1"/>
  <c r="I181" i="41" s="1"/>
  <c r="R181" i="41"/>
  <c r="Q181" i="41"/>
  <c r="AH174" i="41"/>
  <c r="AG174" i="41"/>
  <c r="AF174" i="41"/>
  <c r="AI174" i="41" s="1"/>
  <c r="I174" i="41" s="1"/>
  <c r="R174" i="41"/>
  <c r="Q174" i="41"/>
  <c r="AH313" i="41"/>
  <c r="AG313" i="41"/>
  <c r="AF313" i="41"/>
  <c r="AI313" i="41" s="1"/>
  <c r="I313" i="41" s="1"/>
  <c r="R313" i="41"/>
  <c r="Q313" i="41"/>
  <c r="R312" i="41"/>
  <c r="M312" i="41"/>
  <c r="AB375" i="41"/>
  <c r="W375" i="41"/>
  <c r="R375" i="41"/>
  <c r="M375" i="41"/>
  <c r="AB371" i="41"/>
  <c r="W371" i="41"/>
  <c r="R371" i="41"/>
  <c r="M371" i="41"/>
  <c r="AH117" i="41"/>
  <c r="AG117" i="41"/>
  <c r="AF117" i="41"/>
  <c r="AI117" i="41" s="1"/>
  <c r="I117" i="41" s="1"/>
  <c r="R117" i="41"/>
  <c r="Q117" i="41"/>
  <c r="AH63" i="41"/>
  <c r="AG63" i="41"/>
  <c r="AF63" i="41"/>
  <c r="AI63" i="41" s="1"/>
  <c r="I63" i="41" s="1"/>
  <c r="R63" i="41"/>
  <c r="Q63" i="41"/>
  <c r="AH62" i="41"/>
  <c r="AG62" i="41"/>
  <c r="AF62" i="41"/>
  <c r="AI62" i="41" s="1"/>
  <c r="I62" i="41" s="1"/>
  <c r="R62" i="41"/>
  <c r="Q62" i="41"/>
  <c r="AH61" i="41"/>
  <c r="AG61" i="41"/>
  <c r="AF61" i="41"/>
  <c r="AI61" i="41" s="1"/>
  <c r="I61" i="41" s="1"/>
  <c r="R61" i="41"/>
  <c r="Q61" i="41"/>
  <c r="AH60" i="41"/>
  <c r="AG60" i="41"/>
  <c r="AF60" i="41"/>
  <c r="AI60" i="41" s="1"/>
  <c r="I60" i="41" s="1"/>
  <c r="R60" i="41"/>
  <c r="Q60" i="41"/>
  <c r="AH51" i="41"/>
  <c r="AG51" i="41"/>
  <c r="AF51" i="41"/>
  <c r="AI51" i="41" s="1"/>
  <c r="I51" i="41" s="1"/>
  <c r="R51" i="41"/>
  <c r="Q51" i="41"/>
  <c r="AH50" i="41"/>
  <c r="AG50" i="41"/>
  <c r="AF50" i="41"/>
  <c r="AI50" i="41" s="1"/>
  <c r="I50" i="41" s="1"/>
  <c r="R50" i="41"/>
  <c r="Q50" i="41"/>
  <c r="AH49" i="41"/>
  <c r="AG49" i="41"/>
  <c r="AF49" i="41"/>
  <c r="AI49" i="41" s="1"/>
  <c r="I49" i="41" s="1"/>
  <c r="R49" i="41"/>
  <c r="Q49" i="41"/>
  <c r="AH48" i="41"/>
  <c r="AG48" i="41"/>
  <c r="AF48" i="41"/>
  <c r="AI48" i="41" s="1"/>
  <c r="I48" i="41" s="1"/>
  <c r="R48" i="41"/>
  <c r="Q48" i="41"/>
  <c r="AH47" i="41"/>
  <c r="AG47" i="41"/>
  <c r="AF47" i="41"/>
  <c r="AI47" i="41" s="1"/>
  <c r="I47" i="41" s="1"/>
  <c r="R47" i="41"/>
  <c r="Q47" i="41"/>
  <c r="AH46" i="41"/>
  <c r="AG46" i="41"/>
  <c r="AF46" i="41"/>
  <c r="AI46" i="41" s="1"/>
  <c r="I46" i="41" s="1"/>
  <c r="R46" i="41"/>
  <c r="Q46" i="41"/>
  <c r="AH31" i="41"/>
  <c r="AG31" i="41"/>
  <c r="AF31" i="41"/>
  <c r="AI31" i="41" s="1"/>
  <c r="I31" i="41" s="1"/>
  <c r="R31" i="41"/>
  <c r="Q31" i="41"/>
  <c r="AH30" i="41"/>
  <c r="AG30" i="41"/>
  <c r="AF30" i="41"/>
  <c r="AI30" i="41" s="1"/>
  <c r="I30" i="41" s="1"/>
  <c r="R30" i="41"/>
  <c r="Q30" i="41"/>
  <c r="AH29" i="41"/>
  <c r="AG29" i="41"/>
  <c r="AF29" i="41"/>
  <c r="AI29" i="41" s="1"/>
  <c r="I29" i="41" s="1"/>
  <c r="R29" i="41"/>
  <c r="Q29" i="41"/>
  <c r="AH28" i="41"/>
  <c r="AG28" i="41"/>
  <c r="AF28" i="41"/>
  <c r="AI28" i="41" s="1"/>
  <c r="I28" i="41" s="1"/>
  <c r="R28" i="41"/>
  <c r="Q28" i="41"/>
  <c r="AH27" i="41"/>
  <c r="AG27" i="41"/>
  <c r="AF27" i="41"/>
  <c r="AI27" i="41" s="1"/>
  <c r="I27" i="41" s="1"/>
  <c r="R27" i="41"/>
  <c r="Q27" i="41"/>
  <c r="AH26" i="41"/>
  <c r="AG26" i="41"/>
  <c r="AF26" i="41"/>
  <c r="AI26" i="41" s="1"/>
  <c r="I26" i="41" s="1"/>
  <c r="R26" i="41"/>
  <c r="Q26" i="41"/>
  <c r="AH184" i="41"/>
  <c r="AG184" i="41"/>
  <c r="AF184" i="41"/>
  <c r="AI184" i="41" s="1"/>
  <c r="I184" i="41" s="1"/>
  <c r="R184" i="41"/>
  <c r="Q184" i="41"/>
  <c r="AH183" i="41"/>
  <c r="AG183" i="41"/>
  <c r="AF183" i="41"/>
  <c r="AI183" i="41" s="1"/>
  <c r="I183" i="41" s="1"/>
  <c r="R183" i="41"/>
  <c r="Q183" i="41"/>
  <c r="AH55" i="41"/>
  <c r="AG55" i="41"/>
  <c r="AF55" i="41"/>
  <c r="AI55" i="41" s="1"/>
  <c r="I55" i="41" s="1"/>
  <c r="R55" i="41"/>
  <c r="Q55" i="41"/>
  <c r="AH54" i="41"/>
  <c r="AG54" i="41"/>
  <c r="AF54" i="41"/>
  <c r="AI54" i="41" s="1"/>
  <c r="I54" i="41" s="1"/>
  <c r="R54" i="41"/>
  <c r="Q54" i="41"/>
  <c r="AH53" i="41"/>
  <c r="AG53" i="41"/>
  <c r="AF53" i="41"/>
  <c r="AI53" i="41" s="1"/>
  <c r="I53" i="41" s="1"/>
  <c r="R53" i="41"/>
  <c r="Q53" i="41"/>
  <c r="AH52" i="41"/>
  <c r="AG52" i="41"/>
  <c r="AF52" i="41"/>
  <c r="AI52" i="41" s="1"/>
  <c r="I52" i="41" s="1"/>
  <c r="R52" i="41"/>
  <c r="Q52" i="41"/>
  <c r="AH41" i="41"/>
  <c r="AG41" i="41"/>
  <c r="AF41" i="41"/>
  <c r="AI41" i="41" s="1"/>
  <c r="I41" i="41" s="1"/>
  <c r="R41" i="41"/>
  <c r="Q41" i="41"/>
  <c r="AH40" i="41"/>
  <c r="AG40" i="41"/>
  <c r="AF40" i="41"/>
  <c r="AI40" i="41" s="1"/>
  <c r="I40" i="41" s="1"/>
  <c r="R40" i="41"/>
  <c r="Q40" i="41"/>
  <c r="AH39" i="41"/>
  <c r="AG39" i="41"/>
  <c r="AF39" i="41"/>
  <c r="AI39" i="41" s="1"/>
  <c r="I39" i="41" s="1"/>
  <c r="R39" i="41"/>
  <c r="Q39" i="41"/>
  <c r="AH38" i="41"/>
  <c r="AG38" i="41"/>
  <c r="AF38" i="41"/>
  <c r="AI38" i="41" s="1"/>
  <c r="I38" i="41" s="1"/>
  <c r="R38" i="41"/>
  <c r="Q38" i="41"/>
  <c r="AH37" i="41"/>
  <c r="AG37" i="41"/>
  <c r="AF37" i="41"/>
  <c r="AI37" i="41" s="1"/>
  <c r="I37" i="41" s="1"/>
  <c r="R37" i="41"/>
  <c r="Q37" i="41"/>
  <c r="AH36" i="41"/>
  <c r="AG36" i="41"/>
  <c r="AF36" i="41"/>
  <c r="AI36" i="41" s="1"/>
  <c r="I36" i="41" s="1"/>
  <c r="R36" i="41"/>
  <c r="Q36" i="41"/>
  <c r="O352" i="41"/>
  <c r="AB391" i="41"/>
  <c r="M225" i="41"/>
  <c r="R349" i="41"/>
  <c r="M349" i="41"/>
  <c r="AB386" i="41"/>
  <c r="W386" i="41"/>
  <c r="R386" i="41"/>
  <c r="AH215" i="41"/>
  <c r="AG215" i="41"/>
  <c r="AF215" i="41"/>
  <c r="AI215" i="41" s="1"/>
  <c r="I215" i="41" s="1"/>
  <c r="R215" i="41"/>
  <c r="Q215" i="41"/>
  <c r="AB381" i="41"/>
  <c r="W381" i="41"/>
  <c r="R381" i="41"/>
  <c r="M381" i="41"/>
  <c r="AH180" i="41"/>
  <c r="AG180" i="41"/>
  <c r="AF180" i="41"/>
  <c r="AI180" i="41" s="1"/>
  <c r="I180" i="41" s="1"/>
  <c r="R180" i="41"/>
  <c r="Q180" i="41"/>
  <c r="AH178" i="41"/>
  <c r="AG178" i="41"/>
  <c r="AF178" i="41"/>
  <c r="AI178" i="41" s="1"/>
  <c r="I178" i="41" s="1"/>
  <c r="R178" i="41"/>
  <c r="Q178" i="41"/>
  <c r="AH177" i="41"/>
  <c r="AG177" i="41"/>
  <c r="AF177" i="41"/>
  <c r="AI177" i="41" s="1"/>
  <c r="I177" i="41" s="1"/>
  <c r="R177" i="41"/>
  <c r="Q177" i="41"/>
  <c r="AH176" i="41"/>
  <c r="AG176" i="41"/>
  <c r="AF176" i="41"/>
  <c r="AI176" i="41" s="1"/>
  <c r="I176" i="41" s="1"/>
  <c r="R176" i="41"/>
  <c r="Q176" i="41"/>
  <c r="AH279" i="41"/>
  <c r="AG279" i="41"/>
  <c r="AF279" i="41"/>
  <c r="AI279" i="41" s="1"/>
  <c r="I279" i="41" s="1"/>
  <c r="R279" i="41"/>
  <c r="Q279" i="41"/>
  <c r="O254" i="41"/>
  <c r="O253" i="41"/>
  <c r="O252" i="41"/>
  <c r="O251" i="41"/>
  <c r="O250" i="41"/>
  <c r="O21" i="41"/>
  <c r="M21" i="41"/>
  <c r="S21" i="41" s="1"/>
  <c r="O20" i="41"/>
  <c r="M20" i="41"/>
  <c r="S20" i="41" s="1"/>
  <c r="O19" i="41"/>
  <c r="M19" i="41"/>
  <c r="S19" i="41" s="1"/>
  <c r="O18" i="41"/>
  <c r="M18" i="41"/>
  <c r="R348" i="41"/>
  <c r="M348" i="41"/>
  <c r="R259" i="41"/>
  <c r="AB374" i="41"/>
  <c r="W374" i="41"/>
  <c r="R374" i="41"/>
  <c r="M374" i="41"/>
  <c r="AB370" i="41"/>
  <c r="W370" i="41"/>
  <c r="R370" i="41"/>
  <c r="M370" i="41"/>
  <c r="AH146" i="41"/>
  <c r="AG146" i="41"/>
  <c r="AF146" i="41"/>
  <c r="AI146" i="41" s="1"/>
  <c r="I146" i="41" s="1"/>
  <c r="R146" i="41"/>
  <c r="Q146" i="41"/>
  <c r="L136" i="41"/>
  <c r="O136" i="41" s="1"/>
  <c r="AH133" i="41"/>
  <c r="AG133" i="41"/>
  <c r="AF133" i="41"/>
  <c r="AI133" i="41" s="1"/>
  <c r="I133" i="41" s="1"/>
  <c r="R133" i="41"/>
  <c r="Q133" i="41"/>
  <c r="O132" i="41"/>
  <c r="M132" i="41"/>
  <c r="O123" i="41"/>
  <c r="M123" i="41"/>
  <c r="AB360" i="41"/>
  <c r="W360" i="41"/>
  <c r="R360" i="41"/>
  <c r="M360" i="41"/>
  <c r="L116" i="41"/>
  <c r="M116" i="41" s="1"/>
  <c r="S116" i="41" s="1"/>
  <c r="AH111" i="41"/>
  <c r="AG111" i="41"/>
  <c r="AF111" i="41"/>
  <c r="AI111" i="41" s="1"/>
  <c r="I111" i="41" s="1"/>
  <c r="R111" i="41"/>
  <c r="Q111" i="41"/>
  <c r="AH108" i="41"/>
  <c r="AG108" i="41"/>
  <c r="AF108" i="41"/>
  <c r="AI108" i="41" s="1"/>
  <c r="I108" i="41" s="1"/>
  <c r="R108" i="41"/>
  <c r="Q108" i="41"/>
  <c r="AH105" i="41"/>
  <c r="AG105" i="41"/>
  <c r="AF105" i="41"/>
  <c r="AI105" i="41" s="1"/>
  <c r="I105" i="41" s="1"/>
  <c r="R105" i="41"/>
  <c r="Q105" i="41"/>
  <c r="R347" i="41"/>
  <c r="M347" i="41"/>
  <c r="Q347" i="41" s="1"/>
  <c r="O324" i="41"/>
  <c r="AH203" i="41"/>
  <c r="AG203" i="41"/>
  <c r="AF203" i="41"/>
  <c r="AI203" i="41" s="1"/>
  <c r="I203" i="41" s="1"/>
  <c r="R203" i="41"/>
  <c r="Q203" i="41"/>
  <c r="L199" i="41"/>
  <c r="M199" i="41" s="1"/>
  <c r="S199" i="41" s="1"/>
  <c r="AH175" i="41"/>
  <c r="AG175" i="41"/>
  <c r="AF175" i="41"/>
  <c r="AI175" i="41" s="1"/>
  <c r="I175" i="41" s="1"/>
  <c r="R175" i="41"/>
  <c r="Q175" i="41"/>
  <c r="AH311" i="41"/>
  <c r="AG311" i="41"/>
  <c r="AF311" i="41"/>
  <c r="AI311" i="41" s="1"/>
  <c r="I311" i="41" s="1"/>
  <c r="R311" i="41"/>
  <c r="Q311" i="41"/>
  <c r="L311" i="41"/>
  <c r="L281" i="41"/>
  <c r="O281" i="41" s="1"/>
  <c r="O278" i="41"/>
  <c r="AH148" i="41"/>
  <c r="AG148" i="41"/>
  <c r="AF148" i="41"/>
  <c r="AI148" i="41" s="1"/>
  <c r="I148" i="41" s="1"/>
  <c r="R148" i="41"/>
  <c r="Q148" i="41"/>
  <c r="AB369" i="41"/>
  <c r="W369" i="41"/>
  <c r="R369" i="41"/>
  <c r="M369" i="41"/>
  <c r="AH145" i="41"/>
  <c r="AG145" i="41"/>
  <c r="AF145" i="41"/>
  <c r="AI145" i="41" s="1"/>
  <c r="I145" i="41" s="1"/>
  <c r="R145" i="41"/>
  <c r="Q145" i="41"/>
  <c r="O131" i="41"/>
  <c r="M131" i="41"/>
  <c r="S131" i="41" s="1"/>
  <c r="O122" i="41"/>
  <c r="M122" i="41"/>
  <c r="S122" i="41" s="1"/>
  <c r="AB359" i="41"/>
  <c r="W359" i="41"/>
  <c r="R359" i="41"/>
  <c r="M359" i="41"/>
  <c r="O97" i="41"/>
  <c r="M97" i="41"/>
  <c r="S97" i="41" s="1"/>
  <c r="O96" i="41"/>
  <c r="M96" i="41"/>
  <c r="O95" i="41"/>
  <c r="M95" i="41"/>
  <c r="O94" i="41"/>
  <c r="M94" i="41"/>
  <c r="O85" i="41"/>
  <c r="M85" i="41"/>
  <c r="O84" i="41"/>
  <c r="M84" i="41"/>
  <c r="O83" i="41"/>
  <c r="M83" i="41"/>
  <c r="AH59" i="41"/>
  <c r="AG59" i="41"/>
  <c r="AF59" i="41"/>
  <c r="AI59" i="41" s="1"/>
  <c r="I59" i="41" s="1"/>
  <c r="R59" i="41"/>
  <c r="Q59" i="41"/>
  <c r="AH58" i="41"/>
  <c r="AG58" i="41"/>
  <c r="AF58" i="41"/>
  <c r="AI58" i="41" s="1"/>
  <c r="I58" i="41" s="1"/>
  <c r="R58" i="41"/>
  <c r="Q58" i="41"/>
  <c r="AH57" i="41"/>
  <c r="AG57" i="41"/>
  <c r="AF57" i="41"/>
  <c r="AI57" i="41" s="1"/>
  <c r="I57" i="41" s="1"/>
  <c r="R57" i="41"/>
  <c r="Q57" i="41"/>
  <c r="AH56" i="41"/>
  <c r="AG56" i="41"/>
  <c r="AF56" i="41"/>
  <c r="AI56" i="41" s="1"/>
  <c r="I56" i="41" s="1"/>
  <c r="R56" i="41"/>
  <c r="Q56" i="41"/>
  <c r="AB390" i="41"/>
  <c r="L229" i="41"/>
  <c r="M229" i="41" s="1"/>
  <c r="S229" i="41" s="1"/>
  <c r="R346" i="41"/>
  <c r="M346" i="41"/>
  <c r="AH310" i="41"/>
  <c r="AG310" i="41"/>
  <c r="AF310" i="41"/>
  <c r="AI310" i="41" s="1"/>
  <c r="I310" i="41" s="1"/>
  <c r="R310" i="41"/>
  <c r="Q310" i="41"/>
  <c r="R309" i="41"/>
  <c r="M309" i="41"/>
  <c r="R262" i="41"/>
  <c r="O125" i="41"/>
  <c r="M125" i="41"/>
  <c r="S125" i="41" s="1"/>
  <c r="AB358" i="41"/>
  <c r="W358" i="41"/>
  <c r="R358" i="41"/>
  <c r="M358" i="41"/>
  <c r="AH112" i="41"/>
  <c r="AG112" i="41"/>
  <c r="AF112" i="41"/>
  <c r="AI112" i="41" s="1"/>
  <c r="I112" i="41" s="1"/>
  <c r="R112" i="41"/>
  <c r="Q112" i="41"/>
  <c r="AH110" i="41"/>
  <c r="AG110" i="41"/>
  <c r="AF110" i="41"/>
  <c r="AI110" i="41" s="1"/>
  <c r="I110" i="41" s="1"/>
  <c r="R110" i="41"/>
  <c r="Q110" i="41"/>
  <c r="AH103" i="41"/>
  <c r="AG103" i="41"/>
  <c r="AF103" i="41"/>
  <c r="AI103" i="41" s="1"/>
  <c r="I103" i="41" s="1"/>
  <c r="R103" i="41"/>
  <c r="Q103" i="41"/>
  <c r="AH102" i="41"/>
  <c r="AG102" i="41"/>
  <c r="AF102" i="41"/>
  <c r="AI102" i="41" s="1"/>
  <c r="I102" i="41" s="1"/>
  <c r="R102" i="41"/>
  <c r="Q102" i="41"/>
  <c r="AH101" i="41"/>
  <c r="AG101" i="41"/>
  <c r="AF101" i="41"/>
  <c r="AI101" i="41" s="1"/>
  <c r="I101" i="41" s="1"/>
  <c r="R101" i="41"/>
  <c r="Q101" i="41"/>
  <c r="AH100" i="41"/>
  <c r="AG100" i="41"/>
  <c r="AF100" i="41"/>
  <c r="AI100" i="41" s="1"/>
  <c r="I100" i="41" s="1"/>
  <c r="R100" i="41"/>
  <c r="Q100" i="41"/>
  <c r="AH99" i="41"/>
  <c r="AG99" i="41"/>
  <c r="AF99" i="41"/>
  <c r="AI99" i="41" s="1"/>
  <c r="I99" i="41" s="1"/>
  <c r="R99" i="41"/>
  <c r="Q99" i="41"/>
  <c r="AH98" i="41"/>
  <c r="AG98" i="41"/>
  <c r="AF98" i="41"/>
  <c r="AI98" i="41" s="1"/>
  <c r="I98" i="41" s="1"/>
  <c r="R98" i="41"/>
  <c r="Q98" i="41"/>
  <c r="O244" i="41"/>
  <c r="O243" i="41"/>
  <c r="O242" i="41"/>
  <c r="O241" i="41"/>
  <c r="O240" i="41"/>
  <c r="O17" i="41"/>
  <c r="M17" i="41"/>
  <c r="O16" i="41"/>
  <c r="M16" i="41"/>
  <c r="O15" i="41"/>
  <c r="M15" i="41"/>
  <c r="O14" i="41"/>
  <c r="M14" i="41"/>
  <c r="S14" i="41" s="1"/>
  <c r="R345" i="41"/>
  <c r="M345" i="41"/>
  <c r="R320" i="41"/>
  <c r="R319" i="41"/>
  <c r="R318" i="41"/>
  <c r="R317" i="41"/>
  <c r="R316" i="41"/>
  <c r="R315" i="41"/>
  <c r="AB380" i="41"/>
  <c r="W380" i="41"/>
  <c r="R380" i="41"/>
  <c r="M380" i="41"/>
  <c r="L198" i="41"/>
  <c r="O198" i="41" s="1"/>
  <c r="AH197" i="41"/>
  <c r="AG197" i="41"/>
  <c r="AF197" i="41"/>
  <c r="AI197" i="41" s="1"/>
  <c r="I197" i="41" s="1"/>
  <c r="R197" i="41"/>
  <c r="Q197" i="41"/>
  <c r="AH196" i="41"/>
  <c r="AG196" i="41"/>
  <c r="AF196" i="41"/>
  <c r="AI196" i="41" s="1"/>
  <c r="I196" i="41" s="1"/>
  <c r="R196" i="41"/>
  <c r="Q196" i="41"/>
  <c r="AH193" i="41"/>
  <c r="AG193" i="41"/>
  <c r="AF193" i="41"/>
  <c r="AI193" i="41" s="1"/>
  <c r="I193" i="41" s="1"/>
  <c r="R193" i="41"/>
  <c r="Q193" i="41"/>
  <c r="AH191" i="41"/>
  <c r="AG191" i="41"/>
  <c r="AF191" i="41"/>
  <c r="AI191" i="41" s="1"/>
  <c r="I191" i="41" s="1"/>
  <c r="R191" i="41"/>
  <c r="Q191" i="41"/>
  <c r="AH188" i="41"/>
  <c r="AG188" i="41"/>
  <c r="AF188" i="41"/>
  <c r="AI188" i="41" s="1"/>
  <c r="I188" i="41" s="1"/>
  <c r="R188" i="41"/>
  <c r="Q188" i="41"/>
  <c r="AH185" i="41"/>
  <c r="AG185" i="41"/>
  <c r="AF185" i="41"/>
  <c r="AI185" i="41" s="1"/>
  <c r="I185" i="41" s="1"/>
  <c r="R185" i="41"/>
  <c r="Q185" i="41"/>
  <c r="AH308" i="41"/>
  <c r="AG308" i="41"/>
  <c r="AF308" i="41"/>
  <c r="AI308" i="41" s="1"/>
  <c r="I308" i="41" s="1"/>
  <c r="R308" i="41"/>
  <c r="Q308" i="41"/>
  <c r="AB368" i="41"/>
  <c r="W368" i="41"/>
  <c r="R368" i="41"/>
  <c r="M368" i="41"/>
  <c r="AH25" i="41"/>
  <c r="AG25" i="41"/>
  <c r="AF25" i="41"/>
  <c r="AI25" i="41" s="1"/>
  <c r="I25" i="41" s="1"/>
  <c r="R25" i="41"/>
  <c r="Q25" i="41"/>
  <c r="AH24" i="41"/>
  <c r="AG24" i="41"/>
  <c r="AF24" i="41"/>
  <c r="AI24" i="41" s="1"/>
  <c r="I24" i="41" s="1"/>
  <c r="R24" i="41"/>
  <c r="Q24" i="41"/>
  <c r="AH23" i="41"/>
  <c r="AG23" i="41"/>
  <c r="AF23" i="41"/>
  <c r="AI23" i="41" s="1"/>
  <c r="I23" i="41" s="1"/>
  <c r="R23" i="41"/>
  <c r="Q23" i="41"/>
  <c r="AH22" i="41"/>
  <c r="AG22" i="41"/>
  <c r="AF22" i="41"/>
  <c r="AI22" i="41" s="1"/>
  <c r="I22" i="41" s="1"/>
  <c r="R22" i="41"/>
  <c r="Q22" i="41"/>
  <c r="AB389" i="41"/>
  <c r="L233" i="41"/>
  <c r="M233" i="41" s="1"/>
  <c r="S233" i="41" s="1"/>
  <c r="L231" i="41"/>
  <c r="M231" i="41" s="1"/>
  <c r="S231" i="41" s="1"/>
  <c r="M226" i="41"/>
  <c r="M222" i="41"/>
  <c r="M220" i="41"/>
  <c r="R218" i="41"/>
  <c r="M218" i="41"/>
  <c r="R344" i="41"/>
  <c r="M344" i="41"/>
  <c r="R343" i="41"/>
  <c r="M343" i="41"/>
  <c r="AH307" i="41"/>
  <c r="AG307" i="41"/>
  <c r="AF307" i="41"/>
  <c r="AI307" i="41" s="1"/>
  <c r="I307" i="41" s="1"/>
  <c r="R307" i="41"/>
  <c r="Q307" i="41"/>
  <c r="L284" i="41"/>
  <c r="O284" i="41" s="1"/>
  <c r="L280" i="41"/>
  <c r="O280" i="41" s="1"/>
  <c r="AH147" i="41"/>
  <c r="AG147" i="41"/>
  <c r="AF147" i="41"/>
  <c r="AI147" i="41" s="1"/>
  <c r="I147" i="41" s="1"/>
  <c r="R147" i="41"/>
  <c r="Q147" i="41"/>
  <c r="AB367" i="41"/>
  <c r="W367" i="41"/>
  <c r="R367" i="41"/>
  <c r="M367" i="41"/>
  <c r="AH144" i="41"/>
  <c r="AG144" i="41"/>
  <c r="AF144" i="41"/>
  <c r="AI144" i="41" s="1"/>
  <c r="I144" i="41" s="1"/>
  <c r="R144" i="41"/>
  <c r="Q144" i="41"/>
  <c r="AH140" i="41"/>
  <c r="AG140" i="41"/>
  <c r="AF140" i="41"/>
  <c r="AI140" i="41" s="1"/>
  <c r="I140" i="41" s="1"/>
  <c r="R140" i="41"/>
  <c r="Q140" i="41"/>
  <c r="AH139" i="41"/>
  <c r="AG139" i="41"/>
  <c r="AF139" i="41"/>
  <c r="AI139" i="41" s="1"/>
  <c r="I139" i="41" s="1"/>
  <c r="R139" i="41"/>
  <c r="Q139" i="41"/>
  <c r="AH137" i="41"/>
  <c r="AG137" i="41"/>
  <c r="AF137" i="41"/>
  <c r="AI137" i="41" s="1"/>
  <c r="I137" i="41" s="1"/>
  <c r="R137" i="41"/>
  <c r="Q137" i="41"/>
  <c r="L135" i="41"/>
  <c r="M135" i="41" s="1"/>
  <c r="S135" i="41" s="1"/>
  <c r="O130" i="41"/>
  <c r="M130" i="41"/>
  <c r="AH127" i="41"/>
  <c r="AG127" i="41"/>
  <c r="AF127" i="41"/>
  <c r="AI127" i="41" s="1"/>
  <c r="I127" i="41" s="1"/>
  <c r="R127" i="41"/>
  <c r="Q127" i="41"/>
  <c r="O121" i="41"/>
  <c r="M121" i="41"/>
  <c r="AB357" i="41"/>
  <c r="W357" i="41"/>
  <c r="R357" i="41"/>
  <c r="M357" i="41"/>
  <c r="L115" i="41"/>
  <c r="M115" i="41" s="1"/>
  <c r="S115" i="41" s="1"/>
  <c r="AH107" i="41"/>
  <c r="AG107" i="41"/>
  <c r="AF107" i="41"/>
  <c r="AI107" i="41" s="1"/>
  <c r="I107" i="41" s="1"/>
  <c r="R107" i="41"/>
  <c r="Q107" i="41"/>
  <c r="O93" i="41"/>
  <c r="M93" i="41"/>
  <c r="O92" i="41"/>
  <c r="M92" i="41"/>
  <c r="S92" i="41" s="1"/>
  <c r="O91" i="41"/>
  <c r="M91" i="41"/>
  <c r="O90" i="41"/>
  <c r="M90" i="41"/>
  <c r="S90" i="41" s="1"/>
  <c r="AH45" i="41"/>
  <c r="AG45" i="41"/>
  <c r="AF45" i="41"/>
  <c r="AI45" i="41" s="1"/>
  <c r="I45" i="41" s="1"/>
  <c r="R45" i="41"/>
  <c r="Q45" i="41"/>
  <c r="AH44" i="41"/>
  <c r="AG44" i="41"/>
  <c r="AF44" i="41"/>
  <c r="AI44" i="41" s="1"/>
  <c r="I44" i="41" s="1"/>
  <c r="R44" i="41"/>
  <c r="Q44" i="41"/>
  <c r="AH43" i="41"/>
  <c r="AG43" i="41"/>
  <c r="AF43" i="41"/>
  <c r="AI43" i="41" s="1"/>
  <c r="I43" i="41" s="1"/>
  <c r="R43" i="41"/>
  <c r="Q43" i="41"/>
  <c r="AH42" i="41"/>
  <c r="AG42" i="41"/>
  <c r="AF42" i="41"/>
  <c r="AI42" i="41" s="1"/>
  <c r="I42" i="41" s="1"/>
  <c r="R42" i="41"/>
  <c r="Q42" i="41"/>
  <c r="AH35" i="41"/>
  <c r="AG35" i="41"/>
  <c r="AF35" i="41"/>
  <c r="AI35" i="41" s="1"/>
  <c r="I35" i="41" s="1"/>
  <c r="R35" i="41"/>
  <c r="Q35" i="41"/>
  <c r="AH34" i="41"/>
  <c r="AG34" i="41"/>
  <c r="AF34" i="41"/>
  <c r="AI34" i="41" s="1"/>
  <c r="I34" i="41" s="1"/>
  <c r="R34" i="41"/>
  <c r="Q34" i="41"/>
  <c r="AH33" i="41"/>
  <c r="AG33" i="41"/>
  <c r="AF33" i="41"/>
  <c r="AI33" i="41" s="1"/>
  <c r="I33" i="41" s="1"/>
  <c r="R33" i="41"/>
  <c r="Q33" i="41"/>
  <c r="AH32" i="41"/>
  <c r="AG32" i="41"/>
  <c r="AF32" i="41"/>
  <c r="AI32" i="41" s="1"/>
  <c r="I32" i="41" s="1"/>
  <c r="R32" i="41"/>
  <c r="Q32" i="41"/>
  <c r="O13" i="41"/>
  <c r="M13" i="41"/>
  <c r="S13" i="41" s="1"/>
  <c r="O12" i="41"/>
  <c r="M12" i="41"/>
  <c r="O11" i="41"/>
  <c r="M11" i="41"/>
  <c r="O10" i="41"/>
  <c r="M10" i="41"/>
  <c r="R342" i="41"/>
  <c r="M342" i="41"/>
  <c r="AH342" i="41" s="1"/>
  <c r="AH327" i="41"/>
  <c r="AG327" i="41"/>
  <c r="AF327" i="41"/>
  <c r="AI327" i="41" s="1"/>
  <c r="I327" i="41" s="1"/>
  <c r="R327" i="41"/>
  <c r="Q327" i="41"/>
  <c r="AB385" i="41"/>
  <c r="W385" i="41"/>
  <c r="R385" i="41"/>
  <c r="AH205" i="41"/>
  <c r="AG205" i="41"/>
  <c r="AF205" i="41"/>
  <c r="AI205" i="41" s="1"/>
  <c r="I205" i="41" s="1"/>
  <c r="R205" i="41"/>
  <c r="Q205" i="41"/>
  <c r="AH306" i="41"/>
  <c r="AG306" i="41"/>
  <c r="AF306" i="41"/>
  <c r="AI306" i="41" s="1"/>
  <c r="I306" i="41" s="1"/>
  <c r="R306" i="41"/>
  <c r="Q306" i="41"/>
  <c r="R261" i="41"/>
  <c r="R260" i="41"/>
  <c r="AB366" i="41"/>
  <c r="W366" i="41"/>
  <c r="R366" i="41"/>
  <c r="M366" i="41"/>
  <c r="AH143" i="41"/>
  <c r="AG143" i="41"/>
  <c r="AF143" i="41"/>
  <c r="AI143" i="41" s="1"/>
  <c r="I143" i="41" s="1"/>
  <c r="R143" i="41"/>
  <c r="Q143" i="41"/>
  <c r="AH141" i="41"/>
  <c r="AG141" i="41"/>
  <c r="AF141" i="41"/>
  <c r="AI141" i="41" s="1"/>
  <c r="I141" i="41" s="1"/>
  <c r="R141" i="41"/>
  <c r="Q141" i="41"/>
  <c r="L134" i="41"/>
  <c r="M134" i="41" s="1"/>
  <c r="S134" i="41" s="1"/>
  <c r="O129" i="41"/>
  <c r="M129" i="41"/>
  <c r="S129" i="41" s="1"/>
  <c r="O124" i="41"/>
  <c r="M124" i="41"/>
  <c r="O120" i="41"/>
  <c r="M120" i="41"/>
  <c r="S120" i="41" s="1"/>
  <c r="AB356" i="41"/>
  <c r="W356" i="41"/>
  <c r="R356" i="41"/>
  <c r="M356" i="41"/>
  <c r="Q356" i="41" s="1"/>
  <c r="L114" i="41"/>
  <c r="M114" i="41" s="1"/>
  <c r="S114" i="41" s="1"/>
  <c r="AH113" i="41"/>
  <c r="AG113" i="41"/>
  <c r="AF113" i="41"/>
  <c r="AI113" i="41" s="1"/>
  <c r="I113" i="41" s="1"/>
  <c r="R113" i="41"/>
  <c r="Q113" i="41"/>
  <c r="AH109" i="41"/>
  <c r="AG109" i="41"/>
  <c r="AF109" i="41"/>
  <c r="AI109" i="41" s="1"/>
  <c r="I109" i="41" s="1"/>
  <c r="R109" i="41"/>
  <c r="Q109" i="41"/>
  <c r="AH104" i="41"/>
  <c r="AG104" i="41"/>
  <c r="AF104" i="41"/>
  <c r="AI104" i="41" s="1"/>
  <c r="I104" i="41" s="1"/>
  <c r="R104" i="41"/>
  <c r="Q104" i="41"/>
  <c r="AH76" i="41"/>
  <c r="AG76" i="41"/>
  <c r="AF76" i="41"/>
  <c r="AI76" i="41" s="1"/>
  <c r="I76" i="41" s="1"/>
  <c r="R76" i="41"/>
  <c r="Q76" i="41"/>
  <c r="AH75" i="41"/>
  <c r="AG75" i="41"/>
  <c r="AF75" i="41"/>
  <c r="AI75" i="41" s="1"/>
  <c r="I75" i="41" s="1"/>
  <c r="R75" i="41"/>
  <c r="Q75" i="41"/>
  <c r="AH74" i="41"/>
  <c r="AG74" i="41"/>
  <c r="AF74" i="41"/>
  <c r="AI74" i="41" s="1"/>
  <c r="I74" i="41" s="1"/>
  <c r="R74" i="41"/>
  <c r="Q74" i="41"/>
  <c r="O351" i="41"/>
  <c r="R341" i="41"/>
  <c r="M341" i="41"/>
  <c r="R340" i="41"/>
  <c r="M340" i="41"/>
  <c r="AH328" i="41"/>
  <c r="AG328" i="41"/>
  <c r="AF328" i="41"/>
  <c r="AI328" i="41" s="1"/>
  <c r="I328" i="41" s="1"/>
  <c r="R328" i="41"/>
  <c r="Q328" i="41"/>
  <c r="R325" i="41"/>
  <c r="AB384" i="41"/>
  <c r="W384" i="41"/>
  <c r="R384" i="41"/>
  <c r="O217" i="41"/>
  <c r="M217" i="41"/>
  <c r="O214" i="41"/>
  <c r="M214" i="41"/>
  <c r="AH212" i="41"/>
  <c r="AG212" i="41"/>
  <c r="AF212" i="41"/>
  <c r="AI212" i="41" s="1"/>
  <c r="I212" i="41" s="1"/>
  <c r="R212" i="41"/>
  <c r="Q212" i="41"/>
  <c r="AH211" i="41"/>
  <c r="AG211" i="41"/>
  <c r="AF211" i="41"/>
  <c r="AI211" i="41" s="1"/>
  <c r="I211" i="41" s="1"/>
  <c r="R211" i="41"/>
  <c r="Q211" i="41"/>
  <c r="AH209" i="41"/>
  <c r="AG209" i="41"/>
  <c r="AF209" i="41"/>
  <c r="AI209" i="41" s="1"/>
  <c r="I209" i="41" s="1"/>
  <c r="R209" i="41"/>
  <c r="Q209" i="41"/>
  <c r="R276" i="41"/>
  <c r="R275" i="41"/>
  <c r="R266" i="41"/>
  <c r="R265" i="41"/>
  <c r="R264" i="41"/>
  <c r="R263" i="41"/>
  <c r="AB378" i="41"/>
  <c r="W378" i="41"/>
  <c r="R378" i="41"/>
  <c r="M378" i="41"/>
  <c r="Q378" i="41" s="1"/>
  <c r="AH170" i="41"/>
  <c r="AG170" i="41"/>
  <c r="AF170" i="41"/>
  <c r="AI170" i="41" s="1"/>
  <c r="I170" i="41" s="1"/>
  <c r="R170" i="41"/>
  <c r="Q170" i="41"/>
  <c r="AH169" i="41"/>
  <c r="AG169" i="41"/>
  <c r="AF169" i="41"/>
  <c r="AI169" i="41" s="1"/>
  <c r="I169" i="41" s="1"/>
  <c r="R169" i="41"/>
  <c r="Q169" i="41"/>
  <c r="AH168" i="41"/>
  <c r="AG168" i="41"/>
  <c r="AF168" i="41"/>
  <c r="AI168" i="41" s="1"/>
  <c r="I168" i="41" s="1"/>
  <c r="R168" i="41"/>
  <c r="Q168" i="41"/>
  <c r="AH167" i="41"/>
  <c r="AG167" i="41"/>
  <c r="AF167" i="41"/>
  <c r="AI167" i="41" s="1"/>
  <c r="I167" i="41" s="1"/>
  <c r="R167" i="41"/>
  <c r="Q167" i="41"/>
  <c r="AH166" i="41"/>
  <c r="AG166" i="41"/>
  <c r="AF166" i="41"/>
  <c r="AI166" i="41" s="1"/>
  <c r="I166" i="41" s="1"/>
  <c r="R166" i="41"/>
  <c r="Q166" i="41"/>
  <c r="AB373" i="41"/>
  <c r="W373" i="41"/>
  <c r="R373" i="41"/>
  <c r="M373" i="41"/>
  <c r="Q373" i="41" s="1"/>
  <c r="AH152" i="41"/>
  <c r="AG152" i="41"/>
  <c r="AF152" i="41"/>
  <c r="AI152" i="41" s="1"/>
  <c r="I152" i="41" s="1"/>
  <c r="R152" i="41"/>
  <c r="Q152" i="41"/>
  <c r="AH151" i="41"/>
  <c r="AG151" i="41"/>
  <c r="AF151" i="41"/>
  <c r="AI151" i="41" s="1"/>
  <c r="I151" i="41" s="1"/>
  <c r="R151" i="41"/>
  <c r="Q151" i="41"/>
  <c r="AB365" i="41"/>
  <c r="W365" i="41"/>
  <c r="R365" i="41"/>
  <c r="M365" i="41"/>
  <c r="AH79" i="41"/>
  <c r="AG79" i="41"/>
  <c r="AF79" i="41"/>
  <c r="AI79" i="41" s="1"/>
  <c r="I79" i="41" s="1"/>
  <c r="R79" i="41"/>
  <c r="Q79" i="41"/>
  <c r="AH78" i="41"/>
  <c r="AG78" i="41"/>
  <c r="AF78" i="41"/>
  <c r="AI78" i="41" s="1"/>
  <c r="I78" i="41" s="1"/>
  <c r="R78" i="41"/>
  <c r="Q78" i="41"/>
  <c r="AH77" i="41"/>
  <c r="AG77" i="41"/>
  <c r="AF77" i="41"/>
  <c r="AI77" i="41" s="1"/>
  <c r="I77" i="41" s="1"/>
  <c r="R77" i="41"/>
  <c r="Q77" i="41"/>
  <c r="O239" i="41"/>
  <c r="O238" i="41"/>
  <c r="O237" i="41"/>
  <c r="O236" i="41"/>
  <c r="O235" i="41"/>
  <c r="O9" i="41"/>
  <c r="M9" i="41"/>
  <c r="O8" i="41"/>
  <c r="M8" i="41"/>
  <c r="S8" i="41" s="1"/>
  <c r="O7" i="41"/>
  <c r="M7" i="41"/>
  <c r="O6" i="41"/>
  <c r="M6" i="41"/>
  <c r="S6" i="41" s="1"/>
  <c r="R339" i="41"/>
  <c r="M339" i="41"/>
  <c r="R338" i="41"/>
  <c r="M338" i="41"/>
  <c r="R337" i="41"/>
  <c r="M337" i="41"/>
  <c r="R336" i="41"/>
  <c r="M336" i="41"/>
  <c r="AB383" i="41"/>
  <c r="W383" i="41"/>
  <c r="R383" i="41"/>
  <c r="O216" i="41"/>
  <c r="M216" i="41"/>
  <c r="S216" i="41" s="1"/>
  <c r="AH206" i="41"/>
  <c r="AG206" i="41"/>
  <c r="AF206" i="41"/>
  <c r="AI206" i="41" s="1"/>
  <c r="I206" i="41" s="1"/>
  <c r="R206" i="41"/>
  <c r="Q206" i="41"/>
  <c r="R272" i="41"/>
  <c r="R271" i="41"/>
  <c r="R270" i="41"/>
  <c r="R269" i="41"/>
  <c r="R268" i="41"/>
  <c r="R267" i="41"/>
  <c r="AB377" i="41"/>
  <c r="W377" i="41"/>
  <c r="R377" i="41"/>
  <c r="M377" i="41"/>
  <c r="Q377" i="41" s="1"/>
  <c r="AH164" i="41"/>
  <c r="AG164" i="41"/>
  <c r="AF164" i="41"/>
  <c r="AI164" i="41" s="1"/>
  <c r="I164" i="41" s="1"/>
  <c r="R164" i="41"/>
  <c r="Q164" i="41"/>
  <c r="AB372" i="41"/>
  <c r="W372" i="41"/>
  <c r="R372" i="41"/>
  <c r="M372" i="41"/>
  <c r="Q372" i="41" s="1"/>
  <c r="AH162" i="41"/>
  <c r="AG162" i="41"/>
  <c r="AF162" i="41"/>
  <c r="AI162" i="41" s="1"/>
  <c r="I162" i="41" s="1"/>
  <c r="R162" i="41"/>
  <c r="Q162" i="41"/>
  <c r="AH161" i="41"/>
  <c r="AG161" i="41"/>
  <c r="AF161" i="41"/>
  <c r="AI161" i="41" s="1"/>
  <c r="I161" i="41" s="1"/>
  <c r="R161" i="41"/>
  <c r="Q161" i="41"/>
  <c r="AH160" i="41"/>
  <c r="AG160" i="41"/>
  <c r="AF160" i="41"/>
  <c r="AI160" i="41" s="1"/>
  <c r="I160" i="41" s="1"/>
  <c r="R160" i="41"/>
  <c r="Q160" i="41"/>
  <c r="AH159" i="41"/>
  <c r="AG159" i="41"/>
  <c r="AF159" i="41"/>
  <c r="AI159" i="41" s="1"/>
  <c r="I159" i="41" s="1"/>
  <c r="R159" i="41"/>
  <c r="Q159" i="41"/>
  <c r="AH158" i="41"/>
  <c r="AG158" i="41"/>
  <c r="AF158" i="41"/>
  <c r="AI158" i="41" s="1"/>
  <c r="I158" i="41" s="1"/>
  <c r="R158" i="41"/>
  <c r="Q158" i="41"/>
  <c r="AH157" i="41"/>
  <c r="AG157" i="41"/>
  <c r="AF157" i="41"/>
  <c r="AI157" i="41" s="1"/>
  <c r="I157" i="41" s="1"/>
  <c r="R157" i="41"/>
  <c r="Q157" i="41"/>
  <c r="AH155" i="41"/>
  <c r="AG155" i="41"/>
  <c r="AF155" i="41"/>
  <c r="AI155" i="41" s="1"/>
  <c r="I155" i="41" s="1"/>
  <c r="R155" i="41"/>
  <c r="Q155" i="41"/>
  <c r="AH154" i="41"/>
  <c r="AG154" i="41"/>
  <c r="AF154" i="41"/>
  <c r="AI154" i="41" s="1"/>
  <c r="I154" i="41" s="1"/>
  <c r="R154" i="41"/>
  <c r="Q154" i="41"/>
  <c r="AH153" i="41"/>
  <c r="AG153" i="41"/>
  <c r="AF153" i="41"/>
  <c r="AI153" i="41" s="1"/>
  <c r="I153" i="41" s="1"/>
  <c r="R153" i="41"/>
  <c r="Q153" i="41"/>
  <c r="AB364" i="41"/>
  <c r="W364" i="41"/>
  <c r="R364" i="41"/>
  <c r="M364" i="41"/>
  <c r="AB355" i="41"/>
  <c r="W355" i="41"/>
  <c r="R355" i="41"/>
  <c r="M355" i="41"/>
  <c r="O89" i="41"/>
  <c r="M89" i="41"/>
  <c r="S89" i="41" s="1"/>
  <c r="O88" i="41"/>
  <c r="M88" i="41"/>
  <c r="S88" i="41" s="1"/>
  <c r="O87" i="41"/>
  <c r="M87" i="41"/>
  <c r="S87" i="41" s="1"/>
  <c r="O86" i="41"/>
  <c r="M86" i="41"/>
  <c r="O82" i="41"/>
  <c r="M82" i="41"/>
  <c r="S82" i="41" s="1"/>
  <c r="O81" i="41"/>
  <c r="M81" i="41"/>
  <c r="O80" i="41"/>
  <c r="M80" i="41"/>
  <c r="S80" i="41" s="1"/>
  <c r="AH67" i="41"/>
  <c r="AG67" i="41"/>
  <c r="AF67" i="41"/>
  <c r="AI67" i="41" s="1"/>
  <c r="I67" i="41" s="1"/>
  <c r="R67" i="41"/>
  <c r="Q67" i="41"/>
  <c r="AH66" i="41"/>
  <c r="AG66" i="41"/>
  <c r="AF66" i="41"/>
  <c r="AI66" i="41" s="1"/>
  <c r="I66" i="41" s="1"/>
  <c r="R66" i="41"/>
  <c r="Q66" i="41"/>
  <c r="AH65" i="41"/>
  <c r="AG65" i="41"/>
  <c r="AF65" i="41"/>
  <c r="AI65" i="41" s="1"/>
  <c r="I65" i="41" s="1"/>
  <c r="R65" i="41"/>
  <c r="Q65" i="41"/>
  <c r="AH64" i="41"/>
  <c r="AG64" i="41"/>
  <c r="AF64" i="41"/>
  <c r="AI64" i="41" s="1"/>
  <c r="I64" i="41" s="1"/>
  <c r="R64" i="41"/>
  <c r="Q64" i="41"/>
  <c r="O350" i="41"/>
  <c r="AB388" i="41"/>
  <c r="L224" i="41"/>
  <c r="M224" i="41" s="1"/>
  <c r="S224" i="41" s="1"/>
  <c r="R335" i="41"/>
  <c r="M335" i="41"/>
  <c r="R334" i="41"/>
  <c r="M334" i="41"/>
  <c r="R333" i="41"/>
  <c r="M333" i="41"/>
  <c r="O323" i="41"/>
  <c r="R322" i="41"/>
  <c r="R321" i="41"/>
  <c r="AB382" i="41"/>
  <c r="W382" i="41"/>
  <c r="R382" i="41"/>
  <c r="O213" i="41"/>
  <c r="M213" i="41"/>
  <c r="S213" i="41" s="1"/>
  <c r="AH210" i="41"/>
  <c r="AG210" i="41"/>
  <c r="AF210" i="41"/>
  <c r="AI210" i="41" s="1"/>
  <c r="I210" i="41" s="1"/>
  <c r="R210" i="41"/>
  <c r="Q210" i="41"/>
  <c r="AH208" i="41"/>
  <c r="AG208" i="41"/>
  <c r="AF208" i="41"/>
  <c r="AI208" i="41" s="1"/>
  <c r="I208" i="41" s="1"/>
  <c r="R208" i="41"/>
  <c r="Q208" i="41"/>
  <c r="AH305" i="41"/>
  <c r="AG305" i="41"/>
  <c r="AF305" i="41"/>
  <c r="AI305" i="41" s="1"/>
  <c r="I305" i="41" s="1"/>
  <c r="R305" i="41"/>
  <c r="Q305" i="41"/>
  <c r="R304" i="41"/>
  <c r="M304" i="41"/>
  <c r="O277" i="41"/>
  <c r="R274" i="41"/>
  <c r="R273" i="41"/>
  <c r="AB376" i="41"/>
  <c r="W376" i="41"/>
  <c r="R376" i="41"/>
  <c r="M376" i="41"/>
  <c r="AH173" i="41"/>
  <c r="AG173" i="41"/>
  <c r="AF173" i="41"/>
  <c r="AI173" i="41" s="1"/>
  <c r="I173" i="41" s="1"/>
  <c r="R173" i="41"/>
  <c r="Q173" i="41"/>
  <c r="AH172" i="41"/>
  <c r="AG172" i="41"/>
  <c r="AF172" i="41"/>
  <c r="AI172" i="41" s="1"/>
  <c r="I172" i="41" s="1"/>
  <c r="R172" i="41"/>
  <c r="Q172" i="41"/>
  <c r="AH171" i="41"/>
  <c r="AG171" i="41"/>
  <c r="AF171" i="41"/>
  <c r="AI171" i="41" s="1"/>
  <c r="I171" i="41" s="1"/>
  <c r="R171" i="41"/>
  <c r="Q171" i="41"/>
  <c r="AH165" i="41"/>
  <c r="AG165" i="41"/>
  <c r="AF165" i="41"/>
  <c r="AI165" i="41" s="1"/>
  <c r="I165" i="41" s="1"/>
  <c r="R165" i="41"/>
  <c r="Q165" i="41"/>
  <c r="AH163" i="41"/>
  <c r="AG163" i="41"/>
  <c r="AF163" i="41"/>
  <c r="AI163" i="41" s="1"/>
  <c r="I163" i="41" s="1"/>
  <c r="R163" i="41"/>
  <c r="Q163" i="41"/>
  <c r="AH156" i="41"/>
  <c r="AG156" i="41"/>
  <c r="AF156" i="41"/>
  <c r="AI156" i="41" s="1"/>
  <c r="I156" i="41" s="1"/>
  <c r="R156" i="41"/>
  <c r="Q156" i="41"/>
  <c r="AB363" i="41"/>
  <c r="W363" i="41"/>
  <c r="R363" i="41"/>
  <c r="M363" i="41"/>
  <c r="AH73" i="41"/>
  <c r="AG73" i="41"/>
  <c r="AF73" i="41"/>
  <c r="AI73" i="41" s="1"/>
  <c r="I73" i="41" s="1"/>
  <c r="R73" i="41"/>
  <c r="Q73" i="41"/>
  <c r="AH72" i="41"/>
  <c r="AG72" i="41"/>
  <c r="AF72" i="41"/>
  <c r="AI72" i="41" s="1"/>
  <c r="I72" i="41" s="1"/>
  <c r="R72" i="41"/>
  <c r="Q72" i="41"/>
  <c r="AH71" i="41"/>
  <c r="AG71" i="41"/>
  <c r="AF71" i="41"/>
  <c r="AI71" i="41" s="1"/>
  <c r="I71" i="41" s="1"/>
  <c r="R71" i="41"/>
  <c r="Q71" i="41"/>
  <c r="O249" i="41"/>
  <c r="O248" i="41"/>
  <c r="O247" i="41"/>
  <c r="O246" i="41"/>
  <c r="O245" i="41"/>
  <c r="O5" i="41"/>
  <c r="M5" i="41"/>
  <c r="O4" i="41"/>
  <c r="M4" i="41"/>
  <c r="S4" i="41" s="1"/>
  <c r="O3" i="41"/>
  <c r="M3" i="41"/>
  <c r="O2" i="41"/>
  <c r="M2" i="41"/>
  <c r="S2" i="41" s="1"/>
  <c r="AB387" i="41"/>
  <c r="L228" i="41"/>
  <c r="M228" i="41" s="1"/>
  <c r="R332" i="41"/>
  <c r="M332" i="41"/>
  <c r="R331" i="41"/>
  <c r="M331" i="41"/>
  <c r="L283" i="41"/>
  <c r="O283" i="41" s="1"/>
  <c r="R282" i="41"/>
  <c r="R258" i="41"/>
  <c r="R257" i="41"/>
  <c r="R256" i="41"/>
  <c r="AL36" i="41"/>
  <c r="AL39" i="41" s="1"/>
  <c r="R255" i="41"/>
  <c r="AH150" i="41"/>
  <c r="AG150" i="41"/>
  <c r="AF150" i="41"/>
  <c r="AI150" i="41" s="1"/>
  <c r="I150" i="41" s="1"/>
  <c r="R150" i="41"/>
  <c r="Q150" i="41"/>
  <c r="AH149" i="41"/>
  <c r="AG149" i="41"/>
  <c r="AF149" i="41"/>
  <c r="AI149" i="41" s="1"/>
  <c r="I149" i="41" s="1"/>
  <c r="R149" i="41"/>
  <c r="Q149" i="41"/>
  <c r="AB362" i="41"/>
  <c r="W362" i="41"/>
  <c r="R362" i="41"/>
  <c r="M362" i="41"/>
  <c r="AH142" i="41"/>
  <c r="AG142" i="41"/>
  <c r="AF142" i="41"/>
  <c r="AI142" i="41" s="1"/>
  <c r="I142" i="41" s="1"/>
  <c r="R142" i="41"/>
  <c r="Q142" i="41"/>
  <c r="O128" i="41"/>
  <c r="M128" i="41"/>
  <c r="AL30" i="41"/>
  <c r="O119" i="41"/>
  <c r="M119" i="41"/>
  <c r="AB354" i="41"/>
  <c r="W354" i="41"/>
  <c r="R354" i="41"/>
  <c r="M354" i="41"/>
  <c r="AL28" i="41"/>
  <c r="M326" i="41" s="1"/>
  <c r="AH106" i="41"/>
  <c r="AG106" i="41"/>
  <c r="AF106" i="41"/>
  <c r="AI106" i="41" s="1"/>
  <c r="I106" i="41" s="1"/>
  <c r="R106" i="41"/>
  <c r="Q106" i="41"/>
  <c r="AH70" i="41"/>
  <c r="AG70" i="41"/>
  <c r="AF70" i="41"/>
  <c r="AI70" i="41" s="1"/>
  <c r="I70" i="41" s="1"/>
  <c r="R70" i="41"/>
  <c r="Q70" i="41"/>
  <c r="AH69" i="41"/>
  <c r="AG69" i="41"/>
  <c r="AF69" i="41"/>
  <c r="AI69" i="41" s="1"/>
  <c r="I69" i="41" s="1"/>
  <c r="R69" i="41"/>
  <c r="Q69" i="41"/>
  <c r="AH68" i="41"/>
  <c r="AG68" i="41"/>
  <c r="AF68" i="41"/>
  <c r="AI68" i="41" s="1"/>
  <c r="I68" i="41" s="1"/>
  <c r="R68" i="41"/>
  <c r="Q68" i="41"/>
  <c r="M227" i="41"/>
  <c r="R330" i="41"/>
  <c r="M330" i="41"/>
  <c r="R326" i="41"/>
  <c r="AB379" i="41"/>
  <c r="W379" i="41"/>
  <c r="R379" i="41"/>
  <c r="M379" i="41"/>
  <c r="AH204" i="41"/>
  <c r="AG204" i="41"/>
  <c r="AF204" i="41"/>
  <c r="AI204" i="41" s="1"/>
  <c r="I204" i="41" s="1"/>
  <c r="R204" i="41"/>
  <c r="Q204" i="41"/>
  <c r="AH202" i="41"/>
  <c r="AG202" i="41"/>
  <c r="AF202" i="41"/>
  <c r="AI202" i="41" s="1"/>
  <c r="I202" i="41" s="1"/>
  <c r="R202" i="41"/>
  <c r="Q202" i="41"/>
  <c r="AH201" i="41"/>
  <c r="AG201" i="41"/>
  <c r="AF201" i="41"/>
  <c r="AI201" i="41" s="1"/>
  <c r="I201" i="41" s="1"/>
  <c r="R201" i="41"/>
  <c r="Q201" i="41"/>
  <c r="AH200" i="41"/>
  <c r="AG200" i="41"/>
  <c r="AF200" i="41"/>
  <c r="AI200" i="41" s="1"/>
  <c r="I200" i="41" s="1"/>
  <c r="R200" i="41"/>
  <c r="Q200" i="41"/>
  <c r="AH195" i="41"/>
  <c r="AG195" i="41"/>
  <c r="AF195" i="41"/>
  <c r="AI195" i="41" s="1"/>
  <c r="I195" i="41" s="1"/>
  <c r="R195" i="41"/>
  <c r="Q195" i="41"/>
  <c r="AH194" i="41"/>
  <c r="AG194" i="41"/>
  <c r="AF194" i="41"/>
  <c r="AI194" i="41" s="1"/>
  <c r="I194" i="41" s="1"/>
  <c r="R194" i="41"/>
  <c r="Q194" i="41"/>
  <c r="AH192" i="41"/>
  <c r="AG192" i="41"/>
  <c r="AF192" i="41"/>
  <c r="AI192" i="41" s="1"/>
  <c r="I192" i="41" s="1"/>
  <c r="R192" i="41"/>
  <c r="Q192" i="41"/>
  <c r="AH189" i="41"/>
  <c r="AG189" i="41"/>
  <c r="AF189" i="41"/>
  <c r="AI189" i="41" s="1"/>
  <c r="I189" i="41" s="1"/>
  <c r="R189" i="41"/>
  <c r="Q189" i="41"/>
  <c r="AH186" i="41"/>
  <c r="AG186" i="41"/>
  <c r="AF186" i="41"/>
  <c r="AI186" i="41" s="1"/>
  <c r="I186" i="41" s="1"/>
  <c r="R186" i="41"/>
  <c r="Q186" i="41"/>
  <c r="AH179" i="41"/>
  <c r="AG179" i="41"/>
  <c r="AF179" i="41"/>
  <c r="AI179" i="41" s="1"/>
  <c r="I179" i="41" s="1"/>
  <c r="R179" i="41"/>
  <c r="Q179" i="41"/>
  <c r="AH303" i="41"/>
  <c r="AG303" i="41"/>
  <c r="AF303" i="41"/>
  <c r="AI303" i="41" s="1"/>
  <c r="I303" i="41" s="1"/>
  <c r="R303" i="41"/>
  <c r="Q303" i="41"/>
  <c r="R329" i="41"/>
  <c r="M329" i="41"/>
  <c r="AH302" i="41"/>
  <c r="AG302" i="41"/>
  <c r="AF302" i="41"/>
  <c r="AI302" i="41" s="1"/>
  <c r="I302" i="41" s="1"/>
  <c r="R302" i="41"/>
  <c r="Q302" i="41"/>
  <c r="R301" i="41"/>
  <c r="M301" i="41"/>
  <c r="AB361" i="41"/>
  <c r="W361" i="41"/>
  <c r="R361" i="41"/>
  <c r="M361" i="41"/>
  <c r="AH138" i="41"/>
  <c r="AG138" i="41"/>
  <c r="AF138" i="41"/>
  <c r="AI138" i="41" s="1"/>
  <c r="I138" i="41" s="1"/>
  <c r="R138" i="41"/>
  <c r="Q138" i="41"/>
  <c r="AH126" i="41"/>
  <c r="AG126" i="41"/>
  <c r="AF126" i="41"/>
  <c r="AI126" i="41" s="1"/>
  <c r="I126" i="41" s="1"/>
  <c r="R126" i="41"/>
  <c r="Q126" i="41"/>
  <c r="AL3" i="41"/>
  <c r="AH118" i="41"/>
  <c r="AG118" i="41"/>
  <c r="AF118" i="41"/>
  <c r="AI118" i="41" s="1"/>
  <c r="I118" i="41" s="1"/>
  <c r="R118" i="41"/>
  <c r="Q118" i="41"/>
  <c r="AB353" i="41"/>
  <c r="W353" i="41"/>
  <c r="R353" i="41"/>
  <c r="M353" i="41"/>
  <c r="M453" i="41" l="1"/>
  <c r="M452" i="41"/>
  <c r="M449" i="41"/>
  <c r="M454" i="41"/>
  <c r="M451" i="41"/>
  <c r="M450" i="41"/>
  <c r="AG373" i="41"/>
  <c r="O114" i="41"/>
  <c r="AF114" i="41" s="1"/>
  <c r="AI114" i="41" s="1"/>
  <c r="I114" i="41" s="1"/>
  <c r="AF356" i="41"/>
  <c r="AI356" i="41" s="1"/>
  <c r="I356" i="41" s="1"/>
  <c r="Q342" i="41"/>
  <c r="M265" i="41"/>
  <c r="S265" i="41" s="1"/>
  <c r="M429" i="41"/>
  <c r="AH353" i="41"/>
  <c r="AH361" i="41"/>
  <c r="AF372" i="41"/>
  <c r="AI372" i="41" s="1"/>
  <c r="I372" i="41" s="1"/>
  <c r="AG377" i="41"/>
  <c r="M136" i="41"/>
  <c r="R280" i="41"/>
  <c r="T280" i="41"/>
  <c r="R284" i="41"/>
  <c r="T284" i="41"/>
  <c r="AG329" i="41"/>
  <c r="AJ329" i="41"/>
  <c r="S329" i="41"/>
  <c r="AH379" i="41"/>
  <c r="AJ379" i="41"/>
  <c r="S379" i="41"/>
  <c r="U379" i="41" s="1"/>
  <c r="AG326" i="41"/>
  <c r="S326" i="41"/>
  <c r="AF330" i="41"/>
  <c r="AI330" i="41" s="1"/>
  <c r="I330" i="41" s="1"/>
  <c r="AJ330" i="41"/>
  <c r="S330" i="41"/>
  <c r="AF227" i="41"/>
  <c r="AI227" i="41" s="1"/>
  <c r="I227" i="41" s="1"/>
  <c r="S227" i="41"/>
  <c r="AG354" i="41"/>
  <c r="AJ354" i="41"/>
  <c r="S354" i="41"/>
  <c r="AG119" i="41"/>
  <c r="S119" i="41"/>
  <c r="R128" i="41"/>
  <c r="T128" i="41"/>
  <c r="AJ362" i="41"/>
  <c r="S362" i="41"/>
  <c r="U362" i="41" s="1"/>
  <c r="R283" i="41"/>
  <c r="T283" i="41"/>
  <c r="AF228" i="41"/>
  <c r="AI228" i="41" s="1"/>
  <c r="I228" i="41" s="1"/>
  <c r="S228" i="41"/>
  <c r="AG3" i="41"/>
  <c r="S3" i="41"/>
  <c r="AG5" i="41"/>
  <c r="S5" i="41"/>
  <c r="R245" i="41"/>
  <c r="T245" i="41"/>
  <c r="R247" i="41"/>
  <c r="T247" i="41"/>
  <c r="R249" i="41"/>
  <c r="T249" i="41"/>
  <c r="AH363" i="41"/>
  <c r="AJ363" i="41"/>
  <c r="S363" i="41"/>
  <c r="AJ376" i="41"/>
  <c r="S376" i="41"/>
  <c r="AG376" i="41"/>
  <c r="R277" i="41"/>
  <c r="T277" i="41"/>
  <c r="AF333" i="41"/>
  <c r="AI333" i="41" s="1"/>
  <c r="I333" i="41" s="1"/>
  <c r="AJ333" i="41"/>
  <c r="S333" i="41"/>
  <c r="AG334" i="41"/>
  <c r="AJ334" i="41"/>
  <c r="S334" i="41"/>
  <c r="AH335" i="41"/>
  <c r="AJ335" i="41"/>
  <c r="S335" i="41"/>
  <c r="AH81" i="41"/>
  <c r="S81" i="41"/>
  <c r="AH86" i="41"/>
  <c r="S86" i="41"/>
  <c r="AG355" i="41"/>
  <c r="AJ355" i="41"/>
  <c r="S355" i="41"/>
  <c r="AJ364" i="41"/>
  <c r="S364" i="41"/>
  <c r="R216" i="41"/>
  <c r="T216" i="41"/>
  <c r="AH336" i="41"/>
  <c r="AJ336" i="41"/>
  <c r="S336" i="41"/>
  <c r="AF337" i="41"/>
  <c r="AI337" i="41" s="1"/>
  <c r="I337" i="41" s="1"/>
  <c r="AJ337" i="41"/>
  <c r="S337" i="41"/>
  <c r="AF338" i="41"/>
  <c r="AI338" i="41" s="1"/>
  <c r="I338" i="41" s="1"/>
  <c r="AJ338" i="41"/>
  <c r="S338" i="41"/>
  <c r="AG339" i="41"/>
  <c r="AJ339" i="41"/>
  <c r="S339" i="41"/>
  <c r="AF339" i="41"/>
  <c r="AI339" i="41" s="1"/>
  <c r="I339" i="41" s="1"/>
  <c r="R6" i="41"/>
  <c r="T6" i="41"/>
  <c r="J6" i="41" s="1"/>
  <c r="R7" i="41"/>
  <c r="T7" i="41"/>
  <c r="R8" i="41"/>
  <c r="T8" i="41"/>
  <c r="J8" i="41" s="1"/>
  <c r="R9" i="41"/>
  <c r="T9" i="41"/>
  <c r="R236" i="41"/>
  <c r="T236" i="41"/>
  <c r="R238" i="41"/>
  <c r="T238" i="41"/>
  <c r="R214" i="41"/>
  <c r="T214" i="41"/>
  <c r="R217" i="41"/>
  <c r="T217" i="41"/>
  <c r="AF340" i="41"/>
  <c r="AI340" i="41" s="1"/>
  <c r="I340" i="41" s="1"/>
  <c r="AJ340" i="41"/>
  <c r="S340" i="41"/>
  <c r="AG341" i="41"/>
  <c r="AJ341" i="41"/>
  <c r="S341" i="41"/>
  <c r="R351" i="41"/>
  <c r="T351" i="41"/>
  <c r="T114" i="41"/>
  <c r="J114" i="41" s="1"/>
  <c r="AF124" i="41"/>
  <c r="AI124" i="41" s="1"/>
  <c r="I124" i="41" s="1"/>
  <c r="S124" i="41"/>
  <c r="R10" i="41"/>
  <c r="T10" i="41"/>
  <c r="R11" i="41"/>
  <c r="T11" i="41"/>
  <c r="R12" i="41"/>
  <c r="T12" i="41"/>
  <c r="R13" i="41"/>
  <c r="T13" i="41"/>
  <c r="R90" i="41"/>
  <c r="T90" i="41"/>
  <c r="J90" i="41" s="1"/>
  <c r="R91" i="41"/>
  <c r="T91" i="41"/>
  <c r="R92" i="41"/>
  <c r="T92" i="41"/>
  <c r="J92" i="41" s="1"/>
  <c r="R93" i="41"/>
  <c r="T93" i="41"/>
  <c r="R121" i="41"/>
  <c r="T121" i="41"/>
  <c r="AF130" i="41"/>
  <c r="AI130" i="41" s="1"/>
  <c r="I130" i="41" s="1"/>
  <c r="S130" i="41"/>
  <c r="AH367" i="41"/>
  <c r="AJ367" i="41"/>
  <c r="S367" i="41"/>
  <c r="U367" i="41" s="1"/>
  <c r="AG344" i="41"/>
  <c r="AJ344" i="41"/>
  <c r="S344" i="41"/>
  <c r="AH218" i="41"/>
  <c r="S218" i="41"/>
  <c r="AH220" i="41"/>
  <c r="S220" i="41"/>
  <c r="AF226" i="41"/>
  <c r="AI226" i="41" s="1"/>
  <c r="I226" i="41" s="1"/>
  <c r="S226" i="41"/>
  <c r="J233" i="41"/>
  <c r="U233" i="41"/>
  <c r="AJ368" i="41"/>
  <c r="S368" i="41"/>
  <c r="R198" i="41"/>
  <c r="T198" i="41"/>
  <c r="R14" i="41"/>
  <c r="T14" i="41"/>
  <c r="R15" i="41"/>
  <c r="T15" i="41"/>
  <c r="R16" i="41"/>
  <c r="T16" i="41"/>
  <c r="R17" i="41"/>
  <c r="T17" i="41"/>
  <c r="R241" i="41"/>
  <c r="T241" i="41"/>
  <c r="R243" i="41"/>
  <c r="T243" i="41"/>
  <c r="AJ358" i="41"/>
  <c r="S358" i="41"/>
  <c r="U358" i="41" s="1"/>
  <c r="AF346" i="41"/>
  <c r="AI346" i="41" s="1"/>
  <c r="I346" i="41" s="1"/>
  <c r="AJ346" i="41"/>
  <c r="S346" i="41"/>
  <c r="R83" i="41"/>
  <c r="T83" i="41"/>
  <c r="R84" i="41"/>
  <c r="T84" i="41"/>
  <c r="R85" i="41"/>
  <c r="T85" i="41"/>
  <c r="R94" i="41"/>
  <c r="T94" i="41"/>
  <c r="R95" i="41"/>
  <c r="T95" i="41"/>
  <c r="R96" i="41"/>
  <c r="T96" i="41"/>
  <c r="R97" i="41"/>
  <c r="T97" i="41"/>
  <c r="R122" i="41"/>
  <c r="T122" i="41"/>
  <c r="R131" i="41"/>
  <c r="T131" i="41"/>
  <c r="AJ369" i="41"/>
  <c r="S369" i="41"/>
  <c r="U369" i="41" s="1"/>
  <c r="R281" i="41"/>
  <c r="T281" i="41"/>
  <c r="R324" i="41"/>
  <c r="T324" i="41"/>
  <c r="AJ360" i="41"/>
  <c r="S360" i="41"/>
  <c r="AG123" i="41"/>
  <c r="S123" i="41"/>
  <c r="Q132" i="41"/>
  <c r="S132" i="41"/>
  <c r="AH136" i="41"/>
  <c r="S136" i="41"/>
  <c r="AJ370" i="41"/>
  <c r="S370" i="41"/>
  <c r="AH374" i="41"/>
  <c r="AJ374" i="41"/>
  <c r="S374" i="41"/>
  <c r="AF348" i="41"/>
  <c r="AI348" i="41" s="1"/>
  <c r="I348" i="41" s="1"/>
  <c r="AJ348" i="41"/>
  <c r="S348" i="41"/>
  <c r="AF18" i="41"/>
  <c r="AI18" i="41" s="1"/>
  <c r="I18" i="41" s="1"/>
  <c r="S18" i="41"/>
  <c r="R250" i="41"/>
  <c r="T250" i="41"/>
  <c r="R252" i="41"/>
  <c r="T252" i="41"/>
  <c r="R254" i="41"/>
  <c r="T254" i="41"/>
  <c r="AJ381" i="41"/>
  <c r="S381" i="41"/>
  <c r="AF349" i="41"/>
  <c r="AI349" i="41" s="1"/>
  <c r="I349" i="41" s="1"/>
  <c r="AJ349" i="41"/>
  <c r="S349" i="41"/>
  <c r="AH225" i="41"/>
  <c r="S225" i="41"/>
  <c r="R352" i="41"/>
  <c r="T352" i="41"/>
  <c r="AG371" i="41"/>
  <c r="AJ371" i="41"/>
  <c r="S371" i="41"/>
  <c r="AJ375" i="41"/>
  <c r="S375" i="41"/>
  <c r="AG312" i="41"/>
  <c r="S312" i="41"/>
  <c r="AG221" i="41"/>
  <c r="S221" i="41"/>
  <c r="J230" i="41"/>
  <c r="U230" i="41"/>
  <c r="J234" i="41"/>
  <c r="U234" i="41"/>
  <c r="AG314" i="41"/>
  <c r="S314" i="41"/>
  <c r="AJ353" i="41"/>
  <c r="S353" i="41"/>
  <c r="U353" i="41" s="1"/>
  <c r="AG353" i="41"/>
  <c r="AJ361" i="41"/>
  <c r="S361" i="41"/>
  <c r="AG361" i="41"/>
  <c r="AF301" i="41"/>
  <c r="AI301" i="41" s="1"/>
  <c r="I301" i="41" s="1"/>
  <c r="S301" i="41"/>
  <c r="Q329" i="41"/>
  <c r="J265" i="41"/>
  <c r="U265" i="41"/>
  <c r="R119" i="41"/>
  <c r="T119" i="41"/>
  <c r="AF128" i="41"/>
  <c r="AI128" i="41" s="1"/>
  <c r="I128" i="41" s="1"/>
  <c r="S128" i="41"/>
  <c r="AF331" i="41"/>
  <c r="AI331" i="41" s="1"/>
  <c r="I331" i="41" s="1"/>
  <c r="AJ331" i="41"/>
  <c r="S331" i="41"/>
  <c r="AG332" i="41"/>
  <c r="AJ332" i="41"/>
  <c r="S332" i="41"/>
  <c r="R2" i="41"/>
  <c r="T2" i="41"/>
  <c r="U2" i="41" s="1"/>
  <c r="R3" i="41"/>
  <c r="T3" i="41"/>
  <c r="R4" i="41"/>
  <c r="T4" i="41"/>
  <c r="U4" i="41" s="1"/>
  <c r="R5" i="41"/>
  <c r="T5" i="41"/>
  <c r="R246" i="41"/>
  <c r="T246" i="41"/>
  <c r="R248" i="41"/>
  <c r="T248" i="41"/>
  <c r="AF304" i="41"/>
  <c r="AI304" i="41" s="1"/>
  <c r="I304" i="41" s="1"/>
  <c r="S304" i="41"/>
  <c r="R213" i="41"/>
  <c r="T213" i="41"/>
  <c r="U213" i="41" s="1"/>
  <c r="R323" i="41"/>
  <c r="T323" i="41"/>
  <c r="Q335" i="41"/>
  <c r="J224" i="41"/>
  <c r="U224" i="41"/>
  <c r="R350" i="41"/>
  <c r="T350" i="41"/>
  <c r="R80" i="41"/>
  <c r="T80" i="41"/>
  <c r="J80" i="41" s="1"/>
  <c r="R81" i="41"/>
  <c r="T81" i="41"/>
  <c r="R82" i="41"/>
  <c r="T82" i="41"/>
  <c r="J82" i="41" s="1"/>
  <c r="R86" i="41"/>
  <c r="T86" i="41"/>
  <c r="R87" i="41"/>
  <c r="T87" i="41"/>
  <c r="J87" i="41" s="1"/>
  <c r="R88" i="41"/>
  <c r="T88" i="41"/>
  <c r="J88" i="41" s="1"/>
  <c r="R89" i="41"/>
  <c r="T89" i="41"/>
  <c r="J89" i="41" s="1"/>
  <c r="AG372" i="41"/>
  <c r="AJ372" i="41"/>
  <c r="S372" i="41"/>
  <c r="AH377" i="41"/>
  <c r="AJ377" i="41"/>
  <c r="S377" i="41"/>
  <c r="J216" i="41"/>
  <c r="U216" i="41"/>
  <c r="Q337" i="41"/>
  <c r="AH337" i="41"/>
  <c r="U6" i="41"/>
  <c r="AG7" i="41"/>
  <c r="S7" i="41"/>
  <c r="U8" i="41"/>
  <c r="AG9" i="41"/>
  <c r="S9" i="41"/>
  <c r="R235" i="41"/>
  <c r="T235" i="41"/>
  <c r="R237" i="41"/>
  <c r="T237" i="41"/>
  <c r="R239" i="41"/>
  <c r="T239" i="41"/>
  <c r="AJ365" i="41"/>
  <c r="S365" i="41"/>
  <c r="U365" i="41" s="1"/>
  <c r="AG365" i="41"/>
  <c r="AJ373" i="41"/>
  <c r="S373" i="41"/>
  <c r="AH373" i="41"/>
  <c r="AH378" i="41"/>
  <c r="AJ378" i="41"/>
  <c r="S378" i="41"/>
  <c r="U378" i="41" s="1"/>
  <c r="AG214" i="41"/>
  <c r="S214" i="41"/>
  <c r="AG217" i="41"/>
  <c r="S217" i="41"/>
  <c r="Q341" i="41"/>
  <c r="AH341" i="41"/>
  <c r="AH356" i="41"/>
  <c r="AJ356" i="41"/>
  <c r="S356" i="41"/>
  <c r="R120" i="41"/>
  <c r="T120" i="41"/>
  <c r="U120" i="41" s="1"/>
  <c r="R124" i="41"/>
  <c r="T124" i="41"/>
  <c r="R129" i="41"/>
  <c r="T129" i="41"/>
  <c r="U129" i="41" s="1"/>
  <c r="AG366" i="41"/>
  <c r="AJ366" i="41"/>
  <c r="S366" i="41"/>
  <c r="U366" i="41" s="1"/>
  <c r="AG342" i="41"/>
  <c r="AJ342" i="41"/>
  <c r="S342" i="41"/>
  <c r="AG10" i="41"/>
  <c r="S10" i="41"/>
  <c r="AG11" i="41"/>
  <c r="S11" i="41"/>
  <c r="AG12" i="41"/>
  <c r="S12" i="41"/>
  <c r="J13" i="41"/>
  <c r="U13" i="41"/>
  <c r="AG91" i="41"/>
  <c r="S91" i="41"/>
  <c r="AG93" i="41"/>
  <c r="S93" i="41"/>
  <c r="AJ357" i="41"/>
  <c r="S357" i="41"/>
  <c r="U357" i="41" s="1"/>
  <c r="AG121" i="41"/>
  <c r="S121" i="41"/>
  <c r="R130" i="41"/>
  <c r="T130" i="41"/>
  <c r="O135" i="41"/>
  <c r="AG135" i="41" s="1"/>
  <c r="Q367" i="41"/>
  <c r="AG367" i="41"/>
  <c r="J367" i="41"/>
  <c r="AG343" i="41"/>
  <c r="AJ343" i="41"/>
  <c r="S343" i="41"/>
  <c r="AF343" i="41"/>
  <c r="AI343" i="41" s="1"/>
  <c r="I343" i="41" s="1"/>
  <c r="AG222" i="41"/>
  <c r="S222" i="41"/>
  <c r="J231" i="41"/>
  <c r="U231" i="41"/>
  <c r="Q368" i="41"/>
  <c r="AJ380" i="41"/>
  <c r="S380" i="41"/>
  <c r="U380" i="41" s="1"/>
  <c r="AF345" i="41"/>
  <c r="AI345" i="41" s="1"/>
  <c r="I345" i="41" s="1"/>
  <c r="AJ345" i="41"/>
  <c r="S345" i="41"/>
  <c r="J14" i="41"/>
  <c r="U14" i="41"/>
  <c r="AF15" i="41"/>
  <c r="AI15" i="41" s="1"/>
  <c r="I15" i="41" s="1"/>
  <c r="S15" i="41"/>
  <c r="AF16" i="41"/>
  <c r="AI16" i="41" s="1"/>
  <c r="I16" i="41" s="1"/>
  <c r="S16" i="41"/>
  <c r="Q17" i="41"/>
  <c r="S17" i="41"/>
  <c r="R240" i="41"/>
  <c r="T240" i="41"/>
  <c r="R242" i="41"/>
  <c r="T242" i="41"/>
  <c r="R244" i="41"/>
  <c r="T244" i="41"/>
  <c r="R125" i="41"/>
  <c r="T125" i="41"/>
  <c r="J125" i="41" s="1"/>
  <c r="AF309" i="41"/>
  <c r="AI309" i="41" s="1"/>
  <c r="I309" i="41" s="1"/>
  <c r="S309" i="41"/>
  <c r="Q346" i="41"/>
  <c r="J229" i="41"/>
  <c r="U229" i="41"/>
  <c r="AF83" i="41"/>
  <c r="AI83" i="41" s="1"/>
  <c r="I83" i="41" s="1"/>
  <c r="S83" i="41"/>
  <c r="AF84" i="41"/>
  <c r="AI84" i="41" s="1"/>
  <c r="I84" i="41" s="1"/>
  <c r="S84" i="41"/>
  <c r="AF85" i="41"/>
  <c r="AI85" i="41" s="1"/>
  <c r="I85" i="41" s="1"/>
  <c r="S85" i="41"/>
  <c r="AF94" i="41"/>
  <c r="AI94" i="41" s="1"/>
  <c r="I94" i="41" s="1"/>
  <c r="S94" i="41"/>
  <c r="AF95" i="41"/>
  <c r="AI95" i="41" s="1"/>
  <c r="I95" i="41" s="1"/>
  <c r="S95" i="41"/>
  <c r="AF96" i="41"/>
  <c r="AI96" i="41" s="1"/>
  <c r="I96" i="41" s="1"/>
  <c r="S96" i="41"/>
  <c r="J97" i="41"/>
  <c r="U97" i="41"/>
  <c r="AJ359" i="41"/>
  <c r="S359" i="41"/>
  <c r="J122" i="41"/>
  <c r="U122" i="41"/>
  <c r="J131" i="41"/>
  <c r="U131" i="41"/>
  <c r="R278" i="41"/>
  <c r="T278" i="41"/>
  <c r="AG347" i="41"/>
  <c r="AJ347" i="41"/>
  <c r="S347" i="41"/>
  <c r="R123" i="41"/>
  <c r="T123" i="41"/>
  <c r="R132" i="41"/>
  <c r="T132" i="41"/>
  <c r="R136" i="41"/>
  <c r="T136" i="41"/>
  <c r="Q374" i="41"/>
  <c r="R18" i="41"/>
  <c r="T18" i="41"/>
  <c r="R19" i="41"/>
  <c r="T19" i="41"/>
  <c r="J19" i="41" s="1"/>
  <c r="R20" i="41"/>
  <c r="T20" i="41"/>
  <c r="J20" i="41" s="1"/>
  <c r="R21" i="41"/>
  <c r="T21" i="41"/>
  <c r="J21" i="41" s="1"/>
  <c r="R251" i="41"/>
  <c r="T251" i="41"/>
  <c r="R253" i="41"/>
  <c r="T253" i="41"/>
  <c r="AH219" i="41"/>
  <c r="S219" i="41"/>
  <c r="AF223" i="41"/>
  <c r="AI223" i="41" s="1"/>
  <c r="I223" i="41" s="1"/>
  <c r="S223" i="41"/>
  <c r="J232" i="41"/>
  <c r="U232" i="41"/>
  <c r="M419" i="41"/>
  <c r="S419" i="41" s="1"/>
  <c r="U419" i="41" s="1"/>
  <c r="M421" i="41"/>
  <c r="S421" i="41" s="1"/>
  <c r="U421" i="41" s="1"/>
  <c r="M423" i="41"/>
  <c r="S423" i="41" s="1"/>
  <c r="U423" i="41" s="1"/>
  <c r="M420" i="41"/>
  <c r="S420" i="41" s="1"/>
  <c r="U420" i="41" s="1"/>
  <c r="M422" i="41"/>
  <c r="S422" i="41" s="1"/>
  <c r="M418" i="41"/>
  <c r="S418" i="41" s="1"/>
  <c r="J414" i="41"/>
  <c r="J420" i="41"/>
  <c r="AH88" i="41"/>
  <c r="AF364" i="41"/>
  <c r="AI364" i="41" s="1"/>
  <c r="I364" i="41" s="1"/>
  <c r="AF367" i="41"/>
  <c r="AI367" i="41" s="1"/>
  <c r="I367" i="41" s="1"/>
  <c r="AG368" i="41"/>
  <c r="AF368" i="41"/>
  <c r="AI368" i="41" s="1"/>
  <c r="I368" i="41" s="1"/>
  <c r="AG2" i="41"/>
  <c r="AG4" i="41"/>
  <c r="AH80" i="41"/>
  <c r="AH82" i="41"/>
  <c r="AH87" i="41"/>
  <c r="AH89" i="41"/>
  <c r="AH125" i="41"/>
  <c r="AF19" i="41"/>
  <c r="AI19" i="41" s="1"/>
  <c r="I19" i="41" s="1"/>
  <c r="AF21" i="41"/>
  <c r="AI21" i="41" s="1"/>
  <c r="I21" i="41" s="1"/>
  <c r="AG381" i="41"/>
  <c r="AF353" i="41"/>
  <c r="AI353" i="41" s="1"/>
  <c r="I353" i="41" s="1"/>
  <c r="AF361" i="41"/>
  <c r="AI361" i="41" s="1"/>
  <c r="I361" i="41" s="1"/>
  <c r="AG357" i="41"/>
  <c r="AF14" i="41"/>
  <c r="AI14" i="41" s="1"/>
  <c r="I14" i="41" s="1"/>
  <c r="AF370" i="41"/>
  <c r="AI370" i="41" s="1"/>
  <c r="I370" i="41" s="1"/>
  <c r="AH122" i="41"/>
  <c r="AH376" i="41"/>
  <c r="AF213" i="41"/>
  <c r="AI213" i="41" s="1"/>
  <c r="I213" i="41" s="1"/>
  <c r="AF373" i="41"/>
  <c r="AI373" i="41" s="1"/>
  <c r="I373" i="41" s="1"/>
  <c r="Q217" i="41"/>
  <c r="AF97" i="41"/>
  <c r="AI97" i="41" s="1"/>
  <c r="I97" i="41" s="1"/>
  <c r="AF120" i="41"/>
  <c r="AI120" i="41" s="1"/>
  <c r="I120" i="41" s="1"/>
  <c r="AF129" i="41"/>
  <c r="AI129" i="41" s="1"/>
  <c r="I129" i="41" s="1"/>
  <c r="AG220" i="41"/>
  <c r="AG13" i="41"/>
  <c r="AF220" i="41"/>
  <c r="AI220" i="41" s="1"/>
  <c r="I220" i="41" s="1"/>
  <c r="AF380" i="41"/>
  <c r="AI380" i="41" s="1"/>
  <c r="I380" i="41" s="1"/>
  <c r="AG362" i="41"/>
  <c r="AH365" i="41"/>
  <c r="AH358" i="41"/>
  <c r="AG132" i="41"/>
  <c r="Q301" i="41"/>
  <c r="AF326" i="41"/>
  <c r="AI326" i="41" s="1"/>
  <c r="I326" i="41" s="1"/>
  <c r="Q2" i="41"/>
  <c r="AH213" i="41"/>
  <c r="AH214" i="41"/>
  <c r="AG356" i="41"/>
  <c r="AH11" i="41"/>
  <c r="Q13" i="41"/>
  <c r="AF222" i="41"/>
  <c r="AI222" i="41" s="1"/>
  <c r="I222" i="41" s="1"/>
  <c r="AH131" i="41"/>
  <c r="AF20" i="41"/>
  <c r="AI20" i="41" s="1"/>
  <c r="I20" i="41" s="1"/>
  <c r="AF375" i="41"/>
  <c r="AI375" i="41" s="1"/>
  <c r="I375" i="41" s="1"/>
  <c r="Q128" i="41"/>
  <c r="Q3" i="41"/>
  <c r="AH216" i="41"/>
  <c r="AG6" i="41"/>
  <c r="AG8" i="41"/>
  <c r="AH10" i="41"/>
  <c r="Q12" i="41"/>
  <c r="AG90" i="41"/>
  <c r="AG92" i="41"/>
  <c r="Q121" i="41"/>
  <c r="AF369" i="41"/>
  <c r="AI369" i="41" s="1"/>
  <c r="I369" i="41" s="1"/>
  <c r="AG360" i="41"/>
  <c r="AH123" i="41"/>
  <c r="AH301" i="41"/>
  <c r="Q213" i="41"/>
  <c r="Q214" i="41"/>
  <c r="Q11" i="41"/>
  <c r="AH13" i="41"/>
  <c r="Q218" i="41"/>
  <c r="AH359" i="41"/>
  <c r="AH217" i="41"/>
  <c r="Q10" i="41"/>
  <c r="AH12" i="41"/>
  <c r="AF17" i="41"/>
  <c r="AI17" i="41" s="1"/>
  <c r="I17" i="41" s="1"/>
  <c r="Q123" i="41"/>
  <c r="AF265" i="41"/>
  <c r="AI265" i="41" s="1"/>
  <c r="I265" i="41" s="1"/>
  <c r="AG265" i="41"/>
  <c r="AH265" i="41"/>
  <c r="Q265" i="41"/>
  <c r="AF224" i="41"/>
  <c r="AI224" i="41" s="1"/>
  <c r="I224" i="41" s="1"/>
  <c r="AG224" i="41"/>
  <c r="AH224" i="41"/>
  <c r="M386" i="41"/>
  <c r="M385" i="41"/>
  <c r="Y402" i="41"/>
  <c r="M417" i="41" s="1"/>
  <c r="S417" i="41" s="1"/>
  <c r="U417" i="41" s="1"/>
  <c r="M384" i="41"/>
  <c r="Q114" i="41"/>
  <c r="Q115" i="41"/>
  <c r="AH230" i="41"/>
  <c r="AF230" i="41"/>
  <c r="AI230" i="41" s="1"/>
  <c r="I230" i="41" s="1"/>
  <c r="AG230" i="41"/>
  <c r="Q353" i="41"/>
  <c r="Q361" i="41"/>
  <c r="AG301" i="41"/>
  <c r="AF329" i="41"/>
  <c r="AI329" i="41" s="1"/>
  <c r="I329" i="41" s="1"/>
  <c r="AG379" i="41"/>
  <c r="Q326" i="41"/>
  <c r="AH326" i="41"/>
  <c r="AH227" i="41"/>
  <c r="Q354" i="41"/>
  <c r="AF354" i="41"/>
  <c r="AI354" i="41" s="1"/>
  <c r="I354" i="41" s="1"/>
  <c r="AF119" i="41"/>
  <c r="AI119" i="41" s="1"/>
  <c r="I119" i="41" s="1"/>
  <c r="Q362" i="41"/>
  <c r="AF362" i="41"/>
  <c r="AI362" i="41" s="1"/>
  <c r="I362" i="41" s="1"/>
  <c r="M255" i="41"/>
  <c r="S255" i="41" s="1"/>
  <c r="M256" i="41"/>
  <c r="S256" i="41" s="1"/>
  <c r="AF332" i="41"/>
  <c r="AI332" i="41" s="1"/>
  <c r="I332" i="41" s="1"/>
  <c r="AH228" i="41"/>
  <c r="AF2" i="41"/>
  <c r="AI2" i="41" s="1"/>
  <c r="I2" i="41" s="1"/>
  <c r="AF3" i="41"/>
  <c r="AI3" i="41" s="1"/>
  <c r="I3" i="41" s="1"/>
  <c r="AF4" i="41"/>
  <c r="AI4" i="41" s="1"/>
  <c r="I4" i="41" s="1"/>
  <c r="AF5" i="41"/>
  <c r="AI5" i="41" s="1"/>
  <c r="I5" i="41" s="1"/>
  <c r="M245" i="41"/>
  <c r="S245" i="41" s="1"/>
  <c r="M246" i="41"/>
  <c r="S246" i="41" s="1"/>
  <c r="M247" i="41"/>
  <c r="S247" i="41" s="1"/>
  <c r="M248" i="41"/>
  <c r="S248" i="41" s="1"/>
  <c r="M249" i="41"/>
  <c r="S249" i="41" s="1"/>
  <c r="AG363" i="41"/>
  <c r="Q376" i="41"/>
  <c r="AF376" i="41"/>
  <c r="AI376" i="41" s="1"/>
  <c r="I376" i="41" s="1"/>
  <c r="M273" i="41"/>
  <c r="S273" i="41" s="1"/>
  <c r="AG213" i="41"/>
  <c r="M321" i="41"/>
  <c r="S321" i="41" s="1"/>
  <c r="AF334" i="41"/>
  <c r="AI334" i="41" s="1"/>
  <c r="I334" i="41" s="1"/>
  <c r="AG335" i="41"/>
  <c r="AG80" i="41"/>
  <c r="AG81" i="41"/>
  <c r="AG82" i="41"/>
  <c r="AG86" i="41"/>
  <c r="AG87" i="41"/>
  <c r="AG88" i="41"/>
  <c r="AG89" i="41"/>
  <c r="Q355" i="41"/>
  <c r="AF355" i="41"/>
  <c r="AI355" i="41" s="1"/>
  <c r="I355" i="41" s="1"/>
  <c r="M270" i="41"/>
  <c r="S270" i="41" s="1"/>
  <c r="AG216" i="41"/>
  <c r="AG336" i="41"/>
  <c r="AF6" i="41"/>
  <c r="AI6" i="41" s="1"/>
  <c r="I6" i="41" s="1"/>
  <c r="AF7" i="41"/>
  <c r="AI7" i="41" s="1"/>
  <c r="I7" i="41" s="1"/>
  <c r="AF8" i="41"/>
  <c r="AI8" i="41" s="1"/>
  <c r="I8" i="41" s="1"/>
  <c r="AF9" i="41"/>
  <c r="AI9" i="41" s="1"/>
  <c r="I9" i="41" s="1"/>
  <c r="M235" i="41"/>
  <c r="S235" i="41" s="1"/>
  <c r="M236" i="41"/>
  <c r="S236" i="41" s="1"/>
  <c r="M237" i="41"/>
  <c r="S237" i="41" s="1"/>
  <c r="M238" i="41"/>
  <c r="S238" i="41" s="1"/>
  <c r="M239" i="41"/>
  <c r="S239" i="41" s="1"/>
  <c r="AG378" i="41"/>
  <c r="Q134" i="41"/>
  <c r="Q135" i="41"/>
  <c r="AF135" i="41"/>
  <c r="AI135" i="41" s="1"/>
  <c r="I135" i="41" s="1"/>
  <c r="AF233" i="41"/>
  <c r="AI233" i="41" s="1"/>
  <c r="I233" i="41" s="1"/>
  <c r="AG233" i="41"/>
  <c r="AH233" i="41"/>
  <c r="AG422" i="41"/>
  <c r="AH422" i="41"/>
  <c r="AF422" i="41"/>
  <c r="AI422" i="41" s="1"/>
  <c r="I422" i="41" s="1"/>
  <c r="Q379" i="41"/>
  <c r="AF379" i="41"/>
  <c r="AI379" i="41" s="1"/>
  <c r="I379" i="41" s="1"/>
  <c r="Q330" i="41"/>
  <c r="AH330" i="41"/>
  <c r="AG227" i="41"/>
  <c r="AH128" i="41"/>
  <c r="M257" i="41"/>
  <c r="S257" i="41" s="1"/>
  <c r="Q331" i="41"/>
  <c r="AH331" i="41"/>
  <c r="AG228" i="41"/>
  <c r="Q363" i="41"/>
  <c r="AF363" i="41"/>
  <c r="AI363" i="41" s="1"/>
  <c r="I363" i="41" s="1"/>
  <c r="M274" i="41"/>
  <c r="S274" i="41" s="1"/>
  <c r="Q304" i="41"/>
  <c r="AH304" i="41"/>
  <c r="M382" i="41"/>
  <c r="M322" i="41"/>
  <c r="S322" i="41" s="1"/>
  <c r="Q333" i="41"/>
  <c r="AH333" i="41"/>
  <c r="AF335" i="41"/>
  <c r="AI335" i="41" s="1"/>
  <c r="I335" i="41" s="1"/>
  <c r="M350" i="41"/>
  <c r="S350" i="41" s="1"/>
  <c r="AF80" i="41"/>
  <c r="AI80" i="41" s="1"/>
  <c r="I80" i="41" s="1"/>
  <c r="AF81" i="41"/>
  <c r="AI81" i="41" s="1"/>
  <c r="I81" i="41" s="1"/>
  <c r="AF82" i="41"/>
  <c r="AI82" i="41" s="1"/>
  <c r="I82" i="41" s="1"/>
  <c r="AF86" i="41"/>
  <c r="AI86" i="41" s="1"/>
  <c r="I86" i="41" s="1"/>
  <c r="AF87" i="41"/>
  <c r="AI87" i="41" s="1"/>
  <c r="I87" i="41" s="1"/>
  <c r="AF88" i="41"/>
  <c r="AI88" i="41" s="1"/>
  <c r="I88" i="41" s="1"/>
  <c r="AF89" i="41"/>
  <c r="AI89" i="41" s="1"/>
  <c r="I89" i="41" s="1"/>
  <c r="AH364" i="41"/>
  <c r="AF377" i="41"/>
  <c r="AI377" i="41" s="1"/>
  <c r="I377" i="41" s="1"/>
  <c r="M267" i="41"/>
  <c r="S267" i="41" s="1"/>
  <c r="M271" i="41"/>
  <c r="S271" i="41" s="1"/>
  <c r="AF216" i="41"/>
  <c r="AI216" i="41" s="1"/>
  <c r="I216" i="41" s="1"/>
  <c r="M383" i="41"/>
  <c r="AF336" i="41"/>
  <c r="AI336" i="41" s="1"/>
  <c r="I336" i="41" s="1"/>
  <c r="AG337" i="41"/>
  <c r="Q338" i="41"/>
  <c r="AH338" i="41"/>
  <c r="Q365" i="41"/>
  <c r="AF365" i="41"/>
  <c r="AI365" i="41" s="1"/>
  <c r="I365" i="41" s="1"/>
  <c r="AF378" i="41"/>
  <c r="AI378" i="41" s="1"/>
  <c r="I378" i="41" s="1"/>
  <c r="M263" i="41"/>
  <c r="S263" i="41" s="1"/>
  <c r="M389" i="41"/>
  <c r="S389" i="41" s="1"/>
  <c r="M392" i="41"/>
  <c r="S392" i="41" s="1"/>
  <c r="M391" i="41"/>
  <c r="S391" i="41" s="1"/>
  <c r="M390" i="41"/>
  <c r="S390" i="41" s="1"/>
  <c r="M297" i="41"/>
  <c r="S297" i="41" s="1"/>
  <c r="O293" i="41"/>
  <c r="T293" i="41" s="1"/>
  <c r="M289" i="41"/>
  <c r="S289" i="41" s="1"/>
  <c r="M285" i="41"/>
  <c r="S285" i="41" s="1"/>
  <c r="M352" i="41"/>
  <c r="S352" i="41" s="1"/>
  <c r="M254" i="41"/>
  <c r="S254" i="41" s="1"/>
  <c r="M253" i="41"/>
  <c r="S253" i="41" s="1"/>
  <c r="M252" i="41"/>
  <c r="S252" i="41" s="1"/>
  <c r="M251" i="41"/>
  <c r="S251" i="41" s="1"/>
  <c r="M250" i="41"/>
  <c r="S250" i="41" s="1"/>
  <c r="M324" i="41"/>
  <c r="S324" i="41" s="1"/>
  <c r="M281" i="41"/>
  <c r="S281" i="41" s="1"/>
  <c r="M319" i="41"/>
  <c r="S319" i="41" s="1"/>
  <c r="M315" i="41"/>
  <c r="S315" i="41" s="1"/>
  <c r="M325" i="41"/>
  <c r="S325" i="41" s="1"/>
  <c r="M266" i="41"/>
  <c r="S266" i="41" s="1"/>
  <c r="M300" i="41"/>
  <c r="S300" i="41" s="1"/>
  <c r="M296" i="41"/>
  <c r="S296" i="41" s="1"/>
  <c r="O292" i="41"/>
  <c r="T292" i="41" s="1"/>
  <c r="M288" i="41"/>
  <c r="S288" i="41" s="1"/>
  <c r="M244" i="41"/>
  <c r="S244" i="41" s="1"/>
  <c r="M243" i="41"/>
  <c r="S243" i="41" s="1"/>
  <c r="M242" i="41"/>
  <c r="S242" i="41" s="1"/>
  <c r="M241" i="41"/>
  <c r="S241" i="41" s="1"/>
  <c r="M240" i="41"/>
  <c r="S240" i="41" s="1"/>
  <c r="M318" i="41"/>
  <c r="S318" i="41" s="1"/>
  <c r="M299" i="41"/>
  <c r="S299" i="41" s="1"/>
  <c r="M295" i="41"/>
  <c r="S295" i="41" s="1"/>
  <c r="O291" i="41"/>
  <c r="T291" i="41" s="1"/>
  <c r="M287" i="41"/>
  <c r="S287" i="41" s="1"/>
  <c r="M259" i="41"/>
  <c r="S259" i="41" s="1"/>
  <c r="M262" i="41"/>
  <c r="S262" i="41" s="1"/>
  <c r="M317" i="41"/>
  <c r="S317" i="41" s="1"/>
  <c r="M280" i="41"/>
  <c r="S280" i="41" s="1"/>
  <c r="M261" i="41"/>
  <c r="S261" i="41" s="1"/>
  <c r="M276" i="41"/>
  <c r="S276" i="41" s="1"/>
  <c r="M298" i="41"/>
  <c r="S298" i="41" s="1"/>
  <c r="O294" i="41"/>
  <c r="T294" i="41" s="1"/>
  <c r="O290" i="41"/>
  <c r="T290" i="41" s="1"/>
  <c r="M286" i="41"/>
  <c r="S286" i="41" s="1"/>
  <c r="M278" i="41"/>
  <c r="S278" i="41" s="1"/>
  <c r="M320" i="41"/>
  <c r="S320" i="41" s="1"/>
  <c r="M316" i="41"/>
  <c r="S316" i="41" s="1"/>
  <c r="M284" i="41"/>
  <c r="S284" i="41" s="1"/>
  <c r="M260" i="41"/>
  <c r="S260" i="41" s="1"/>
  <c r="M351" i="41"/>
  <c r="S351" i="41" s="1"/>
  <c r="M275" i="41"/>
  <c r="S275" i="41" s="1"/>
  <c r="AG231" i="41"/>
  <c r="AH231" i="41"/>
  <c r="AF231" i="41"/>
  <c r="AI231" i="41" s="1"/>
  <c r="I231" i="41" s="1"/>
  <c r="AG229" i="41"/>
  <c r="AH229" i="41"/>
  <c r="AF229" i="41"/>
  <c r="AI229" i="41" s="1"/>
  <c r="I229" i="41" s="1"/>
  <c r="Q116" i="41"/>
  <c r="AH234" i="41"/>
  <c r="AF234" i="41"/>
  <c r="AI234" i="41" s="1"/>
  <c r="I234" i="41" s="1"/>
  <c r="AG234" i="41"/>
  <c r="AF414" i="41"/>
  <c r="AI414" i="41" s="1"/>
  <c r="I414" i="41" s="1"/>
  <c r="Q414" i="41"/>
  <c r="AG414" i="41"/>
  <c r="AH414" i="41"/>
  <c r="AH329" i="41"/>
  <c r="AG330" i="41"/>
  <c r="AH354" i="41"/>
  <c r="Q119" i="41"/>
  <c r="AH119" i="41"/>
  <c r="AG128" i="41"/>
  <c r="AH362" i="41"/>
  <c r="M258" i="41"/>
  <c r="S258" i="41" s="1"/>
  <c r="M282" i="41"/>
  <c r="S282" i="41" s="1"/>
  <c r="M283" i="41"/>
  <c r="S283" i="41" s="1"/>
  <c r="AG331" i="41"/>
  <c r="Q332" i="41"/>
  <c r="AH332" i="41"/>
  <c r="M387" i="41"/>
  <c r="S387" i="41" s="1"/>
  <c r="AH2" i="41"/>
  <c r="AH3" i="41"/>
  <c r="Q4" i="41"/>
  <c r="AH4" i="41"/>
  <c r="Q5" i="41"/>
  <c r="AH5" i="41"/>
  <c r="M277" i="41"/>
  <c r="S277" i="41" s="1"/>
  <c r="AG304" i="41"/>
  <c r="M323" i="41"/>
  <c r="S323" i="41" s="1"/>
  <c r="AG333" i="41"/>
  <c r="Q334" i="41"/>
  <c r="AH334" i="41"/>
  <c r="AH355" i="41"/>
  <c r="AG364" i="41"/>
  <c r="AH372" i="41"/>
  <c r="M268" i="41"/>
  <c r="S268" i="41" s="1"/>
  <c r="M272" i="41"/>
  <c r="S272" i="41" s="1"/>
  <c r="AG338" i="41"/>
  <c r="Q339" i="41"/>
  <c r="AH339" i="41"/>
  <c r="Q6" i="41"/>
  <c r="AH6" i="41"/>
  <c r="Q7" i="41"/>
  <c r="AH7" i="41"/>
  <c r="Q8" i="41"/>
  <c r="AH8" i="41"/>
  <c r="Q9" i="41"/>
  <c r="AH9" i="41"/>
  <c r="M264" i="41"/>
  <c r="S264" i="41" s="1"/>
  <c r="Q199" i="41"/>
  <c r="AF232" i="41"/>
  <c r="AI232" i="41" s="1"/>
  <c r="I232" i="41" s="1"/>
  <c r="AG232" i="41"/>
  <c r="AH232" i="41"/>
  <c r="M388" i="41"/>
  <c r="S388" i="41" s="1"/>
  <c r="Q80" i="41"/>
  <c r="Q81" i="41"/>
  <c r="Q82" i="41"/>
  <c r="Q86" i="41"/>
  <c r="Q87" i="41"/>
  <c r="Q88" i="41"/>
  <c r="Q89" i="41"/>
  <c r="Q364" i="41"/>
  <c r="M269" i="41"/>
  <c r="S269" i="41" s="1"/>
  <c r="Q216" i="41"/>
  <c r="Q336" i="41"/>
  <c r="AF214" i="41"/>
  <c r="AI214" i="41" s="1"/>
  <c r="I214" i="41" s="1"/>
  <c r="AF217" i="41"/>
  <c r="AI217" i="41" s="1"/>
  <c r="I217" i="41" s="1"/>
  <c r="AF341" i="41"/>
  <c r="AI341" i="41" s="1"/>
  <c r="I341" i="41" s="1"/>
  <c r="Q120" i="41"/>
  <c r="AH120" i="41"/>
  <c r="Q124" i="41"/>
  <c r="AH124" i="41"/>
  <c r="Q129" i="41"/>
  <c r="AH129" i="41"/>
  <c r="O134" i="41"/>
  <c r="Q366" i="41"/>
  <c r="AF366" i="41"/>
  <c r="AI366" i="41" s="1"/>
  <c r="I366" i="41" s="1"/>
  <c r="AF342" i="41"/>
  <c r="AI342" i="41" s="1"/>
  <c r="I342" i="41" s="1"/>
  <c r="AF10" i="41"/>
  <c r="AI10" i="41" s="1"/>
  <c r="I10" i="41" s="1"/>
  <c r="AF11" i="41"/>
  <c r="AI11" i="41" s="1"/>
  <c r="I11" i="41" s="1"/>
  <c r="AF12" i="41"/>
  <c r="AI12" i="41" s="1"/>
  <c r="I12" i="41" s="1"/>
  <c r="AF13" i="41"/>
  <c r="AI13" i="41" s="1"/>
  <c r="I13" i="41" s="1"/>
  <c r="AF90" i="41"/>
  <c r="AI90" i="41" s="1"/>
  <c r="I90" i="41" s="1"/>
  <c r="AF91" i="41"/>
  <c r="AI91" i="41" s="1"/>
  <c r="I91" i="41" s="1"/>
  <c r="AF92" i="41"/>
  <c r="AI92" i="41" s="1"/>
  <c r="I92" i="41" s="1"/>
  <c r="AF93" i="41"/>
  <c r="AI93" i="41" s="1"/>
  <c r="I93" i="41" s="1"/>
  <c r="O115" i="41"/>
  <c r="Q357" i="41"/>
  <c r="AF357" i="41"/>
  <c r="AI357" i="41" s="1"/>
  <c r="I357" i="41" s="1"/>
  <c r="AF121" i="41"/>
  <c r="AI121" i="41" s="1"/>
  <c r="I121" i="41" s="1"/>
  <c r="Q130" i="41"/>
  <c r="AH130" i="41"/>
  <c r="AF344" i="41"/>
  <c r="AI344" i="41" s="1"/>
  <c r="I344" i="41" s="1"/>
  <c r="AG218" i="41"/>
  <c r="AH226" i="41"/>
  <c r="M198" i="41"/>
  <c r="S198" i="41" s="1"/>
  <c r="Q345" i="41"/>
  <c r="AH345" i="41"/>
  <c r="Q14" i="41"/>
  <c r="AH14" i="41"/>
  <c r="Q15" i="41"/>
  <c r="AH15" i="41"/>
  <c r="Q16" i="41"/>
  <c r="AH16" i="41"/>
  <c r="AH17" i="41"/>
  <c r="AG358" i="41"/>
  <c r="AG125" i="41"/>
  <c r="AH346" i="41"/>
  <c r="Q83" i="41"/>
  <c r="AH83" i="41"/>
  <c r="Q84" i="41"/>
  <c r="AH84" i="41"/>
  <c r="Q85" i="41"/>
  <c r="AH85" i="41"/>
  <c r="Q94" i="41"/>
  <c r="AH94" i="41"/>
  <c r="Q95" i="41"/>
  <c r="AH95" i="41"/>
  <c r="Q96" i="41"/>
  <c r="AH96" i="41"/>
  <c r="Q97" i="41"/>
  <c r="AH97" i="41"/>
  <c r="AG359" i="41"/>
  <c r="AG122" i="41"/>
  <c r="AG131" i="41"/>
  <c r="AH369" i="41"/>
  <c r="O199" i="41"/>
  <c r="AF347" i="41"/>
  <c r="AI347" i="41" s="1"/>
  <c r="I347" i="41" s="1"/>
  <c r="O116" i="41"/>
  <c r="Q360" i="41"/>
  <c r="AF360" i="41"/>
  <c r="AI360" i="41" s="1"/>
  <c r="I360" i="41" s="1"/>
  <c r="AF123" i="41"/>
  <c r="AI123" i="41" s="1"/>
  <c r="I123" i="41" s="1"/>
  <c r="AF132" i="41"/>
  <c r="AI132" i="41" s="1"/>
  <c r="I132" i="41" s="1"/>
  <c r="AG136" i="41"/>
  <c r="AH370" i="41"/>
  <c r="AG374" i="41"/>
  <c r="Q381" i="41"/>
  <c r="AF381" i="41"/>
  <c r="AI381" i="41" s="1"/>
  <c r="I381" i="41" s="1"/>
  <c r="Q349" i="41"/>
  <c r="AH349" i="41"/>
  <c r="AG225" i="41"/>
  <c r="Q371" i="41"/>
  <c r="AF371" i="41"/>
  <c r="AI371" i="41" s="1"/>
  <c r="I371" i="41" s="1"/>
  <c r="AF312" i="41"/>
  <c r="AI312" i="41" s="1"/>
  <c r="I312" i="41" s="1"/>
  <c r="AG219" i="41"/>
  <c r="AF221" i="41"/>
  <c r="AI221" i="41" s="1"/>
  <c r="I221" i="41" s="1"/>
  <c r="AF314" i="41"/>
  <c r="AI314" i="41" s="1"/>
  <c r="I314" i="41" s="1"/>
  <c r="M413" i="41"/>
  <c r="S413" i="41" s="1"/>
  <c r="U413" i="41" s="1"/>
  <c r="Q340" i="41"/>
  <c r="AH340" i="41"/>
  <c r="AG120" i="41"/>
  <c r="AG124" i="41"/>
  <c r="AG129" i="41"/>
  <c r="AG130" i="41"/>
  <c r="Q343" i="41"/>
  <c r="AH343" i="41"/>
  <c r="AF218" i="41"/>
  <c r="AI218" i="41" s="1"/>
  <c r="I218" i="41" s="1"/>
  <c r="AH222" i="41"/>
  <c r="AG226" i="41"/>
  <c r="AH368" i="41"/>
  <c r="AH380" i="41"/>
  <c r="AG345" i="41"/>
  <c r="AG14" i="41"/>
  <c r="AG15" i="41"/>
  <c r="AG16" i="41"/>
  <c r="AG17" i="41"/>
  <c r="Q358" i="41"/>
  <c r="AF358" i="41"/>
  <c r="AI358" i="41" s="1"/>
  <c r="I358" i="41" s="1"/>
  <c r="AF125" i="41"/>
  <c r="AI125" i="41" s="1"/>
  <c r="I125" i="41" s="1"/>
  <c r="Q309" i="41"/>
  <c r="AH309" i="41"/>
  <c r="AG346" i="41"/>
  <c r="AG83" i="41"/>
  <c r="AG84" i="41"/>
  <c r="AG85" i="41"/>
  <c r="AG94" i="41"/>
  <c r="AG95" i="41"/>
  <c r="AG96" i="41"/>
  <c r="AG97" i="41"/>
  <c r="Q359" i="41"/>
  <c r="AF359" i="41"/>
  <c r="AI359" i="41" s="1"/>
  <c r="I359" i="41" s="1"/>
  <c r="AF122" i="41"/>
  <c r="AI122" i="41" s="1"/>
  <c r="I122" i="41" s="1"/>
  <c r="AF131" i="41"/>
  <c r="AI131" i="41" s="1"/>
  <c r="I131" i="41" s="1"/>
  <c r="AG369" i="41"/>
  <c r="AF136" i="41"/>
  <c r="AI136" i="41" s="1"/>
  <c r="I136" i="41" s="1"/>
  <c r="AG370" i="41"/>
  <c r="AF374" i="41"/>
  <c r="AI374" i="41" s="1"/>
  <c r="I374" i="41" s="1"/>
  <c r="Q348" i="41"/>
  <c r="AH348" i="41"/>
  <c r="Q18" i="41"/>
  <c r="AH18" i="41"/>
  <c r="Q19" i="41"/>
  <c r="AH19" i="41"/>
  <c r="Q20" i="41"/>
  <c r="AH20" i="41"/>
  <c r="Q21" i="41"/>
  <c r="AH21" i="41"/>
  <c r="AG349" i="41"/>
  <c r="AF225" i="41"/>
  <c r="AI225" i="41" s="1"/>
  <c r="I225" i="41" s="1"/>
  <c r="AH375" i="41"/>
  <c r="AF219" i="41"/>
  <c r="AI219" i="41" s="1"/>
  <c r="I219" i="41" s="1"/>
  <c r="AH223" i="41"/>
  <c r="M412" i="41"/>
  <c r="S412" i="41" s="1"/>
  <c r="U412" i="41" s="1"/>
  <c r="M416" i="41"/>
  <c r="S416" i="41" s="1"/>
  <c r="U416" i="41" s="1"/>
  <c r="AG340" i="41"/>
  <c r="AH366" i="41"/>
  <c r="Q90" i="41"/>
  <c r="AH90" i="41"/>
  <c r="Q91" i="41"/>
  <c r="AH91" i="41"/>
  <c r="Q92" i="41"/>
  <c r="AH92" i="41"/>
  <c r="Q93" i="41"/>
  <c r="AH93" i="41"/>
  <c r="AH357" i="41"/>
  <c r="AH121" i="41"/>
  <c r="Q344" i="41"/>
  <c r="AH344" i="41"/>
  <c r="AG380" i="41"/>
  <c r="AG309" i="41"/>
  <c r="Q369" i="41"/>
  <c r="AH347" i="41"/>
  <c r="AH360" i="41"/>
  <c r="AH132" i="41"/>
  <c r="Q370" i="41"/>
  <c r="AG348" i="41"/>
  <c r="AG18" i="41"/>
  <c r="AG19" i="41"/>
  <c r="AG20" i="41"/>
  <c r="AG21" i="41"/>
  <c r="AH381" i="41"/>
  <c r="AH371" i="41"/>
  <c r="AG375" i="41"/>
  <c r="Q312" i="41"/>
  <c r="AH312" i="41"/>
  <c r="AH221" i="41"/>
  <c r="AG223" i="41"/>
  <c r="Q314" i="41"/>
  <c r="AH314" i="41"/>
  <c r="M415" i="41"/>
  <c r="S415" i="41" s="1"/>
  <c r="U415" i="41" s="1"/>
  <c r="Q380" i="41"/>
  <c r="Q125" i="41"/>
  <c r="Q122" i="41"/>
  <c r="Q131" i="41"/>
  <c r="Q136" i="41"/>
  <c r="Q375" i="41"/>
  <c r="J365" i="41" l="1"/>
  <c r="AH114" i="41"/>
  <c r="U92" i="41"/>
  <c r="U90" i="41"/>
  <c r="R114" i="41"/>
  <c r="AH135" i="41"/>
  <c r="AG114" i="41"/>
  <c r="U114" i="41"/>
  <c r="J353" i="41"/>
  <c r="J358" i="41"/>
  <c r="AG454" i="41"/>
  <c r="S454" i="41"/>
  <c r="AF454" i="41"/>
  <c r="AI454" i="41" s="1"/>
  <c r="I454" i="41" s="1"/>
  <c r="AH454" i="41"/>
  <c r="AG449" i="41"/>
  <c r="AF449" i="41"/>
  <c r="AI449" i="41" s="1"/>
  <c r="I449" i="41" s="1"/>
  <c r="AH449" i="41"/>
  <c r="S449" i="41"/>
  <c r="AH450" i="41"/>
  <c r="S450" i="41"/>
  <c r="AF450" i="41"/>
  <c r="AI450" i="41" s="1"/>
  <c r="I450" i="41" s="1"/>
  <c r="AG450" i="41"/>
  <c r="AG452" i="41"/>
  <c r="AH452" i="41"/>
  <c r="S452" i="41"/>
  <c r="AF452" i="41"/>
  <c r="AI452" i="41" s="1"/>
  <c r="I452" i="41" s="1"/>
  <c r="AG451" i="41"/>
  <c r="AH451" i="41"/>
  <c r="S451" i="41"/>
  <c r="AF451" i="41"/>
  <c r="AI451" i="41" s="1"/>
  <c r="I451" i="41" s="1"/>
  <c r="AG453" i="41"/>
  <c r="AF453" i="41"/>
  <c r="AI453" i="41" s="1"/>
  <c r="I453" i="41" s="1"/>
  <c r="AH453" i="41"/>
  <c r="S453" i="41"/>
  <c r="AG429" i="41"/>
  <c r="AH429" i="41"/>
  <c r="S429" i="41"/>
  <c r="AF429" i="41"/>
  <c r="AI429" i="41" s="1"/>
  <c r="I429" i="41" s="1"/>
  <c r="Q429" i="41"/>
  <c r="J362" i="41"/>
  <c r="J421" i="41"/>
  <c r="J198" i="41"/>
  <c r="U198" i="41"/>
  <c r="J388" i="41"/>
  <c r="U388" i="41"/>
  <c r="J268" i="41"/>
  <c r="U268" i="41"/>
  <c r="J387" i="41"/>
  <c r="U387" i="41"/>
  <c r="J283" i="41"/>
  <c r="U283" i="41"/>
  <c r="J258" i="41"/>
  <c r="U258" i="41"/>
  <c r="J275" i="41"/>
  <c r="U275" i="41"/>
  <c r="J260" i="41"/>
  <c r="U260" i="41"/>
  <c r="J316" i="41"/>
  <c r="U316" i="41"/>
  <c r="J278" i="41"/>
  <c r="U278" i="41"/>
  <c r="J290" i="41"/>
  <c r="U290" i="41"/>
  <c r="J298" i="41"/>
  <c r="U298" i="41"/>
  <c r="J261" i="41"/>
  <c r="U261" i="41"/>
  <c r="J317" i="41"/>
  <c r="U317" i="41"/>
  <c r="J259" i="41"/>
  <c r="U259" i="41"/>
  <c r="J291" i="41"/>
  <c r="U291" i="41"/>
  <c r="J299" i="41"/>
  <c r="U299" i="41"/>
  <c r="J240" i="41"/>
  <c r="U240" i="41"/>
  <c r="J242" i="41"/>
  <c r="U242" i="41"/>
  <c r="J244" i="41"/>
  <c r="U244" i="41"/>
  <c r="J292" i="41"/>
  <c r="U292" i="41"/>
  <c r="J300" i="41"/>
  <c r="U300" i="41"/>
  <c r="J325" i="41"/>
  <c r="U325" i="41"/>
  <c r="J319" i="41"/>
  <c r="U319" i="41"/>
  <c r="J324" i="41"/>
  <c r="U324" i="41"/>
  <c r="J251" i="41"/>
  <c r="U251" i="41"/>
  <c r="J253" i="41"/>
  <c r="U253" i="41"/>
  <c r="J352" i="41"/>
  <c r="U352" i="41"/>
  <c r="J289" i="41"/>
  <c r="U289" i="41"/>
  <c r="J297" i="41"/>
  <c r="U297" i="41"/>
  <c r="J391" i="41"/>
  <c r="U391" i="41"/>
  <c r="J389" i="41"/>
  <c r="U389" i="41"/>
  <c r="J267" i="41"/>
  <c r="U267" i="41"/>
  <c r="J350" i="41"/>
  <c r="U350" i="41"/>
  <c r="J322" i="41"/>
  <c r="U322" i="41"/>
  <c r="J274" i="41"/>
  <c r="U274" i="41"/>
  <c r="J257" i="41"/>
  <c r="U257" i="41"/>
  <c r="J238" i="41"/>
  <c r="U238" i="41"/>
  <c r="J236" i="41"/>
  <c r="U236" i="41"/>
  <c r="J270" i="41"/>
  <c r="U270" i="41"/>
  <c r="J321" i="41"/>
  <c r="U321" i="41"/>
  <c r="J273" i="41"/>
  <c r="U273" i="41"/>
  <c r="J249" i="41"/>
  <c r="U249" i="41"/>
  <c r="J247" i="41"/>
  <c r="U247" i="41"/>
  <c r="J245" i="41"/>
  <c r="U245" i="41"/>
  <c r="J255" i="41"/>
  <c r="U255" i="41"/>
  <c r="AJ384" i="41"/>
  <c r="S384" i="41"/>
  <c r="AJ385" i="41"/>
  <c r="S385" i="41"/>
  <c r="J419" i="41"/>
  <c r="J418" i="41"/>
  <c r="U418" i="41"/>
  <c r="J223" i="41"/>
  <c r="U223" i="41"/>
  <c r="J219" i="41"/>
  <c r="U219" i="41"/>
  <c r="J359" i="41"/>
  <c r="U359" i="41"/>
  <c r="J96" i="41"/>
  <c r="U96" i="41"/>
  <c r="J95" i="41"/>
  <c r="U95" i="41"/>
  <c r="J94" i="41"/>
  <c r="U94" i="41"/>
  <c r="J85" i="41"/>
  <c r="U85" i="41"/>
  <c r="J84" i="41"/>
  <c r="U84" i="41"/>
  <c r="J83" i="41"/>
  <c r="U83" i="41"/>
  <c r="J380" i="41"/>
  <c r="J222" i="41"/>
  <c r="U222" i="41"/>
  <c r="J121" i="41"/>
  <c r="U121" i="41"/>
  <c r="J357" i="41"/>
  <c r="J366" i="41"/>
  <c r="J356" i="41"/>
  <c r="U356" i="41"/>
  <c r="J372" i="41"/>
  <c r="U372" i="41"/>
  <c r="J304" i="41"/>
  <c r="U304" i="41"/>
  <c r="J332" i="41"/>
  <c r="U332" i="41"/>
  <c r="J128" i="41"/>
  <c r="U128" i="41"/>
  <c r="J361" i="41"/>
  <c r="U361" i="41"/>
  <c r="J423" i="41"/>
  <c r="J415" i="41"/>
  <c r="J314" i="41"/>
  <c r="U314" i="41"/>
  <c r="J221" i="41"/>
  <c r="U221" i="41"/>
  <c r="J312" i="41"/>
  <c r="U312" i="41"/>
  <c r="J375" i="41"/>
  <c r="U375" i="41"/>
  <c r="J371" i="41"/>
  <c r="U371" i="41"/>
  <c r="J381" i="41"/>
  <c r="U381" i="41"/>
  <c r="U21" i="41"/>
  <c r="U20" i="41"/>
  <c r="U19" i="41"/>
  <c r="J18" i="41"/>
  <c r="U18" i="41"/>
  <c r="U348" i="41"/>
  <c r="J348" i="41"/>
  <c r="J370" i="41"/>
  <c r="U370" i="41"/>
  <c r="J136" i="41"/>
  <c r="U136" i="41"/>
  <c r="J132" i="41"/>
  <c r="U132" i="41"/>
  <c r="J123" i="41"/>
  <c r="U123" i="41"/>
  <c r="J360" i="41"/>
  <c r="U360" i="41"/>
  <c r="J369" i="41"/>
  <c r="U125" i="41"/>
  <c r="J129" i="41"/>
  <c r="J120" i="41"/>
  <c r="J340" i="41"/>
  <c r="U340" i="41"/>
  <c r="J338" i="41"/>
  <c r="U338" i="41"/>
  <c r="U336" i="41"/>
  <c r="J336" i="41"/>
  <c r="U89" i="41"/>
  <c r="U88" i="41"/>
  <c r="U87" i="41"/>
  <c r="J86" i="41"/>
  <c r="U86" i="41"/>
  <c r="U82" i="41"/>
  <c r="J81" i="41"/>
  <c r="U81" i="41"/>
  <c r="U80" i="41"/>
  <c r="U335" i="41"/>
  <c r="J335" i="41"/>
  <c r="J333" i="41"/>
  <c r="U333" i="41"/>
  <c r="J213" i="41"/>
  <c r="J376" i="41"/>
  <c r="U376" i="41"/>
  <c r="J363" i="41"/>
  <c r="U363" i="41"/>
  <c r="J4" i="41"/>
  <c r="J2" i="41"/>
  <c r="J119" i="41"/>
  <c r="U119" i="41"/>
  <c r="J354" i="41"/>
  <c r="U354" i="41"/>
  <c r="J326" i="41"/>
  <c r="U326" i="41"/>
  <c r="J379" i="41"/>
  <c r="J329" i="41"/>
  <c r="U329" i="41"/>
  <c r="R116" i="41"/>
  <c r="T116" i="41"/>
  <c r="R199" i="41"/>
  <c r="T199" i="41"/>
  <c r="R115" i="41"/>
  <c r="T115" i="41"/>
  <c r="R134" i="41"/>
  <c r="T134" i="41"/>
  <c r="J269" i="41"/>
  <c r="U269" i="41"/>
  <c r="J264" i="41"/>
  <c r="U264" i="41"/>
  <c r="J272" i="41"/>
  <c r="U272" i="41"/>
  <c r="J323" i="41"/>
  <c r="U323" i="41"/>
  <c r="J277" i="41"/>
  <c r="U277" i="41"/>
  <c r="J282" i="41"/>
  <c r="U282" i="41"/>
  <c r="J351" i="41"/>
  <c r="U351" i="41"/>
  <c r="J284" i="41"/>
  <c r="U284" i="41"/>
  <c r="J320" i="41"/>
  <c r="U320" i="41"/>
  <c r="J286" i="41"/>
  <c r="U286" i="41"/>
  <c r="J294" i="41"/>
  <c r="U294" i="41"/>
  <c r="J276" i="41"/>
  <c r="U276" i="41"/>
  <c r="J280" i="41"/>
  <c r="U280" i="41"/>
  <c r="J262" i="41"/>
  <c r="U262" i="41"/>
  <c r="J287" i="41"/>
  <c r="U287" i="41"/>
  <c r="J295" i="41"/>
  <c r="U295" i="41"/>
  <c r="J318" i="41"/>
  <c r="U318" i="41"/>
  <c r="J241" i="41"/>
  <c r="U241" i="41"/>
  <c r="J243" i="41"/>
  <c r="U243" i="41"/>
  <c r="J288" i="41"/>
  <c r="U288" i="41"/>
  <c r="J296" i="41"/>
  <c r="U296" i="41"/>
  <c r="J266" i="41"/>
  <c r="U266" i="41"/>
  <c r="J315" i="41"/>
  <c r="U315" i="41"/>
  <c r="J281" i="41"/>
  <c r="U281" i="41"/>
  <c r="J250" i="41"/>
  <c r="U250" i="41"/>
  <c r="J252" i="41"/>
  <c r="U252" i="41"/>
  <c r="J254" i="41"/>
  <c r="U254" i="41"/>
  <c r="J285" i="41"/>
  <c r="U285" i="41"/>
  <c r="U293" i="41"/>
  <c r="J293" i="41"/>
  <c r="J390" i="41"/>
  <c r="U390" i="41"/>
  <c r="J392" i="41"/>
  <c r="U392" i="41"/>
  <c r="J263" i="41"/>
  <c r="U263" i="41"/>
  <c r="AJ383" i="41"/>
  <c r="S383" i="41"/>
  <c r="J271" i="41"/>
  <c r="U271" i="41"/>
  <c r="AJ382" i="41"/>
  <c r="S382" i="41"/>
  <c r="J239" i="41"/>
  <c r="U239" i="41"/>
  <c r="J237" i="41"/>
  <c r="U237" i="41"/>
  <c r="J235" i="41"/>
  <c r="U235" i="41"/>
  <c r="J248" i="41"/>
  <c r="U248" i="41"/>
  <c r="J246" i="41"/>
  <c r="U246" i="41"/>
  <c r="J256" i="41"/>
  <c r="U256" i="41"/>
  <c r="AJ386" i="41"/>
  <c r="S386" i="41"/>
  <c r="J416" i="41"/>
  <c r="J412" i="41"/>
  <c r="J422" i="41"/>
  <c r="U422" i="41"/>
  <c r="J347" i="41"/>
  <c r="U347" i="41"/>
  <c r="J309" i="41"/>
  <c r="U309" i="41"/>
  <c r="J17" i="41"/>
  <c r="U17" i="41"/>
  <c r="J16" i="41"/>
  <c r="U16" i="41"/>
  <c r="J15" i="41"/>
  <c r="U15" i="41"/>
  <c r="J345" i="41"/>
  <c r="U345" i="41"/>
  <c r="J343" i="41"/>
  <c r="U343" i="41"/>
  <c r="R135" i="41"/>
  <c r="T135" i="41"/>
  <c r="J93" i="41"/>
  <c r="U93" i="41"/>
  <c r="J91" i="41"/>
  <c r="U91" i="41"/>
  <c r="J12" i="41"/>
  <c r="U12" i="41"/>
  <c r="J11" i="41"/>
  <c r="U11" i="41"/>
  <c r="J10" i="41"/>
  <c r="U10" i="41"/>
  <c r="J342" i="41"/>
  <c r="U342" i="41"/>
  <c r="J217" i="41"/>
  <c r="U217" i="41"/>
  <c r="J214" i="41"/>
  <c r="U214" i="41"/>
  <c r="J373" i="41"/>
  <c r="U373" i="41"/>
  <c r="J9" i="41"/>
  <c r="U9" i="41"/>
  <c r="J7" i="41"/>
  <c r="U7" i="41"/>
  <c r="J377" i="41"/>
  <c r="U377" i="41"/>
  <c r="U331" i="41"/>
  <c r="J331" i="41"/>
  <c r="J301" i="41"/>
  <c r="U301" i="41"/>
  <c r="J417" i="41"/>
  <c r="J413" i="41"/>
  <c r="J225" i="41"/>
  <c r="U225" i="41"/>
  <c r="J349" i="41"/>
  <c r="U349" i="41"/>
  <c r="J374" i="41"/>
  <c r="U374" i="41"/>
  <c r="J346" i="41"/>
  <c r="U346" i="41"/>
  <c r="J368" i="41"/>
  <c r="U368" i="41"/>
  <c r="J226" i="41"/>
  <c r="U226" i="41"/>
  <c r="J220" i="41"/>
  <c r="U220" i="41"/>
  <c r="J218" i="41"/>
  <c r="U218" i="41"/>
  <c r="J344" i="41"/>
  <c r="U344" i="41"/>
  <c r="J130" i="41"/>
  <c r="U130" i="41"/>
  <c r="J124" i="41"/>
  <c r="U124" i="41"/>
  <c r="J341" i="41"/>
  <c r="U341" i="41"/>
  <c r="J378" i="41"/>
  <c r="J339" i="41"/>
  <c r="U339" i="41"/>
  <c r="J337" i="41"/>
  <c r="U337" i="41"/>
  <c r="J364" i="41"/>
  <c r="U364" i="41"/>
  <c r="J355" i="41"/>
  <c r="U355" i="41"/>
  <c r="J334" i="41"/>
  <c r="U334" i="41"/>
  <c r="J5" i="41"/>
  <c r="U5" i="41"/>
  <c r="J3" i="41"/>
  <c r="U3" i="41"/>
  <c r="J228" i="41"/>
  <c r="U228" i="41"/>
  <c r="J227" i="41"/>
  <c r="U227" i="41"/>
  <c r="J330" i="41"/>
  <c r="U330" i="41"/>
  <c r="AF421" i="41"/>
  <c r="AI421" i="41" s="1"/>
  <c r="I421" i="41" s="1"/>
  <c r="AG421" i="41"/>
  <c r="AH421" i="41"/>
  <c r="AG412" i="41"/>
  <c r="AH412" i="41"/>
  <c r="AF412" i="41"/>
  <c r="AI412" i="41" s="1"/>
  <c r="I412" i="41" s="1"/>
  <c r="Q412" i="41"/>
  <c r="AH419" i="41"/>
  <c r="AF419" i="41"/>
  <c r="AI419" i="41" s="1"/>
  <c r="I419" i="41" s="1"/>
  <c r="AG419" i="41"/>
  <c r="AH388" i="41"/>
  <c r="AF388" i="41"/>
  <c r="AI388" i="41" s="1"/>
  <c r="I388" i="41" s="1"/>
  <c r="AG388" i="41"/>
  <c r="AF258" i="41"/>
  <c r="AI258" i="41" s="1"/>
  <c r="I258" i="41" s="1"/>
  <c r="AG258" i="41"/>
  <c r="AH258" i="41"/>
  <c r="Q258" i="41"/>
  <c r="AH260" i="41"/>
  <c r="Q260" i="41"/>
  <c r="AF260" i="41"/>
  <c r="AI260" i="41" s="1"/>
  <c r="I260" i="41" s="1"/>
  <c r="AG260" i="41"/>
  <c r="AG278" i="41"/>
  <c r="AH278" i="41"/>
  <c r="Q278" i="41"/>
  <c r="AF278" i="41"/>
  <c r="AI278" i="41" s="1"/>
  <c r="I278" i="41" s="1"/>
  <c r="AH298" i="41"/>
  <c r="Q298" i="41"/>
  <c r="AF298" i="41"/>
  <c r="AI298" i="41" s="1"/>
  <c r="I298" i="41" s="1"/>
  <c r="AG298" i="41"/>
  <c r="AF317" i="41"/>
  <c r="AI317" i="41" s="1"/>
  <c r="I317" i="41" s="1"/>
  <c r="AG317" i="41"/>
  <c r="AH317" i="41"/>
  <c r="Q317" i="41"/>
  <c r="R291" i="41"/>
  <c r="AF291" i="41"/>
  <c r="AI291" i="41" s="1"/>
  <c r="I291" i="41" s="1"/>
  <c r="AG291" i="41"/>
  <c r="AH291" i="41"/>
  <c r="AF240" i="41"/>
  <c r="AI240" i="41" s="1"/>
  <c r="I240" i="41" s="1"/>
  <c r="AG240" i="41"/>
  <c r="AH240" i="41"/>
  <c r="Q240" i="41"/>
  <c r="AF244" i="41"/>
  <c r="AI244" i="41" s="1"/>
  <c r="I244" i="41" s="1"/>
  <c r="AG244" i="41"/>
  <c r="AH244" i="41"/>
  <c r="Q244" i="41"/>
  <c r="AF300" i="41"/>
  <c r="AI300" i="41" s="1"/>
  <c r="I300" i="41" s="1"/>
  <c r="AG300" i="41"/>
  <c r="AH300" i="41"/>
  <c r="Q300" i="41"/>
  <c r="AG319" i="41"/>
  <c r="AH319" i="41"/>
  <c r="Q319" i="41"/>
  <c r="AF319" i="41"/>
  <c r="AI319" i="41" s="1"/>
  <c r="I319" i="41" s="1"/>
  <c r="AF251" i="41"/>
  <c r="AI251" i="41" s="1"/>
  <c r="I251" i="41" s="1"/>
  <c r="AG251" i="41"/>
  <c r="AH251" i="41"/>
  <c r="Q251" i="41"/>
  <c r="AF352" i="41"/>
  <c r="AI352" i="41" s="1"/>
  <c r="I352" i="41" s="1"/>
  <c r="AG352" i="41"/>
  <c r="AH352" i="41"/>
  <c r="Q352" i="41"/>
  <c r="AG297" i="41"/>
  <c r="AH297" i="41"/>
  <c r="Q297" i="41"/>
  <c r="AF297" i="41"/>
  <c r="AI297" i="41" s="1"/>
  <c r="I297" i="41" s="1"/>
  <c r="AG389" i="41"/>
  <c r="AH389" i="41"/>
  <c r="AF389" i="41"/>
  <c r="AI389" i="41" s="1"/>
  <c r="I389" i="41" s="1"/>
  <c r="AF267" i="41"/>
  <c r="AI267" i="41" s="1"/>
  <c r="I267" i="41" s="1"/>
  <c r="AG267" i="41"/>
  <c r="AH267" i="41"/>
  <c r="Q267" i="41"/>
  <c r="AF257" i="41"/>
  <c r="AI257" i="41" s="1"/>
  <c r="I257" i="41" s="1"/>
  <c r="AG257" i="41"/>
  <c r="AH257" i="41"/>
  <c r="Q257" i="41"/>
  <c r="AG237" i="41"/>
  <c r="AH237" i="41"/>
  <c r="Q237" i="41"/>
  <c r="AF237" i="41"/>
  <c r="AI237" i="41" s="1"/>
  <c r="I237" i="41" s="1"/>
  <c r="AG248" i="41"/>
  <c r="AH248" i="41"/>
  <c r="Q248" i="41"/>
  <c r="AF248" i="41"/>
  <c r="AI248" i="41" s="1"/>
  <c r="I248" i="41" s="1"/>
  <c r="AF384" i="41"/>
  <c r="AI384" i="41" s="1"/>
  <c r="I384" i="41" s="1"/>
  <c r="Q384" i="41"/>
  <c r="AG384" i="41"/>
  <c r="AH384" i="41"/>
  <c r="AH199" i="41"/>
  <c r="AG116" i="41"/>
  <c r="AH134" i="41"/>
  <c r="AG115" i="41"/>
  <c r="AG416" i="41"/>
  <c r="AH416" i="41"/>
  <c r="AF416" i="41"/>
  <c r="AI416" i="41" s="1"/>
  <c r="I416" i="41" s="1"/>
  <c r="Q416" i="41"/>
  <c r="AF423" i="41"/>
  <c r="AI423" i="41" s="1"/>
  <c r="I423" i="41" s="1"/>
  <c r="Q423" i="41"/>
  <c r="AG423" i="41"/>
  <c r="AH423" i="41"/>
  <c r="AG269" i="41"/>
  <c r="AH269" i="41"/>
  <c r="Q269" i="41"/>
  <c r="AF269" i="41"/>
  <c r="AI269" i="41" s="1"/>
  <c r="I269" i="41" s="1"/>
  <c r="AF277" i="41"/>
  <c r="AI277" i="41" s="1"/>
  <c r="I277" i="41" s="1"/>
  <c r="AG277" i="41"/>
  <c r="AH277" i="41"/>
  <c r="Q277" i="41"/>
  <c r="AF282" i="41"/>
  <c r="AI282" i="41" s="1"/>
  <c r="I282" i="41" s="1"/>
  <c r="AG282" i="41"/>
  <c r="AH282" i="41"/>
  <c r="Q282" i="41"/>
  <c r="AG351" i="41"/>
  <c r="AH351" i="41"/>
  <c r="Q351" i="41"/>
  <c r="AF351" i="41"/>
  <c r="AI351" i="41" s="1"/>
  <c r="I351" i="41" s="1"/>
  <c r="AH320" i="41"/>
  <c r="Q320" i="41"/>
  <c r="AF320" i="41"/>
  <c r="AI320" i="41" s="1"/>
  <c r="I320" i="41" s="1"/>
  <c r="AG320" i="41"/>
  <c r="AH294" i="41"/>
  <c r="R294" i="41"/>
  <c r="AF294" i="41"/>
  <c r="AI294" i="41" s="1"/>
  <c r="I294" i="41" s="1"/>
  <c r="AG294" i="41"/>
  <c r="AH280" i="41"/>
  <c r="Q280" i="41"/>
  <c r="AF280" i="41"/>
  <c r="AI280" i="41" s="1"/>
  <c r="I280" i="41" s="1"/>
  <c r="AG280" i="41"/>
  <c r="AF287" i="41"/>
  <c r="AI287" i="41" s="1"/>
  <c r="I287" i="41" s="1"/>
  <c r="AG287" i="41"/>
  <c r="AH287" i="41"/>
  <c r="Q287" i="41"/>
  <c r="AF318" i="41"/>
  <c r="AI318" i="41" s="1"/>
  <c r="I318" i="41" s="1"/>
  <c r="AG318" i="41"/>
  <c r="AH318" i="41"/>
  <c r="Q318" i="41"/>
  <c r="AF243" i="41"/>
  <c r="AI243" i="41" s="1"/>
  <c r="I243" i="41" s="1"/>
  <c r="AG243" i="41"/>
  <c r="AH243" i="41"/>
  <c r="Q243" i="41"/>
  <c r="AF296" i="41"/>
  <c r="AI296" i="41" s="1"/>
  <c r="I296" i="41" s="1"/>
  <c r="AG296" i="41"/>
  <c r="AH296" i="41"/>
  <c r="Q296" i="41"/>
  <c r="AG315" i="41"/>
  <c r="AH315" i="41"/>
  <c r="Q315" i="41"/>
  <c r="AF315" i="41"/>
  <c r="AI315" i="41" s="1"/>
  <c r="I315" i="41" s="1"/>
  <c r="AF250" i="41"/>
  <c r="AI250" i="41" s="1"/>
  <c r="I250" i="41" s="1"/>
  <c r="AG250" i="41"/>
  <c r="AH250" i="41"/>
  <c r="Q250" i="41"/>
  <c r="AF254" i="41"/>
  <c r="AI254" i="41" s="1"/>
  <c r="I254" i="41" s="1"/>
  <c r="AG254" i="41"/>
  <c r="AH254" i="41"/>
  <c r="Q254" i="41"/>
  <c r="AG293" i="41"/>
  <c r="AH293" i="41"/>
  <c r="R293" i="41"/>
  <c r="AF293" i="41"/>
  <c r="AI293" i="41" s="1"/>
  <c r="I293" i="41" s="1"/>
  <c r="AF392" i="41"/>
  <c r="AI392" i="41" s="1"/>
  <c r="I392" i="41" s="1"/>
  <c r="AG392" i="41"/>
  <c r="AH392" i="41"/>
  <c r="AF271" i="41"/>
  <c r="AI271" i="41" s="1"/>
  <c r="I271" i="41" s="1"/>
  <c r="AG271" i="41"/>
  <c r="AH271" i="41"/>
  <c r="Q271" i="41"/>
  <c r="AG382" i="41"/>
  <c r="AH382" i="41"/>
  <c r="AF382" i="41"/>
  <c r="AI382" i="41" s="1"/>
  <c r="I382" i="41" s="1"/>
  <c r="Q382" i="41"/>
  <c r="AG238" i="41"/>
  <c r="AH238" i="41"/>
  <c r="Q238" i="41"/>
  <c r="AF238" i="41"/>
  <c r="AI238" i="41" s="1"/>
  <c r="I238" i="41" s="1"/>
  <c r="AH273" i="41"/>
  <c r="Q273" i="41"/>
  <c r="AF273" i="41"/>
  <c r="AI273" i="41" s="1"/>
  <c r="I273" i="41" s="1"/>
  <c r="AG273" i="41"/>
  <c r="AG249" i="41"/>
  <c r="AH249" i="41"/>
  <c r="Q249" i="41"/>
  <c r="AF249" i="41"/>
  <c r="AI249" i="41" s="1"/>
  <c r="I249" i="41" s="1"/>
  <c r="AG245" i="41"/>
  <c r="AH245" i="41"/>
  <c r="Q245" i="41"/>
  <c r="AF245" i="41"/>
  <c r="AI245" i="41" s="1"/>
  <c r="I245" i="41" s="1"/>
  <c r="AH255" i="41"/>
  <c r="Q255" i="41"/>
  <c r="AF255" i="41"/>
  <c r="AI255" i="41" s="1"/>
  <c r="I255" i="41" s="1"/>
  <c r="AG255" i="41"/>
  <c r="AH386" i="41"/>
  <c r="AF386" i="41"/>
  <c r="AI386" i="41" s="1"/>
  <c r="I386" i="41" s="1"/>
  <c r="Q386" i="41"/>
  <c r="AG386" i="41"/>
  <c r="AH116" i="41"/>
  <c r="AH115" i="41"/>
  <c r="AG418" i="41"/>
  <c r="AH418" i="41"/>
  <c r="AF418" i="41"/>
  <c r="AI418" i="41" s="1"/>
  <c r="I418" i="41" s="1"/>
  <c r="Q418" i="41"/>
  <c r="AF268" i="41"/>
  <c r="AI268" i="41" s="1"/>
  <c r="I268" i="41" s="1"/>
  <c r="AG268" i="41"/>
  <c r="AH268" i="41"/>
  <c r="Q268" i="41"/>
  <c r="AG387" i="41"/>
  <c r="AH387" i="41"/>
  <c r="AF387" i="41"/>
  <c r="AI387" i="41" s="1"/>
  <c r="I387" i="41" s="1"/>
  <c r="AF283" i="41"/>
  <c r="AI283" i="41" s="1"/>
  <c r="I283" i="41" s="1"/>
  <c r="AG283" i="41"/>
  <c r="AH283" i="41"/>
  <c r="Q283" i="41"/>
  <c r="AH275" i="41"/>
  <c r="Q275" i="41"/>
  <c r="AF275" i="41"/>
  <c r="AI275" i="41" s="1"/>
  <c r="I275" i="41" s="1"/>
  <c r="AG275" i="41"/>
  <c r="AH316" i="41"/>
  <c r="Q316" i="41"/>
  <c r="AF316" i="41"/>
  <c r="AI316" i="41" s="1"/>
  <c r="I316" i="41" s="1"/>
  <c r="AG316" i="41"/>
  <c r="AH290" i="41"/>
  <c r="R290" i="41"/>
  <c r="AF290" i="41"/>
  <c r="AI290" i="41" s="1"/>
  <c r="I290" i="41" s="1"/>
  <c r="AG290" i="41"/>
  <c r="AF261" i="41"/>
  <c r="AI261" i="41" s="1"/>
  <c r="I261" i="41" s="1"/>
  <c r="AG261" i="41"/>
  <c r="AH261" i="41"/>
  <c r="Q261" i="41"/>
  <c r="AF259" i="41"/>
  <c r="AI259" i="41" s="1"/>
  <c r="I259" i="41" s="1"/>
  <c r="AG259" i="41"/>
  <c r="AH259" i="41"/>
  <c r="Q259" i="41"/>
  <c r="AF299" i="41"/>
  <c r="AI299" i="41" s="1"/>
  <c r="I299" i="41" s="1"/>
  <c r="AG299" i="41"/>
  <c r="AH299" i="41"/>
  <c r="Q299" i="41"/>
  <c r="AF242" i="41"/>
  <c r="AI242" i="41" s="1"/>
  <c r="I242" i="41" s="1"/>
  <c r="AG242" i="41"/>
  <c r="AH242" i="41"/>
  <c r="Q242" i="41"/>
  <c r="AF292" i="41"/>
  <c r="AI292" i="41" s="1"/>
  <c r="I292" i="41" s="1"/>
  <c r="AG292" i="41"/>
  <c r="AH292" i="41"/>
  <c r="R292" i="41"/>
  <c r="AG325" i="41"/>
  <c r="AH325" i="41"/>
  <c r="Q325" i="41"/>
  <c r="AF325" i="41"/>
  <c r="AI325" i="41" s="1"/>
  <c r="I325" i="41" s="1"/>
  <c r="AF324" i="41"/>
  <c r="AI324" i="41" s="1"/>
  <c r="I324" i="41" s="1"/>
  <c r="AG324" i="41"/>
  <c r="AH324" i="41"/>
  <c r="Q324" i="41"/>
  <c r="AF253" i="41"/>
  <c r="AI253" i="41" s="1"/>
  <c r="I253" i="41" s="1"/>
  <c r="AG253" i="41"/>
  <c r="AH253" i="41"/>
  <c r="Q253" i="41"/>
  <c r="AG289" i="41"/>
  <c r="AH289" i="41"/>
  <c r="Q289" i="41"/>
  <c r="AF289" i="41"/>
  <c r="AI289" i="41" s="1"/>
  <c r="I289" i="41" s="1"/>
  <c r="AF391" i="41"/>
  <c r="AI391" i="41" s="1"/>
  <c r="I391" i="41" s="1"/>
  <c r="AG391" i="41"/>
  <c r="AH391" i="41"/>
  <c r="AH350" i="41"/>
  <c r="Q350" i="41"/>
  <c r="AF350" i="41"/>
  <c r="AI350" i="41" s="1"/>
  <c r="I350" i="41" s="1"/>
  <c r="AG350" i="41"/>
  <c r="AF322" i="41"/>
  <c r="AI322" i="41" s="1"/>
  <c r="I322" i="41" s="1"/>
  <c r="AG322" i="41"/>
  <c r="AH322" i="41"/>
  <c r="Q322" i="41"/>
  <c r="AF274" i="41"/>
  <c r="AI274" i="41" s="1"/>
  <c r="I274" i="41" s="1"/>
  <c r="AG274" i="41"/>
  <c r="AH274" i="41"/>
  <c r="Q274" i="41"/>
  <c r="AG239" i="41"/>
  <c r="AH239" i="41"/>
  <c r="Q239" i="41"/>
  <c r="AF239" i="41"/>
  <c r="AI239" i="41" s="1"/>
  <c r="I239" i="41" s="1"/>
  <c r="AG235" i="41"/>
  <c r="AH235" i="41"/>
  <c r="Q235" i="41"/>
  <c r="AF235" i="41"/>
  <c r="AI235" i="41" s="1"/>
  <c r="I235" i="41" s="1"/>
  <c r="AG246" i="41"/>
  <c r="AH246" i="41"/>
  <c r="Q246" i="41"/>
  <c r="AF246" i="41"/>
  <c r="AI246" i="41" s="1"/>
  <c r="I246" i="41" s="1"/>
  <c r="AH256" i="41"/>
  <c r="Q256" i="41"/>
  <c r="AF256" i="41"/>
  <c r="AI256" i="41" s="1"/>
  <c r="I256" i="41" s="1"/>
  <c r="AG256" i="41"/>
  <c r="AH385" i="41"/>
  <c r="AF385" i="41"/>
  <c r="AI385" i="41" s="1"/>
  <c r="I385" i="41" s="1"/>
  <c r="Q385" i="41"/>
  <c r="AG385" i="41"/>
  <c r="AF199" i="41"/>
  <c r="AI199" i="41" s="1"/>
  <c r="I199" i="41" s="1"/>
  <c r="AF134" i="41"/>
  <c r="AI134" i="41" s="1"/>
  <c r="I134" i="41" s="1"/>
  <c r="AH415" i="41"/>
  <c r="AF415" i="41"/>
  <c r="AI415" i="41" s="1"/>
  <c r="I415" i="41" s="1"/>
  <c r="Q415" i="41"/>
  <c r="AG415" i="41"/>
  <c r="AF420" i="41"/>
  <c r="AI420" i="41" s="1"/>
  <c r="I420" i="41" s="1"/>
  <c r="AG420" i="41"/>
  <c r="AH420" i="41"/>
  <c r="AF413" i="41"/>
  <c r="AI413" i="41" s="1"/>
  <c r="I413" i="41" s="1"/>
  <c r="Q413" i="41"/>
  <c r="AG413" i="41"/>
  <c r="AH413" i="41"/>
  <c r="AG198" i="41"/>
  <c r="AH198" i="41"/>
  <c r="Q198" i="41"/>
  <c r="AF198" i="41"/>
  <c r="AI198" i="41" s="1"/>
  <c r="I198" i="41" s="1"/>
  <c r="AH264" i="41"/>
  <c r="AF264" i="41"/>
  <c r="AI264" i="41" s="1"/>
  <c r="I264" i="41" s="1"/>
  <c r="AG264" i="41"/>
  <c r="Q264" i="41"/>
  <c r="AF272" i="41"/>
  <c r="AI272" i="41" s="1"/>
  <c r="I272" i="41" s="1"/>
  <c r="AG272" i="41"/>
  <c r="AH272" i="41"/>
  <c r="Q272" i="41"/>
  <c r="AF323" i="41"/>
  <c r="AI323" i="41" s="1"/>
  <c r="I323" i="41" s="1"/>
  <c r="AG323" i="41"/>
  <c r="AH323" i="41"/>
  <c r="Q323" i="41"/>
  <c r="AG284" i="41"/>
  <c r="AH284" i="41"/>
  <c r="Q284" i="41"/>
  <c r="AF284" i="41"/>
  <c r="AI284" i="41" s="1"/>
  <c r="I284" i="41" s="1"/>
  <c r="AH286" i="41"/>
  <c r="Q286" i="41"/>
  <c r="AF286" i="41"/>
  <c r="AI286" i="41" s="1"/>
  <c r="I286" i="41" s="1"/>
  <c r="AG286" i="41"/>
  <c r="AF276" i="41"/>
  <c r="AI276" i="41" s="1"/>
  <c r="I276" i="41" s="1"/>
  <c r="AG276" i="41"/>
  <c r="AH276" i="41"/>
  <c r="Q276" i="41"/>
  <c r="AF262" i="41"/>
  <c r="AI262" i="41" s="1"/>
  <c r="I262" i="41" s="1"/>
  <c r="AG262" i="41"/>
  <c r="AH262" i="41"/>
  <c r="Q262" i="41"/>
  <c r="AF295" i="41"/>
  <c r="AI295" i="41" s="1"/>
  <c r="I295" i="41" s="1"/>
  <c r="AG295" i="41"/>
  <c r="AH295" i="41"/>
  <c r="Q295" i="41"/>
  <c r="AF241" i="41"/>
  <c r="AI241" i="41" s="1"/>
  <c r="I241" i="41" s="1"/>
  <c r="AG241" i="41"/>
  <c r="AH241" i="41"/>
  <c r="Q241" i="41"/>
  <c r="AF288" i="41"/>
  <c r="AI288" i="41" s="1"/>
  <c r="I288" i="41" s="1"/>
  <c r="AG288" i="41"/>
  <c r="AH288" i="41"/>
  <c r="Q288" i="41"/>
  <c r="AG266" i="41"/>
  <c r="AH266" i="41"/>
  <c r="Q266" i="41"/>
  <c r="AF266" i="41"/>
  <c r="AI266" i="41" s="1"/>
  <c r="I266" i="41" s="1"/>
  <c r="AF281" i="41"/>
  <c r="AI281" i="41" s="1"/>
  <c r="I281" i="41" s="1"/>
  <c r="AG281" i="41"/>
  <c r="AH281" i="41"/>
  <c r="Q281" i="41"/>
  <c r="AF252" i="41"/>
  <c r="AI252" i="41" s="1"/>
  <c r="I252" i="41" s="1"/>
  <c r="AG252" i="41"/>
  <c r="AH252" i="41"/>
  <c r="Q252" i="41"/>
  <c r="AG285" i="41"/>
  <c r="AH285" i="41"/>
  <c r="Q285" i="41"/>
  <c r="AF285" i="41"/>
  <c r="AI285" i="41" s="1"/>
  <c r="I285" i="41" s="1"/>
  <c r="AF390" i="41"/>
  <c r="AI390" i="41" s="1"/>
  <c r="I390" i="41" s="1"/>
  <c r="AG390" i="41"/>
  <c r="AH390" i="41"/>
  <c r="AF263" i="41"/>
  <c r="AI263" i="41" s="1"/>
  <c r="I263" i="41" s="1"/>
  <c r="AG263" i="41"/>
  <c r="AH263" i="41"/>
  <c r="Q263" i="41"/>
  <c r="AG383" i="41"/>
  <c r="AH383" i="41"/>
  <c r="AF383" i="41"/>
  <c r="AI383" i="41" s="1"/>
  <c r="I383" i="41" s="1"/>
  <c r="Q383" i="41"/>
  <c r="AG236" i="41"/>
  <c r="AH236" i="41"/>
  <c r="Q236" i="41"/>
  <c r="AF236" i="41"/>
  <c r="AI236" i="41" s="1"/>
  <c r="I236" i="41" s="1"/>
  <c r="AH270" i="41"/>
  <c r="Q270" i="41"/>
  <c r="AF270" i="41"/>
  <c r="AI270" i="41" s="1"/>
  <c r="I270" i="41" s="1"/>
  <c r="AG270" i="41"/>
  <c r="AH321" i="41"/>
  <c r="Q321" i="41"/>
  <c r="AF321" i="41"/>
  <c r="AI321" i="41" s="1"/>
  <c r="I321" i="41" s="1"/>
  <c r="AG321" i="41"/>
  <c r="AG247" i="41"/>
  <c r="AH247" i="41"/>
  <c r="Q247" i="41"/>
  <c r="AF247" i="41"/>
  <c r="AI247" i="41" s="1"/>
  <c r="I247" i="41" s="1"/>
  <c r="AH417" i="41"/>
  <c r="AF417" i="41"/>
  <c r="AI417" i="41" s="1"/>
  <c r="I417" i="41" s="1"/>
  <c r="AG417" i="41"/>
  <c r="AG199" i="41"/>
  <c r="AF116" i="41"/>
  <c r="AI116" i="41" s="1"/>
  <c r="I116" i="41" s="1"/>
  <c r="AG134" i="41"/>
  <c r="AF115" i="41"/>
  <c r="AI115" i="41" s="1"/>
  <c r="I115" i="41" s="1"/>
  <c r="U453" i="41" l="1"/>
  <c r="J453" i="41"/>
  <c r="U449" i="41"/>
  <c r="J449" i="41"/>
  <c r="U451" i="41"/>
  <c r="J451" i="41"/>
  <c r="U452" i="41"/>
  <c r="J452" i="41"/>
  <c r="U450" i="41"/>
  <c r="J450" i="41"/>
  <c r="U454" i="41"/>
  <c r="J454" i="41"/>
  <c r="J429" i="41"/>
  <c r="U429" i="41"/>
  <c r="I393" i="41"/>
  <c r="AJ393" i="41"/>
  <c r="U135" i="41"/>
  <c r="J135" i="41"/>
  <c r="J386" i="41"/>
  <c r="U386" i="41"/>
  <c r="J382" i="41"/>
  <c r="U382" i="41"/>
  <c r="J383" i="41"/>
  <c r="U383" i="41"/>
  <c r="U134" i="41"/>
  <c r="J134" i="41"/>
  <c r="U115" i="41"/>
  <c r="J115" i="41"/>
  <c r="J199" i="41"/>
  <c r="U199" i="41"/>
  <c r="U116" i="41"/>
  <c r="J116" i="41"/>
  <c r="J385" i="41"/>
  <c r="U385" i="41"/>
  <c r="J384" i="41"/>
  <c r="U384" i="41"/>
  <c r="AG501" i="41"/>
  <c r="AI393" i="41"/>
  <c r="AI398" i="41" s="1"/>
  <c r="AI402" i="41" s="1"/>
  <c r="AH501" i="41"/>
  <c r="AI425" i="41"/>
  <c r="J393" i="41" l="1"/>
  <c r="AI501" i="41"/>
  <c r="J17" i="7" l="1"/>
  <c r="N17" i="7" s="1"/>
  <c r="AE30" i="7"/>
  <c r="V19" i="7"/>
  <c r="V18" i="7"/>
  <c r="V17" i="7"/>
  <c r="V16" i="7"/>
  <c r="V15" i="7"/>
  <c r="V14" i="7"/>
  <c r="I25" i="7"/>
  <c r="J25" i="7" s="1"/>
  <c r="N25" i="7" s="1"/>
  <c r="I24" i="7"/>
  <c r="J24" i="7" s="1"/>
  <c r="N24" i="7" s="1"/>
  <c r="I23" i="7"/>
  <c r="J23" i="7" s="1"/>
  <c r="N23" i="7" s="1"/>
  <c r="I22" i="7"/>
  <c r="J22" i="7" s="1"/>
  <c r="I21" i="7"/>
  <c r="J21" i="7" s="1"/>
  <c r="N21" i="7" s="1"/>
  <c r="J20" i="7"/>
  <c r="I12" i="7"/>
  <c r="J12" i="7" s="1"/>
  <c r="N12" i="7" s="1"/>
  <c r="I11" i="7"/>
  <c r="J11" i="7" s="1"/>
  <c r="N11" i="7" s="1"/>
  <c r="J10" i="7"/>
  <c r="J9" i="7"/>
  <c r="I8" i="7"/>
  <c r="J8" i="7" s="1"/>
  <c r="N8" i="7" s="1"/>
  <c r="AB7" i="7"/>
  <c r="Z6" i="7"/>
  <c r="AC6" i="7" s="1"/>
  <c r="AA5" i="7"/>
  <c r="AB4" i="7"/>
  <c r="AB3" i="7"/>
  <c r="O2" i="7"/>
  <c r="Z2" i="7"/>
  <c r="AC2" i="7" s="1"/>
  <c r="J233" i="7" l="1"/>
  <c r="N233" i="7" s="1"/>
  <c r="J246" i="7"/>
  <c r="J245" i="7"/>
  <c r="AB10" i="7"/>
  <c r="N10" i="7"/>
  <c r="AB20" i="7"/>
  <c r="N20" i="7"/>
  <c r="Z9" i="7"/>
  <c r="AC9" i="7" s="1"/>
  <c r="N9" i="7"/>
  <c r="AB22" i="7"/>
  <c r="N22" i="7"/>
  <c r="AB6" i="7"/>
  <c r="Z17" i="7"/>
  <c r="AC17" i="7" s="1"/>
  <c r="Z3" i="7"/>
  <c r="AC3" i="7" s="1"/>
  <c r="Z7" i="7"/>
  <c r="AC7" i="7" s="1"/>
  <c r="AA9" i="7"/>
  <c r="AA10" i="7"/>
  <c r="J18" i="7"/>
  <c r="N18" i="7" s="1"/>
  <c r="Z10" i="7"/>
  <c r="AC10" i="7" s="1"/>
  <c r="J19" i="7"/>
  <c r="J15" i="7"/>
  <c r="J14" i="7"/>
  <c r="N14" i="7" s="1"/>
  <c r="J16" i="7"/>
  <c r="N16" i="7" s="1"/>
  <c r="AA3" i="7"/>
  <c r="AA6" i="7"/>
  <c r="AA7" i="7"/>
  <c r="AB9" i="7"/>
  <c r="Z12" i="7"/>
  <c r="AC12" i="7" s="1"/>
  <c r="AA12" i="7"/>
  <c r="AB12" i="7"/>
  <c r="Z23" i="7"/>
  <c r="AC23" i="7" s="1"/>
  <c r="AA23" i="7"/>
  <c r="AB23" i="7"/>
  <c r="AA8" i="7"/>
  <c r="AB8" i="7"/>
  <c r="Z8" i="7"/>
  <c r="AC8" i="7" s="1"/>
  <c r="AA11" i="7"/>
  <c r="AB11" i="7"/>
  <c r="Z11" i="7"/>
  <c r="AC11" i="7" s="1"/>
  <c r="Z25" i="7"/>
  <c r="AC25" i="7" s="1"/>
  <c r="AA25" i="7"/>
  <c r="AB25" i="7"/>
  <c r="Z21" i="7"/>
  <c r="AC21" i="7" s="1"/>
  <c r="AA21" i="7"/>
  <c r="AB21" i="7"/>
  <c r="AB24" i="7"/>
  <c r="Z24" i="7"/>
  <c r="AC24" i="7" s="1"/>
  <c r="AA24" i="7"/>
  <c r="AA4" i="7"/>
  <c r="Z5" i="7"/>
  <c r="AC5" i="7" s="1"/>
  <c r="AA20" i="7"/>
  <c r="AA22" i="7"/>
  <c r="N2" i="7"/>
  <c r="AB2" i="7"/>
  <c r="Z4" i="7"/>
  <c r="AC4" i="7" s="1"/>
  <c r="Z20" i="7"/>
  <c r="AC20" i="7" s="1"/>
  <c r="Z22" i="7"/>
  <c r="AC22" i="7" s="1"/>
  <c r="AB17" i="7"/>
  <c r="AA2" i="7"/>
  <c r="AB5" i="7"/>
  <c r="AA17" i="7"/>
  <c r="AA245" i="7" l="1"/>
  <c r="Z245" i="7"/>
  <c r="AC245" i="7" s="1"/>
  <c r="N245" i="7"/>
  <c r="AB245" i="7"/>
  <c r="AA233" i="7"/>
  <c r="Z233" i="7"/>
  <c r="AC233" i="7" s="1"/>
  <c r="AB246" i="7"/>
  <c r="Z246" i="7"/>
  <c r="AC246" i="7" s="1"/>
  <c r="N246" i="7"/>
  <c r="AA246" i="7"/>
  <c r="AB233" i="7"/>
  <c r="Z19" i="7"/>
  <c r="AC19" i="7" s="1"/>
  <c r="N19" i="7"/>
  <c r="Z15" i="7"/>
  <c r="AC15" i="7" s="1"/>
  <c r="N15" i="7"/>
  <c r="AC13" i="7"/>
  <c r="AA13" i="7"/>
  <c r="AB13" i="7"/>
  <c r="AA19" i="7"/>
  <c r="AB19" i="7"/>
  <c r="AA15" i="7"/>
  <c r="AB15" i="7"/>
  <c r="AB14" i="7"/>
  <c r="Z14" i="7"/>
  <c r="AC14" i="7" s="1"/>
  <c r="AA14" i="7"/>
  <c r="AB18" i="7"/>
  <c r="Z18" i="7"/>
  <c r="AC18" i="7" s="1"/>
  <c r="AA18" i="7"/>
  <c r="Z16" i="7"/>
  <c r="AC16" i="7" s="1"/>
  <c r="AA16" i="7"/>
  <c r="AB16" i="7"/>
  <c r="AC26" i="7" l="1"/>
  <c r="AA26" i="7"/>
  <c r="AB26" i="7"/>
  <c r="W49" i="33"/>
  <c r="X48" i="33"/>
  <c r="W44" i="33"/>
  <c r="X43" i="33"/>
  <c r="W39" i="33"/>
  <c r="X38" i="33"/>
  <c r="O37" i="33"/>
  <c r="J37" i="33"/>
  <c r="L36" i="33"/>
  <c r="L35" i="33"/>
  <c r="W34" i="33"/>
  <c r="L34" i="33" l="1"/>
  <c r="X33" i="33"/>
  <c r="R32" i="33" s="1"/>
  <c r="L33" i="33"/>
  <c r="L32" i="33"/>
  <c r="AL25" i="33"/>
  <c r="L25" i="33"/>
  <c r="J25" i="33"/>
  <c r="AM24" i="33"/>
  <c r="L24" i="33"/>
  <c r="J24" i="33"/>
  <c r="AB24" i="33" s="1"/>
  <c r="L37" i="33" l="1"/>
  <c r="N35" i="33" s="1"/>
  <c r="AA25" i="33"/>
  <c r="T32" i="33"/>
  <c r="S32" i="33" s="1"/>
  <c r="AK23" i="33"/>
  <c r="AK25" i="33" s="1"/>
  <c r="N32" i="33"/>
  <c r="U32" i="33"/>
  <c r="Q32" i="33"/>
  <c r="V32" i="33"/>
  <c r="V34" i="33" s="1"/>
  <c r="N24" i="33"/>
  <c r="AA24" i="33"/>
  <c r="Z25" i="33"/>
  <c r="O25" i="33" s="1"/>
  <c r="AB25" i="33"/>
  <c r="Z24" i="33"/>
  <c r="O24" i="33" s="1"/>
  <c r="N25" i="33"/>
  <c r="N33" i="33"/>
  <c r="V47" i="33"/>
  <c r="V49" i="33" s="1"/>
  <c r="T47" i="33"/>
  <c r="R47" i="33"/>
  <c r="V42" i="33"/>
  <c r="V44" i="33" s="1"/>
  <c r="T42" i="33"/>
  <c r="R42" i="33"/>
  <c r="U37" i="33"/>
  <c r="S37" i="33"/>
  <c r="Q37" i="33"/>
  <c r="Q39" i="33" s="1"/>
  <c r="U47" i="33"/>
  <c r="S47" i="33"/>
  <c r="Q47" i="33"/>
  <c r="U42" i="33"/>
  <c r="S42" i="33"/>
  <c r="Q42" i="33"/>
  <c r="V37" i="33"/>
  <c r="V39" i="33" s="1"/>
  <c r="T37" i="33"/>
  <c r="R37" i="33"/>
  <c r="AJ23" i="33"/>
  <c r="AI23" i="33"/>
  <c r="AH23" i="33"/>
  <c r="AG23" i="33"/>
  <c r="AF23" i="33"/>
  <c r="L23" i="33"/>
  <c r="J23" i="33"/>
  <c r="L22" i="33"/>
  <c r="J22" i="33"/>
  <c r="L20" i="33"/>
  <c r="J20" i="33"/>
  <c r="AL19" i="33"/>
  <c r="L19" i="33"/>
  <c r="J19" i="33"/>
  <c r="AM18" i="33"/>
  <c r="L18" i="33"/>
  <c r="J18" i="33"/>
  <c r="AK17" i="33"/>
  <c r="AJ17" i="33"/>
  <c r="AI17" i="33"/>
  <c r="AH17" i="33"/>
  <c r="AG17" i="33"/>
  <c r="AF17" i="33"/>
  <c r="L17" i="33"/>
  <c r="J17" i="33"/>
  <c r="L15" i="33"/>
  <c r="J15" i="33"/>
  <c r="L14" i="33"/>
  <c r="J14" i="33"/>
  <c r="AL13" i="33"/>
  <c r="L13" i="33"/>
  <c r="J13" i="33"/>
  <c r="AM12" i="33"/>
  <c r="L12" i="33"/>
  <c r="J12" i="33"/>
  <c r="AK10" i="33"/>
  <c r="AJ10" i="33"/>
  <c r="AI10" i="33"/>
  <c r="AH10" i="33"/>
  <c r="AG10" i="33"/>
  <c r="AG13" i="33" s="1"/>
  <c r="AF10" i="33"/>
  <c r="L10" i="33"/>
  <c r="J10" i="33"/>
  <c r="L9" i="33"/>
  <c r="J9" i="33"/>
  <c r="L8" i="33"/>
  <c r="J8" i="33"/>
  <c r="AL7" i="33"/>
  <c r="L7" i="33"/>
  <c r="J7" i="33"/>
  <c r="AM5" i="33"/>
  <c r="L5" i="33"/>
  <c r="J5" i="33"/>
  <c r="AK4" i="33"/>
  <c r="AJ4" i="33"/>
  <c r="AI4" i="33"/>
  <c r="AH4" i="33"/>
  <c r="AG4" i="33"/>
  <c r="AF4" i="33"/>
  <c r="L4" i="33"/>
  <c r="J4" i="33"/>
  <c r="L3" i="33"/>
  <c r="J3" i="33"/>
  <c r="L2" i="33"/>
  <c r="J2" i="33"/>
  <c r="V429" i="37"/>
  <c r="Q429" i="37"/>
  <c r="O429" i="37"/>
  <c r="V428" i="37"/>
  <c r="Q428" i="37"/>
  <c r="V427" i="37"/>
  <c r="Q427" i="37"/>
  <c r="V426" i="37"/>
  <c r="Q426" i="37"/>
  <c r="V425" i="37"/>
  <c r="Q425" i="37"/>
  <c r="V424" i="37"/>
  <c r="Q424" i="37"/>
  <c r="O424" i="37"/>
  <c r="V423" i="37"/>
  <c r="Q423" i="37"/>
  <c r="J423" i="37"/>
  <c r="V422" i="37"/>
  <c r="Q422" i="37"/>
  <c r="O422" i="37"/>
  <c r="V421" i="37"/>
  <c r="Q421" i="37"/>
  <c r="O421" i="37"/>
  <c r="V420" i="37"/>
  <c r="Q420" i="37"/>
  <c r="O420" i="37"/>
  <c r="V419" i="37"/>
  <c r="Q419" i="37"/>
  <c r="O419" i="37"/>
  <c r="V418" i="37"/>
  <c r="Q418" i="37"/>
  <c r="O418" i="37"/>
  <c r="AB417" i="37"/>
  <c r="AA417" i="37"/>
  <c r="Z417" i="37"/>
  <c r="O417" i="37"/>
  <c r="N417" i="37"/>
  <c r="AB416" i="37"/>
  <c r="AA416" i="37"/>
  <c r="Z416" i="37"/>
  <c r="O416" i="37"/>
  <c r="N416" i="37"/>
  <c r="AB415" i="37"/>
  <c r="AA415" i="37"/>
  <c r="Z415" i="37"/>
  <c r="O415" i="37"/>
  <c r="N415" i="37"/>
  <c r="V409" i="37"/>
  <c r="J409" i="37"/>
  <c r="V408" i="37"/>
  <c r="J408" i="37"/>
  <c r="V407" i="37"/>
  <c r="J407" i="37"/>
  <c r="V406" i="37"/>
  <c r="J406" i="37"/>
  <c r="V405" i="37"/>
  <c r="J405" i="37"/>
  <c r="V404" i="37"/>
  <c r="J404" i="37"/>
  <c r="I403" i="37"/>
  <c r="I402" i="37"/>
  <c r="I401" i="37"/>
  <c r="I400" i="37"/>
  <c r="I399" i="37"/>
  <c r="J398" i="37"/>
  <c r="Z398" i="37" s="1"/>
  <c r="I397" i="37"/>
  <c r="I396" i="37"/>
  <c r="J395" i="37"/>
  <c r="Z395" i="37" s="1"/>
  <c r="J394" i="37"/>
  <c r="Z394" i="37" s="1"/>
  <c r="I393" i="37"/>
  <c r="J392" i="37"/>
  <c r="Z392" i="37" s="1"/>
  <c r="J391" i="37"/>
  <c r="Z391" i="37" s="1"/>
  <c r="J390" i="37"/>
  <c r="Z390" i="37" s="1"/>
  <c r="J389" i="37"/>
  <c r="Z389" i="37" s="1"/>
  <c r="J388" i="37"/>
  <c r="Z388" i="37" s="1"/>
  <c r="O387" i="37"/>
  <c r="J387" i="37"/>
  <c r="AB387" i="37" s="1"/>
  <c r="N34" i="33" l="1"/>
  <c r="AA8" i="33"/>
  <c r="AB10" i="33"/>
  <c r="AB12" i="33"/>
  <c r="AB15" i="33"/>
  <c r="N36" i="33"/>
  <c r="AB20" i="33"/>
  <c r="U34" i="33"/>
  <c r="T34" i="33" s="1"/>
  <c r="S34" i="33" s="1"/>
  <c r="R34" i="33" s="1"/>
  <c r="AB423" i="37"/>
  <c r="AB5" i="33"/>
  <c r="AB9" i="33"/>
  <c r="AA14" i="33"/>
  <c r="AB17" i="33"/>
  <c r="AB18" i="33"/>
  <c r="AA22" i="33"/>
  <c r="Q34" i="33"/>
  <c r="AC415" i="37"/>
  <c r="AB405" i="37"/>
  <c r="AA405" i="37" s="1"/>
  <c r="AB407" i="37"/>
  <c r="AA407" i="37" s="1"/>
  <c r="AB409" i="37"/>
  <c r="AA409" i="37" s="1"/>
  <c r="AB7" i="33"/>
  <c r="AA19" i="33"/>
  <c r="AB23" i="33"/>
  <c r="U39" i="33"/>
  <c r="T39" i="33" s="1"/>
  <c r="S39" i="33" s="1"/>
  <c r="AB404" i="37"/>
  <c r="AA404" i="37" s="1"/>
  <c r="AB406" i="37"/>
  <c r="AA406" i="37" s="1"/>
  <c r="AB408" i="37"/>
  <c r="AA408" i="37" s="1"/>
  <c r="AF13" i="33"/>
  <c r="AA13" i="33"/>
  <c r="AB22" i="33"/>
  <c r="AA387" i="37"/>
  <c r="AA388" i="37"/>
  <c r="N387" i="37"/>
  <c r="Z387" i="37"/>
  <c r="AC388" i="37"/>
  <c r="AB388" i="37" s="1"/>
  <c r="AB389" i="37"/>
  <c r="AA389" i="37" s="1"/>
  <c r="AC390" i="37"/>
  <c r="AB390" i="37" s="1"/>
  <c r="AB391" i="37"/>
  <c r="AA391" i="37" s="1"/>
  <c r="AC392" i="37"/>
  <c r="AB392" i="37" s="1"/>
  <c r="AC394" i="37"/>
  <c r="AA395" i="37"/>
  <c r="AC398" i="37"/>
  <c r="AC416" i="37"/>
  <c r="Z423" i="37"/>
  <c r="N2" i="33"/>
  <c r="AA2" i="33"/>
  <c r="N3" i="33"/>
  <c r="AA3" i="33"/>
  <c r="N4" i="33"/>
  <c r="AA4" i="33"/>
  <c r="N5" i="33"/>
  <c r="AA5" i="33"/>
  <c r="N7" i="33"/>
  <c r="AA7" i="33"/>
  <c r="AK7" i="33"/>
  <c r="AJ7" i="33" s="1"/>
  <c r="AI7" i="33" s="1"/>
  <c r="AH7" i="33" s="1"/>
  <c r="AG7" i="33" s="1"/>
  <c r="AF7" i="33" s="1"/>
  <c r="Z8" i="33"/>
  <c r="O8" i="33" s="1"/>
  <c r="AB8" i="33"/>
  <c r="Z9" i="33"/>
  <c r="O9" i="33" s="1"/>
  <c r="Z10" i="33"/>
  <c r="O10" i="33" s="1"/>
  <c r="N12" i="33"/>
  <c r="AA12" i="33"/>
  <c r="Z13" i="33"/>
  <c r="O13" i="33" s="1"/>
  <c r="AB13" i="33"/>
  <c r="AK13" i="33"/>
  <c r="AJ13" i="33" s="1"/>
  <c r="AI13" i="33" s="1"/>
  <c r="AH13" i="33" s="1"/>
  <c r="Z14" i="33"/>
  <c r="O14" i="33" s="1"/>
  <c r="AB14" i="33"/>
  <c r="Z15" i="33"/>
  <c r="O15" i="33" s="1"/>
  <c r="N17" i="33"/>
  <c r="AA17" i="33"/>
  <c r="N18" i="33"/>
  <c r="AA18" i="33"/>
  <c r="Z19" i="33"/>
  <c r="O19" i="33" s="1"/>
  <c r="AB19" i="33"/>
  <c r="N20" i="33"/>
  <c r="AA20" i="33"/>
  <c r="Z22" i="33"/>
  <c r="O22" i="33" s="1"/>
  <c r="Z23" i="33"/>
  <c r="O23" i="33" s="1"/>
  <c r="R39" i="33"/>
  <c r="U44" i="33"/>
  <c r="T44" i="33" s="1"/>
  <c r="S44" i="33" s="1"/>
  <c r="R44" i="33" s="1"/>
  <c r="Q44" i="33" s="1"/>
  <c r="AC389" i="37"/>
  <c r="AA390" i="37"/>
  <c r="AC391" i="37"/>
  <c r="AA392" i="37"/>
  <c r="AB394" i="37"/>
  <c r="AA394" i="37" s="1"/>
  <c r="AC395" i="37"/>
  <c r="AB395" i="37" s="1"/>
  <c r="AB398" i="37"/>
  <c r="AA398" i="37" s="1"/>
  <c r="Z404" i="37"/>
  <c r="AC404" i="37" s="1"/>
  <c r="Z405" i="37"/>
  <c r="AC405" i="37" s="1"/>
  <c r="Z406" i="37"/>
  <c r="AC406" i="37" s="1"/>
  <c r="Z407" i="37"/>
  <c r="AC407" i="37" s="1"/>
  <c r="Z408" i="37"/>
  <c r="AC408" i="37" s="1"/>
  <c r="Z409" i="37"/>
  <c r="AA423" i="37"/>
  <c r="Z2" i="33"/>
  <c r="O2" i="33" s="1"/>
  <c r="AB2" i="33"/>
  <c r="Z3" i="33"/>
  <c r="O3" i="33" s="1"/>
  <c r="AB3" i="33"/>
  <c r="Z4" i="33"/>
  <c r="O4" i="33" s="1"/>
  <c r="AB4" i="33"/>
  <c r="Z5" i="33"/>
  <c r="O5" i="33" s="1"/>
  <c r="Z7" i="33"/>
  <c r="O7" i="33" s="1"/>
  <c r="N8" i="33"/>
  <c r="N9" i="33"/>
  <c r="AA9" i="33"/>
  <c r="AC9" i="33"/>
  <c r="N10" i="33"/>
  <c r="AA10" i="33"/>
  <c r="AC10" i="33"/>
  <c r="Z12" i="33"/>
  <c r="O12" i="33" s="1"/>
  <c r="N13" i="33"/>
  <c r="N14" i="33"/>
  <c r="N15" i="33"/>
  <c r="AA15" i="33"/>
  <c r="Z17" i="33"/>
  <c r="O17" i="33" s="1"/>
  <c r="Z18" i="33"/>
  <c r="O18" i="33" s="1"/>
  <c r="N19" i="33"/>
  <c r="AK19" i="33"/>
  <c r="AJ19" i="33" s="1"/>
  <c r="AI19" i="33" s="1"/>
  <c r="AH19" i="33" s="1"/>
  <c r="AG19" i="33" s="1"/>
  <c r="AF19" i="33" s="1"/>
  <c r="Z20" i="33"/>
  <c r="O20" i="33" s="1"/>
  <c r="N22" i="33"/>
  <c r="N23" i="33"/>
  <c r="AA23" i="33"/>
  <c r="U49" i="33"/>
  <c r="T49" i="33" s="1"/>
  <c r="S49" i="33" s="1"/>
  <c r="R49" i="33" s="1"/>
  <c r="Q49" i="33" s="1"/>
  <c r="AJ25" i="33"/>
  <c r="AI25" i="33" s="1"/>
  <c r="AH25" i="33" s="1"/>
  <c r="AG25" i="33" s="1"/>
  <c r="AF25" i="33" s="1"/>
  <c r="AC25" i="33" s="1"/>
  <c r="AC24" i="33"/>
  <c r="R380" i="37"/>
  <c r="AC14" i="33" l="1"/>
  <c r="AC23" i="33"/>
  <c r="AC19" i="33"/>
  <c r="AC8" i="33"/>
  <c r="AC22" i="33"/>
  <c r="AC18" i="33"/>
  <c r="AC12" i="33"/>
  <c r="AC5" i="33"/>
  <c r="AC3" i="33"/>
  <c r="AC13" i="33"/>
  <c r="AC17" i="33"/>
  <c r="AC7" i="33"/>
  <c r="AC4" i="33"/>
  <c r="AC2" i="33"/>
  <c r="AC387" i="37"/>
  <c r="S378" i="37"/>
  <c r="AC26" i="33" l="1"/>
  <c r="AC11" i="33"/>
  <c r="AC6" i="33"/>
  <c r="J429" i="37"/>
  <c r="J428" i="37"/>
  <c r="J427" i="37"/>
  <c r="J426" i="37"/>
  <c r="J425" i="37"/>
  <c r="J424" i="37"/>
  <c r="S377" i="37"/>
  <c r="J422" i="37" l="1"/>
  <c r="J421" i="37"/>
  <c r="J420" i="37"/>
  <c r="J419" i="37"/>
  <c r="J418" i="37"/>
  <c r="AA425" i="37"/>
  <c r="AB425" i="37"/>
  <c r="Z425" i="37"/>
  <c r="AC425" i="37" s="1"/>
  <c r="AA427" i="37"/>
  <c r="AB427" i="37"/>
  <c r="Z427" i="37"/>
  <c r="AC427" i="37" s="1"/>
  <c r="AA429" i="37"/>
  <c r="AB429" i="37"/>
  <c r="Z429" i="37"/>
  <c r="N429" i="37"/>
  <c r="AC423" i="37"/>
  <c r="AA424" i="37"/>
  <c r="AB424" i="37"/>
  <c r="Z424" i="37"/>
  <c r="AC424" i="37" s="1"/>
  <c r="N424" i="37"/>
  <c r="AA426" i="37"/>
  <c r="AB426" i="37"/>
  <c r="Z426" i="37"/>
  <c r="AC426" i="37" s="1"/>
  <c r="AA428" i="37"/>
  <c r="AB428" i="37"/>
  <c r="Z428" i="37"/>
  <c r="AC428" i="37" s="1"/>
  <c r="O372" i="37"/>
  <c r="J372" i="37"/>
  <c r="O371" i="37"/>
  <c r="J371" i="37"/>
  <c r="Z371" i="37" s="1"/>
  <c r="O370" i="37"/>
  <c r="J370" i="37"/>
  <c r="O369" i="37"/>
  <c r="J369" i="37"/>
  <c r="N369" i="37" s="1"/>
  <c r="O368" i="37"/>
  <c r="J368" i="37"/>
  <c r="O367" i="37"/>
  <c r="J367" i="37"/>
  <c r="Z367" i="37" s="1"/>
  <c r="O366" i="37"/>
  <c r="J366" i="37"/>
  <c r="O365" i="37"/>
  <c r="J365" i="37"/>
  <c r="N365" i="37" s="1"/>
  <c r="O364" i="37"/>
  <c r="J364" i="37"/>
  <c r="O363" i="37"/>
  <c r="J363" i="37"/>
  <c r="Z363" i="37" s="1"/>
  <c r="O362" i="37"/>
  <c r="J362" i="37"/>
  <c r="O361" i="37"/>
  <c r="J361" i="37"/>
  <c r="N361" i="37" s="1"/>
  <c r="O360" i="37"/>
  <c r="J360" i="37"/>
  <c r="O359" i="37"/>
  <c r="J359" i="37"/>
  <c r="AA359" i="37" s="1"/>
  <c r="O358" i="37"/>
  <c r="J358" i="37"/>
  <c r="Z358" i="37" s="1"/>
  <c r="O357" i="37"/>
  <c r="J357" i="37"/>
  <c r="O356" i="37"/>
  <c r="J356" i="37"/>
  <c r="N356" i="37" s="1"/>
  <c r="O355" i="37"/>
  <c r="J355" i="37"/>
  <c r="O354" i="37"/>
  <c r="J354" i="37"/>
  <c r="Z354" i="37" s="1"/>
  <c r="O353" i="37"/>
  <c r="J353" i="37"/>
  <c r="O352" i="37"/>
  <c r="J352" i="37"/>
  <c r="N352" i="37" s="1"/>
  <c r="AB351" i="37"/>
  <c r="AA351" i="37"/>
  <c r="Z351" i="37"/>
  <c r="O351" i="37"/>
  <c r="N351" i="37"/>
  <c r="AB350" i="37"/>
  <c r="AA350" i="37"/>
  <c r="Z350" i="37"/>
  <c r="O350" i="37"/>
  <c r="N350" i="37"/>
  <c r="O349" i="37"/>
  <c r="O348" i="37"/>
  <c r="L347" i="37"/>
  <c r="L346" i="37"/>
  <c r="O345" i="37"/>
  <c r="O344" i="37"/>
  <c r="V343" i="37"/>
  <c r="Q343" i="37"/>
  <c r="O343" i="37"/>
  <c r="V342" i="37"/>
  <c r="Q342" i="37"/>
  <c r="O342" i="37"/>
  <c r="V341" i="37"/>
  <c r="Q341" i="37"/>
  <c r="O341" i="37"/>
  <c r="V340" i="37"/>
  <c r="Q340" i="37"/>
  <c r="O340" i="37"/>
  <c r="L339" i="37"/>
  <c r="J339" i="37"/>
  <c r="L338" i="37"/>
  <c r="J338" i="37"/>
  <c r="AB337" i="37"/>
  <c r="AA337" i="37"/>
  <c r="Z337" i="37"/>
  <c r="O337" i="37"/>
  <c r="N337" i="37"/>
  <c r="L336" i="37"/>
  <c r="J336" i="37"/>
  <c r="L335" i="37"/>
  <c r="J335" i="37"/>
  <c r="AB334" i="37"/>
  <c r="AA334" i="37"/>
  <c r="Z334" i="37"/>
  <c r="O334" i="37"/>
  <c r="N334" i="37"/>
  <c r="AB333" i="37"/>
  <c r="AA333" i="37"/>
  <c r="Z333" i="37"/>
  <c r="O333" i="37"/>
  <c r="N333" i="37"/>
  <c r="AB332" i="37"/>
  <c r="AA332" i="37"/>
  <c r="Z332" i="37"/>
  <c r="O332" i="37"/>
  <c r="N332" i="37"/>
  <c r="AB331" i="37"/>
  <c r="AA331" i="37"/>
  <c r="Z331" i="37"/>
  <c r="O331" i="37"/>
  <c r="N331" i="37"/>
  <c r="AB330" i="37"/>
  <c r="AA330" i="37"/>
  <c r="Z330" i="37"/>
  <c r="O330" i="37"/>
  <c r="N330" i="37"/>
  <c r="AB329" i="37"/>
  <c r="AA329" i="37"/>
  <c r="Z329" i="37"/>
  <c r="O329" i="37"/>
  <c r="N329" i="37"/>
  <c r="AB328" i="37"/>
  <c r="AA328" i="37"/>
  <c r="Z328" i="37"/>
  <c r="O328" i="37"/>
  <c r="N328" i="37"/>
  <c r="AB327" i="37"/>
  <c r="AA327" i="37"/>
  <c r="Z327" i="37"/>
  <c r="O327" i="37"/>
  <c r="N327" i="37"/>
  <c r="O326" i="37"/>
  <c r="O325" i="37"/>
  <c r="O324" i="37"/>
  <c r="O323" i="37"/>
  <c r="O322" i="37"/>
  <c r="O321" i="37"/>
  <c r="O320" i="37"/>
  <c r="V319" i="37"/>
  <c r="Q319" i="37"/>
  <c r="O319" i="37"/>
  <c r="J319" i="37"/>
  <c r="N319" i="37" s="1"/>
  <c r="V318" i="37"/>
  <c r="Q318" i="37"/>
  <c r="O318" i="37"/>
  <c r="J318" i="37"/>
  <c r="V317" i="37"/>
  <c r="Q317" i="37"/>
  <c r="O317" i="37"/>
  <c r="J317" i="37"/>
  <c r="N317" i="37" s="1"/>
  <c r="V316" i="37"/>
  <c r="Q316" i="37"/>
  <c r="O316" i="37"/>
  <c r="J316" i="37"/>
  <c r="V315" i="37"/>
  <c r="Q315" i="37"/>
  <c r="O315" i="37"/>
  <c r="J315" i="37"/>
  <c r="N315" i="37" s="1"/>
  <c r="AB314" i="37"/>
  <c r="AA314" i="37"/>
  <c r="Z314" i="37"/>
  <c r="O314" i="37"/>
  <c r="N314" i="37"/>
  <c r="AB313" i="37"/>
  <c r="AA313" i="37"/>
  <c r="Z313" i="37"/>
  <c r="O313" i="37"/>
  <c r="N313" i="37"/>
  <c r="AB312" i="37"/>
  <c r="AA312" i="37"/>
  <c r="Z312" i="37"/>
  <c r="O312" i="37"/>
  <c r="N312" i="37"/>
  <c r="AB311" i="37"/>
  <c r="AA311" i="37"/>
  <c r="Z311" i="37"/>
  <c r="O311" i="37"/>
  <c r="N311" i="37"/>
  <c r="AB310" i="37"/>
  <c r="AA310" i="37"/>
  <c r="Z310" i="37"/>
  <c r="O310" i="37"/>
  <c r="N310" i="37"/>
  <c r="I309" i="37"/>
  <c r="I308" i="37"/>
  <c r="AB307" i="37"/>
  <c r="AA307" i="37"/>
  <c r="Z307" i="37"/>
  <c r="O307" i="37"/>
  <c r="N307" i="37"/>
  <c r="AB306" i="37"/>
  <c r="AA306" i="37"/>
  <c r="Z306" i="37"/>
  <c r="O306" i="37"/>
  <c r="N306" i="37"/>
  <c r="AB305" i="37"/>
  <c r="AA305" i="37"/>
  <c r="Z305" i="37"/>
  <c r="O305" i="37"/>
  <c r="N305" i="37"/>
  <c r="AB304" i="37"/>
  <c r="AA304" i="37"/>
  <c r="Z304" i="37"/>
  <c r="O304" i="37"/>
  <c r="N304" i="37"/>
  <c r="AB303" i="37"/>
  <c r="AA303" i="37"/>
  <c r="Z303" i="37"/>
  <c r="O303" i="37"/>
  <c r="N303" i="37"/>
  <c r="AB302" i="37"/>
  <c r="AA302" i="37"/>
  <c r="Z302" i="37"/>
  <c r="O302" i="37"/>
  <c r="N302" i="37"/>
  <c r="AB301" i="37"/>
  <c r="AA301" i="37"/>
  <c r="Z301" i="37"/>
  <c r="O301" i="37"/>
  <c r="N301" i="37"/>
  <c r="AB300" i="37"/>
  <c r="AA300" i="37"/>
  <c r="Z300" i="37"/>
  <c r="O300" i="37"/>
  <c r="N300" i="37"/>
  <c r="AB299" i="37"/>
  <c r="AA299" i="37"/>
  <c r="Z299" i="37"/>
  <c r="O299" i="37"/>
  <c r="N299" i="37"/>
  <c r="AB298" i="37"/>
  <c r="AA298" i="37"/>
  <c r="Z298" i="37"/>
  <c r="O298" i="37"/>
  <c r="N298" i="37"/>
  <c r="AB297" i="37"/>
  <c r="AA297" i="37"/>
  <c r="Z297" i="37"/>
  <c r="O297" i="37"/>
  <c r="N297" i="37"/>
  <c r="AB296" i="37"/>
  <c r="AA296" i="37"/>
  <c r="Z296" i="37"/>
  <c r="O296" i="37"/>
  <c r="N296" i="37"/>
  <c r="AB295" i="37"/>
  <c r="AA295" i="37"/>
  <c r="Z295" i="37"/>
  <c r="O295" i="37"/>
  <c r="N295" i="37"/>
  <c r="AB294" i="37"/>
  <c r="AA294" i="37"/>
  <c r="Z294" i="37"/>
  <c r="O294" i="37"/>
  <c r="N294" i="37"/>
  <c r="AB293" i="37"/>
  <c r="AA293" i="37"/>
  <c r="Z293" i="37"/>
  <c r="O293" i="37"/>
  <c r="N293" i="37"/>
  <c r="AB292" i="37"/>
  <c r="AA292" i="37"/>
  <c r="Z292" i="37"/>
  <c r="O292" i="37"/>
  <c r="N292" i="37"/>
  <c r="AB291" i="37"/>
  <c r="AA291" i="37"/>
  <c r="Z291" i="37"/>
  <c r="O291" i="37"/>
  <c r="N291" i="37"/>
  <c r="AB290" i="37"/>
  <c r="AA290" i="37"/>
  <c r="Z290" i="37"/>
  <c r="O290" i="37"/>
  <c r="N290" i="37"/>
  <c r="AB289" i="37"/>
  <c r="AA289" i="37"/>
  <c r="Z289" i="37"/>
  <c r="O289" i="37"/>
  <c r="N289" i="37"/>
  <c r="AB288" i="37"/>
  <c r="AA288" i="37"/>
  <c r="Z288" i="37"/>
  <c r="O288" i="37"/>
  <c r="N288" i="37"/>
  <c r="AB287" i="37"/>
  <c r="AA287" i="37"/>
  <c r="Z287" i="37"/>
  <c r="O287" i="37"/>
  <c r="N287" i="37"/>
  <c r="AB286" i="37"/>
  <c r="AA286" i="37"/>
  <c r="Z286" i="37"/>
  <c r="O286" i="37"/>
  <c r="N286" i="37"/>
  <c r="AB285" i="37"/>
  <c r="AA285" i="37"/>
  <c r="Z285" i="37"/>
  <c r="O285" i="37"/>
  <c r="N285" i="37"/>
  <c r="AB284" i="37"/>
  <c r="AA284" i="37"/>
  <c r="Z284" i="37"/>
  <c r="O284" i="37"/>
  <c r="N284" i="37"/>
  <c r="O283" i="37"/>
  <c r="J283" i="37"/>
  <c r="Z283" i="37" s="1"/>
  <c r="AB282" i="37"/>
  <c r="AA282" i="37"/>
  <c r="Z282" i="37"/>
  <c r="O282" i="37"/>
  <c r="N282" i="37"/>
  <c r="O281" i="37"/>
  <c r="J281" i="37"/>
  <c r="Z281" i="37" s="1"/>
  <c r="AB280" i="37"/>
  <c r="AA280" i="37"/>
  <c r="Z280" i="37"/>
  <c r="O280" i="37"/>
  <c r="N280" i="37"/>
  <c r="I280" i="37"/>
  <c r="AB279" i="37"/>
  <c r="AA279" i="37"/>
  <c r="Z279" i="37"/>
  <c r="O279" i="37"/>
  <c r="N279" i="37"/>
  <c r="O278" i="37"/>
  <c r="J278" i="37"/>
  <c r="Z278" i="37" s="1"/>
  <c r="AB277" i="37"/>
  <c r="AA277" i="37"/>
  <c r="Z277" i="37"/>
  <c r="O277" i="37"/>
  <c r="N277" i="37"/>
  <c r="AB276" i="37"/>
  <c r="AA276" i="37"/>
  <c r="Z276" i="37"/>
  <c r="O276" i="37"/>
  <c r="N276" i="37"/>
  <c r="AB275" i="37"/>
  <c r="AA275" i="37"/>
  <c r="Z275" i="37"/>
  <c r="O275" i="37"/>
  <c r="N275" i="37"/>
  <c r="AB274" i="37"/>
  <c r="AA274" i="37"/>
  <c r="Z274" i="37"/>
  <c r="O274" i="37"/>
  <c r="N274" i="37"/>
  <c r="O273" i="37"/>
  <c r="J273" i="37"/>
  <c r="AB272" i="37"/>
  <c r="AA272" i="37"/>
  <c r="Z272" i="37"/>
  <c r="O272" i="37"/>
  <c r="N272" i="37"/>
  <c r="AB271" i="37"/>
  <c r="AA271" i="37"/>
  <c r="Z271" i="37"/>
  <c r="O271" i="37"/>
  <c r="N271" i="37"/>
  <c r="O270" i="37"/>
  <c r="J270" i="37"/>
  <c r="Z270" i="37" s="1"/>
  <c r="O269" i="37"/>
  <c r="O268" i="37"/>
  <c r="O267" i="37"/>
  <c r="O266" i="37"/>
  <c r="O265" i="37"/>
  <c r="O264" i="37"/>
  <c r="N263" i="37"/>
  <c r="N262" i="37"/>
  <c r="N261" i="37"/>
  <c r="N260" i="37"/>
  <c r="N259" i="37"/>
  <c r="O258" i="37"/>
  <c r="O257" i="37"/>
  <c r="O256" i="37"/>
  <c r="O255" i="37"/>
  <c r="O254" i="37"/>
  <c r="I253" i="37"/>
  <c r="I252" i="37"/>
  <c r="O251" i="37"/>
  <c r="I250" i="37"/>
  <c r="I249" i="37"/>
  <c r="AB248" i="37"/>
  <c r="AA248" i="37"/>
  <c r="Z248" i="37"/>
  <c r="O248" i="37"/>
  <c r="N248" i="37"/>
  <c r="L247" i="37"/>
  <c r="L246" i="37"/>
  <c r="O245" i="37"/>
  <c r="O244" i="37"/>
  <c r="O243" i="37"/>
  <c r="O242" i="37"/>
  <c r="O241" i="37"/>
  <c r="O240" i="37"/>
  <c r="O239" i="37"/>
  <c r="O238" i="37"/>
  <c r="O237" i="37"/>
  <c r="O236" i="37"/>
  <c r="O235" i="37"/>
  <c r="O234" i="37"/>
  <c r="O233" i="37"/>
  <c r="O232" i="37"/>
  <c r="O231" i="37"/>
  <c r="O230" i="37"/>
  <c r="O229" i="37"/>
  <c r="O228" i="37"/>
  <c r="O227" i="37"/>
  <c r="O226" i="37"/>
  <c r="O225" i="37"/>
  <c r="O224" i="37"/>
  <c r="V223" i="37"/>
  <c r="Q223" i="37"/>
  <c r="O223" i="37"/>
  <c r="J223" i="37"/>
  <c r="V222" i="37"/>
  <c r="Q222" i="37"/>
  <c r="O222" i="37"/>
  <c r="J222" i="37"/>
  <c r="V221" i="37"/>
  <c r="Q221" i="37"/>
  <c r="O221" i="37"/>
  <c r="J221" i="37"/>
  <c r="N221" i="37" s="1"/>
  <c r="AB220" i="37"/>
  <c r="AA220" i="37"/>
  <c r="Z220" i="37"/>
  <c r="O220" i="37"/>
  <c r="N220" i="37"/>
  <c r="AB219" i="37"/>
  <c r="AA219" i="37"/>
  <c r="Z219" i="37"/>
  <c r="O219" i="37"/>
  <c r="N219" i="37"/>
  <c r="AB218" i="37"/>
  <c r="AA218" i="37"/>
  <c r="Z218" i="37"/>
  <c r="O218" i="37"/>
  <c r="N218" i="37"/>
  <c r="AB217" i="37"/>
  <c r="AA217" i="37"/>
  <c r="Z217" i="37"/>
  <c r="O217" i="37"/>
  <c r="N217" i="37"/>
  <c r="AB216" i="37"/>
  <c r="AA216" i="37"/>
  <c r="Z216" i="37"/>
  <c r="O216" i="37"/>
  <c r="N216" i="37"/>
  <c r="AB215" i="37"/>
  <c r="AA215" i="37"/>
  <c r="Z215" i="37"/>
  <c r="O215" i="37"/>
  <c r="N215" i="37"/>
  <c r="AB214" i="37"/>
  <c r="AA214" i="37"/>
  <c r="Z214" i="37"/>
  <c r="O214" i="37"/>
  <c r="N214" i="37"/>
  <c r="AB213" i="37"/>
  <c r="AA213" i="37"/>
  <c r="Z213" i="37"/>
  <c r="O213" i="37"/>
  <c r="N213" i="37"/>
  <c r="AB212" i="37"/>
  <c r="AA212" i="37"/>
  <c r="Z212" i="37"/>
  <c r="O212" i="37"/>
  <c r="N212" i="37"/>
  <c r="AB211" i="37"/>
  <c r="AA211" i="37"/>
  <c r="Z211" i="37"/>
  <c r="O211" i="37"/>
  <c r="N211" i="37"/>
  <c r="AB210" i="37"/>
  <c r="AA210" i="37"/>
  <c r="Z210" i="37"/>
  <c r="O210" i="37"/>
  <c r="N210" i="37"/>
  <c r="V209" i="37"/>
  <c r="Q209" i="37"/>
  <c r="O209" i="37"/>
  <c r="J209" i="37"/>
  <c r="V208" i="37"/>
  <c r="Q208" i="37"/>
  <c r="O208" i="37"/>
  <c r="J208" i="37"/>
  <c r="V207" i="37"/>
  <c r="Q207" i="37"/>
  <c r="O207" i="37"/>
  <c r="J207" i="37"/>
  <c r="V206" i="37"/>
  <c r="Q206" i="37"/>
  <c r="O206" i="37"/>
  <c r="J206" i="37"/>
  <c r="AB205" i="37"/>
  <c r="AA205" i="37"/>
  <c r="Z205" i="37"/>
  <c r="O205" i="37"/>
  <c r="N205" i="37"/>
  <c r="AB204" i="37"/>
  <c r="AA204" i="37"/>
  <c r="Z204" i="37"/>
  <c r="O204" i="37"/>
  <c r="N204" i="37"/>
  <c r="AB203" i="37"/>
  <c r="AA203" i="37"/>
  <c r="Z203" i="37"/>
  <c r="O203" i="37"/>
  <c r="N203" i="37"/>
  <c r="AB202" i="37"/>
  <c r="AA202" i="37"/>
  <c r="Z202" i="37"/>
  <c r="O202" i="37"/>
  <c r="N202" i="37"/>
  <c r="AB201" i="37"/>
  <c r="AA201" i="37"/>
  <c r="Z201" i="37"/>
  <c r="O201" i="37"/>
  <c r="N201" i="37"/>
  <c r="AB200" i="37"/>
  <c r="AA200" i="37"/>
  <c r="Z200" i="37"/>
  <c r="O200" i="37"/>
  <c r="N200" i="37"/>
  <c r="AB199" i="37"/>
  <c r="AA199" i="37"/>
  <c r="Z199" i="37"/>
  <c r="O199" i="37"/>
  <c r="N199" i="37"/>
  <c r="AB198" i="37"/>
  <c r="AA198" i="37"/>
  <c r="Z198" i="37"/>
  <c r="O198" i="37"/>
  <c r="N198" i="37"/>
  <c r="AB197" i="37"/>
  <c r="AA197" i="37"/>
  <c r="Z197" i="37"/>
  <c r="O197" i="37"/>
  <c r="N197" i="37"/>
  <c r="AB196" i="37"/>
  <c r="AA196" i="37"/>
  <c r="Z196" i="37"/>
  <c r="O196" i="37"/>
  <c r="N196" i="37"/>
  <c r="AB195" i="37"/>
  <c r="AA195" i="37"/>
  <c r="Z195" i="37"/>
  <c r="O195" i="37"/>
  <c r="N195" i="37"/>
  <c r="AB194" i="37"/>
  <c r="AA194" i="37"/>
  <c r="Z194" i="37"/>
  <c r="O194" i="37"/>
  <c r="N194" i="37"/>
  <c r="AB193" i="37"/>
  <c r="AA193" i="37"/>
  <c r="Z193" i="37"/>
  <c r="O193" i="37"/>
  <c r="N193" i="37"/>
  <c r="AB192" i="37"/>
  <c r="AA192" i="37"/>
  <c r="Z192" i="37"/>
  <c r="O192" i="37"/>
  <c r="N192" i="37"/>
  <c r="AB191" i="37"/>
  <c r="AA191" i="37"/>
  <c r="Z191" i="37"/>
  <c r="O191" i="37"/>
  <c r="N191" i="37"/>
  <c r="AB190" i="37"/>
  <c r="AA190" i="37"/>
  <c r="Z190" i="37"/>
  <c r="O190" i="37"/>
  <c r="N190" i="37"/>
  <c r="V189" i="37"/>
  <c r="Q189" i="37"/>
  <c r="O189" i="37"/>
  <c r="J189" i="37"/>
  <c r="V188" i="37"/>
  <c r="Q188" i="37"/>
  <c r="O188" i="37"/>
  <c r="J188" i="37"/>
  <c r="AB188" i="37" s="1"/>
  <c r="V187" i="37"/>
  <c r="Q187" i="37"/>
  <c r="O187" i="37"/>
  <c r="J187" i="37"/>
  <c r="V186" i="37"/>
  <c r="Q186" i="37"/>
  <c r="O186" i="37"/>
  <c r="J186" i="37"/>
  <c r="V185" i="37"/>
  <c r="Q185" i="37"/>
  <c r="O185" i="37"/>
  <c r="J185" i="37"/>
  <c r="V184" i="37"/>
  <c r="Q184" i="37"/>
  <c r="O184" i="37"/>
  <c r="J184" i="37"/>
  <c r="AB184" i="37" s="1"/>
  <c r="V183" i="37"/>
  <c r="Q183" i="37"/>
  <c r="O183" i="37"/>
  <c r="J183" i="37"/>
  <c r="V182" i="37"/>
  <c r="Q182" i="37"/>
  <c r="O182" i="37"/>
  <c r="J182" i="37"/>
  <c r="V181" i="37"/>
  <c r="Q181" i="37"/>
  <c r="O181" i="37"/>
  <c r="J181" i="37"/>
  <c r="N181" i="37" s="1"/>
  <c r="V180" i="37"/>
  <c r="Q180" i="37"/>
  <c r="O180" i="37"/>
  <c r="J180" i="37"/>
  <c r="AB180" i="37" s="1"/>
  <c r="V179" i="37"/>
  <c r="Q179" i="37"/>
  <c r="O179" i="37"/>
  <c r="J179" i="37"/>
  <c r="AB178" i="37"/>
  <c r="AA178" i="37"/>
  <c r="Z178" i="37"/>
  <c r="O178" i="37"/>
  <c r="N178" i="37"/>
  <c r="AB177" i="37"/>
  <c r="AA177" i="37"/>
  <c r="Z177" i="37"/>
  <c r="O177" i="37"/>
  <c r="N177" i="37"/>
  <c r="AB176" i="37"/>
  <c r="AA176" i="37"/>
  <c r="Z176" i="37"/>
  <c r="O176" i="37"/>
  <c r="N176" i="37"/>
  <c r="AB175" i="37"/>
  <c r="AA175" i="37"/>
  <c r="Z175" i="37"/>
  <c r="O175" i="37"/>
  <c r="N175" i="37"/>
  <c r="AB174" i="37"/>
  <c r="AA174" i="37"/>
  <c r="Z174" i="37"/>
  <c r="O174" i="37"/>
  <c r="N174" i="37"/>
  <c r="AB173" i="37"/>
  <c r="AA173" i="37"/>
  <c r="Z173" i="37"/>
  <c r="O173" i="37"/>
  <c r="N173" i="37"/>
  <c r="AB172" i="37"/>
  <c r="AA172" i="37"/>
  <c r="Z172" i="37"/>
  <c r="O172" i="37"/>
  <c r="N172" i="37"/>
  <c r="AB171" i="37"/>
  <c r="AA171" i="37"/>
  <c r="Z171" i="37"/>
  <c r="O171" i="37"/>
  <c r="N171" i="37"/>
  <c r="AB170" i="37"/>
  <c r="AA170" i="37"/>
  <c r="Z170" i="37"/>
  <c r="O170" i="37"/>
  <c r="N170" i="37"/>
  <c r="AB169" i="37"/>
  <c r="AA169" i="37"/>
  <c r="Z169" i="37"/>
  <c r="O169" i="37"/>
  <c r="N169" i="37"/>
  <c r="I168" i="37"/>
  <c r="J168" i="37" s="1"/>
  <c r="I167" i="37"/>
  <c r="J167" i="37" s="1"/>
  <c r="I166" i="37"/>
  <c r="J166" i="37" s="1"/>
  <c r="AB165" i="37"/>
  <c r="AA165" i="37"/>
  <c r="Z165" i="37"/>
  <c r="O165" i="37"/>
  <c r="N165" i="37"/>
  <c r="L164" i="37"/>
  <c r="J164" i="37"/>
  <c r="L163" i="37"/>
  <c r="J163" i="37"/>
  <c r="L162" i="37"/>
  <c r="J162" i="37"/>
  <c r="L161" i="37"/>
  <c r="J161" i="37"/>
  <c r="L160" i="37"/>
  <c r="J160" i="37"/>
  <c r="AB159" i="37"/>
  <c r="AA159" i="37"/>
  <c r="Z159" i="37"/>
  <c r="O159" i="37"/>
  <c r="N159" i="37"/>
  <c r="AB158" i="37"/>
  <c r="AA158" i="37"/>
  <c r="Z158" i="37"/>
  <c r="O158" i="37"/>
  <c r="N158" i="37"/>
  <c r="L157" i="37"/>
  <c r="O157" i="37" s="1"/>
  <c r="J157" i="37"/>
  <c r="L156" i="37"/>
  <c r="O156" i="37" s="1"/>
  <c r="J156" i="37"/>
  <c r="AA156" i="37" s="1"/>
  <c r="L155" i="37"/>
  <c r="O155" i="37" s="1"/>
  <c r="J155" i="37"/>
  <c r="L154" i="37"/>
  <c r="O154" i="37" s="1"/>
  <c r="J154" i="37"/>
  <c r="AA154" i="37" s="1"/>
  <c r="L153" i="37"/>
  <c r="O153" i="37" s="1"/>
  <c r="J153" i="37"/>
  <c r="L152" i="37"/>
  <c r="O152" i="37" s="1"/>
  <c r="J152" i="37"/>
  <c r="AA152" i="37" s="1"/>
  <c r="L151" i="37"/>
  <c r="J151" i="37"/>
  <c r="AB150" i="37"/>
  <c r="AA150" i="37"/>
  <c r="Z150" i="37"/>
  <c r="O150" i="37"/>
  <c r="N150" i="37"/>
  <c r="AB149" i="37"/>
  <c r="AA149" i="37"/>
  <c r="Z149" i="37"/>
  <c r="O149" i="37"/>
  <c r="N149" i="37"/>
  <c r="V148" i="37"/>
  <c r="Q148" i="37"/>
  <c r="O148" i="37"/>
  <c r="J148" i="37"/>
  <c r="V147" i="37"/>
  <c r="Q147" i="37"/>
  <c r="O147" i="37"/>
  <c r="J147" i="37"/>
  <c r="V146" i="37"/>
  <c r="Q146" i="37"/>
  <c r="O146" i="37"/>
  <c r="J146" i="37"/>
  <c r="V145" i="37"/>
  <c r="Q145" i="37"/>
  <c r="O145" i="37"/>
  <c r="J145" i="37"/>
  <c r="V144" i="37"/>
  <c r="Q144" i="37"/>
  <c r="O144" i="37"/>
  <c r="J144" i="37"/>
  <c r="V143" i="37"/>
  <c r="Q143" i="37"/>
  <c r="O143" i="37"/>
  <c r="J143" i="37"/>
  <c r="V142" i="37"/>
  <c r="Q142" i="37"/>
  <c r="O142" i="37"/>
  <c r="J142" i="37"/>
  <c r="V141" i="37"/>
  <c r="Q141" i="37"/>
  <c r="O141" i="37"/>
  <c r="J141" i="37"/>
  <c r="I140" i="37"/>
  <c r="J140" i="37" s="1"/>
  <c r="I139" i="37"/>
  <c r="I138" i="37"/>
  <c r="AB137" i="37"/>
  <c r="AA137" i="37"/>
  <c r="Z137" i="37"/>
  <c r="O137" i="37"/>
  <c r="N137" i="37"/>
  <c r="AB136" i="37"/>
  <c r="AA136" i="37"/>
  <c r="Z136" i="37"/>
  <c r="O136" i="37"/>
  <c r="N136" i="37"/>
  <c r="AB135" i="37"/>
  <c r="AA135" i="37"/>
  <c r="Z135" i="37"/>
  <c r="O135" i="37"/>
  <c r="N135" i="37"/>
  <c r="AB134" i="37"/>
  <c r="AA134" i="37"/>
  <c r="Z134" i="37"/>
  <c r="O134" i="37"/>
  <c r="N134" i="37"/>
  <c r="AB133" i="37"/>
  <c r="AA133" i="37"/>
  <c r="Z133" i="37"/>
  <c r="O133" i="37"/>
  <c r="N133" i="37"/>
  <c r="AB132" i="37"/>
  <c r="AA132" i="37"/>
  <c r="Z132" i="37"/>
  <c r="O132" i="37"/>
  <c r="N132" i="37"/>
  <c r="AB131" i="37"/>
  <c r="AA131" i="37"/>
  <c r="Z131" i="37"/>
  <c r="O131" i="37"/>
  <c r="N131" i="37"/>
  <c r="AB130" i="37"/>
  <c r="AA130" i="37"/>
  <c r="Z130" i="37"/>
  <c r="O130" i="37"/>
  <c r="N130" i="37"/>
  <c r="AB129" i="37"/>
  <c r="AA129" i="37"/>
  <c r="Z129" i="37"/>
  <c r="O129" i="37"/>
  <c r="N129" i="37"/>
  <c r="AB128" i="37"/>
  <c r="AA128" i="37"/>
  <c r="Z128" i="37"/>
  <c r="O128" i="37"/>
  <c r="N128" i="37"/>
  <c r="AB127" i="37"/>
  <c r="AA127" i="37"/>
  <c r="Z127" i="37"/>
  <c r="O127" i="37"/>
  <c r="N127" i="37"/>
  <c r="AB126" i="37"/>
  <c r="AA126" i="37"/>
  <c r="Z126" i="37"/>
  <c r="O126" i="37"/>
  <c r="N126" i="37"/>
  <c r="AB125" i="37"/>
  <c r="AA125" i="37"/>
  <c r="Z125" i="37"/>
  <c r="O125" i="37"/>
  <c r="N125" i="37"/>
  <c r="AB124" i="37"/>
  <c r="AA124" i="37"/>
  <c r="Z124" i="37"/>
  <c r="O124" i="37"/>
  <c r="N124" i="37"/>
  <c r="AB123" i="37"/>
  <c r="AA123" i="37"/>
  <c r="Z123" i="37"/>
  <c r="O123" i="37"/>
  <c r="N123" i="37"/>
  <c r="AB122" i="37"/>
  <c r="AA122" i="37"/>
  <c r="Z122" i="37"/>
  <c r="O122" i="37"/>
  <c r="N122" i="37"/>
  <c r="L121" i="37"/>
  <c r="J121" i="37"/>
  <c r="L120" i="37"/>
  <c r="J120" i="37"/>
  <c r="L119" i="37"/>
  <c r="J119" i="37"/>
  <c r="L118" i="37"/>
  <c r="J118" i="37"/>
  <c r="L117" i="37"/>
  <c r="J117" i="37"/>
  <c r="L116" i="37"/>
  <c r="J116" i="37"/>
  <c r="L115" i="37"/>
  <c r="J115" i="37"/>
  <c r="L114" i="37"/>
  <c r="J114" i="37"/>
  <c r="N114" i="37" s="1"/>
  <c r="L113" i="37"/>
  <c r="J113" i="37"/>
  <c r="Z361" i="37" l="1"/>
  <c r="Z207" i="37"/>
  <c r="AC219" i="37"/>
  <c r="Z352" i="37"/>
  <c r="AC170" i="37"/>
  <c r="AC174" i="37"/>
  <c r="AC178" i="37"/>
  <c r="AC193" i="37"/>
  <c r="AC201" i="37"/>
  <c r="Z142" i="37"/>
  <c r="AC142" i="37" s="1"/>
  <c r="AB142" i="37" s="1"/>
  <c r="AB145" i="37"/>
  <c r="AB338" i="37"/>
  <c r="AB141" i="37"/>
  <c r="Z146" i="37"/>
  <c r="AC146" i="37" s="1"/>
  <c r="AB146" i="37" s="1"/>
  <c r="AC172" i="37"/>
  <c r="AC176" i="37"/>
  <c r="Z180" i="37"/>
  <c r="AC180" i="37" s="1"/>
  <c r="Z184" i="37"/>
  <c r="AC211" i="37"/>
  <c r="AC215" i="37"/>
  <c r="Z221" i="37"/>
  <c r="AC197" i="37"/>
  <c r="AC205" i="37"/>
  <c r="AB207" i="37"/>
  <c r="AC213" i="37"/>
  <c r="AC217" i="37"/>
  <c r="AC350" i="37"/>
  <c r="Z356" i="37"/>
  <c r="Z365" i="37"/>
  <c r="AC365" i="37" s="1"/>
  <c r="AB365" i="37" s="1"/>
  <c r="AC158" i="37"/>
  <c r="N270" i="37"/>
  <c r="AC307" i="37"/>
  <c r="AC311" i="37"/>
  <c r="Z369" i="37"/>
  <c r="AC369" i="37" s="1"/>
  <c r="AB369" i="37" s="1"/>
  <c r="AA185" i="37"/>
  <c r="Z189" i="37"/>
  <c r="AC189" i="37" s="1"/>
  <c r="AA208" i="37"/>
  <c r="AA223" i="37"/>
  <c r="AB160" i="37"/>
  <c r="AB162" i="37"/>
  <c r="N185" i="37"/>
  <c r="N208" i="37"/>
  <c r="AC248" i="37"/>
  <c r="Z315" i="37"/>
  <c r="AC315" i="37" s="1"/>
  <c r="AB315" i="37" s="1"/>
  <c r="Z319" i="37"/>
  <c r="AB339" i="37"/>
  <c r="AB161" i="37"/>
  <c r="Z163" i="37"/>
  <c r="O163" i="37" s="1"/>
  <c r="N184" i="37"/>
  <c r="N207" i="37"/>
  <c r="Z339" i="37"/>
  <c r="O339" i="37" s="1"/>
  <c r="N354" i="37"/>
  <c r="N358" i="37"/>
  <c r="N359" i="37"/>
  <c r="N363" i="37"/>
  <c r="N367" i="37"/>
  <c r="N371" i="37"/>
  <c r="AB151" i="37"/>
  <c r="N180" i="37"/>
  <c r="Z181" i="37"/>
  <c r="AC181" i="37" s="1"/>
  <c r="AC195" i="37"/>
  <c r="AC199" i="37"/>
  <c r="AC203" i="37"/>
  <c r="N278" i="37"/>
  <c r="AC305" i="37"/>
  <c r="AC313" i="37"/>
  <c r="Z317" i="37"/>
  <c r="Z359" i="37"/>
  <c r="AC359" i="37" s="1"/>
  <c r="AB359" i="37" s="1"/>
  <c r="N146" i="37"/>
  <c r="N189" i="37"/>
  <c r="N223" i="37"/>
  <c r="N113" i="37"/>
  <c r="AA113" i="37"/>
  <c r="N115" i="37"/>
  <c r="AA115" i="37"/>
  <c r="N116" i="37"/>
  <c r="AA116" i="37"/>
  <c r="N117" i="37"/>
  <c r="AA117" i="37"/>
  <c r="N118" i="37"/>
  <c r="AA118" i="37"/>
  <c r="N119" i="37"/>
  <c r="AA119" i="37"/>
  <c r="N120" i="37"/>
  <c r="AA120" i="37"/>
  <c r="N121" i="37"/>
  <c r="AA121" i="37"/>
  <c r="AC123" i="37"/>
  <c r="AC125" i="37"/>
  <c r="AC127" i="37"/>
  <c r="AC129" i="37"/>
  <c r="AC131" i="37"/>
  <c r="AC133" i="37"/>
  <c r="AC135" i="37"/>
  <c r="AC137" i="37"/>
  <c r="N140" i="37"/>
  <c r="L140" i="37" s="1"/>
  <c r="Z140" i="37" s="1"/>
  <c r="N141" i="37"/>
  <c r="Z141" i="37"/>
  <c r="AC141" i="37" s="1"/>
  <c r="N142" i="37"/>
  <c r="AA143" i="37"/>
  <c r="AA144" i="37"/>
  <c r="N145" i="37"/>
  <c r="Z145" i="37"/>
  <c r="AC145" i="37" s="1"/>
  <c r="AA147" i="37"/>
  <c r="AA148" i="37"/>
  <c r="AC149" i="37"/>
  <c r="Z151" i="37"/>
  <c r="O151" i="37" s="1"/>
  <c r="N153" i="37"/>
  <c r="Z153" i="37"/>
  <c r="AC153" i="37" s="1"/>
  <c r="AB153" i="37"/>
  <c r="N155" i="37"/>
  <c r="Z155" i="37"/>
  <c r="AB155" i="37"/>
  <c r="N157" i="37"/>
  <c r="Z157" i="37"/>
  <c r="AC157" i="37" s="1"/>
  <c r="AB157" i="37"/>
  <c r="Z160" i="37"/>
  <c r="O160" i="37" s="1"/>
  <c r="Z161" i="37"/>
  <c r="O161" i="37" s="1"/>
  <c r="Z162" i="37"/>
  <c r="O162" i="37" s="1"/>
  <c r="AC163" i="37"/>
  <c r="AB164" i="37"/>
  <c r="Z164" i="37"/>
  <c r="O164" i="37" s="1"/>
  <c r="AA164" i="37"/>
  <c r="N164" i="37"/>
  <c r="AA114" i="37"/>
  <c r="Z113" i="37"/>
  <c r="O113" i="37" s="1"/>
  <c r="AB113" i="37"/>
  <c r="Z114" i="37"/>
  <c r="O114" i="37" s="1"/>
  <c r="AB114" i="37"/>
  <c r="Z115" i="37"/>
  <c r="O115" i="37" s="1"/>
  <c r="AB115" i="37"/>
  <c r="Z116" i="37"/>
  <c r="O116" i="37" s="1"/>
  <c r="AB116" i="37"/>
  <c r="Z117" i="37"/>
  <c r="O117" i="37" s="1"/>
  <c r="AB117" i="37"/>
  <c r="Z118" i="37"/>
  <c r="O118" i="37" s="1"/>
  <c r="AB118" i="37"/>
  <c r="Z119" i="37"/>
  <c r="O119" i="37" s="1"/>
  <c r="AB119" i="37"/>
  <c r="Z120" i="37"/>
  <c r="O120" i="37" s="1"/>
  <c r="AB120" i="37"/>
  <c r="Z121" i="37"/>
  <c r="O121" i="37" s="1"/>
  <c r="AB121" i="37"/>
  <c r="AC122" i="37"/>
  <c r="AC124" i="37"/>
  <c r="AC126" i="37"/>
  <c r="AC128" i="37"/>
  <c r="AC130" i="37"/>
  <c r="AC132" i="37"/>
  <c r="AC134" i="37"/>
  <c r="AC136" i="37"/>
  <c r="J138" i="37"/>
  <c r="L139" i="37"/>
  <c r="J139" i="37" s="1"/>
  <c r="AA141" i="37"/>
  <c r="AA142" i="37"/>
  <c r="N143" i="37"/>
  <c r="Z143" i="37"/>
  <c r="AC143" i="37" s="1"/>
  <c r="AB143" i="37"/>
  <c r="N144" i="37"/>
  <c r="Z144" i="37"/>
  <c r="AC144" i="37" s="1"/>
  <c r="AB144" i="37" s="1"/>
  <c r="AA145" i="37"/>
  <c r="AA146" i="37"/>
  <c r="N147" i="37"/>
  <c r="Z147" i="37"/>
  <c r="AC147" i="37" s="1"/>
  <c r="AB147" i="37"/>
  <c r="N148" i="37"/>
  <c r="Z148" i="37"/>
  <c r="AC148" i="37" s="1"/>
  <c r="AB148" i="37" s="1"/>
  <c r="AC150" i="37"/>
  <c r="N151" i="37"/>
  <c r="AA151" i="37"/>
  <c r="AC151" i="37"/>
  <c r="N152" i="37"/>
  <c r="Z152" i="37"/>
  <c r="AC152" i="37" s="1"/>
  <c r="AB152" i="37"/>
  <c r="AA153" i="37"/>
  <c r="N154" i="37"/>
  <c r="Z154" i="37"/>
  <c r="AC154" i="37" s="1"/>
  <c r="AB154" i="37"/>
  <c r="AA155" i="37"/>
  <c r="AC155" i="37"/>
  <c r="N156" i="37"/>
  <c r="Z156" i="37"/>
  <c r="AC156" i="37" s="1"/>
  <c r="AB156" i="37"/>
  <c r="AA157" i="37"/>
  <c r="AC159" i="37"/>
  <c r="N160" i="37"/>
  <c r="AA160" i="37"/>
  <c r="N161" i="37"/>
  <c r="AA161" i="37"/>
  <c r="AC161" i="37"/>
  <c r="N162" i="37"/>
  <c r="AA162" i="37"/>
  <c r="AC162" i="37"/>
  <c r="AB163" i="37"/>
  <c r="N163" i="37"/>
  <c r="AA163" i="37"/>
  <c r="AB179" i="37"/>
  <c r="AA179" i="37" s="1"/>
  <c r="AA182" i="37"/>
  <c r="AB183" i="37"/>
  <c r="AA183" i="37" s="1"/>
  <c r="AA186" i="37"/>
  <c r="AB187" i="37"/>
  <c r="AA187" i="37" s="1"/>
  <c r="N188" i="37"/>
  <c r="Z188" i="37"/>
  <c r="AC188" i="37" s="1"/>
  <c r="AC191" i="37"/>
  <c r="AB206" i="37"/>
  <c r="AA206" i="37" s="1"/>
  <c r="AA209" i="37"/>
  <c r="AC221" i="37"/>
  <c r="AB221" i="37" s="1"/>
  <c r="AB222" i="37"/>
  <c r="AA222" i="37" s="1"/>
  <c r="AC270" i="37"/>
  <c r="AB270" i="37" s="1"/>
  <c r="AC272" i="37"/>
  <c r="AB273" i="37"/>
  <c r="AA273" i="37" s="1"/>
  <c r="AC274" i="37"/>
  <c r="AC276" i="37"/>
  <c r="AC278" i="37"/>
  <c r="AB278" i="37" s="1"/>
  <c r="N281" i="37"/>
  <c r="AC281" i="37"/>
  <c r="AB281" i="37" s="1"/>
  <c r="N283" i="37"/>
  <c r="AC283" i="37"/>
  <c r="AC285" i="37"/>
  <c r="AC287" i="37"/>
  <c r="AC289" i="37"/>
  <c r="AC291" i="37"/>
  <c r="AC293" i="37"/>
  <c r="AC295" i="37"/>
  <c r="AC297" i="37"/>
  <c r="AC299" i="37"/>
  <c r="AC301" i="37"/>
  <c r="AC303" i="37"/>
  <c r="AB316" i="37"/>
  <c r="AA316" i="37" s="1"/>
  <c r="AC317" i="37"/>
  <c r="AB317" i="37" s="1"/>
  <c r="AB318" i="37"/>
  <c r="AA318" i="37" s="1"/>
  <c r="AC328" i="37"/>
  <c r="AC330" i="37"/>
  <c r="AC332" i="37"/>
  <c r="AC334" i="37"/>
  <c r="N335" i="37"/>
  <c r="AA335" i="37"/>
  <c r="N336" i="37"/>
  <c r="AA336" i="37"/>
  <c r="Z338" i="37"/>
  <c r="O338" i="37" s="1"/>
  <c r="AC352" i="37"/>
  <c r="AB353" i="37"/>
  <c r="AA353" i="37" s="1"/>
  <c r="AC354" i="37"/>
  <c r="AB354" i="37" s="1"/>
  <c r="AA355" i="37"/>
  <c r="AC356" i="37"/>
  <c r="AB356" i="37" s="1"/>
  <c r="AB357" i="37"/>
  <c r="AA357" i="37" s="1"/>
  <c r="AA360" i="37"/>
  <c r="AC361" i="37"/>
  <c r="AB362" i="37"/>
  <c r="AA362" i="37" s="1"/>
  <c r="AC363" i="37"/>
  <c r="AA364" i="37"/>
  <c r="AA366" i="37"/>
  <c r="AC367" i="37"/>
  <c r="AB368" i="37"/>
  <c r="AA368" i="37" s="1"/>
  <c r="AA370" i="37"/>
  <c r="AC371" i="37"/>
  <c r="AB372" i="37"/>
  <c r="AA372" i="37" s="1"/>
  <c r="AC417" i="37"/>
  <c r="AA418" i="37"/>
  <c r="AB418" i="37"/>
  <c r="Z418" i="37"/>
  <c r="AC418" i="37" s="1"/>
  <c r="N418" i="37"/>
  <c r="AA420" i="37"/>
  <c r="AB420" i="37"/>
  <c r="Z420" i="37"/>
  <c r="N420" i="37"/>
  <c r="AA422" i="37"/>
  <c r="AB422" i="37"/>
  <c r="Z422" i="37"/>
  <c r="AC422" i="37" s="1"/>
  <c r="N422" i="37"/>
  <c r="AC165" i="37"/>
  <c r="N166" i="37"/>
  <c r="L166" i="37" s="1"/>
  <c r="AA166" i="37" s="1"/>
  <c r="N167" i="37"/>
  <c r="L167" i="37" s="1"/>
  <c r="Z167" i="37" s="1"/>
  <c r="N168" i="37"/>
  <c r="L168" i="37" s="1"/>
  <c r="AA168" i="37" s="1"/>
  <c r="AC169" i="37"/>
  <c r="AC171" i="37"/>
  <c r="AC173" i="37"/>
  <c r="AC175" i="37"/>
  <c r="AC177" i="37"/>
  <c r="N179" i="37"/>
  <c r="Z179" i="37"/>
  <c r="AC179" i="37" s="1"/>
  <c r="AA180" i="37"/>
  <c r="AB181" i="37"/>
  <c r="AA181" i="37" s="1"/>
  <c r="N182" i="37"/>
  <c r="Z182" i="37"/>
  <c r="AC182" i="37" s="1"/>
  <c r="AB182" i="37"/>
  <c r="N183" i="37"/>
  <c r="Z183" i="37"/>
  <c r="AC183" i="37" s="1"/>
  <c r="AA184" i="37"/>
  <c r="AC184" i="37"/>
  <c r="Z185" i="37"/>
  <c r="AC185" i="37" s="1"/>
  <c r="AB185" i="37"/>
  <c r="N186" i="37"/>
  <c r="Z186" i="37"/>
  <c r="AC186" i="37" s="1"/>
  <c r="AB186" i="37"/>
  <c r="N187" i="37"/>
  <c r="Z187" i="37"/>
  <c r="AC187" i="37" s="1"/>
  <c r="AA188" i="37"/>
  <c r="AB189" i="37"/>
  <c r="AA189" i="37" s="1"/>
  <c r="AC190" i="37"/>
  <c r="AC192" i="37"/>
  <c r="AC194" i="37"/>
  <c r="AC196" i="37"/>
  <c r="AC198" i="37"/>
  <c r="AC200" i="37"/>
  <c r="AC202" i="37"/>
  <c r="AC204" i="37"/>
  <c r="N206" i="37"/>
  <c r="Z206" i="37"/>
  <c r="AC206" i="37" s="1"/>
  <c r="AA207" i="37"/>
  <c r="AC207" i="37"/>
  <c r="Z208" i="37"/>
  <c r="AC208" i="37" s="1"/>
  <c r="AB208" i="37"/>
  <c r="N209" i="37"/>
  <c r="Z209" i="37"/>
  <c r="AC209" i="37" s="1"/>
  <c r="AB209" i="37"/>
  <c r="AC210" i="37"/>
  <c r="AC212" i="37"/>
  <c r="AC214" i="37"/>
  <c r="AC216" i="37"/>
  <c r="AC218" i="37"/>
  <c r="AC220" i="37"/>
  <c r="AA221" i="37"/>
  <c r="N222" i="37"/>
  <c r="Z222" i="37"/>
  <c r="AC222" i="37" s="1"/>
  <c r="Z223" i="37"/>
  <c r="AB223" i="37"/>
  <c r="AA270" i="37"/>
  <c r="AC271" i="37"/>
  <c r="N273" i="37"/>
  <c r="Z273" i="37"/>
  <c r="AC273" i="37" s="1"/>
  <c r="AC275" i="37"/>
  <c r="AC277" i="37"/>
  <c r="AA278" i="37"/>
  <c r="AC279" i="37"/>
  <c r="AC280" i="37"/>
  <c r="AA281" i="37"/>
  <c r="AC282" i="37"/>
  <c r="AB283" i="37"/>
  <c r="AA283" i="37" s="1"/>
  <c r="AC284" i="37"/>
  <c r="AC286" i="37"/>
  <c r="AC288" i="37"/>
  <c r="AC290" i="37"/>
  <c r="AC292" i="37"/>
  <c r="AC294" i="37"/>
  <c r="AC296" i="37"/>
  <c r="AC298" i="37"/>
  <c r="AC300" i="37"/>
  <c r="AC302" i="37"/>
  <c r="AC304" i="37"/>
  <c r="AC306" i="37"/>
  <c r="J308" i="37"/>
  <c r="J309" i="37"/>
  <c r="AC310" i="37"/>
  <c r="AC312" i="37"/>
  <c r="AC314" i="37"/>
  <c r="AA315" i="37"/>
  <c r="N316" i="37"/>
  <c r="Z316" i="37"/>
  <c r="AC316" i="37" s="1"/>
  <c r="AA317" i="37"/>
  <c r="N318" i="37"/>
  <c r="Z318" i="37"/>
  <c r="AC318" i="37" s="1"/>
  <c r="AB319" i="37"/>
  <c r="AA319" i="37" s="1"/>
  <c r="AC327" i="37"/>
  <c r="AC329" i="37"/>
  <c r="AC331" i="37"/>
  <c r="AC333" i="37"/>
  <c r="Z335" i="37"/>
  <c r="O335" i="37" s="1"/>
  <c r="AB335" i="37"/>
  <c r="Z336" i="37"/>
  <c r="O336" i="37" s="1"/>
  <c r="AB336" i="37"/>
  <c r="AC337" i="37"/>
  <c r="N338" i="37"/>
  <c r="AA338" i="37"/>
  <c r="N339" i="37"/>
  <c r="AA339" i="37"/>
  <c r="AC351" i="37"/>
  <c r="AB352" i="37"/>
  <c r="AA352" i="37" s="1"/>
  <c r="N353" i="37"/>
  <c r="Z353" i="37"/>
  <c r="AC353" i="37" s="1"/>
  <c r="AA354" i="37"/>
  <c r="N355" i="37"/>
  <c r="Z355" i="37"/>
  <c r="AC355" i="37" s="1"/>
  <c r="AA356" i="37"/>
  <c r="N357" i="37"/>
  <c r="Z357" i="37"/>
  <c r="AC357" i="37" s="1"/>
  <c r="AA358" i="37"/>
  <c r="N360" i="37"/>
  <c r="Z360" i="37"/>
  <c r="AC360" i="37" s="1"/>
  <c r="AB360" i="37" s="1"/>
  <c r="AB361" i="37"/>
  <c r="AA361" i="37" s="1"/>
  <c r="N362" i="37"/>
  <c r="Z362" i="37"/>
  <c r="AB363" i="37"/>
  <c r="AA363" i="37" s="1"/>
  <c r="N364" i="37"/>
  <c r="Z364" i="37"/>
  <c r="AC364" i="37" s="1"/>
  <c r="AB364" i="37" s="1"/>
  <c r="AA365" i="37"/>
  <c r="N366" i="37"/>
  <c r="Z366" i="37"/>
  <c r="AC366" i="37" s="1"/>
  <c r="AB366" i="37" s="1"/>
  <c r="AB367" i="37"/>
  <c r="AA367" i="37" s="1"/>
  <c r="N368" i="37"/>
  <c r="Z368" i="37"/>
  <c r="AC368" i="37" s="1"/>
  <c r="AA369" i="37"/>
  <c r="N370" i="37"/>
  <c r="Z370" i="37"/>
  <c r="AC370" i="37" s="1"/>
  <c r="AB370" i="37" s="1"/>
  <c r="AB371" i="37"/>
  <c r="AA371" i="37" s="1"/>
  <c r="N372" i="37"/>
  <c r="Z372" i="37"/>
  <c r="AA419" i="37"/>
  <c r="AB419" i="37"/>
  <c r="Z419" i="37"/>
  <c r="AC419" i="37" s="1"/>
  <c r="N419" i="37"/>
  <c r="AC420" i="37"/>
  <c r="AA421" i="37"/>
  <c r="AB421" i="37"/>
  <c r="Z421" i="37"/>
  <c r="AC421" i="37" s="1"/>
  <c r="N421" i="37"/>
  <c r="L112" i="37"/>
  <c r="O112" i="37" s="1"/>
  <c r="J112" i="37"/>
  <c r="L111" i="37"/>
  <c r="O111" i="37" s="1"/>
  <c r="J111" i="37"/>
  <c r="L110" i="37"/>
  <c r="O110" i="37" s="1"/>
  <c r="J110" i="37"/>
  <c r="L109" i="37"/>
  <c r="J109" i="37"/>
  <c r="L108" i="37"/>
  <c r="J108" i="37"/>
  <c r="L107" i="37"/>
  <c r="J107" i="37"/>
  <c r="L106" i="37"/>
  <c r="J106" i="37"/>
  <c r="L105" i="37"/>
  <c r="J105" i="37"/>
  <c r="L104" i="37"/>
  <c r="J104" i="37"/>
  <c r="AB103" i="37"/>
  <c r="AA103" i="37"/>
  <c r="Z103" i="37"/>
  <c r="O103" i="37"/>
  <c r="N103" i="37"/>
  <c r="AB102" i="37"/>
  <c r="AA102" i="37"/>
  <c r="Z102" i="37"/>
  <c r="O102" i="37"/>
  <c r="N102" i="37"/>
  <c r="AB101" i="37"/>
  <c r="AA101" i="37"/>
  <c r="Z101" i="37"/>
  <c r="O101" i="37"/>
  <c r="N101" i="37"/>
  <c r="AB100" i="37"/>
  <c r="AA100" i="37"/>
  <c r="Z100" i="37"/>
  <c r="O100" i="37"/>
  <c r="N100" i="37"/>
  <c r="AB99" i="37"/>
  <c r="AA99" i="37"/>
  <c r="Z99" i="37"/>
  <c r="O99" i="37"/>
  <c r="N99" i="37"/>
  <c r="AB98" i="37"/>
  <c r="AA98" i="37"/>
  <c r="Z98" i="37"/>
  <c r="O98" i="37"/>
  <c r="N98" i="37"/>
  <c r="AB97" i="37"/>
  <c r="AA97" i="37"/>
  <c r="Z97" i="37"/>
  <c r="O97" i="37"/>
  <c r="N97" i="37"/>
  <c r="AB96" i="37"/>
  <c r="AA96" i="37"/>
  <c r="Z96" i="37"/>
  <c r="O96" i="37"/>
  <c r="N96" i="37"/>
  <c r="AB95" i="37"/>
  <c r="AA95" i="37"/>
  <c r="Z95" i="37"/>
  <c r="O95" i="37"/>
  <c r="N95" i="37"/>
  <c r="AB94" i="37"/>
  <c r="AA94" i="37"/>
  <c r="Z94" i="37"/>
  <c r="O94" i="37"/>
  <c r="N94" i="37"/>
  <c r="AB93" i="37"/>
  <c r="AA93" i="37"/>
  <c r="Z93" i="37"/>
  <c r="O93" i="37"/>
  <c r="N93" i="37"/>
  <c r="AB92" i="37"/>
  <c r="AA92" i="37"/>
  <c r="Z92" i="37"/>
  <c r="O92" i="37"/>
  <c r="N92" i="37"/>
  <c r="AB91" i="37"/>
  <c r="AA91" i="37"/>
  <c r="Z91" i="37"/>
  <c r="O91" i="37"/>
  <c r="N91" i="37"/>
  <c r="AB90" i="37"/>
  <c r="AA90" i="37"/>
  <c r="Z90" i="37"/>
  <c r="O90" i="37"/>
  <c r="N90" i="37"/>
  <c r="AB89" i="37"/>
  <c r="AA89" i="37"/>
  <c r="Z89" i="37"/>
  <c r="O89" i="37"/>
  <c r="N89" i="37"/>
  <c r="AB88" i="37"/>
  <c r="AA88" i="37"/>
  <c r="Z88" i="37"/>
  <c r="O88" i="37"/>
  <c r="N88" i="37"/>
  <c r="AB87" i="37"/>
  <c r="AA87" i="37"/>
  <c r="Z87" i="37"/>
  <c r="O87" i="37"/>
  <c r="N87" i="37"/>
  <c r="AB86" i="37"/>
  <c r="AA86" i="37"/>
  <c r="Z86" i="37"/>
  <c r="O86" i="37"/>
  <c r="N86" i="37"/>
  <c r="AB85" i="37"/>
  <c r="AA85" i="37"/>
  <c r="Z85" i="37"/>
  <c r="O85" i="37"/>
  <c r="N85" i="37"/>
  <c r="AB84" i="37"/>
  <c r="AA84" i="37"/>
  <c r="Z84" i="37"/>
  <c r="O84" i="37"/>
  <c r="N84" i="37"/>
  <c r="AB83" i="37"/>
  <c r="AA83" i="37"/>
  <c r="Z83" i="37"/>
  <c r="O83" i="37"/>
  <c r="N83" i="37"/>
  <c r="AB82" i="37"/>
  <c r="AA82" i="37"/>
  <c r="Z82" i="37"/>
  <c r="O82" i="37"/>
  <c r="N82" i="37"/>
  <c r="AB81" i="37"/>
  <c r="AA81" i="37"/>
  <c r="Z81" i="37"/>
  <c r="O81" i="37"/>
  <c r="N81" i="37"/>
  <c r="AB80" i="37"/>
  <c r="AA80" i="37"/>
  <c r="Z80" i="37"/>
  <c r="O80" i="37"/>
  <c r="N80" i="37"/>
  <c r="AB79" i="37"/>
  <c r="AA79" i="37"/>
  <c r="Z79" i="37"/>
  <c r="O79" i="37"/>
  <c r="N79" i="37"/>
  <c r="AB78" i="37"/>
  <c r="AA78" i="37"/>
  <c r="Z78" i="37"/>
  <c r="O78" i="37"/>
  <c r="N78" i="37"/>
  <c r="AB77" i="37"/>
  <c r="AA77" i="37"/>
  <c r="Z77" i="37"/>
  <c r="O77" i="37"/>
  <c r="N77" i="37"/>
  <c r="AB76" i="37"/>
  <c r="AA76" i="37"/>
  <c r="Z76" i="37"/>
  <c r="O76" i="37"/>
  <c r="N76" i="37"/>
  <c r="AB75" i="37"/>
  <c r="AA75" i="37"/>
  <c r="Z75" i="37"/>
  <c r="O75" i="37"/>
  <c r="N75" i="37"/>
  <c r="AB74" i="37"/>
  <c r="AA74" i="37"/>
  <c r="Z74" i="37"/>
  <c r="O74" i="37"/>
  <c r="N74" i="37"/>
  <c r="AB73" i="37"/>
  <c r="AA73" i="37"/>
  <c r="Z73" i="37"/>
  <c r="O73" i="37"/>
  <c r="N73" i="37"/>
  <c r="AB72" i="37"/>
  <c r="AA72" i="37"/>
  <c r="Z72" i="37"/>
  <c r="O72" i="37"/>
  <c r="N72" i="37"/>
  <c r="AB71" i="37"/>
  <c r="AA71" i="37"/>
  <c r="Z71" i="37"/>
  <c r="O71" i="37"/>
  <c r="N71" i="37"/>
  <c r="AB70" i="37"/>
  <c r="AA70" i="37"/>
  <c r="Z70" i="37"/>
  <c r="O70" i="37"/>
  <c r="N70" i="37"/>
  <c r="AB69" i="37"/>
  <c r="AA69" i="37"/>
  <c r="Z69" i="37"/>
  <c r="O69" i="37"/>
  <c r="N69" i="37"/>
  <c r="AB68" i="37"/>
  <c r="AA68" i="37"/>
  <c r="Z68" i="37"/>
  <c r="O68" i="37"/>
  <c r="N68" i="37"/>
  <c r="AB67" i="37"/>
  <c r="AA67" i="37"/>
  <c r="Z67" i="37"/>
  <c r="O67" i="37"/>
  <c r="N67" i="37"/>
  <c r="AB66" i="37"/>
  <c r="AA66" i="37"/>
  <c r="Z66" i="37"/>
  <c r="O66" i="37"/>
  <c r="N66" i="37"/>
  <c r="AB65" i="37"/>
  <c r="AA65" i="37"/>
  <c r="Z65" i="37"/>
  <c r="O65" i="37"/>
  <c r="N65" i="37"/>
  <c r="AB64" i="37"/>
  <c r="AA64" i="37"/>
  <c r="Z64" i="37"/>
  <c r="O64" i="37"/>
  <c r="N64" i="37"/>
  <c r="AB63" i="37"/>
  <c r="AA63" i="37"/>
  <c r="Z63" i="37"/>
  <c r="O63" i="37"/>
  <c r="N63" i="37"/>
  <c r="AB62" i="37"/>
  <c r="AA62" i="37"/>
  <c r="Z62" i="37"/>
  <c r="O62" i="37"/>
  <c r="N62" i="37"/>
  <c r="AB61" i="37"/>
  <c r="AA61" i="37"/>
  <c r="Z61" i="37"/>
  <c r="O61" i="37"/>
  <c r="N61" i="37"/>
  <c r="AB60" i="37"/>
  <c r="AA60" i="37"/>
  <c r="Z60" i="37"/>
  <c r="O60" i="37"/>
  <c r="N60" i="37"/>
  <c r="AB59" i="37"/>
  <c r="AA59" i="37"/>
  <c r="Z59" i="37"/>
  <c r="O59" i="37"/>
  <c r="N59" i="37"/>
  <c r="AB58" i="37"/>
  <c r="AA58" i="37"/>
  <c r="Z58" i="37"/>
  <c r="O58" i="37"/>
  <c r="N58" i="37"/>
  <c r="AB57" i="37"/>
  <c r="AA57" i="37"/>
  <c r="Z57" i="37"/>
  <c r="O57" i="37"/>
  <c r="N57" i="37"/>
  <c r="AB56" i="37"/>
  <c r="AA56" i="37"/>
  <c r="Z56" i="37"/>
  <c r="O56" i="37"/>
  <c r="N56" i="37"/>
  <c r="AB55" i="37"/>
  <c r="AA55" i="37"/>
  <c r="Z55" i="37"/>
  <c r="O55" i="37"/>
  <c r="N55" i="37"/>
  <c r="AB54" i="37"/>
  <c r="AA54" i="37"/>
  <c r="Z54" i="37"/>
  <c r="O54" i="37"/>
  <c r="N54" i="37"/>
  <c r="AB53" i="37"/>
  <c r="AA53" i="37"/>
  <c r="Z53" i="37"/>
  <c r="O53" i="37"/>
  <c r="N53" i="37"/>
  <c r="AB52" i="37"/>
  <c r="AA52" i="37"/>
  <c r="Z52" i="37"/>
  <c r="O52" i="37"/>
  <c r="N52" i="37"/>
  <c r="AB51" i="37"/>
  <c r="AA51" i="37"/>
  <c r="Z51" i="37"/>
  <c r="O51" i="37"/>
  <c r="N51" i="37"/>
  <c r="AB50" i="37"/>
  <c r="AA50" i="37"/>
  <c r="Z50" i="37"/>
  <c r="O50" i="37"/>
  <c r="N50" i="37"/>
  <c r="AB49" i="37"/>
  <c r="AA49" i="37"/>
  <c r="Z49" i="37"/>
  <c r="O49" i="37"/>
  <c r="N49" i="37"/>
  <c r="AB48" i="37"/>
  <c r="AA48" i="37"/>
  <c r="Z48" i="37"/>
  <c r="O48" i="37"/>
  <c r="N48" i="37"/>
  <c r="AB47" i="37"/>
  <c r="AA47" i="37"/>
  <c r="Z47" i="37"/>
  <c r="O47" i="37"/>
  <c r="N47" i="37"/>
  <c r="AB46" i="37"/>
  <c r="AA46" i="37"/>
  <c r="Z46" i="37"/>
  <c r="O46" i="37"/>
  <c r="N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J25" i="37"/>
  <c r="L24" i="37"/>
  <c r="J24" i="37"/>
  <c r="L23" i="37"/>
  <c r="J23" i="37"/>
  <c r="L22" i="37"/>
  <c r="J22" i="37"/>
  <c r="L21" i="37"/>
  <c r="J21" i="37"/>
  <c r="L20" i="37"/>
  <c r="J20" i="37"/>
  <c r="L19" i="37"/>
  <c r="J19" i="37"/>
  <c r="L18" i="37"/>
  <c r="J18" i="37"/>
  <c r="L17" i="37"/>
  <c r="J17" i="37"/>
  <c r="L16" i="37"/>
  <c r="J16" i="37"/>
  <c r="AF15" i="37"/>
  <c r="L15" i="37"/>
  <c r="J15" i="37"/>
  <c r="L14" i="37"/>
  <c r="J14" i="37"/>
  <c r="L13" i="37"/>
  <c r="J13" i="37"/>
  <c r="L12" i="37"/>
  <c r="J12" i="37"/>
  <c r="L11" i="37"/>
  <c r="J11" i="37"/>
  <c r="L10" i="37"/>
  <c r="J10" i="37"/>
  <c r="L9" i="37"/>
  <c r="J9" i="37"/>
  <c r="L8" i="37"/>
  <c r="J8" i="37"/>
  <c r="AE7" i="37"/>
  <c r="L7" i="37"/>
  <c r="J7" i="37"/>
  <c r="L6" i="37"/>
  <c r="O6" i="37" s="1"/>
  <c r="J6" i="37"/>
  <c r="AE5" i="37"/>
  <c r="O5" i="37"/>
  <c r="J5" i="37"/>
  <c r="Z5" i="37" s="1"/>
  <c r="O4" i="37"/>
  <c r="J4" i="37"/>
  <c r="N4" i="37" s="1"/>
  <c r="O3" i="37"/>
  <c r="J3" i="37"/>
  <c r="Z3" i="37" s="1"/>
  <c r="O2" i="37"/>
  <c r="J2" i="37"/>
  <c r="AB2" i="37" s="1"/>
  <c r="AC160" i="37" l="1"/>
  <c r="AA8" i="37"/>
  <c r="AA14" i="37"/>
  <c r="AB106" i="37"/>
  <c r="Z108" i="37"/>
  <c r="O108" i="37" s="1"/>
  <c r="AC338" i="37"/>
  <c r="AB15" i="37"/>
  <c r="AB107" i="37"/>
  <c r="N2" i="37"/>
  <c r="Z4" i="37"/>
  <c r="AC4" i="37" s="1"/>
  <c r="Z6" i="37"/>
  <c r="AC6" i="37" s="1"/>
  <c r="AB9" i="37"/>
  <c r="AB11" i="37"/>
  <c r="AB13" i="37"/>
  <c r="AA17" i="37"/>
  <c r="AB19" i="37"/>
  <c r="AB21" i="37"/>
  <c r="AC164" i="37"/>
  <c r="Z2" i="37"/>
  <c r="AC2" i="37" s="1"/>
  <c r="AB7" i="37"/>
  <c r="AB8" i="37"/>
  <c r="AB10" i="37"/>
  <c r="AB12" i="37"/>
  <c r="AB16" i="37"/>
  <c r="AB18" i="37"/>
  <c r="AB20" i="37"/>
  <c r="AA22" i="37"/>
  <c r="AA2" i="37"/>
  <c r="O167" i="37"/>
  <c r="AC167" i="37"/>
  <c r="O140" i="37"/>
  <c r="AC140" i="37"/>
  <c r="N3" i="37"/>
  <c r="AC3" i="37"/>
  <c r="AB4" i="37"/>
  <c r="AA4" i="37" s="1"/>
  <c r="N5" i="37"/>
  <c r="AC5" i="37"/>
  <c r="J349" i="37"/>
  <c r="J348" i="37"/>
  <c r="J347" i="37"/>
  <c r="J346" i="37"/>
  <c r="J345" i="37"/>
  <c r="J344" i="37"/>
  <c r="J269" i="37"/>
  <c r="J268" i="37"/>
  <c r="J267" i="37"/>
  <c r="J266" i="37"/>
  <c r="J265" i="37"/>
  <c r="J264" i="37"/>
  <c r="L263" i="37"/>
  <c r="L262" i="37"/>
  <c r="L261" i="37"/>
  <c r="L260" i="37"/>
  <c r="L259" i="37"/>
  <c r="J258" i="37"/>
  <c r="J257" i="37"/>
  <c r="J256" i="37"/>
  <c r="J255" i="37"/>
  <c r="J254" i="37"/>
  <c r="J251" i="37"/>
  <c r="J326" i="37"/>
  <c r="J325" i="37"/>
  <c r="J324" i="37"/>
  <c r="J323" i="37"/>
  <c r="J322" i="37"/>
  <c r="J321" i="37"/>
  <c r="J320" i="37"/>
  <c r="J253" i="37"/>
  <c r="J252" i="37"/>
  <c r="J250" i="37"/>
  <c r="J249" i="37"/>
  <c r="J247" i="37"/>
  <c r="J246" i="37"/>
  <c r="J245" i="37"/>
  <c r="J244" i="37"/>
  <c r="J243" i="37"/>
  <c r="J242" i="37"/>
  <c r="J241" i="37"/>
  <c r="J240" i="37"/>
  <c r="J239" i="37"/>
  <c r="J238" i="37"/>
  <c r="J237" i="37"/>
  <c r="J236" i="37"/>
  <c r="J235" i="37"/>
  <c r="J234" i="37"/>
  <c r="J233" i="37"/>
  <c r="J232" i="37"/>
  <c r="J231" i="37"/>
  <c r="J230" i="37"/>
  <c r="J229" i="37"/>
  <c r="J228" i="37"/>
  <c r="J227" i="37"/>
  <c r="J226" i="37"/>
  <c r="J225" i="37"/>
  <c r="J224" i="37"/>
  <c r="AB6" i="37"/>
  <c r="AA6" i="37" s="1"/>
  <c r="Z7" i="37"/>
  <c r="O7" i="37" s="1"/>
  <c r="N8" i="37"/>
  <c r="N9" i="37"/>
  <c r="AA9" i="37"/>
  <c r="N10" i="37"/>
  <c r="AA10" i="37"/>
  <c r="N11" i="37"/>
  <c r="AA11" i="37"/>
  <c r="N12" i="37"/>
  <c r="AA12" i="37"/>
  <c r="N13" i="37"/>
  <c r="AA13" i="37"/>
  <c r="Z14" i="37"/>
  <c r="O14" i="37" s="1"/>
  <c r="AB14" i="37"/>
  <c r="Z15" i="37"/>
  <c r="O15" i="37" s="1"/>
  <c r="N16" i="37"/>
  <c r="AA16" i="37"/>
  <c r="Z17" i="37"/>
  <c r="O17" i="37" s="1"/>
  <c r="AB17" i="37"/>
  <c r="Z18" i="37"/>
  <c r="O18" i="37" s="1"/>
  <c r="Z19" i="37"/>
  <c r="O19" i="37" s="1"/>
  <c r="Z20" i="37"/>
  <c r="O20" i="37" s="1"/>
  <c r="Z21" i="37"/>
  <c r="O21" i="37" s="1"/>
  <c r="N23" i="37"/>
  <c r="AA23" i="37"/>
  <c r="N24" i="37"/>
  <c r="AA24" i="37"/>
  <c r="N25" i="37"/>
  <c r="AA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AC47" i="37"/>
  <c r="AC49" i="37"/>
  <c r="AC51" i="37"/>
  <c r="AC53" i="37"/>
  <c r="AC55" i="37"/>
  <c r="AC57" i="37"/>
  <c r="AC59" i="37"/>
  <c r="AC61" i="37"/>
  <c r="AC63" i="37"/>
  <c r="AC65" i="37"/>
  <c r="AC67" i="37"/>
  <c r="AC69" i="37"/>
  <c r="AC71" i="37"/>
  <c r="AC73" i="37"/>
  <c r="AC75" i="37"/>
  <c r="AC77" i="37"/>
  <c r="AC79" i="37"/>
  <c r="AC81" i="37"/>
  <c r="AC83" i="37"/>
  <c r="AC85" i="37"/>
  <c r="AC87" i="37"/>
  <c r="AC89" i="37"/>
  <c r="AC91" i="37"/>
  <c r="AC93" i="37"/>
  <c r="AC95" i="37"/>
  <c r="AC97" i="37"/>
  <c r="AC99" i="37"/>
  <c r="AC101" i="37"/>
  <c r="AC103" i="37"/>
  <c r="N104" i="37"/>
  <c r="AA104" i="37"/>
  <c r="N105" i="37"/>
  <c r="AA105" i="37"/>
  <c r="Z106" i="37"/>
  <c r="O106" i="37" s="1"/>
  <c r="Z107" i="37"/>
  <c r="O107" i="37" s="1"/>
  <c r="AC108" i="37"/>
  <c r="AB108" i="37" s="1"/>
  <c r="N109" i="37"/>
  <c r="AA109" i="37"/>
  <c r="N110" i="37"/>
  <c r="Z110" i="37"/>
  <c r="AC110" i="37" s="1"/>
  <c r="AB110" i="37" s="1"/>
  <c r="N111" i="37"/>
  <c r="Z111" i="37"/>
  <c r="AC111" i="37" s="1"/>
  <c r="AB111" i="37" s="1"/>
  <c r="N112" i="37"/>
  <c r="Z112" i="37"/>
  <c r="AC112" i="37" s="1"/>
  <c r="AB112" i="37"/>
  <c r="AB355" i="37"/>
  <c r="N309" i="37"/>
  <c r="L309" i="37" s="1"/>
  <c r="Z309" i="37" s="1"/>
  <c r="AC335" i="37"/>
  <c r="AB167" i="37"/>
  <c r="AB166" i="37"/>
  <c r="AA167" i="37"/>
  <c r="N138" i="37"/>
  <c r="L138" i="37" s="1"/>
  <c r="Z138" i="37" s="1"/>
  <c r="AC113" i="37"/>
  <c r="AB140" i="37"/>
  <c r="AA140" i="37" s="1"/>
  <c r="AC121" i="37"/>
  <c r="AC119" i="37"/>
  <c r="AC117" i="37"/>
  <c r="AC115" i="37"/>
  <c r="AB3" i="37"/>
  <c r="AA3" i="37" s="1"/>
  <c r="AB5" i="37"/>
  <c r="AA5" i="37" s="1"/>
  <c r="N6" i="37"/>
  <c r="N7" i="37"/>
  <c r="AA7" i="37"/>
  <c r="AC7" i="37"/>
  <c r="J343" i="37"/>
  <c r="J342" i="37"/>
  <c r="J341" i="37"/>
  <c r="J340" i="37"/>
  <c r="Z8" i="37"/>
  <c r="O8" i="37" s="1"/>
  <c r="Z9" i="37"/>
  <c r="O9" i="37" s="1"/>
  <c r="Z10" i="37"/>
  <c r="O10" i="37" s="1"/>
  <c r="Z11" i="37"/>
  <c r="O11" i="37" s="1"/>
  <c r="Z12" i="37"/>
  <c r="O12" i="37" s="1"/>
  <c r="Z13" i="37"/>
  <c r="O13" i="37" s="1"/>
  <c r="N14" i="37"/>
  <c r="AC14" i="37"/>
  <c r="N15" i="37"/>
  <c r="AA15" i="37"/>
  <c r="Z16" i="37"/>
  <c r="O16" i="37" s="1"/>
  <c r="N17" i="37"/>
  <c r="N18" i="37"/>
  <c r="AA18" i="37"/>
  <c r="AC18" i="37"/>
  <c r="N19" i="37"/>
  <c r="AA19" i="37"/>
  <c r="N20" i="37"/>
  <c r="AA20" i="37"/>
  <c r="N21" i="37"/>
  <c r="AA21" i="37"/>
  <c r="Z22" i="37"/>
  <c r="O22" i="37" s="1"/>
  <c r="N22" i="37" s="1"/>
  <c r="AB22" i="37"/>
  <c r="Z23" i="37"/>
  <c r="O23" i="37" s="1"/>
  <c r="AB23" i="37"/>
  <c r="Z24" i="37"/>
  <c r="O24" i="37" s="1"/>
  <c r="AB24" i="37"/>
  <c r="Z25" i="37"/>
  <c r="O25" i="37" s="1"/>
  <c r="AB25" i="37"/>
  <c r="AC46" i="37"/>
  <c r="AC48" i="37"/>
  <c r="AC50" i="37"/>
  <c r="AC52" i="37"/>
  <c r="AC54" i="37"/>
  <c r="AC56" i="37"/>
  <c r="AC58" i="37"/>
  <c r="AC60" i="37"/>
  <c r="AC62" i="37"/>
  <c r="AC64" i="37"/>
  <c r="AC66" i="37"/>
  <c r="AC68" i="37"/>
  <c r="AC70" i="37"/>
  <c r="AC72" i="37"/>
  <c r="AC74" i="37"/>
  <c r="AC76" i="37"/>
  <c r="AC78" i="37"/>
  <c r="AC80" i="37"/>
  <c r="AC82" i="37"/>
  <c r="AC84" i="37"/>
  <c r="AC86" i="37"/>
  <c r="AC88" i="37"/>
  <c r="AC90" i="37"/>
  <c r="AC92" i="37"/>
  <c r="AC94" i="37"/>
  <c r="AC96" i="37"/>
  <c r="AC98" i="37"/>
  <c r="AC100" i="37"/>
  <c r="AC102" i="37"/>
  <c r="Z104" i="37"/>
  <c r="O104" i="37" s="1"/>
  <c r="AB104" i="37"/>
  <c r="Z105" i="37"/>
  <c r="O105" i="37" s="1"/>
  <c r="AC105" i="37"/>
  <c r="AB105" i="37" s="1"/>
  <c r="N106" i="37"/>
  <c r="AA106" i="37"/>
  <c r="N107" i="37"/>
  <c r="AA107" i="37"/>
  <c r="N108" i="37"/>
  <c r="AA108" i="37"/>
  <c r="Z109" i="37"/>
  <c r="O109" i="37" s="1"/>
  <c r="AB109" i="37"/>
  <c r="AA110" i="37"/>
  <c r="AA111" i="37"/>
  <c r="AA112" i="37"/>
  <c r="N308" i="37"/>
  <c r="L308" i="37" s="1"/>
  <c r="Z308" i="37" s="1"/>
  <c r="AC336" i="37"/>
  <c r="Z168" i="37"/>
  <c r="Z166" i="37"/>
  <c r="AB139" i="37"/>
  <c r="Z139" i="37"/>
  <c r="AA139" i="37"/>
  <c r="N139" i="37"/>
  <c r="AC120" i="37"/>
  <c r="AC118" i="37"/>
  <c r="AC116" i="37"/>
  <c r="AC114" i="37"/>
  <c r="D29" i="39"/>
  <c r="I33" i="38"/>
  <c r="H33" i="38"/>
  <c r="G33" i="38"/>
  <c r="F33" i="38"/>
  <c r="E33" i="38"/>
  <c r="D33" i="38"/>
  <c r="C33" i="38"/>
  <c r="B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I12" i="38"/>
  <c r="H12" i="38"/>
  <c r="G12" i="38"/>
  <c r="F12" i="38"/>
  <c r="E12" i="38"/>
  <c r="D12" i="38"/>
  <c r="C12" i="38"/>
  <c r="B12" i="38"/>
  <c r="J11" i="38"/>
  <c r="J10" i="38"/>
  <c r="J9" i="38"/>
  <c r="J8" i="38"/>
  <c r="J7" i="38"/>
  <c r="J6" i="38"/>
  <c r="J5" i="38"/>
  <c r="J4" i="38"/>
  <c r="I20" i="31"/>
  <c r="I40" i="31" s="1"/>
  <c r="H20" i="31"/>
  <c r="H41" i="31" s="1"/>
  <c r="G20" i="31"/>
  <c r="G35" i="31" s="1"/>
  <c r="F20" i="31"/>
  <c r="F41" i="31" s="1"/>
  <c r="E20" i="31"/>
  <c r="E39" i="31" s="1"/>
  <c r="D20" i="31"/>
  <c r="D41" i="31" s="1"/>
  <c r="C20" i="31"/>
  <c r="C35" i="31" s="1"/>
  <c r="B20" i="31"/>
  <c r="B41" i="31" s="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J6" i="31"/>
  <c r="J5" i="31"/>
  <c r="J4" i="31"/>
  <c r="J3" i="31"/>
  <c r="B21" i="14"/>
  <c r="C15" i="14"/>
  <c r="C13" i="14"/>
  <c r="AC20" i="37" l="1"/>
  <c r="AC107" i="37"/>
  <c r="D38" i="38"/>
  <c r="Z38" i="38" s="1"/>
  <c r="D39" i="38"/>
  <c r="Z39" i="38" s="1"/>
  <c r="D40" i="38"/>
  <c r="Z40" i="38" s="1"/>
  <c r="D41" i="38"/>
  <c r="Z41" i="38" s="1"/>
  <c r="D42" i="38"/>
  <c r="Z42" i="38" s="1"/>
  <c r="D43" i="38"/>
  <c r="Z43" i="38" s="1"/>
  <c r="D44" i="38"/>
  <c r="Z44" i="38" s="1"/>
  <c r="D45" i="38"/>
  <c r="Z45" i="38" s="1"/>
  <c r="D46" i="38"/>
  <c r="Z46" i="38" s="1"/>
  <c r="D47" i="38"/>
  <c r="Z47" i="38" s="1"/>
  <c r="D48" i="38"/>
  <c r="Z48" i="38" s="1"/>
  <c r="D49" i="38"/>
  <c r="Z49" i="38" s="1"/>
  <c r="D50" i="38"/>
  <c r="Z50" i="38" s="1"/>
  <c r="D51" i="38"/>
  <c r="Z51" i="38" s="1"/>
  <c r="D37" i="38"/>
  <c r="D52" i="38"/>
  <c r="Z52" i="38" s="1"/>
  <c r="D53" i="38"/>
  <c r="Z53" i="38" s="1"/>
  <c r="H37" i="38"/>
  <c r="H52" i="38"/>
  <c r="AD52" i="38" s="1"/>
  <c r="H53" i="38"/>
  <c r="AD53" i="38" s="1"/>
  <c r="H38" i="38"/>
  <c r="AD38" i="38" s="1"/>
  <c r="H39" i="38"/>
  <c r="AD39" i="38" s="1"/>
  <c r="H40" i="38"/>
  <c r="AD40" i="38" s="1"/>
  <c r="H41" i="38"/>
  <c r="AD41" i="38" s="1"/>
  <c r="H42" i="38"/>
  <c r="AD42" i="38" s="1"/>
  <c r="H43" i="38"/>
  <c r="AD43" i="38" s="1"/>
  <c r="H44" i="38"/>
  <c r="AD44" i="38" s="1"/>
  <c r="H45" i="38"/>
  <c r="AD45" i="38" s="1"/>
  <c r="H46" i="38"/>
  <c r="AD46" i="38" s="1"/>
  <c r="H47" i="38"/>
  <c r="AD47" i="38" s="1"/>
  <c r="H48" i="38"/>
  <c r="AD48" i="38" s="1"/>
  <c r="H49" i="38"/>
  <c r="AD49" i="38" s="1"/>
  <c r="H50" i="38"/>
  <c r="AD50" i="38" s="1"/>
  <c r="H51" i="38"/>
  <c r="AD51" i="38" s="1"/>
  <c r="E38" i="38"/>
  <c r="AA38" i="38" s="1"/>
  <c r="E39" i="38"/>
  <c r="AA39" i="38" s="1"/>
  <c r="E40" i="38"/>
  <c r="AA40" i="38" s="1"/>
  <c r="E41" i="38"/>
  <c r="AA41" i="38" s="1"/>
  <c r="E42" i="38"/>
  <c r="AA42" i="38" s="1"/>
  <c r="E43" i="38"/>
  <c r="AA43" i="38" s="1"/>
  <c r="E44" i="38"/>
  <c r="AA44" i="38" s="1"/>
  <c r="E45" i="38"/>
  <c r="AA45" i="38" s="1"/>
  <c r="E46" i="38"/>
  <c r="AA46" i="38" s="1"/>
  <c r="E47" i="38"/>
  <c r="AA47" i="38" s="1"/>
  <c r="E48" i="38"/>
  <c r="AA48" i="38" s="1"/>
  <c r="E49" i="38"/>
  <c r="AA49" i="38" s="1"/>
  <c r="E50" i="38"/>
  <c r="AA50" i="38" s="1"/>
  <c r="E51" i="38"/>
  <c r="AA51" i="38" s="1"/>
  <c r="E52" i="38"/>
  <c r="AA52" i="38" s="1"/>
  <c r="E53" i="38"/>
  <c r="AA53" i="38" s="1"/>
  <c r="E37" i="38"/>
  <c r="I52" i="38"/>
  <c r="AE52" i="38" s="1"/>
  <c r="I53" i="38"/>
  <c r="AE53" i="38" s="1"/>
  <c r="I41" i="38"/>
  <c r="AE41" i="38" s="1"/>
  <c r="I45" i="38"/>
  <c r="AE45" i="38" s="1"/>
  <c r="I49" i="38"/>
  <c r="AE49" i="38" s="1"/>
  <c r="I44" i="38"/>
  <c r="AE44" i="38" s="1"/>
  <c r="I38" i="38"/>
  <c r="AE38" i="38" s="1"/>
  <c r="I42" i="38"/>
  <c r="AE42" i="38" s="1"/>
  <c r="I46" i="38"/>
  <c r="AE46" i="38" s="1"/>
  <c r="I50" i="38"/>
  <c r="AE50" i="38" s="1"/>
  <c r="I39" i="38"/>
  <c r="AE39" i="38" s="1"/>
  <c r="I43" i="38"/>
  <c r="AE43" i="38" s="1"/>
  <c r="I47" i="38"/>
  <c r="AE47" i="38" s="1"/>
  <c r="I51" i="38"/>
  <c r="AE51" i="38" s="1"/>
  <c r="I37" i="38"/>
  <c r="I40" i="38"/>
  <c r="AE40" i="38" s="1"/>
  <c r="I48" i="38"/>
  <c r="AE48" i="38" s="1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37" i="38"/>
  <c r="F38" i="38"/>
  <c r="AB38" i="38" s="1"/>
  <c r="F39" i="38"/>
  <c r="AB39" i="38" s="1"/>
  <c r="F40" i="38"/>
  <c r="AB40" i="38" s="1"/>
  <c r="F41" i="38"/>
  <c r="AB41" i="38" s="1"/>
  <c r="F42" i="38"/>
  <c r="AB42" i="38" s="1"/>
  <c r="F43" i="38"/>
  <c r="AB43" i="38" s="1"/>
  <c r="F44" i="38"/>
  <c r="AB44" i="38" s="1"/>
  <c r="F45" i="38"/>
  <c r="AB45" i="38" s="1"/>
  <c r="F46" i="38"/>
  <c r="AB46" i="38" s="1"/>
  <c r="F47" i="38"/>
  <c r="AB47" i="38" s="1"/>
  <c r="F48" i="38"/>
  <c r="AB48" i="38" s="1"/>
  <c r="F49" i="38"/>
  <c r="AB49" i="38" s="1"/>
  <c r="F50" i="38"/>
  <c r="AB50" i="38" s="1"/>
  <c r="F51" i="38"/>
  <c r="AB51" i="38" s="1"/>
  <c r="F37" i="38"/>
  <c r="F52" i="38"/>
  <c r="AB52" i="38" s="1"/>
  <c r="F53" i="38"/>
  <c r="AB53" i="38" s="1"/>
  <c r="C38" i="38"/>
  <c r="Y38" i="38" s="1"/>
  <c r="C39" i="38"/>
  <c r="Y39" i="38" s="1"/>
  <c r="C40" i="38"/>
  <c r="Y40" i="38" s="1"/>
  <c r="C41" i="38"/>
  <c r="Y41" i="38" s="1"/>
  <c r="C42" i="38"/>
  <c r="Y42" i="38" s="1"/>
  <c r="C43" i="38"/>
  <c r="Y43" i="38" s="1"/>
  <c r="C44" i="38"/>
  <c r="Y44" i="38" s="1"/>
  <c r="C45" i="38"/>
  <c r="Y45" i="38" s="1"/>
  <c r="C46" i="38"/>
  <c r="Y46" i="38" s="1"/>
  <c r="C47" i="38"/>
  <c r="Y47" i="38" s="1"/>
  <c r="C48" i="38"/>
  <c r="Y48" i="38" s="1"/>
  <c r="C49" i="38"/>
  <c r="Y49" i="38" s="1"/>
  <c r="C50" i="38"/>
  <c r="Y50" i="38" s="1"/>
  <c r="C51" i="38"/>
  <c r="Y51" i="38" s="1"/>
  <c r="C52" i="38"/>
  <c r="Y52" i="38" s="1"/>
  <c r="C53" i="38"/>
  <c r="Y53" i="38" s="1"/>
  <c r="C37" i="38"/>
  <c r="G38" i="38"/>
  <c r="AC38" i="38" s="1"/>
  <c r="G39" i="38"/>
  <c r="AC39" i="38" s="1"/>
  <c r="G40" i="38"/>
  <c r="AC40" i="38" s="1"/>
  <c r="G41" i="38"/>
  <c r="AC41" i="38" s="1"/>
  <c r="G42" i="38"/>
  <c r="AC42" i="38" s="1"/>
  <c r="G43" i="38"/>
  <c r="AC43" i="38" s="1"/>
  <c r="G44" i="38"/>
  <c r="AC44" i="38" s="1"/>
  <c r="G45" i="38"/>
  <c r="AC45" i="38" s="1"/>
  <c r="G46" i="38"/>
  <c r="AC46" i="38" s="1"/>
  <c r="G47" i="38"/>
  <c r="AC47" i="38" s="1"/>
  <c r="G48" i="38"/>
  <c r="AC48" i="38" s="1"/>
  <c r="G49" i="38"/>
  <c r="AC49" i="38" s="1"/>
  <c r="G50" i="38"/>
  <c r="AC50" i="38" s="1"/>
  <c r="G51" i="38"/>
  <c r="AC51" i="38" s="1"/>
  <c r="G52" i="38"/>
  <c r="AC52" i="38" s="1"/>
  <c r="G53" i="38"/>
  <c r="AC53" i="38" s="1"/>
  <c r="G37" i="38"/>
  <c r="AC19" i="37"/>
  <c r="AC15" i="37"/>
  <c r="AC106" i="37"/>
  <c r="AC21" i="37"/>
  <c r="F24" i="31"/>
  <c r="F26" i="31"/>
  <c r="F28" i="31"/>
  <c r="F30" i="31"/>
  <c r="F32" i="31"/>
  <c r="F34" i="31"/>
  <c r="F36" i="31"/>
  <c r="F38" i="31"/>
  <c r="F40" i="31"/>
  <c r="J20" i="31"/>
  <c r="J41" i="31" s="1"/>
  <c r="H24" i="31"/>
  <c r="H26" i="31"/>
  <c r="H28" i="31"/>
  <c r="H30" i="31"/>
  <c r="H32" i="31"/>
  <c r="H34" i="31"/>
  <c r="H36" i="31"/>
  <c r="H38" i="31"/>
  <c r="H40" i="31"/>
  <c r="AA308" i="37"/>
  <c r="AC17" i="37"/>
  <c r="J25" i="31"/>
  <c r="B26" i="31"/>
  <c r="B32" i="31"/>
  <c r="B36" i="31"/>
  <c r="B40" i="31"/>
  <c r="J12" i="38"/>
  <c r="AB308" i="37"/>
  <c r="B24" i="31"/>
  <c r="B28" i="31"/>
  <c r="B30" i="31"/>
  <c r="B34" i="31"/>
  <c r="B38" i="31"/>
  <c r="D24" i="31"/>
  <c r="D26" i="31"/>
  <c r="D28" i="31"/>
  <c r="D30" i="31"/>
  <c r="D32" i="31"/>
  <c r="D34" i="31"/>
  <c r="D36" i="31"/>
  <c r="D38" i="31"/>
  <c r="D40" i="31"/>
  <c r="J33" i="38"/>
  <c r="O309" i="37"/>
  <c r="AC309" i="37"/>
  <c r="O308" i="37"/>
  <c r="AC308" i="37"/>
  <c r="O138" i="37"/>
  <c r="AC138" i="37"/>
  <c r="E25" i="31"/>
  <c r="I25" i="31"/>
  <c r="E27" i="31"/>
  <c r="I27" i="31"/>
  <c r="E29" i="31"/>
  <c r="I29" i="31"/>
  <c r="E31" i="31"/>
  <c r="I31" i="31"/>
  <c r="C33" i="31"/>
  <c r="G33" i="31"/>
  <c r="I33" i="31"/>
  <c r="E35" i="31"/>
  <c r="I35" i="31"/>
  <c r="C37" i="31"/>
  <c r="G37" i="31"/>
  <c r="I37" i="31"/>
  <c r="C39" i="31"/>
  <c r="G39" i="31"/>
  <c r="I39" i="31"/>
  <c r="C41" i="31"/>
  <c r="E41" i="31"/>
  <c r="G41" i="31"/>
  <c r="I41" i="31"/>
  <c r="C24" i="31"/>
  <c r="E24" i="31"/>
  <c r="G24" i="31"/>
  <c r="I24" i="31"/>
  <c r="B25" i="31"/>
  <c r="D25" i="31"/>
  <c r="F25" i="31"/>
  <c r="H25" i="31"/>
  <c r="C26" i="31"/>
  <c r="E26" i="31"/>
  <c r="G26" i="31"/>
  <c r="I26" i="31"/>
  <c r="B27" i="31"/>
  <c r="D27" i="31"/>
  <c r="F27" i="31"/>
  <c r="H27" i="31"/>
  <c r="C28" i="31"/>
  <c r="E28" i="31"/>
  <c r="G28" i="31"/>
  <c r="I28" i="31"/>
  <c r="B29" i="31"/>
  <c r="D29" i="31"/>
  <c r="F29" i="31"/>
  <c r="H29" i="31"/>
  <c r="C30" i="31"/>
  <c r="E30" i="31"/>
  <c r="G30" i="31"/>
  <c r="I30" i="31"/>
  <c r="B31" i="31"/>
  <c r="D31" i="31"/>
  <c r="F31" i="31"/>
  <c r="H31" i="31"/>
  <c r="C32" i="31"/>
  <c r="E32" i="31"/>
  <c r="G32" i="31"/>
  <c r="I32" i="31"/>
  <c r="B33" i="31"/>
  <c r="D33" i="31"/>
  <c r="F33" i="31"/>
  <c r="H33" i="31"/>
  <c r="C34" i="31"/>
  <c r="E34" i="31"/>
  <c r="G34" i="31"/>
  <c r="I34" i="31"/>
  <c r="B35" i="31"/>
  <c r="D35" i="31"/>
  <c r="F35" i="31"/>
  <c r="H35" i="31"/>
  <c r="C36" i="31"/>
  <c r="E36" i="31"/>
  <c r="G36" i="31"/>
  <c r="I36" i="31"/>
  <c r="B37" i="31"/>
  <c r="D37" i="31"/>
  <c r="F37" i="31"/>
  <c r="H37" i="31"/>
  <c r="C38" i="31"/>
  <c r="E38" i="31"/>
  <c r="G38" i="31"/>
  <c r="I38" i="31"/>
  <c r="B39" i="31"/>
  <c r="D39" i="31"/>
  <c r="F39" i="31"/>
  <c r="H39" i="31"/>
  <c r="C40" i="31"/>
  <c r="E40" i="31"/>
  <c r="G40" i="31"/>
  <c r="O139" i="37"/>
  <c r="AC139" i="37"/>
  <c r="O166" i="37"/>
  <c r="AC166" i="37"/>
  <c r="AC339" i="37"/>
  <c r="AA340" i="37"/>
  <c r="AB340" i="37"/>
  <c r="Z340" i="37"/>
  <c r="AC340" i="37" s="1"/>
  <c r="N340" i="37"/>
  <c r="AA342" i="37"/>
  <c r="AB342" i="37"/>
  <c r="Z342" i="37"/>
  <c r="AC342" i="37" s="1"/>
  <c r="N342" i="37"/>
  <c r="AA138" i="37"/>
  <c r="AB138" i="37"/>
  <c r="AA309" i="37"/>
  <c r="AB309" i="37"/>
  <c r="AC109" i="37"/>
  <c r="AC104" i="37"/>
  <c r="AB44" i="37"/>
  <c r="Z44" i="37"/>
  <c r="O44" i="37" s="1"/>
  <c r="AA44" i="37"/>
  <c r="N44" i="37"/>
  <c r="AB42" i="37"/>
  <c r="Z42" i="37"/>
  <c r="O42" i="37" s="1"/>
  <c r="AA42" i="37"/>
  <c r="N42" i="37"/>
  <c r="AB40" i="37"/>
  <c r="Z40" i="37"/>
  <c r="O40" i="37" s="1"/>
  <c r="AA40" i="37"/>
  <c r="N40" i="37"/>
  <c r="AB38" i="37"/>
  <c r="Z38" i="37"/>
  <c r="O38" i="37" s="1"/>
  <c r="AA38" i="37"/>
  <c r="N38" i="37"/>
  <c r="AB36" i="37"/>
  <c r="Z36" i="37"/>
  <c r="O36" i="37" s="1"/>
  <c r="AA36" i="37"/>
  <c r="N36" i="37"/>
  <c r="AB34" i="37"/>
  <c r="Z34" i="37"/>
  <c r="O34" i="37" s="1"/>
  <c r="AA34" i="37"/>
  <c r="N34" i="37"/>
  <c r="AB32" i="37"/>
  <c r="Z32" i="37"/>
  <c r="O32" i="37" s="1"/>
  <c r="AA32" i="37"/>
  <c r="N32" i="37"/>
  <c r="AB30" i="37"/>
  <c r="Z30" i="37"/>
  <c r="O30" i="37" s="1"/>
  <c r="AA30" i="37"/>
  <c r="N30" i="37"/>
  <c r="AB28" i="37"/>
  <c r="Z28" i="37"/>
  <c r="O28" i="37" s="1"/>
  <c r="AA28" i="37"/>
  <c r="N28" i="37"/>
  <c r="AC25" i="37"/>
  <c r="AB26" i="37"/>
  <c r="Z26" i="37"/>
  <c r="O26" i="37" s="1"/>
  <c r="AA26" i="37"/>
  <c r="N26" i="37"/>
  <c r="AC23" i="37"/>
  <c r="AC11" i="37"/>
  <c r="AC9" i="37"/>
  <c r="AB225" i="37"/>
  <c r="Z225" i="37"/>
  <c r="N225" i="37"/>
  <c r="AA225" i="37"/>
  <c r="AB227" i="37"/>
  <c r="Z227" i="37"/>
  <c r="AC227" i="37" s="1"/>
  <c r="N227" i="37"/>
  <c r="AA227" i="37"/>
  <c r="AB229" i="37"/>
  <c r="Z229" i="37"/>
  <c r="AC229" i="37" s="1"/>
  <c r="N229" i="37"/>
  <c r="AA229" i="37"/>
  <c r="AB231" i="37"/>
  <c r="Z231" i="37"/>
  <c r="N231" i="37"/>
  <c r="AA231" i="37"/>
  <c r="AB233" i="37"/>
  <c r="Z233" i="37"/>
  <c r="N233" i="37"/>
  <c r="AA233" i="37"/>
  <c r="AB235" i="37"/>
  <c r="Z235" i="37"/>
  <c r="AC235" i="37" s="1"/>
  <c r="N235" i="37"/>
  <c r="AA235" i="37"/>
  <c r="AB237" i="37"/>
  <c r="Z237" i="37"/>
  <c r="AC237" i="37" s="1"/>
  <c r="N237" i="37"/>
  <c r="AA237" i="37"/>
  <c r="AB239" i="37"/>
  <c r="Z239" i="37"/>
  <c r="AC239" i="37" s="1"/>
  <c r="N239" i="37"/>
  <c r="AA239" i="37"/>
  <c r="AB241" i="37"/>
  <c r="Z241" i="37"/>
  <c r="AC241" i="37" s="1"/>
  <c r="N241" i="37"/>
  <c r="AA241" i="37"/>
  <c r="AB243" i="37"/>
  <c r="Z243" i="37"/>
  <c r="AC243" i="37" s="1"/>
  <c r="N243" i="37"/>
  <c r="AA243" i="37"/>
  <c r="AB245" i="37"/>
  <c r="Z245" i="37"/>
  <c r="AC245" i="37" s="1"/>
  <c r="N245" i="37"/>
  <c r="AA245" i="37"/>
  <c r="AB247" i="37"/>
  <c r="Z247" i="37"/>
  <c r="AA247" i="37"/>
  <c r="N247" i="37"/>
  <c r="N250" i="37"/>
  <c r="L250" i="37" s="1"/>
  <c r="AB250" i="37" s="1"/>
  <c r="N253" i="37"/>
  <c r="L253" i="37" s="1"/>
  <c r="AB253" i="37" s="1"/>
  <c r="AB321" i="37"/>
  <c r="Z321" i="37"/>
  <c r="AC321" i="37" s="1"/>
  <c r="N321" i="37"/>
  <c r="AA321" i="37"/>
  <c r="AB323" i="37"/>
  <c r="Z323" i="37"/>
  <c r="AC323" i="37" s="1"/>
  <c r="N323" i="37"/>
  <c r="AA323" i="37"/>
  <c r="AB325" i="37"/>
  <c r="Z325" i="37"/>
  <c r="AC325" i="37" s="1"/>
  <c r="N325" i="37"/>
  <c r="AA325" i="37"/>
  <c r="AA251" i="37"/>
  <c r="AB251" i="37"/>
  <c r="Z251" i="37"/>
  <c r="AC251" i="37" s="1"/>
  <c r="N251" i="37"/>
  <c r="AA255" i="37"/>
  <c r="AB255" i="37"/>
  <c r="Z255" i="37"/>
  <c r="N255" i="37"/>
  <c r="AA257" i="37"/>
  <c r="AB257" i="37"/>
  <c r="Z257" i="37"/>
  <c r="AC257" i="37" s="1"/>
  <c r="N257" i="37"/>
  <c r="AA259" i="37"/>
  <c r="O259" i="37"/>
  <c r="AB259" i="37"/>
  <c r="Z259" i="37"/>
  <c r="AC259" i="37" s="1"/>
  <c r="AA261" i="37"/>
  <c r="O261" i="37"/>
  <c r="AB261" i="37"/>
  <c r="Z261" i="37"/>
  <c r="AC261" i="37" s="1"/>
  <c r="AA263" i="37"/>
  <c r="O263" i="37"/>
  <c r="AB263" i="37"/>
  <c r="Z263" i="37"/>
  <c r="AC263" i="37" s="1"/>
  <c r="AA265" i="37"/>
  <c r="AB265" i="37"/>
  <c r="Z265" i="37"/>
  <c r="AC265" i="37" s="1"/>
  <c r="N265" i="37"/>
  <c r="AA267" i="37"/>
  <c r="AB267" i="37"/>
  <c r="Z267" i="37"/>
  <c r="N267" i="37"/>
  <c r="AA269" i="37"/>
  <c r="AB269" i="37"/>
  <c r="Z269" i="37"/>
  <c r="AC269" i="37" s="1"/>
  <c r="N269" i="37"/>
  <c r="AA345" i="37"/>
  <c r="AB345" i="37"/>
  <c r="Z345" i="37"/>
  <c r="AC345" i="37" s="1"/>
  <c r="N345" i="37"/>
  <c r="AA347" i="37"/>
  <c r="N347" i="37"/>
  <c r="AB347" i="37"/>
  <c r="Z347" i="37"/>
  <c r="O347" i="37" s="1"/>
  <c r="AA349" i="37"/>
  <c r="AB349" i="37"/>
  <c r="Z349" i="37"/>
  <c r="AC349" i="37" s="1"/>
  <c r="N349" i="37"/>
  <c r="C25" i="31"/>
  <c r="G25" i="31"/>
  <c r="C27" i="31"/>
  <c r="G27" i="31"/>
  <c r="C29" i="31"/>
  <c r="G29" i="31"/>
  <c r="C31" i="31"/>
  <c r="G31" i="31"/>
  <c r="E33" i="31"/>
  <c r="E37" i="31"/>
  <c r="O168" i="37"/>
  <c r="AC168" i="37"/>
  <c r="AB168" i="37" s="1"/>
  <c r="AA341" i="37"/>
  <c r="AB341" i="37"/>
  <c r="Z341" i="37"/>
  <c r="AC341" i="37" s="1"/>
  <c r="N341" i="37"/>
  <c r="AA343" i="37"/>
  <c r="AB343" i="37"/>
  <c r="Z343" i="37"/>
  <c r="AC343" i="37" s="1"/>
  <c r="N343" i="37"/>
  <c r="AB45" i="37"/>
  <c r="Z45" i="37"/>
  <c r="AA45" i="37"/>
  <c r="N45" i="37"/>
  <c r="AB43" i="37"/>
  <c r="Z43" i="37"/>
  <c r="O43" i="37" s="1"/>
  <c r="AA43" i="37"/>
  <c r="N43" i="37"/>
  <c r="AB41" i="37"/>
  <c r="Z41" i="37"/>
  <c r="O41" i="37" s="1"/>
  <c r="AA41" i="37"/>
  <c r="N41" i="37"/>
  <c r="AB39" i="37"/>
  <c r="Z39" i="37"/>
  <c r="O39" i="37" s="1"/>
  <c r="AA39" i="37"/>
  <c r="N39" i="37"/>
  <c r="AB37" i="37"/>
  <c r="Z37" i="37"/>
  <c r="O37" i="37" s="1"/>
  <c r="AA37" i="37"/>
  <c r="N37" i="37"/>
  <c r="AB35" i="37"/>
  <c r="Z35" i="37"/>
  <c r="O35" i="37" s="1"/>
  <c r="AA35" i="37"/>
  <c r="N35" i="37"/>
  <c r="AB33" i="37"/>
  <c r="Z33" i="37"/>
  <c r="O33" i="37" s="1"/>
  <c r="AA33" i="37"/>
  <c r="N33" i="37"/>
  <c r="AB31" i="37"/>
  <c r="Z31" i="37"/>
  <c r="O31" i="37" s="1"/>
  <c r="AA31" i="37"/>
  <c r="N31" i="37"/>
  <c r="AB29" i="37"/>
  <c r="Z29" i="37"/>
  <c r="O29" i="37" s="1"/>
  <c r="AA29" i="37"/>
  <c r="N29" i="37"/>
  <c r="AB27" i="37"/>
  <c r="Z27" i="37"/>
  <c r="O27" i="37" s="1"/>
  <c r="AA27" i="37"/>
  <c r="N27" i="37"/>
  <c r="AC24" i="37"/>
  <c r="AC22" i="37"/>
  <c r="AC12" i="37"/>
  <c r="AC10" i="37"/>
  <c r="AC8" i="37"/>
  <c r="AC223" i="37"/>
  <c r="AB224" i="37"/>
  <c r="Z224" i="37"/>
  <c r="AC224" i="37" s="1"/>
  <c r="N224" i="37"/>
  <c r="AA224" i="37"/>
  <c r="AC225" i="37"/>
  <c r="AB226" i="37"/>
  <c r="Z226" i="37"/>
  <c r="AC226" i="37" s="1"/>
  <c r="N226" i="37"/>
  <c r="AA226" i="37"/>
  <c r="AB228" i="37"/>
  <c r="Z228" i="37"/>
  <c r="AC228" i="37" s="1"/>
  <c r="N228" i="37"/>
  <c r="AA228" i="37"/>
  <c r="AB230" i="37"/>
  <c r="Z230" i="37"/>
  <c r="AC230" i="37" s="1"/>
  <c r="N230" i="37"/>
  <c r="AA230" i="37"/>
  <c r="AC231" i="37"/>
  <c r="AB232" i="37"/>
  <c r="Z232" i="37"/>
  <c r="AC232" i="37" s="1"/>
  <c r="N232" i="37"/>
  <c r="AA232" i="37"/>
  <c r="AC233" i="37"/>
  <c r="AB234" i="37"/>
  <c r="Z234" i="37"/>
  <c r="AC234" i="37" s="1"/>
  <c r="N234" i="37"/>
  <c r="AA234" i="37"/>
  <c r="AB236" i="37"/>
  <c r="Z236" i="37"/>
  <c r="AC236" i="37" s="1"/>
  <c r="N236" i="37"/>
  <c r="AA236" i="37"/>
  <c r="AB238" i="37"/>
  <c r="Z238" i="37"/>
  <c r="AC238" i="37" s="1"/>
  <c r="N238" i="37"/>
  <c r="AA238" i="37"/>
  <c r="AB240" i="37"/>
  <c r="Z240" i="37"/>
  <c r="AC240" i="37" s="1"/>
  <c r="N240" i="37"/>
  <c r="AA240" i="37"/>
  <c r="AB242" i="37"/>
  <c r="Z242" i="37"/>
  <c r="AC242" i="37" s="1"/>
  <c r="N242" i="37"/>
  <c r="AA242" i="37"/>
  <c r="AB244" i="37"/>
  <c r="Z244" i="37"/>
  <c r="AC244" i="37" s="1"/>
  <c r="N244" i="37"/>
  <c r="AA244" i="37"/>
  <c r="AB246" i="37"/>
  <c r="Z246" i="37"/>
  <c r="O246" i="37" s="1"/>
  <c r="AA246" i="37"/>
  <c r="N246" i="37"/>
  <c r="N249" i="37"/>
  <c r="L249" i="37" s="1"/>
  <c r="AA249" i="37" s="1"/>
  <c r="N252" i="37"/>
  <c r="L252" i="37" s="1"/>
  <c r="AA252" i="37" s="1"/>
  <c r="AC319" i="37"/>
  <c r="AB320" i="37"/>
  <c r="Z320" i="37"/>
  <c r="AC320" i="37" s="1"/>
  <c r="N320" i="37"/>
  <c r="AA320" i="37"/>
  <c r="AB322" i="37"/>
  <c r="Z322" i="37"/>
  <c r="AC322" i="37" s="1"/>
  <c r="N322" i="37"/>
  <c r="AA322" i="37"/>
  <c r="AB324" i="37"/>
  <c r="Z324" i="37"/>
  <c r="AC324" i="37" s="1"/>
  <c r="N324" i="37"/>
  <c r="AA324" i="37"/>
  <c r="AB326" i="37"/>
  <c r="Z326" i="37"/>
  <c r="AC326" i="37" s="1"/>
  <c r="N326" i="37"/>
  <c r="AA326" i="37"/>
  <c r="AA254" i="37"/>
  <c r="AB254" i="37"/>
  <c r="Z254" i="37"/>
  <c r="AC254" i="37" s="1"/>
  <c r="N254" i="37"/>
  <c r="AC255" i="37"/>
  <c r="AA256" i="37"/>
  <c r="AB256" i="37"/>
  <c r="Z256" i="37"/>
  <c r="AC256" i="37" s="1"/>
  <c r="N256" i="37"/>
  <c r="AA258" i="37"/>
  <c r="AB258" i="37"/>
  <c r="Z258" i="37"/>
  <c r="AC258" i="37" s="1"/>
  <c r="N258" i="37"/>
  <c r="AA260" i="37"/>
  <c r="O260" i="37"/>
  <c r="AB260" i="37"/>
  <c r="Z260" i="37"/>
  <c r="AC260" i="37" s="1"/>
  <c r="AA262" i="37"/>
  <c r="O262" i="37"/>
  <c r="AB262" i="37"/>
  <c r="Z262" i="37"/>
  <c r="AC262" i="37" s="1"/>
  <c r="AA264" i="37"/>
  <c r="AB264" i="37"/>
  <c r="Z264" i="37"/>
  <c r="AC264" i="37" s="1"/>
  <c r="N264" i="37"/>
  <c r="AA266" i="37"/>
  <c r="AB266" i="37"/>
  <c r="Z266" i="37"/>
  <c r="AC266" i="37" s="1"/>
  <c r="N266" i="37"/>
  <c r="AC267" i="37"/>
  <c r="AA268" i="37"/>
  <c r="AB268" i="37"/>
  <c r="Z268" i="37"/>
  <c r="AC268" i="37" s="1"/>
  <c r="N268" i="37"/>
  <c r="AA344" i="37"/>
  <c r="AB344" i="37"/>
  <c r="Z344" i="37"/>
  <c r="AC344" i="37" s="1"/>
  <c r="N344" i="37"/>
  <c r="AA346" i="37"/>
  <c r="N346" i="37"/>
  <c r="AB346" i="37"/>
  <c r="Z346" i="37"/>
  <c r="O346" i="37" s="1"/>
  <c r="AA348" i="37"/>
  <c r="AB348" i="37"/>
  <c r="Z348" i="37"/>
  <c r="AC348" i="37" s="1"/>
  <c r="N348" i="37"/>
  <c r="B10" i="14"/>
  <c r="B14" i="14" s="1"/>
  <c r="C9" i="14"/>
  <c r="C8" i="14"/>
  <c r="C7" i="14"/>
  <c r="C6" i="14"/>
  <c r="C5" i="14"/>
  <c r="C4" i="14"/>
  <c r="C2" i="14"/>
  <c r="AJ21" i="32"/>
  <c r="AN16" i="32"/>
  <c r="AM16" i="32"/>
  <c r="AL16" i="32"/>
  <c r="AN15" i="32"/>
  <c r="AM15" i="32"/>
  <c r="AL15" i="32"/>
  <c r="AN14" i="32"/>
  <c r="AM14" i="32"/>
  <c r="AL14" i="32"/>
  <c r="AN13" i="32"/>
  <c r="AM13" i="32"/>
  <c r="AL13" i="32"/>
  <c r="AN12" i="32"/>
  <c r="AM12" i="32"/>
  <c r="AL12" i="32"/>
  <c r="AN11" i="32"/>
  <c r="AM11" i="32"/>
  <c r="AL11" i="32"/>
  <c r="AN9" i="32"/>
  <c r="AM9" i="32"/>
  <c r="AL9" i="32"/>
  <c r="AN8" i="32"/>
  <c r="AM8" i="32"/>
  <c r="AL8" i="32"/>
  <c r="AN7" i="32"/>
  <c r="AM7" i="32"/>
  <c r="AL7" i="32"/>
  <c r="AN6" i="32"/>
  <c r="AM6" i="32"/>
  <c r="AL6" i="32"/>
  <c r="AN5" i="32"/>
  <c r="AM5" i="32"/>
  <c r="AL5" i="32"/>
  <c r="AN4" i="32"/>
  <c r="AM4" i="32"/>
  <c r="AL4" i="32"/>
  <c r="J34" i="31" l="1"/>
  <c r="J37" i="31"/>
  <c r="J28" i="31"/>
  <c r="AC37" i="38"/>
  <c r="AC54" i="38" s="1"/>
  <c r="G54" i="38"/>
  <c r="AB37" i="38"/>
  <c r="AB54" i="38" s="1"/>
  <c r="F54" i="38"/>
  <c r="X53" i="38"/>
  <c r="AF53" i="38" s="1"/>
  <c r="J53" i="38"/>
  <c r="X49" i="38"/>
  <c r="AF49" i="38" s="1"/>
  <c r="J49" i="38"/>
  <c r="X45" i="38"/>
  <c r="AF45" i="38" s="1"/>
  <c r="J45" i="38"/>
  <c r="X41" i="38"/>
  <c r="AF41" i="38" s="1"/>
  <c r="J41" i="38"/>
  <c r="Y37" i="38"/>
  <c r="Y54" i="38" s="1"/>
  <c r="C54" i="38"/>
  <c r="X52" i="38"/>
  <c r="AF52" i="38" s="1"/>
  <c r="J52" i="38"/>
  <c r="X48" i="38"/>
  <c r="AF48" i="38" s="1"/>
  <c r="J48" i="38"/>
  <c r="J44" i="38"/>
  <c r="X44" i="38"/>
  <c r="AF44" i="38" s="1"/>
  <c r="X40" i="38"/>
  <c r="AF40" i="38" s="1"/>
  <c r="J40" i="38"/>
  <c r="AA37" i="38"/>
  <c r="AA54" i="38" s="1"/>
  <c r="E54" i="38"/>
  <c r="Z37" i="38"/>
  <c r="Z54" i="38" s="1"/>
  <c r="D54" i="38"/>
  <c r="X51" i="38"/>
  <c r="AF51" i="38" s="1"/>
  <c r="J51" i="38"/>
  <c r="X47" i="38"/>
  <c r="AF47" i="38" s="1"/>
  <c r="J47" i="38"/>
  <c r="X43" i="38"/>
  <c r="AF43" i="38" s="1"/>
  <c r="J43" i="38"/>
  <c r="X39" i="38"/>
  <c r="AF39" i="38" s="1"/>
  <c r="J39" i="38"/>
  <c r="AE37" i="38"/>
  <c r="AE54" i="38" s="1"/>
  <c r="I54" i="38"/>
  <c r="H54" i="38"/>
  <c r="AD37" i="38"/>
  <c r="AD54" i="38" s="1"/>
  <c r="X37" i="38"/>
  <c r="J37" i="38"/>
  <c r="B54" i="38"/>
  <c r="X50" i="38"/>
  <c r="AF50" i="38" s="1"/>
  <c r="J50" i="38"/>
  <c r="X46" i="38"/>
  <c r="AF46" i="38" s="1"/>
  <c r="J46" i="38"/>
  <c r="X42" i="38"/>
  <c r="AF42" i="38" s="1"/>
  <c r="J42" i="38"/>
  <c r="X38" i="38"/>
  <c r="AF38" i="38" s="1"/>
  <c r="J38" i="38"/>
  <c r="AC42" i="37"/>
  <c r="J39" i="31"/>
  <c r="J36" i="31"/>
  <c r="J26" i="31"/>
  <c r="J29" i="31"/>
  <c r="AM19" i="32"/>
  <c r="AM21" i="32" s="1"/>
  <c r="AA253" i="37"/>
  <c r="AA250" i="37"/>
  <c r="Z253" i="37"/>
  <c r="O253" i="37" s="1"/>
  <c r="Z250" i="37"/>
  <c r="O250" i="37" s="1"/>
  <c r="Z249" i="37"/>
  <c r="AC32" i="37"/>
  <c r="AC36" i="37"/>
  <c r="AN18" i="32"/>
  <c r="AM18" i="32" s="1"/>
  <c r="AC347" i="37"/>
  <c r="Z252" i="37"/>
  <c r="AC252" i="37" s="1"/>
  <c r="AC38" i="37"/>
  <c r="J35" i="31"/>
  <c r="J40" i="31"/>
  <c r="J32" i="31"/>
  <c r="J31" i="31"/>
  <c r="AC44" i="37"/>
  <c r="C10" i="14"/>
  <c r="C14" i="14" s="1"/>
  <c r="C16" i="14" s="1"/>
  <c r="B16" i="14" s="1"/>
  <c r="AC28" i="37"/>
  <c r="AC40" i="37"/>
  <c r="J24" i="31"/>
  <c r="J33" i="31"/>
  <c r="J38" i="31"/>
  <c r="J30" i="31"/>
  <c r="J27" i="31"/>
  <c r="AL18" i="32"/>
  <c r="AL19" i="32"/>
  <c r="AL21" i="32" s="1"/>
  <c r="AN19" i="32"/>
  <c r="AN21" i="32" s="1"/>
  <c r="O252" i="37"/>
  <c r="O249" i="37"/>
  <c r="AC249" i="37"/>
  <c r="O45" i="37"/>
  <c r="AC45" i="37"/>
  <c r="AC29" i="37"/>
  <c r="AC33" i="37"/>
  <c r="AB252" i="37"/>
  <c r="AB249" i="37"/>
  <c r="AC26" i="37"/>
  <c r="AC30" i="37"/>
  <c r="AC34" i="37"/>
  <c r="AC346" i="37"/>
  <c r="O247" i="37"/>
  <c r="AC247" i="37"/>
  <c r="AC246" i="37"/>
  <c r="AC27" i="37"/>
  <c r="AC31" i="37"/>
  <c r="AC35" i="37"/>
  <c r="AC39" i="37"/>
  <c r="AC43" i="37"/>
  <c r="AC37" i="37"/>
  <c r="AC41" i="37"/>
  <c r="I26" i="15"/>
  <c r="F25" i="15"/>
  <c r="E25" i="15"/>
  <c r="D25" i="15"/>
  <c r="C25" i="15"/>
  <c r="J54" i="38" l="1"/>
  <c r="AF37" i="38"/>
  <c r="AF54" i="38" s="1"/>
  <c r="X54" i="38"/>
  <c r="AC250" i="37"/>
  <c r="AC253" i="37"/>
  <c r="L129" i="34"/>
  <c r="I129" i="34"/>
  <c r="K127" i="34"/>
  <c r="K125" i="34"/>
  <c r="J124" i="34"/>
  <c r="K122" i="34"/>
  <c r="K117" i="34"/>
  <c r="J115" i="34"/>
  <c r="K114" i="34"/>
  <c r="I108" i="34"/>
  <c r="I107" i="34"/>
  <c r="I105" i="34"/>
  <c r="I104" i="34"/>
  <c r="I103" i="34"/>
  <c r="I99" i="34"/>
  <c r="I98" i="34"/>
  <c r="I93" i="34"/>
  <c r="I65" i="34"/>
  <c r="I64" i="34"/>
  <c r="I63" i="34"/>
  <c r="I61" i="34"/>
  <c r="I60" i="34"/>
  <c r="I49" i="34"/>
  <c r="I48" i="34"/>
  <c r="I46" i="34"/>
  <c r="I45" i="34"/>
  <c r="I30" i="34"/>
  <c r="I29" i="34"/>
  <c r="I28" i="34"/>
  <c r="V455" i="6"/>
  <c r="AB455" i="6" s="1"/>
  <c r="Q455" i="6"/>
  <c r="O455" i="6"/>
  <c r="N455" i="6"/>
  <c r="V454" i="6"/>
  <c r="AB454" i="6" s="1"/>
  <c r="Q454" i="6"/>
  <c r="O454" i="6"/>
  <c r="N454" i="6"/>
  <c r="V452" i="6"/>
  <c r="Q452" i="6"/>
  <c r="AA452" i="6" s="1"/>
  <c r="O452" i="6"/>
  <c r="N452" i="6"/>
  <c r="V451" i="6"/>
  <c r="AB451" i="6" s="1"/>
  <c r="Q451" i="6"/>
  <c r="O451" i="6"/>
  <c r="N451" i="6"/>
  <c r="V449" i="6"/>
  <c r="AB449" i="6" s="1"/>
  <c r="Q449" i="6"/>
  <c r="O449" i="6"/>
  <c r="N449" i="6"/>
  <c r="V448" i="6"/>
  <c r="AB448" i="6" s="1"/>
  <c r="Q448" i="6"/>
  <c r="AA448" i="6" s="1"/>
  <c r="O448" i="6"/>
  <c r="N448" i="6"/>
  <c r="AB447" i="6"/>
  <c r="AA447" i="6"/>
  <c r="Z447" i="6"/>
  <c r="O447" i="6"/>
  <c r="N447" i="6"/>
  <c r="AB446" i="6"/>
  <c r="AA446" i="6"/>
  <c r="Z446" i="6"/>
  <c r="O446" i="6"/>
  <c r="N446" i="6"/>
  <c r="AB445" i="6"/>
  <c r="AA445" i="6"/>
  <c r="Z445" i="6"/>
  <c r="O445" i="6"/>
  <c r="N445" i="6"/>
  <c r="V443" i="6"/>
  <c r="Q443" i="6"/>
  <c r="AA443" i="6" s="1"/>
  <c r="O443" i="6"/>
  <c r="N443" i="6"/>
  <c r="V442" i="6"/>
  <c r="AB442" i="6" s="1"/>
  <c r="Q442" i="6"/>
  <c r="O442" i="6"/>
  <c r="N442" i="6"/>
  <c r="V440" i="6"/>
  <c r="AB440" i="6" s="1"/>
  <c r="Q440" i="6"/>
  <c r="O440" i="6"/>
  <c r="N440" i="6"/>
  <c r="V439" i="6"/>
  <c r="Q439" i="6"/>
  <c r="AA439" i="6" s="1"/>
  <c r="O439" i="6"/>
  <c r="N439" i="6"/>
  <c r="V437" i="6"/>
  <c r="AB437" i="6" s="1"/>
  <c r="Q437" i="6"/>
  <c r="O437" i="6"/>
  <c r="N437" i="6"/>
  <c r="V436" i="6"/>
  <c r="Q436" i="6"/>
  <c r="AA436" i="6" s="1"/>
  <c r="O436" i="6"/>
  <c r="N436" i="6"/>
  <c r="V434" i="6"/>
  <c r="Q434" i="6"/>
  <c r="AA434" i="6" s="1"/>
  <c r="O434" i="6"/>
  <c r="N434" i="6"/>
  <c r="V433" i="6"/>
  <c r="Q433" i="6"/>
  <c r="O433" i="6"/>
  <c r="N433" i="6"/>
  <c r="AB431" i="6"/>
  <c r="AA431" i="6"/>
  <c r="Z431" i="6"/>
  <c r="O431" i="6"/>
  <c r="N431" i="6"/>
  <c r="V430" i="6"/>
  <c r="AB430" i="6" s="1"/>
  <c r="Q430" i="6"/>
  <c r="O430" i="6"/>
  <c r="N430" i="6"/>
  <c r="V429" i="6"/>
  <c r="Q429" i="6"/>
  <c r="O429" i="6"/>
  <c r="N429" i="6"/>
  <c r="AB427" i="6"/>
  <c r="AA427" i="6"/>
  <c r="Z427" i="6"/>
  <c r="O427" i="6"/>
  <c r="N427" i="6"/>
  <c r="V426" i="6"/>
  <c r="Q426" i="6"/>
  <c r="AA426" i="6" s="1"/>
  <c r="O426" i="6"/>
  <c r="N426" i="6"/>
  <c r="V425" i="6"/>
  <c r="Q425" i="6"/>
  <c r="AA425" i="6" s="1"/>
  <c r="O425" i="6"/>
  <c r="N425" i="6"/>
  <c r="AB423" i="6"/>
  <c r="AA423" i="6"/>
  <c r="Z423" i="6"/>
  <c r="O423" i="6"/>
  <c r="N423" i="6"/>
  <c r="AB422" i="6"/>
  <c r="AA422" i="6"/>
  <c r="Z422" i="6"/>
  <c r="O422" i="6"/>
  <c r="N422" i="6"/>
  <c r="AB421" i="6"/>
  <c r="AA421" i="6"/>
  <c r="Z421" i="6"/>
  <c r="O421" i="6"/>
  <c r="N421" i="6"/>
  <c r="V419" i="6"/>
  <c r="AB419" i="6" s="1"/>
  <c r="Q419" i="6"/>
  <c r="O419" i="6"/>
  <c r="N419" i="6"/>
  <c r="V418" i="6"/>
  <c r="AB418" i="6" s="1"/>
  <c r="Q418" i="6"/>
  <c r="O418" i="6"/>
  <c r="N418" i="6"/>
  <c r="V416" i="6"/>
  <c r="Q416" i="6"/>
  <c r="O416" i="6"/>
  <c r="N416" i="6"/>
  <c r="V415" i="6"/>
  <c r="AB415" i="6" s="1"/>
  <c r="Q415" i="6"/>
  <c r="O415" i="6"/>
  <c r="N415" i="6"/>
  <c r="O414" i="6"/>
  <c r="O413" i="6"/>
  <c r="V411" i="6"/>
  <c r="Q411" i="6"/>
  <c r="O411" i="6"/>
  <c r="N411" i="6"/>
  <c r="V410" i="6"/>
  <c r="AB410" i="6" s="1"/>
  <c r="Q410" i="6"/>
  <c r="O410" i="6"/>
  <c r="N410" i="6"/>
  <c r="V408" i="6"/>
  <c r="Q408" i="6"/>
  <c r="AA408" i="6" s="1"/>
  <c r="O408" i="6"/>
  <c r="N408" i="6"/>
  <c r="V407" i="6"/>
  <c r="Q407" i="6"/>
  <c r="AA407" i="6" s="1"/>
  <c r="O407" i="6"/>
  <c r="N407" i="6"/>
  <c r="V405" i="6"/>
  <c r="AB405" i="6" s="1"/>
  <c r="Q405" i="6"/>
  <c r="O405" i="6"/>
  <c r="N405" i="6"/>
  <c r="V404" i="6"/>
  <c r="AB404" i="6" s="1"/>
  <c r="Q404" i="6"/>
  <c r="AA404" i="6" s="1"/>
  <c r="O404" i="6"/>
  <c r="N404" i="6"/>
  <c r="V402" i="6"/>
  <c r="Q402" i="6"/>
  <c r="AA402" i="6" s="1"/>
  <c r="O402" i="6"/>
  <c r="N402" i="6"/>
  <c r="V401" i="6"/>
  <c r="AB401" i="6" s="1"/>
  <c r="Q401" i="6"/>
  <c r="O401" i="6"/>
  <c r="N401" i="6"/>
  <c r="V399" i="6"/>
  <c r="AB399" i="6" s="1"/>
  <c r="Q399" i="6"/>
  <c r="O399" i="6"/>
  <c r="N399" i="6"/>
  <c r="V398" i="6"/>
  <c r="AB398" i="6" s="1"/>
  <c r="Q398" i="6"/>
  <c r="O398" i="6"/>
  <c r="N398" i="6"/>
  <c r="Z449" i="6" l="1"/>
  <c r="Z451" i="6"/>
  <c r="Z454" i="6"/>
  <c r="AC454" i="6" s="1"/>
  <c r="Z455" i="6"/>
  <c r="Z415" i="6"/>
  <c r="AC415" i="6" s="1"/>
  <c r="Z416" i="6"/>
  <c r="Z418" i="6"/>
  <c r="AC418" i="6" s="1"/>
  <c r="Z419" i="6"/>
  <c r="AC422" i="6"/>
  <c r="Z429" i="6"/>
  <c r="Z430" i="6"/>
  <c r="AC430" i="6" s="1"/>
  <c r="Z398" i="6"/>
  <c r="Z399" i="6"/>
  <c r="Z401" i="6"/>
  <c r="AC401" i="6" s="1"/>
  <c r="Z405" i="6"/>
  <c r="Z410" i="6"/>
  <c r="AC410" i="6" s="1"/>
  <c r="Z411" i="6"/>
  <c r="AA437" i="6"/>
  <c r="Z440" i="6"/>
  <c r="Z442" i="6"/>
  <c r="AC442" i="6" s="1"/>
  <c r="AA442" i="6"/>
  <c r="AA415" i="6"/>
  <c r="AA451" i="6"/>
  <c r="AA399" i="6"/>
  <c r="AA401" i="6"/>
  <c r="AA416" i="6"/>
  <c r="AA418" i="6"/>
  <c r="AA419" i="6"/>
  <c r="AA454" i="6"/>
  <c r="AA455" i="6"/>
  <c r="AA440" i="6"/>
  <c r="AA449" i="6"/>
  <c r="AA398" i="6"/>
  <c r="AA405" i="6"/>
  <c r="AA410" i="6"/>
  <c r="AA430" i="6"/>
  <c r="Z433" i="6"/>
  <c r="AC433" i="6" s="1"/>
  <c r="AB433" i="6" s="1"/>
  <c r="AA433" i="6" s="1"/>
  <c r="Z437" i="6"/>
  <c r="Z439" i="6"/>
  <c r="AC439" i="6" s="1"/>
  <c r="K129" i="34"/>
  <c r="J129" i="34" s="1"/>
  <c r="Z402" i="6"/>
  <c r="Z404" i="6"/>
  <c r="AC404" i="6" s="1"/>
  <c r="Z407" i="6"/>
  <c r="AC407" i="6" s="1"/>
  <c r="Z408" i="6"/>
  <c r="Z425" i="6"/>
  <c r="AC425" i="6" s="1"/>
  <c r="Z426" i="6"/>
  <c r="AC426" i="6" s="1"/>
  <c r="AB426" i="6" s="1"/>
  <c r="Z434" i="6"/>
  <c r="Z436" i="6"/>
  <c r="AC436" i="6" s="1"/>
  <c r="Z443" i="6"/>
  <c r="Z448" i="6"/>
  <c r="AC448" i="6" s="1"/>
  <c r="AC451" i="6"/>
  <c r="Z452" i="6"/>
  <c r="AC398" i="6"/>
  <c r="AC421" i="6"/>
  <c r="AC429" i="6"/>
  <c r="AB429" i="6" s="1"/>
  <c r="AA429" i="6" s="1"/>
  <c r="AB383" i="6"/>
  <c r="AA383" i="6"/>
  <c r="Z383" i="6"/>
  <c r="O383" i="6"/>
  <c r="N383" i="6"/>
  <c r="AB382" i="6"/>
  <c r="AA382" i="6"/>
  <c r="Z382" i="6"/>
  <c r="O382" i="6"/>
  <c r="N382" i="6"/>
  <c r="AB381" i="6"/>
  <c r="AA381" i="6"/>
  <c r="Z381" i="6"/>
  <c r="O381" i="6"/>
  <c r="N381" i="6"/>
  <c r="AB380" i="6"/>
  <c r="AA380" i="6"/>
  <c r="Z380" i="6"/>
  <c r="O380" i="6"/>
  <c r="N380" i="6"/>
  <c r="AB379" i="6"/>
  <c r="AA379" i="6"/>
  <c r="Z379" i="6"/>
  <c r="O379" i="6"/>
  <c r="N379" i="6"/>
  <c r="AB378" i="6"/>
  <c r="AA378" i="6"/>
  <c r="Z378" i="6"/>
  <c r="O378" i="6"/>
  <c r="N378" i="6"/>
  <c r="AB377" i="6"/>
  <c r="AA377" i="6"/>
  <c r="Z377" i="6"/>
  <c r="O377" i="6"/>
  <c r="N377" i="6"/>
  <c r="O376" i="6"/>
  <c r="J376" i="6"/>
  <c r="V375" i="6"/>
  <c r="Q375" i="6"/>
  <c r="O375" i="6"/>
  <c r="J375" i="6"/>
  <c r="V374" i="6"/>
  <c r="Q374" i="6"/>
  <c r="O374" i="6"/>
  <c r="J374" i="6"/>
  <c r="AB373" i="6"/>
  <c r="AA373" i="6"/>
  <c r="Z373" i="6"/>
  <c r="O373" i="6"/>
  <c r="N373" i="6"/>
  <c r="AB372" i="6"/>
  <c r="AA372" i="6"/>
  <c r="Z372" i="6"/>
  <c r="O372" i="6"/>
  <c r="N372" i="6"/>
  <c r="AB371" i="6"/>
  <c r="AA371" i="6"/>
  <c r="Z371" i="6"/>
  <c r="O371" i="6"/>
  <c r="N371" i="6"/>
  <c r="AB370" i="6"/>
  <c r="AA370" i="6"/>
  <c r="Z370" i="6"/>
  <c r="O370" i="6"/>
  <c r="N370" i="6"/>
  <c r="AB369" i="6"/>
  <c r="AA369" i="6"/>
  <c r="Z369" i="6"/>
  <c r="O369" i="6"/>
  <c r="N369" i="6"/>
  <c r="AB368" i="6"/>
  <c r="AA368" i="6"/>
  <c r="Z368" i="6"/>
  <c r="O368" i="6"/>
  <c r="N368" i="6"/>
  <c r="AB367" i="6"/>
  <c r="AA367" i="6"/>
  <c r="Z367" i="6"/>
  <c r="O367" i="6"/>
  <c r="N367" i="6"/>
  <c r="AB366" i="6"/>
  <c r="AA366" i="6"/>
  <c r="Z366" i="6"/>
  <c r="O366" i="6"/>
  <c r="N366" i="6"/>
  <c r="AB365" i="6"/>
  <c r="AA365" i="6"/>
  <c r="Z365" i="6"/>
  <c r="O365" i="6"/>
  <c r="N365" i="6"/>
  <c r="AB364" i="6"/>
  <c r="AA364" i="6"/>
  <c r="Z364" i="6"/>
  <c r="O364" i="6"/>
  <c r="N364" i="6"/>
  <c r="AB363" i="6"/>
  <c r="AA363" i="6"/>
  <c r="Z363" i="6"/>
  <c r="O363" i="6"/>
  <c r="N363" i="6"/>
  <c r="AB362" i="6"/>
  <c r="AA362" i="6"/>
  <c r="Z362" i="6"/>
  <c r="O362" i="6"/>
  <c r="N362" i="6"/>
  <c r="AB361" i="6"/>
  <c r="AA361" i="6"/>
  <c r="Z361" i="6"/>
  <c r="O361" i="6"/>
  <c r="N361" i="6"/>
  <c r="AB360" i="6"/>
  <c r="AA360" i="6"/>
  <c r="Z360" i="6"/>
  <c r="O360" i="6"/>
  <c r="N360" i="6"/>
  <c r="AB359" i="6"/>
  <c r="AA359" i="6"/>
  <c r="Z359" i="6"/>
  <c r="O359" i="6"/>
  <c r="N359" i="6"/>
  <c r="AB358" i="6"/>
  <c r="AA358" i="6"/>
  <c r="Z358" i="6"/>
  <c r="O358" i="6"/>
  <c r="N358" i="6"/>
  <c r="AB357" i="6"/>
  <c r="AA357" i="6"/>
  <c r="Z357" i="6"/>
  <c r="O357" i="6"/>
  <c r="N357" i="6"/>
  <c r="AB355" i="6"/>
  <c r="AA355" i="6"/>
  <c r="Z355" i="6"/>
  <c r="O355" i="6"/>
  <c r="N355" i="6"/>
  <c r="AB354" i="6"/>
  <c r="AA354" i="6"/>
  <c r="Z354" i="6"/>
  <c r="O354" i="6"/>
  <c r="N354" i="6"/>
  <c r="AB353" i="6"/>
  <c r="AA353" i="6"/>
  <c r="Z353" i="6"/>
  <c r="O353" i="6"/>
  <c r="N353" i="6"/>
  <c r="AB352" i="6"/>
  <c r="AA352" i="6"/>
  <c r="Z352" i="6"/>
  <c r="O352" i="6"/>
  <c r="N352" i="6"/>
  <c r="AB351" i="6"/>
  <c r="AA351" i="6"/>
  <c r="Z351" i="6"/>
  <c r="O351" i="6"/>
  <c r="N351" i="6"/>
  <c r="AB350" i="6"/>
  <c r="AA350" i="6"/>
  <c r="Z350" i="6"/>
  <c r="O350" i="6"/>
  <c r="N350" i="6"/>
  <c r="AB349" i="6"/>
  <c r="AA349" i="6"/>
  <c r="Z349" i="6"/>
  <c r="O349" i="6"/>
  <c r="N349" i="6"/>
  <c r="AB348" i="6"/>
  <c r="AA348" i="6"/>
  <c r="Z348" i="6"/>
  <c r="O348" i="6"/>
  <c r="N348" i="6"/>
  <c r="AB347" i="6"/>
  <c r="AA347" i="6"/>
  <c r="Z347" i="6"/>
  <c r="O347" i="6"/>
  <c r="N347" i="6"/>
  <c r="AB346" i="6"/>
  <c r="AA346" i="6"/>
  <c r="Z346" i="6"/>
  <c r="O346" i="6"/>
  <c r="N346" i="6"/>
  <c r="AB345" i="6"/>
  <c r="AA345" i="6"/>
  <c r="Z345" i="6"/>
  <c r="O345" i="6"/>
  <c r="N345" i="6"/>
  <c r="O343" i="6"/>
  <c r="J343" i="6"/>
  <c r="AB342" i="6"/>
  <c r="AA342" i="6"/>
  <c r="Z342" i="6"/>
  <c r="O342" i="6"/>
  <c r="N342" i="6"/>
  <c r="V341" i="6"/>
  <c r="Q341" i="6"/>
  <c r="O341" i="6"/>
  <c r="J341" i="6"/>
  <c r="AB340" i="6"/>
  <c r="AA340" i="6"/>
  <c r="Z340" i="6"/>
  <c r="O340" i="6"/>
  <c r="N340" i="6"/>
  <c r="AB339" i="6"/>
  <c r="AA339" i="6"/>
  <c r="Z339" i="6"/>
  <c r="O339" i="6"/>
  <c r="N339" i="6"/>
  <c r="AB338" i="6"/>
  <c r="AA338" i="6"/>
  <c r="Z338" i="6"/>
  <c r="O338" i="6"/>
  <c r="N338" i="6"/>
  <c r="AB337" i="6"/>
  <c r="AA337" i="6"/>
  <c r="Z337" i="6"/>
  <c r="O337" i="6"/>
  <c r="N337" i="6"/>
  <c r="AB336" i="6"/>
  <c r="AA336" i="6"/>
  <c r="Z336" i="6"/>
  <c r="O336" i="6"/>
  <c r="N336" i="6"/>
  <c r="L335" i="6"/>
  <c r="O335" i="6" s="1"/>
  <c r="L334" i="6"/>
  <c r="O334" i="6" s="1"/>
  <c r="L333" i="6"/>
  <c r="O333" i="6" s="1"/>
  <c r="L332" i="6"/>
  <c r="O332" i="6" s="1"/>
  <c r="L331" i="6"/>
  <c r="O331" i="6" s="1"/>
  <c r="L330" i="6"/>
  <c r="J330" i="6"/>
  <c r="L329" i="6"/>
  <c r="J329" i="6"/>
  <c r="L328" i="6"/>
  <c r="J328" i="6"/>
  <c r="L327" i="6"/>
  <c r="J327" i="6"/>
  <c r="O325" i="6"/>
  <c r="J325" i="6"/>
  <c r="AB325" i="6" s="1"/>
  <c r="O324" i="6"/>
  <c r="V323" i="6"/>
  <c r="Q323" i="6"/>
  <c r="O323" i="6"/>
  <c r="J323" i="6"/>
  <c r="V322" i="6"/>
  <c r="Q322" i="6"/>
  <c r="O322" i="6"/>
  <c r="J322" i="6"/>
  <c r="AB321" i="6"/>
  <c r="AA321" i="6"/>
  <c r="Z321" i="6"/>
  <c r="O321" i="6"/>
  <c r="N321" i="6"/>
  <c r="I320" i="6"/>
  <c r="AB319" i="6"/>
  <c r="AA319" i="6"/>
  <c r="Z319" i="6"/>
  <c r="O319" i="6"/>
  <c r="N319" i="6"/>
  <c r="L318" i="6"/>
  <c r="J318" i="6"/>
  <c r="L317" i="6"/>
  <c r="J317" i="6"/>
  <c r="V316" i="6"/>
  <c r="Q316" i="6"/>
  <c r="O316" i="6"/>
  <c r="J316" i="6"/>
  <c r="I315" i="6"/>
  <c r="L315" i="6" s="1"/>
  <c r="J315" i="6" s="1"/>
  <c r="AB315" i="6" s="1"/>
  <c r="AB314" i="6"/>
  <c r="AA314" i="6"/>
  <c r="Z314" i="6"/>
  <c r="O314" i="6"/>
  <c r="N314" i="6"/>
  <c r="AB313" i="6"/>
  <c r="AA313" i="6"/>
  <c r="Z313" i="6"/>
  <c r="O313" i="6"/>
  <c r="N313" i="6"/>
  <c r="AB312" i="6"/>
  <c r="AA312" i="6"/>
  <c r="Z312" i="6"/>
  <c r="O312" i="6"/>
  <c r="N312" i="6"/>
  <c r="O310" i="6"/>
  <c r="J310" i="6"/>
  <c r="O309" i="6"/>
  <c r="O308" i="6"/>
  <c r="O307" i="6"/>
  <c r="O306" i="6"/>
  <c r="O305" i="6"/>
  <c r="N304" i="6"/>
  <c r="N303" i="6"/>
  <c r="N302" i="6"/>
  <c r="N301" i="6"/>
  <c r="O300" i="6"/>
  <c r="O299" i="6"/>
  <c r="O298" i="6"/>
  <c r="O297" i="6"/>
  <c r="O295" i="6"/>
  <c r="J295" i="6"/>
  <c r="L294" i="6"/>
  <c r="O294" i="6" s="1"/>
  <c r="AB293" i="6"/>
  <c r="AA293" i="6"/>
  <c r="Z293" i="6"/>
  <c r="O293" i="6"/>
  <c r="N293" i="6"/>
  <c r="I292" i="6"/>
  <c r="AB291" i="6"/>
  <c r="AA291" i="6"/>
  <c r="Z291" i="6"/>
  <c r="O291" i="6"/>
  <c r="N291" i="6"/>
  <c r="AB290" i="6"/>
  <c r="AA290" i="6"/>
  <c r="Z290" i="6"/>
  <c r="O290" i="6"/>
  <c r="N290" i="6"/>
  <c r="I290" i="6"/>
  <c r="I289" i="6"/>
  <c r="L288" i="6"/>
  <c r="AB287" i="6"/>
  <c r="AA287" i="6"/>
  <c r="Z287" i="6"/>
  <c r="O287" i="6"/>
  <c r="N287" i="6"/>
  <c r="V286" i="6"/>
  <c r="Q286" i="6"/>
  <c r="O286" i="6"/>
  <c r="J286" i="6"/>
  <c r="AB285" i="6"/>
  <c r="AA285" i="6"/>
  <c r="Z285" i="6"/>
  <c r="O285" i="6"/>
  <c r="N285" i="6"/>
  <c r="L284" i="6"/>
  <c r="J284" i="6"/>
  <c r="L283" i="6"/>
  <c r="J283" i="6"/>
  <c r="V282" i="6"/>
  <c r="Q282" i="6"/>
  <c r="O282" i="6"/>
  <c r="J282" i="6"/>
  <c r="L281" i="6"/>
  <c r="J281" i="6"/>
  <c r="L280" i="6"/>
  <c r="J280" i="6"/>
  <c r="L279" i="6"/>
  <c r="J279" i="6"/>
  <c r="L278" i="6"/>
  <c r="Z278" i="6" s="1"/>
  <c r="O278" i="6" s="1"/>
  <c r="J278" i="6"/>
  <c r="L277" i="6"/>
  <c r="J277" i="6"/>
  <c r="L276" i="6"/>
  <c r="J276" i="6"/>
  <c r="L275" i="6"/>
  <c r="J275" i="6"/>
  <c r="AB274" i="6"/>
  <c r="AA274" i="6"/>
  <c r="Z274" i="6"/>
  <c r="O274" i="6"/>
  <c r="N274" i="6"/>
  <c r="AB273" i="6"/>
  <c r="AA273" i="6"/>
  <c r="Z273" i="6"/>
  <c r="O273" i="6"/>
  <c r="N273" i="6"/>
  <c r="AB272" i="6"/>
  <c r="AA272" i="6"/>
  <c r="Z272" i="6"/>
  <c r="O272" i="6"/>
  <c r="N272" i="6"/>
  <c r="AB271" i="6"/>
  <c r="AA271" i="6"/>
  <c r="Z271" i="6"/>
  <c r="O271" i="6"/>
  <c r="N271" i="6"/>
  <c r="O270" i="6"/>
  <c r="J270" i="6"/>
  <c r="AA270" i="6" s="1"/>
  <c r="O268" i="6"/>
  <c r="J268" i="6"/>
  <c r="AB267" i="6"/>
  <c r="AA267" i="6"/>
  <c r="Z267" i="6"/>
  <c r="O267" i="6"/>
  <c r="N267" i="6"/>
  <c r="O266" i="6"/>
  <c r="J266" i="6"/>
  <c r="AB266" i="6" s="1"/>
  <c r="O265" i="6"/>
  <c r="L264" i="6"/>
  <c r="J264" i="6"/>
  <c r="V263" i="6"/>
  <c r="Q263" i="6"/>
  <c r="O263" i="6"/>
  <c r="J263" i="6"/>
  <c r="AB263" i="6" s="1"/>
  <c r="AB262" i="6"/>
  <c r="AA262" i="6"/>
  <c r="Z262" i="6"/>
  <c r="O262" i="6"/>
  <c r="N262" i="6"/>
  <c r="AB261" i="6"/>
  <c r="AA261" i="6"/>
  <c r="Z261" i="6"/>
  <c r="O261" i="6"/>
  <c r="N261" i="6"/>
  <c r="AB260" i="6"/>
  <c r="AA260" i="6"/>
  <c r="Z260" i="6"/>
  <c r="O260" i="6"/>
  <c r="N260" i="6"/>
  <c r="AB259" i="6"/>
  <c r="AA259" i="6"/>
  <c r="Z259" i="6"/>
  <c r="O259" i="6"/>
  <c r="N259" i="6"/>
  <c r="AB258" i="6"/>
  <c r="AA258" i="6"/>
  <c r="Z258" i="6"/>
  <c r="O258" i="6"/>
  <c r="N258" i="6"/>
  <c r="AB257" i="6"/>
  <c r="AA257" i="6"/>
  <c r="Z257" i="6"/>
  <c r="O257" i="6"/>
  <c r="N257" i="6"/>
  <c r="AB256" i="6"/>
  <c r="AA256" i="6"/>
  <c r="Z256" i="6"/>
  <c r="O256" i="6"/>
  <c r="N256" i="6"/>
  <c r="AB255" i="6"/>
  <c r="AA255" i="6"/>
  <c r="Z255" i="6"/>
  <c r="O255" i="6"/>
  <c r="N255" i="6"/>
  <c r="L254" i="6"/>
  <c r="O254" i="6" s="1"/>
  <c r="L253" i="6"/>
  <c r="O253" i="6" s="1"/>
  <c r="L252" i="6"/>
  <c r="O252" i="6" s="1"/>
  <c r="L251" i="6"/>
  <c r="O251" i="6" s="1"/>
  <c r="L250" i="6"/>
  <c r="O250" i="6" s="1"/>
  <c r="L249" i="6"/>
  <c r="O249" i="6" s="1"/>
  <c r="J249" i="6"/>
  <c r="L248" i="6"/>
  <c r="J248" i="6"/>
  <c r="L247" i="6"/>
  <c r="O247" i="6" s="1"/>
  <c r="J247" i="6"/>
  <c r="L246" i="6"/>
  <c r="J246" i="6"/>
  <c r="O244" i="6"/>
  <c r="J244" i="6"/>
  <c r="Z244" i="6" s="1"/>
  <c r="O243" i="6"/>
  <c r="O242" i="6"/>
  <c r="O241" i="6"/>
  <c r="O240" i="6"/>
  <c r="O239" i="6"/>
  <c r="O238" i="6"/>
  <c r="V237" i="6"/>
  <c r="Q237" i="6"/>
  <c r="O237" i="6"/>
  <c r="J237" i="6"/>
  <c r="I236" i="6"/>
  <c r="AB235" i="6"/>
  <c r="AA235" i="6"/>
  <c r="Z235" i="6"/>
  <c r="O235" i="6"/>
  <c r="N235" i="6"/>
  <c r="AB234" i="6"/>
  <c r="AA234" i="6"/>
  <c r="Z234" i="6"/>
  <c r="O234" i="6"/>
  <c r="N234" i="6"/>
  <c r="AB233" i="6"/>
  <c r="AA233" i="6"/>
  <c r="Z233" i="6"/>
  <c r="O233" i="6"/>
  <c r="N233" i="6"/>
  <c r="AB232" i="6"/>
  <c r="AA232" i="6"/>
  <c r="Z232" i="6"/>
  <c r="O232" i="6"/>
  <c r="N232" i="6"/>
  <c r="AB231" i="6"/>
  <c r="AA231" i="6"/>
  <c r="Z231" i="6"/>
  <c r="O231" i="6"/>
  <c r="N231" i="6"/>
  <c r="AB230" i="6"/>
  <c r="AA230" i="6"/>
  <c r="Z230" i="6"/>
  <c r="O230" i="6"/>
  <c r="N230" i="6"/>
  <c r="AB229" i="6"/>
  <c r="AA229" i="6"/>
  <c r="Z229" i="6"/>
  <c r="O229" i="6"/>
  <c r="N229" i="6"/>
  <c r="V228" i="6"/>
  <c r="Q228" i="6"/>
  <c r="O228" i="6"/>
  <c r="J228" i="6"/>
  <c r="AB227" i="6"/>
  <c r="AA227" i="6"/>
  <c r="Z227" i="6"/>
  <c r="O227" i="6"/>
  <c r="N227" i="6"/>
  <c r="AB226" i="6"/>
  <c r="AA226" i="6"/>
  <c r="Z226" i="6"/>
  <c r="O226" i="6"/>
  <c r="N226" i="6"/>
  <c r="AB225" i="6"/>
  <c r="AA225" i="6"/>
  <c r="Z225" i="6"/>
  <c r="O225" i="6"/>
  <c r="N225" i="6"/>
  <c r="AB224" i="6"/>
  <c r="AA224" i="6"/>
  <c r="Z224" i="6"/>
  <c r="O224" i="6"/>
  <c r="N224" i="6"/>
  <c r="O222" i="6"/>
  <c r="J222" i="6"/>
  <c r="O221" i="6"/>
  <c r="J221" i="6"/>
  <c r="Z221" i="6" s="1"/>
  <c r="AB220" i="6"/>
  <c r="AA220" i="6"/>
  <c r="Z220" i="6"/>
  <c r="O220" i="6"/>
  <c r="N220" i="6"/>
  <c r="I219" i="6"/>
  <c r="I218" i="6"/>
  <c r="AB217" i="6"/>
  <c r="AA217" i="6"/>
  <c r="Z217" i="6"/>
  <c r="O217" i="6"/>
  <c r="N217" i="6"/>
  <c r="V216" i="6"/>
  <c r="Q216" i="6"/>
  <c r="O216" i="6"/>
  <c r="J216" i="6"/>
  <c r="AB216" i="6" s="1"/>
  <c r="AB215" i="6"/>
  <c r="AA215" i="6"/>
  <c r="Z215" i="6"/>
  <c r="O215" i="6"/>
  <c r="N215" i="6"/>
  <c r="AB214" i="6"/>
  <c r="AA214" i="6"/>
  <c r="Z214" i="6"/>
  <c r="O214" i="6"/>
  <c r="N214" i="6"/>
  <c r="AB213" i="6"/>
  <c r="AA213" i="6"/>
  <c r="Z213" i="6"/>
  <c r="O213" i="6"/>
  <c r="N213" i="6"/>
  <c r="AB212" i="6"/>
  <c r="AA212" i="6"/>
  <c r="Z212" i="6"/>
  <c r="O212" i="6"/>
  <c r="N212" i="6"/>
  <c r="I211" i="6"/>
  <c r="L210" i="6"/>
  <c r="O210" i="6" s="1"/>
  <c r="J210" i="6"/>
  <c r="AB209" i="6"/>
  <c r="AA209" i="6"/>
  <c r="Z209" i="6"/>
  <c r="O209" i="6"/>
  <c r="N209" i="6"/>
  <c r="L208" i="6"/>
  <c r="O208" i="6" s="1"/>
  <c r="J208" i="6"/>
  <c r="V207" i="6"/>
  <c r="Q207" i="6"/>
  <c r="O207" i="6"/>
  <c r="J207" i="6"/>
  <c r="I206" i="6"/>
  <c r="J206" i="6" s="1"/>
  <c r="AB205" i="6"/>
  <c r="AA205" i="6"/>
  <c r="Z205" i="6"/>
  <c r="O205" i="6"/>
  <c r="N205" i="6"/>
  <c r="L204" i="6"/>
  <c r="J204" i="6"/>
  <c r="L203" i="6"/>
  <c r="J203" i="6"/>
  <c r="L202" i="6"/>
  <c r="O202" i="6" s="1"/>
  <c r="J202" i="6"/>
  <c r="L201" i="6"/>
  <c r="O201" i="6" s="1"/>
  <c r="J201" i="6"/>
  <c r="AB200" i="6"/>
  <c r="AA200" i="6"/>
  <c r="Z200" i="6"/>
  <c r="O200" i="6"/>
  <c r="N200" i="6"/>
  <c r="AB199" i="6"/>
  <c r="AA199" i="6"/>
  <c r="Z199" i="6"/>
  <c r="O199" i="6"/>
  <c r="N199" i="6"/>
  <c r="AB198" i="6"/>
  <c r="AA198" i="6"/>
  <c r="Z198" i="6"/>
  <c r="O198" i="6"/>
  <c r="N198" i="6"/>
  <c r="AB197" i="6"/>
  <c r="AA197" i="6"/>
  <c r="Z197" i="6"/>
  <c r="O197" i="6"/>
  <c r="N197" i="6"/>
  <c r="AB195" i="6"/>
  <c r="AA195" i="6"/>
  <c r="Z195" i="6"/>
  <c r="O195" i="6"/>
  <c r="N195" i="6"/>
  <c r="AB194" i="6"/>
  <c r="AA194" i="6"/>
  <c r="Z194" i="6"/>
  <c r="O194" i="6"/>
  <c r="N194" i="6"/>
  <c r="AB193" i="6"/>
  <c r="AA193" i="6"/>
  <c r="Z193" i="6"/>
  <c r="O193" i="6"/>
  <c r="N193" i="6"/>
  <c r="AB192" i="6"/>
  <c r="AA192" i="6"/>
  <c r="Z192" i="6"/>
  <c r="O192" i="6"/>
  <c r="N192" i="6"/>
  <c r="L191" i="6"/>
  <c r="O191" i="6" s="1"/>
  <c r="J191" i="6"/>
  <c r="L190" i="6"/>
  <c r="J190" i="6"/>
  <c r="L189" i="6"/>
  <c r="O189" i="6" s="1"/>
  <c r="J189" i="6"/>
  <c r="L188" i="6"/>
  <c r="J188" i="6"/>
  <c r="AB280" i="6" l="1"/>
  <c r="AB323" i="6"/>
  <c r="AB228" i="6"/>
  <c r="AC347" i="6"/>
  <c r="AA246" i="6"/>
  <c r="AB283" i="6"/>
  <c r="AA283" i="6" s="1"/>
  <c r="AC351" i="6"/>
  <c r="AB341" i="6"/>
  <c r="AB317" i="6"/>
  <c r="N221" i="6"/>
  <c r="N323" i="6"/>
  <c r="Z325" i="6"/>
  <c r="AA248" i="6"/>
  <c r="AC319" i="6"/>
  <c r="AC198" i="6"/>
  <c r="AC209" i="6"/>
  <c r="AC212" i="6"/>
  <c r="N216" i="6"/>
  <c r="AC224" i="6"/>
  <c r="N228" i="6"/>
  <c r="N244" i="6"/>
  <c r="AC273" i="6"/>
  <c r="AC285" i="6"/>
  <c r="AC313" i="6"/>
  <c r="AB188" i="6"/>
  <c r="AC200" i="6"/>
  <c r="AC214" i="6"/>
  <c r="Z216" i="6"/>
  <c r="AC217" i="6"/>
  <c r="AC226" i="6"/>
  <c r="Z228" i="6"/>
  <c r="AC229" i="6"/>
  <c r="AC233" i="6"/>
  <c r="N266" i="6"/>
  <c r="Z275" i="6"/>
  <c r="O275" i="6" s="1"/>
  <c r="Z281" i="6"/>
  <c r="O281" i="6" s="1"/>
  <c r="AB284" i="6"/>
  <c r="AA284" i="6" s="1"/>
  <c r="AB318" i="6"/>
  <c r="N325" i="6"/>
  <c r="AA327" i="6"/>
  <c r="AB329" i="6"/>
  <c r="N263" i="6"/>
  <c r="AA188" i="6"/>
  <c r="AA190" i="6"/>
  <c r="AC192" i="6"/>
  <c r="AB203" i="6"/>
  <c r="AA203" i="6" s="1"/>
  <c r="AB246" i="6"/>
  <c r="AC257" i="6"/>
  <c r="AC261" i="6"/>
  <c r="Z263" i="6"/>
  <c r="AC263" i="6" s="1"/>
  <c r="Z264" i="6"/>
  <c r="O264" i="6" s="1"/>
  <c r="AC267" i="6"/>
  <c r="Z323" i="6"/>
  <c r="AB330" i="6"/>
  <c r="AA330" i="6" s="1"/>
  <c r="AC337" i="6"/>
  <c r="N341" i="6"/>
  <c r="AC357" i="6"/>
  <c r="AC361" i="6"/>
  <c r="AC365" i="6"/>
  <c r="AC369" i="6"/>
  <c r="AC373" i="6"/>
  <c r="AC378" i="6"/>
  <c r="AC382" i="6"/>
  <c r="AC231" i="6"/>
  <c r="AC235" i="6"/>
  <c r="Z266" i="6"/>
  <c r="AC266" i="6" s="1"/>
  <c r="AC271" i="6"/>
  <c r="AC291" i="6"/>
  <c r="AC321" i="6"/>
  <c r="AC345" i="6"/>
  <c r="AC349" i="6"/>
  <c r="AC353" i="6"/>
  <c r="AC194" i="6"/>
  <c r="AA204" i="6"/>
  <c r="AC255" i="6"/>
  <c r="AC259" i="6"/>
  <c r="AC339" i="6"/>
  <c r="Z341" i="6"/>
  <c r="AC342" i="6"/>
  <c r="AC359" i="6"/>
  <c r="AC363" i="6"/>
  <c r="AC367" i="6"/>
  <c r="AC371" i="6"/>
  <c r="AC380" i="6"/>
  <c r="AB436" i="6"/>
  <c r="AB425" i="6"/>
  <c r="O188" i="6"/>
  <c r="N189" i="6"/>
  <c r="Z189" i="6"/>
  <c r="AC189" i="6" s="1"/>
  <c r="AB189" i="6"/>
  <c r="O190" i="6"/>
  <c r="N191" i="6"/>
  <c r="Z191" i="6"/>
  <c r="AC191" i="6" s="1"/>
  <c r="AB191" i="6"/>
  <c r="N201" i="6"/>
  <c r="Z201" i="6"/>
  <c r="AC201" i="6" s="1"/>
  <c r="AB201" i="6" s="1"/>
  <c r="N202" i="6"/>
  <c r="Z202" i="6"/>
  <c r="AC202" i="6" s="1"/>
  <c r="AB202" i="6"/>
  <c r="O203" i="6"/>
  <c r="O204" i="6"/>
  <c r="AA207" i="6"/>
  <c r="N208" i="6"/>
  <c r="Z208" i="6"/>
  <c r="AC208" i="6" s="1"/>
  <c r="AB208" i="6"/>
  <c r="N210" i="6"/>
  <c r="Z210" i="6"/>
  <c r="AC210" i="6" s="1"/>
  <c r="L211" i="6"/>
  <c r="O211" i="6" s="1"/>
  <c r="AC221" i="6"/>
  <c r="AA222" i="6"/>
  <c r="AB237" i="6"/>
  <c r="AA237" i="6" s="1"/>
  <c r="O246" i="6"/>
  <c r="N247" i="6"/>
  <c r="Z247" i="6"/>
  <c r="AC247" i="6" s="1"/>
  <c r="AB247" i="6"/>
  <c r="O248" i="6"/>
  <c r="N249" i="6"/>
  <c r="Z249" i="6"/>
  <c r="AB268" i="6"/>
  <c r="AA268" i="6" s="1"/>
  <c r="Z270" i="6"/>
  <c r="AC270" i="6" s="1"/>
  <c r="AB270" i="6"/>
  <c r="N276" i="6"/>
  <c r="AA276" i="6"/>
  <c r="N277" i="6"/>
  <c r="AA277" i="6"/>
  <c r="AC278" i="6"/>
  <c r="AB278" i="6" s="1"/>
  <c r="N279" i="6"/>
  <c r="AA279" i="6"/>
  <c r="Z280" i="6"/>
  <c r="O280" i="6" s="1"/>
  <c r="AC281" i="6"/>
  <c r="AB281" i="6" s="1"/>
  <c r="AB282" i="6"/>
  <c r="AA282" i="6" s="1"/>
  <c r="O283" i="6"/>
  <c r="O284" i="6"/>
  <c r="AA286" i="6"/>
  <c r="Z295" i="6"/>
  <c r="AB295" i="6"/>
  <c r="AB310" i="6"/>
  <c r="AA310" i="6" s="1"/>
  <c r="O315" i="6"/>
  <c r="AA315" i="6"/>
  <c r="AB316" i="6"/>
  <c r="Z317" i="6"/>
  <c r="O317" i="6" s="1"/>
  <c r="Z318" i="6"/>
  <c r="O318" i="6" s="1"/>
  <c r="L320" i="6"/>
  <c r="AB322" i="6"/>
  <c r="AA322" i="6" s="1"/>
  <c r="O327" i="6"/>
  <c r="Z328" i="6"/>
  <c r="O328" i="6" s="1"/>
  <c r="N328" i="6" s="1"/>
  <c r="AB328" i="6"/>
  <c r="Z329" i="6"/>
  <c r="O329" i="6" s="1"/>
  <c r="O330" i="6"/>
  <c r="AA343" i="6"/>
  <c r="AA374" i="6"/>
  <c r="AA375" i="6"/>
  <c r="AA376" i="6"/>
  <c r="AB439" i="6"/>
  <c r="AB407" i="6"/>
  <c r="N188" i="6"/>
  <c r="Z188" i="6"/>
  <c r="AC188" i="6" s="1"/>
  <c r="AA189" i="6"/>
  <c r="N190" i="6"/>
  <c r="Z190" i="6"/>
  <c r="AC190" i="6" s="1"/>
  <c r="AB190" i="6"/>
  <c r="AA191" i="6"/>
  <c r="AC193" i="6"/>
  <c r="AC197" i="6"/>
  <c r="AC199" i="6"/>
  <c r="AA201" i="6"/>
  <c r="AA202" i="6"/>
  <c r="N203" i="6"/>
  <c r="Z203" i="6"/>
  <c r="AC203" i="6" s="1"/>
  <c r="N204" i="6"/>
  <c r="Z204" i="6"/>
  <c r="AC204" i="6" s="1"/>
  <c r="AB204" i="6"/>
  <c r="AC205" i="6"/>
  <c r="N206" i="6"/>
  <c r="L206" i="6" s="1"/>
  <c r="O206" i="6" s="1"/>
  <c r="N207" i="6"/>
  <c r="Z207" i="6"/>
  <c r="AC207" i="6" s="1"/>
  <c r="AB207" i="6"/>
  <c r="AA208" i="6"/>
  <c r="AB210" i="6"/>
  <c r="AA210" i="6" s="1"/>
  <c r="J211" i="6"/>
  <c r="AC213" i="6"/>
  <c r="AC215" i="6"/>
  <c r="AA216" i="6"/>
  <c r="AC216" i="6"/>
  <c r="AC220" i="6"/>
  <c r="AB221" i="6"/>
  <c r="AA221" i="6" s="1"/>
  <c r="N222" i="6"/>
  <c r="Z222" i="6"/>
  <c r="AB222" i="6"/>
  <c r="AC225" i="6"/>
  <c r="AC227" i="6"/>
  <c r="AA228" i="6"/>
  <c r="AC228" i="6"/>
  <c r="AC230" i="6"/>
  <c r="AC232" i="6"/>
  <c r="AC234" i="6"/>
  <c r="J236" i="6"/>
  <c r="N237" i="6"/>
  <c r="Z237" i="6"/>
  <c r="AB244" i="6"/>
  <c r="AA244" i="6" s="1"/>
  <c r="N246" i="6"/>
  <c r="Z246" i="6"/>
  <c r="AC246" i="6" s="1"/>
  <c r="AA247" i="6"/>
  <c r="N248" i="6"/>
  <c r="Z248" i="6"/>
  <c r="AC248" i="6" s="1"/>
  <c r="AB248" i="6"/>
  <c r="AA249" i="6"/>
  <c r="AC256" i="6"/>
  <c r="AC258" i="6"/>
  <c r="AC260" i="6"/>
  <c r="AC262" i="6"/>
  <c r="AA263" i="6"/>
  <c r="N264" i="6"/>
  <c r="AA264" i="6"/>
  <c r="AA266" i="6"/>
  <c r="N268" i="6"/>
  <c r="Z268" i="6"/>
  <c r="N270" i="6"/>
  <c r="AC272" i="6"/>
  <c r="AC274" i="6"/>
  <c r="N275" i="6"/>
  <c r="AA275" i="6"/>
  <c r="Z276" i="6"/>
  <c r="O276" i="6" s="1"/>
  <c r="AB276" i="6"/>
  <c r="Z277" i="6"/>
  <c r="O277" i="6" s="1"/>
  <c r="N278" i="6"/>
  <c r="AA278" i="6"/>
  <c r="Z279" i="6"/>
  <c r="O279" i="6" s="1"/>
  <c r="N280" i="6"/>
  <c r="AA280" i="6"/>
  <c r="AC280" i="6"/>
  <c r="N281" i="6"/>
  <c r="AA281" i="6"/>
  <c r="N282" i="6"/>
  <c r="Z282" i="6"/>
  <c r="AC282" i="6" s="1"/>
  <c r="N283" i="6"/>
  <c r="Z283" i="6"/>
  <c r="AC283" i="6" s="1"/>
  <c r="N284" i="6"/>
  <c r="Z284" i="6"/>
  <c r="AC284" i="6" s="1"/>
  <c r="N286" i="6"/>
  <c r="Z286" i="6"/>
  <c r="AC286" i="6" s="1"/>
  <c r="AB286" i="6"/>
  <c r="AC290" i="6"/>
  <c r="L292" i="6"/>
  <c r="J292" i="6" s="1"/>
  <c r="N295" i="6"/>
  <c r="AA295" i="6"/>
  <c r="N310" i="6"/>
  <c r="Z310" i="6"/>
  <c r="AC312" i="6"/>
  <c r="AC314" i="6"/>
  <c r="N315" i="6"/>
  <c r="Z315" i="6"/>
  <c r="AC315" i="6" s="1"/>
  <c r="N316" i="6"/>
  <c r="AA316" i="6"/>
  <c r="Z316" i="6" s="1"/>
  <c r="AC316" i="6" s="1"/>
  <c r="N317" i="6"/>
  <c r="AA317" i="6"/>
  <c r="N318" i="6"/>
  <c r="AA318" i="6"/>
  <c r="J320" i="6"/>
  <c r="N322" i="6"/>
  <c r="Z322" i="6"/>
  <c r="AC322" i="6" s="1"/>
  <c r="AA323" i="6"/>
  <c r="AA325" i="6"/>
  <c r="N327" i="6"/>
  <c r="Z327" i="6"/>
  <c r="AC327" i="6" s="1"/>
  <c r="AB327" i="6"/>
  <c r="AA328" i="6"/>
  <c r="N329" i="6"/>
  <c r="AA329" i="6"/>
  <c r="N330" i="6"/>
  <c r="Z330" i="6"/>
  <c r="AC336" i="6"/>
  <c r="AC338" i="6"/>
  <c r="AC340" i="6"/>
  <c r="AA341" i="6"/>
  <c r="AC341" i="6"/>
  <c r="N343" i="6"/>
  <c r="Z343" i="6"/>
  <c r="AB343" i="6"/>
  <c r="AC346" i="6"/>
  <c r="AC348" i="6"/>
  <c r="AC350" i="6"/>
  <c r="AC352" i="6"/>
  <c r="AC354" i="6"/>
  <c r="AC358" i="6"/>
  <c r="AC360" i="6"/>
  <c r="AC362" i="6"/>
  <c r="AC364" i="6"/>
  <c r="AC366" i="6"/>
  <c r="AC368" i="6"/>
  <c r="AC370" i="6"/>
  <c r="AC372" i="6"/>
  <c r="N374" i="6"/>
  <c r="Z374" i="6"/>
  <c r="AC374" i="6" s="1"/>
  <c r="AB374" i="6"/>
  <c r="N375" i="6"/>
  <c r="Z375" i="6"/>
  <c r="AC375" i="6" s="1"/>
  <c r="AB375" i="6"/>
  <c r="N376" i="6"/>
  <c r="Z376" i="6"/>
  <c r="AC376" i="6" s="1"/>
  <c r="AB376" i="6"/>
  <c r="AC377" i="6"/>
  <c r="AC379" i="6"/>
  <c r="AC381" i="6"/>
  <c r="O186" i="6"/>
  <c r="J186" i="6"/>
  <c r="AA186" i="6" s="1"/>
  <c r="AB185" i="6"/>
  <c r="AA185" i="6"/>
  <c r="Z185" i="6"/>
  <c r="AC185" i="6" s="1"/>
  <c r="O185" i="6"/>
  <c r="N185" i="6"/>
  <c r="V184" i="6"/>
  <c r="Q184" i="6"/>
  <c r="O184" i="6"/>
  <c r="J184" i="6"/>
  <c r="AB183" i="6"/>
  <c r="AA183" i="6"/>
  <c r="Z183" i="6"/>
  <c r="O183" i="6"/>
  <c r="N183" i="6"/>
  <c r="AB182" i="6"/>
  <c r="AA182" i="6"/>
  <c r="Z182" i="6"/>
  <c r="O182" i="6"/>
  <c r="N182" i="6"/>
  <c r="O181" i="6"/>
  <c r="O180" i="6"/>
  <c r="V179" i="6"/>
  <c r="Q179" i="6"/>
  <c r="O179" i="6"/>
  <c r="J179" i="6"/>
  <c r="AB178" i="6"/>
  <c r="AA178" i="6"/>
  <c r="Z178" i="6"/>
  <c r="O178" i="6"/>
  <c r="N178" i="6"/>
  <c r="AB177" i="6"/>
  <c r="AA177" i="6"/>
  <c r="Z177" i="6"/>
  <c r="O177" i="6"/>
  <c r="N177" i="6"/>
  <c r="I176" i="6"/>
  <c r="J176" i="6" s="1"/>
  <c r="L175" i="6"/>
  <c r="O175" i="6" s="1"/>
  <c r="J175" i="6"/>
  <c r="L174" i="6"/>
  <c r="O174" i="6" s="1"/>
  <c r="J174" i="6"/>
  <c r="L173" i="6"/>
  <c r="J173" i="6"/>
  <c r="V172" i="6"/>
  <c r="Q172" i="6"/>
  <c r="O172" i="6"/>
  <c r="J172" i="6"/>
  <c r="N172" i="6" s="1"/>
  <c r="I171" i="6"/>
  <c r="J171" i="6" s="1"/>
  <c r="AB170" i="6"/>
  <c r="AA170" i="6"/>
  <c r="Z170" i="6"/>
  <c r="O170" i="6"/>
  <c r="N170" i="6"/>
  <c r="AB169" i="6"/>
  <c r="AA169" i="6"/>
  <c r="Z169" i="6"/>
  <c r="O169" i="6"/>
  <c r="N169" i="6"/>
  <c r="AB168" i="6"/>
  <c r="AA168" i="6"/>
  <c r="Z168" i="6"/>
  <c r="O168" i="6"/>
  <c r="N168" i="6"/>
  <c r="AB167" i="6"/>
  <c r="AA167" i="6"/>
  <c r="Z167" i="6"/>
  <c r="O167" i="6"/>
  <c r="N167" i="6"/>
  <c r="AB166" i="6"/>
  <c r="AA166" i="6"/>
  <c r="Z166" i="6"/>
  <c r="O166" i="6"/>
  <c r="N166" i="6"/>
  <c r="AB165" i="6"/>
  <c r="AA165" i="6"/>
  <c r="Z165" i="6"/>
  <c r="O165" i="6"/>
  <c r="N165" i="6"/>
  <c r="O163" i="6"/>
  <c r="J163" i="6"/>
  <c r="O162" i="6"/>
  <c r="J162" i="6"/>
  <c r="AB161" i="6"/>
  <c r="AA161" i="6"/>
  <c r="Z161" i="6"/>
  <c r="O161" i="6"/>
  <c r="N161" i="6"/>
  <c r="O160" i="6"/>
  <c r="V159" i="6"/>
  <c r="Q159" i="6"/>
  <c r="O159" i="6"/>
  <c r="J159" i="6"/>
  <c r="N159" i="6" s="1"/>
  <c r="L158" i="6"/>
  <c r="O158" i="6" s="1"/>
  <c r="J158" i="6"/>
  <c r="L157" i="6"/>
  <c r="O157" i="6" s="1"/>
  <c r="J157" i="6"/>
  <c r="AB156" i="6"/>
  <c r="AA156" i="6"/>
  <c r="Z156" i="6"/>
  <c r="O156" i="6"/>
  <c r="N156" i="6"/>
  <c r="AB155" i="6"/>
  <c r="AA155" i="6"/>
  <c r="Z155" i="6"/>
  <c r="O155" i="6"/>
  <c r="N155" i="6"/>
  <c r="AB154" i="6"/>
  <c r="AA154" i="6"/>
  <c r="Z154" i="6"/>
  <c r="O154" i="6"/>
  <c r="N154" i="6"/>
  <c r="V153" i="6"/>
  <c r="Q153" i="6"/>
  <c r="O153" i="6"/>
  <c r="J153" i="6"/>
  <c r="O152" i="6"/>
  <c r="O151" i="6"/>
  <c r="O150" i="6"/>
  <c r="O149" i="6"/>
  <c r="O148" i="6"/>
  <c r="O147" i="6"/>
  <c r="V146" i="6"/>
  <c r="Q146" i="6"/>
  <c r="O146" i="6"/>
  <c r="J146" i="6"/>
  <c r="AB145" i="6"/>
  <c r="AA145" i="6"/>
  <c r="Z145" i="6"/>
  <c r="O145" i="6"/>
  <c r="N145" i="6"/>
  <c r="AB144" i="6"/>
  <c r="AA144" i="6"/>
  <c r="Z144" i="6"/>
  <c r="O144" i="6"/>
  <c r="N144" i="6"/>
  <c r="AB143" i="6"/>
  <c r="AA143" i="6"/>
  <c r="Z143" i="6"/>
  <c r="O143" i="6"/>
  <c r="N143" i="6"/>
  <c r="AB142" i="6"/>
  <c r="AA142" i="6"/>
  <c r="Z142" i="6"/>
  <c r="O142" i="6"/>
  <c r="N142" i="6"/>
  <c r="AB141" i="6"/>
  <c r="AA141" i="6"/>
  <c r="Z141" i="6"/>
  <c r="O141" i="6"/>
  <c r="N141" i="6"/>
  <c r="V140" i="6"/>
  <c r="Q140" i="6"/>
  <c r="O140" i="6"/>
  <c r="J140" i="6"/>
  <c r="AB139" i="6"/>
  <c r="AA139" i="6"/>
  <c r="Z139" i="6"/>
  <c r="O139" i="6"/>
  <c r="N139" i="6"/>
  <c r="AB138" i="6"/>
  <c r="AA138" i="6"/>
  <c r="Z138" i="6"/>
  <c r="O138" i="6"/>
  <c r="N138" i="6"/>
  <c r="V137" i="6"/>
  <c r="Q137" i="6"/>
  <c r="O137" i="6"/>
  <c r="J137" i="6"/>
  <c r="AB136" i="6"/>
  <c r="AA136" i="6"/>
  <c r="Z136" i="6"/>
  <c r="O136" i="6"/>
  <c r="N136" i="6"/>
  <c r="AB135" i="6"/>
  <c r="AA135" i="6"/>
  <c r="Z135" i="6"/>
  <c r="O135" i="6"/>
  <c r="N135" i="6"/>
  <c r="AB134" i="6"/>
  <c r="AA134" i="6"/>
  <c r="Z134" i="6"/>
  <c r="O134" i="6"/>
  <c r="N134" i="6"/>
  <c r="L133" i="6"/>
  <c r="L132" i="6"/>
  <c r="L131" i="6"/>
  <c r="L130" i="6"/>
  <c r="L129" i="6"/>
  <c r="L128" i="6"/>
  <c r="O128" i="6" s="1"/>
  <c r="J128" i="6"/>
  <c r="L127" i="6"/>
  <c r="J127" i="6"/>
  <c r="L126" i="6"/>
  <c r="O126" i="6" s="1"/>
  <c r="J126" i="6"/>
  <c r="L125" i="6"/>
  <c r="J125" i="6"/>
  <c r="O124" i="6"/>
  <c r="J124" i="6"/>
  <c r="AA124" i="6" s="1"/>
  <c r="O122" i="6"/>
  <c r="J122" i="6"/>
  <c r="O121" i="6"/>
  <c r="J121" i="6"/>
  <c r="O120" i="6"/>
  <c r="J120" i="6"/>
  <c r="O119" i="6"/>
  <c r="J119" i="6"/>
  <c r="V118" i="6"/>
  <c r="Q118" i="6"/>
  <c r="O118" i="6"/>
  <c r="J118" i="6"/>
  <c r="L117" i="6"/>
  <c r="J117" i="6"/>
  <c r="AB116" i="6"/>
  <c r="AA116" i="6"/>
  <c r="Z116" i="6"/>
  <c r="O116" i="6"/>
  <c r="N116" i="6"/>
  <c r="O115" i="6"/>
  <c r="O114" i="6"/>
  <c r="O113" i="6"/>
  <c r="O112" i="6"/>
  <c r="O111" i="6"/>
  <c r="O110" i="6"/>
  <c r="V109" i="6"/>
  <c r="Q109" i="6"/>
  <c r="O109" i="6"/>
  <c r="J109" i="6"/>
  <c r="AB109" i="6" s="1"/>
  <c r="AB108" i="6"/>
  <c r="AA108" i="6"/>
  <c r="Z108" i="6"/>
  <c r="O108" i="6"/>
  <c r="N108" i="6"/>
  <c r="V107" i="6"/>
  <c r="Q107" i="6"/>
  <c r="O107" i="6"/>
  <c r="J107" i="6"/>
  <c r="AB106" i="6"/>
  <c r="AA106" i="6"/>
  <c r="Z106" i="6"/>
  <c r="O106" i="6"/>
  <c r="N106" i="6"/>
  <c r="AB105" i="6"/>
  <c r="AA105" i="6"/>
  <c r="Z105" i="6"/>
  <c r="O105" i="6"/>
  <c r="N105" i="6"/>
  <c r="AB104" i="6"/>
  <c r="AA104" i="6"/>
  <c r="Z104" i="6"/>
  <c r="O104" i="6"/>
  <c r="N104" i="6"/>
  <c r="AB103" i="6"/>
  <c r="AA103" i="6"/>
  <c r="Z103" i="6"/>
  <c r="O103" i="6"/>
  <c r="N103" i="6"/>
  <c r="AB102" i="6"/>
  <c r="AA102" i="6"/>
  <c r="Z102" i="6"/>
  <c r="O102" i="6"/>
  <c r="N102" i="6"/>
  <c r="AB101" i="6"/>
  <c r="AA101" i="6"/>
  <c r="Z101" i="6"/>
  <c r="O101" i="6"/>
  <c r="N101" i="6"/>
  <c r="AB100" i="6"/>
  <c r="AA100" i="6"/>
  <c r="Z100" i="6"/>
  <c r="O100" i="6"/>
  <c r="N100" i="6"/>
  <c r="AB99" i="6"/>
  <c r="AA99" i="6"/>
  <c r="Z99" i="6"/>
  <c r="O99" i="6"/>
  <c r="N99" i="6"/>
  <c r="AB98" i="6"/>
  <c r="AA98" i="6"/>
  <c r="Z98" i="6"/>
  <c r="O98" i="6"/>
  <c r="N98" i="6"/>
  <c r="V97" i="6"/>
  <c r="Q97" i="6"/>
  <c r="O97" i="6"/>
  <c r="J97" i="6"/>
  <c r="V96" i="6"/>
  <c r="Q96" i="6"/>
  <c r="O96" i="6"/>
  <c r="J96" i="6"/>
  <c r="L95" i="6"/>
  <c r="O95" i="6" s="1"/>
  <c r="J95" i="6"/>
  <c r="L94" i="6"/>
  <c r="J94" i="6"/>
  <c r="L93" i="6"/>
  <c r="O93" i="6" s="1"/>
  <c r="J93" i="6"/>
  <c r="L92" i="6"/>
  <c r="O92" i="6" s="1"/>
  <c r="J92" i="6"/>
  <c r="L91" i="6"/>
  <c r="O91" i="6" s="1"/>
  <c r="J91" i="6"/>
  <c r="L90" i="6"/>
  <c r="O90" i="6" s="1"/>
  <c r="J90" i="6"/>
  <c r="L89" i="6"/>
  <c r="O89" i="6" s="1"/>
  <c r="J89" i="6"/>
  <c r="AB88" i="6"/>
  <c r="AA88" i="6"/>
  <c r="Z88" i="6"/>
  <c r="O88" i="6"/>
  <c r="N88" i="6"/>
  <c r="AB87" i="6"/>
  <c r="AA87" i="6"/>
  <c r="Z87" i="6"/>
  <c r="O87" i="6"/>
  <c r="N87" i="6"/>
  <c r="AB86" i="6"/>
  <c r="AA86" i="6"/>
  <c r="Z86" i="6"/>
  <c r="O86" i="6"/>
  <c r="N86" i="6"/>
  <c r="AB85" i="6"/>
  <c r="AA85" i="6"/>
  <c r="Z85" i="6"/>
  <c r="O85" i="6"/>
  <c r="N85" i="6"/>
  <c r="O84" i="6"/>
  <c r="J84" i="6"/>
  <c r="AB84" i="6" s="1"/>
  <c r="O82" i="6"/>
  <c r="J82" i="6"/>
  <c r="AB82" i="6" s="1"/>
  <c r="O81" i="6"/>
  <c r="J81" i="6"/>
  <c r="N81" i="6" s="1"/>
  <c r="O80" i="6"/>
  <c r="J80" i="6"/>
  <c r="L79" i="6"/>
  <c r="O78" i="6"/>
  <c r="O77" i="6"/>
  <c r="V76" i="6"/>
  <c r="Q76" i="6"/>
  <c r="O76" i="6"/>
  <c r="J76" i="6"/>
  <c r="L75" i="6"/>
  <c r="J75" i="6"/>
  <c r="AB74" i="6"/>
  <c r="AA74" i="6"/>
  <c r="Z74" i="6"/>
  <c r="O74" i="6"/>
  <c r="N74" i="6"/>
  <c r="AB73" i="6"/>
  <c r="AA73" i="6"/>
  <c r="Z73" i="6"/>
  <c r="O73" i="6"/>
  <c r="N73" i="6"/>
  <c r="AB72" i="6"/>
  <c r="AA72" i="6"/>
  <c r="Z72" i="6"/>
  <c r="O72" i="6"/>
  <c r="N72" i="6"/>
  <c r="O71" i="6"/>
  <c r="J71" i="6"/>
  <c r="AA71" i="6" s="1"/>
  <c r="L70" i="6"/>
  <c r="O69" i="6"/>
  <c r="O68" i="6"/>
  <c r="V67" i="6"/>
  <c r="Q67" i="6"/>
  <c r="O67" i="6"/>
  <c r="J67" i="6"/>
  <c r="AB66" i="6"/>
  <c r="AA66" i="6"/>
  <c r="Z66" i="6"/>
  <c r="O66" i="6"/>
  <c r="N66" i="6"/>
  <c r="AB65" i="6"/>
  <c r="AA65" i="6"/>
  <c r="Z65" i="6"/>
  <c r="O65" i="6"/>
  <c r="N65" i="6"/>
  <c r="AB64" i="6"/>
  <c r="AA64" i="6"/>
  <c r="Z64" i="6"/>
  <c r="O64" i="6"/>
  <c r="N64" i="6"/>
  <c r="AB63" i="6"/>
  <c r="AA63" i="6"/>
  <c r="Z63" i="6"/>
  <c r="O63" i="6"/>
  <c r="N63" i="6"/>
  <c r="AB62" i="6"/>
  <c r="AA62" i="6"/>
  <c r="Z62" i="6"/>
  <c r="O62" i="6"/>
  <c r="N62" i="6"/>
  <c r="AB61" i="6"/>
  <c r="AA61" i="6"/>
  <c r="Z61" i="6"/>
  <c r="O61" i="6"/>
  <c r="N61" i="6"/>
  <c r="V60" i="6"/>
  <c r="Q60" i="6"/>
  <c r="O60" i="6"/>
  <c r="J60" i="6"/>
  <c r="AB59" i="6"/>
  <c r="AA59" i="6"/>
  <c r="Z59" i="6"/>
  <c r="O59" i="6"/>
  <c r="N59" i="6"/>
  <c r="AB58" i="6"/>
  <c r="AA58" i="6"/>
  <c r="Z58" i="6"/>
  <c r="O58" i="6"/>
  <c r="N58" i="6"/>
  <c r="AB57" i="6"/>
  <c r="AA57" i="6"/>
  <c r="Z57" i="6"/>
  <c r="O57" i="6"/>
  <c r="N57" i="6"/>
  <c r="L56" i="6"/>
  <c r="L55" i="6"/>
  <c r="L54" i="6"/>
  <c r="L53" i="6"/>
  <c r="L52" i="6"/>
  <c r="L51" i="6"/>
  <c r="O51" i="6" s="1"/>
  <c r="J51" i="6"/>
  <c r="L50" i="6"/>
  <c r="J50" i="6"/>
  <c r="L49" i="6"/>
  <c r="O49" i="6" s="1"/>
  <c r="J49" i="6"/>
  <c r="L48" i="6"/>
  <c r="O48" i="6" s="1"/>
  <c r="J48" i="6"/>
  <c r="O47" i="6"/>
  <c r="J47" i="6"/>
  <c r="AB47" i="6" s="1"/>
  <c r="AA47" i="6" s="1"/>
  <c r="O45" i="6"/>
  <c r="J45" i="6"/>
  <c r="O44" i="6"/>
  <c r="J44" i="6"/>
  <c r="Z44" i="6" s="1"/>
  <c r="I43" i="6"/>
  <c r="O42" i="6"/>
  <c r="O41" i="6"/>
  <c r="O40" i="6"/>
  <c r="O39" i="6"/>
  <c r="O38" i="6"/>
  <c r="AB37" i="6"/>
  <c r="AA37" i="6"/>
  <c r="Z37" i="6"/>
  <c r="O37" i="6"/>
  <c r="N37" i="6"/>
  <c r="AB36" i="6"/>
  <c r="AA36" i="6"/>
  <c r="Z36" i="6"/>
  <c r="O36" i="6"/>
  <c r="N36" i="6"/>
  <c r="V35" i="6"/>
  <c r="Q35" i="6"/>
  <c r="O35" i="6"/>
  <c r="J35" i="6"/>
  <c r="AB34" i="6"/>
  <c r="AA34" i="6"/>
  <c r="Z34" i="6"/>
  <c r="O34" i="6"/>
  <c r="N34" i="6"/>
  <c r="L33" i="6"/>
  <c r="J33" i="6"/>
  <c r="L32" i="6"/>
  <c r="O32" i="6" s="1"/>
  <c r="J32" i="6"/>
  <c r="N32" i="6" s="1"/>
  <c r="V31" i="6"/>
  <c r="Q31" i="6"/>
  <c r="O31" i="6"/>
  <c r="J31" i="6"/>
  <c r="AB30" i="6"/>
  <c r="AA30" i="6"/>
  <c r="Z30" i="6"/>
  <c r="O30" i="6"/>
  <c r="N30" i="6"/>
  <c r="AB29" i="6"/>
  <c r="AA29" i="6"/>
  <c r="Z29" i="6"/>
  <c r="O29" i="6"/>
  <c r="N29" i="6"/>
  <c r="AB28" i="6"/>
  <c r="AA28" i="6"/>
  <c r="Z28" i="6"/>
  <c r="O28" i="6"/>
  <c r="N28" i="6"/>
  <c r="AB27" i="6"/>
  <c r="AA27" i="6"/>
  <c r="Z27" i="6"/>
  <c r="O27" i="6"/>
  <c r="N27" i="6"/>
  <c r="O25" i="6"/>
  <c r="J25" i="6"/>
  <c r="O24" i="6"/>
  <c r="V23" i="6"/>
  <c r="Q23" i="6"/>
  <c r="O23" i="6"/>
  <c r="J23" i="6"/>
  <c r="AB22" i="6"/>
  <c r="AA22" i="6"/>
  <c r="Z22" i="6"/>
  <c r="O22" i="6"/>
  <c r="N22" i="6"/>
  <c r="AB21" i="6"/>
  <c r="AA21" i="6"/>
  <c r="Z21" i="6"/>
  <c r="O21" i="6"/>
  <c r="N21" i="6"/>
  <c r="AB20" i="6"/>
  <c r="AA20" i="6"/>
  <c r="Z20" i="6"/>
  <c r="O20" i="6"/>
  <c r="N20" i="6"/>
  <c r="AB19" i="6"/>
  <c r="AA19" i="6"/>
  <c r="Z19" i="6"/>
  <c r="O19" i="6"/>
  <c r="N19" i="6"/>
  <c r="AB18" i="6"/>
  <c r="AA18" i="6"/>
  <c r="Z18" i="6"/>
  <c r="O18" i="6"/>
  <c r="N18" i="6"/>
  <c r="AB17" i="6"/>
  <c r="AA17" i="6"/>
  <c r="Z17" i="6"/>
  <c r="O17" i="6"/>
  <c r="N17" i="6"/>
  <c r="AB16" i="6"/>
  <c r="AA16" i="6"/>
  <c r="Z16" i="6"/>
  <c r="O16" i="6"/>
  <c r="N16" i="6"/>
  <c r="AB15" i="6"/>
  <c r="AA15" i="6"/>
  <c r="Z15" i="6"/>
  <c r="O15" i="6"/>
  <c r="N15" i="6"/>
  <c r="AB14" i="6"/>
  <c r="AA14" i="6"/>
  <c r="Z14" i="6"/>
  <c r="O14" i="6"/>
  <c r="N14" i="6"/>
  <c r="AB13" i="6"/>
  <c r="AA13" i="6"/>
  <c r="Z13" i="6"/>
  <c r="O13" i="6"/>
  <c r="N13" i="6"/>
  <c r="AB12" i="6"/>
  <c r="AA12" i="6"/>
  <c r="Z12" i="6"/>
  <c r="O12" i="6"/>
  <c r="N12" i="6"/>
  <c r="O10" i="6"/>
  <c r="J10" i="6"/>
  <c r="AA10" i="6" s="1"/>
  <c r="V9" i="6"/>
  <c r="Q9" i="6"/>
  <c r="O9" i="6"/>
  <c r="J9" i="6"/>
  <c r="AB8" i="6"/>
  <c r="AA8" i="6"/>
  <c r="Z8" i="6"/>
  <c r="O8" i="6"/>
  <c r="N8" i="6"/>
  <c r="O7" i="6"/>
  <c r="J7" i="6"/>
  <c r="V6" i="6"/>
  <c r="Q6" i="6"/>
  <c r="O6" i="6"/>
  <c r="J6" i="6"/>
  <c r="AE5" i="6"/>
  <c r="J160" i="6" s="1"/>
  <c r="AB5" i="6"/>
  <c r="AA5" i="6"/>
  <c r="Z5" i="6"/>
  <c r="O5" i="6"/>
  <c r="N5" i="6"/>
  <c r="AB4" i="6"/>
  <c r="AA4" i="6"/>
  <c r="Z4" i="6"/>
  <c r="O4" i="6"/>
  <c r="N4" i="6"/>
  <c r="AB3" i="6"/>
  <c r="AA3" i="6"/>
  <c r="Z3" i="6"/>
  <c r="O3" i="6"/>
  <c r="N3" i="6"/>
  <c r="V2" i="6"/>
  <c r="Q2" i="6"/>
  <c r="O2" i="6"/>
  <c r="J2" i="6"/>
  <c r="AA75" i="6" l="1"/>
  <c r="AB137" i="6"/>
  <c r="AB140" i="6"/>
  <c r="AB179" i="6"/>
  <c r="N109" i="6"/>
  <c r="AA125" i="6"/>
  <c r="AA127" i="6"/>
  <c r="N137" i="6"/>
  <c r="N140" i="6"/>
  <c r="AC143" i="6"/>
  <c r="N157" i="6"/>
  <c r="N179" i="6"/>
  <c r="AC182" i="6"/>
  <c r="Z186" i="6"/>
  <c r="AB2" i="6"/>
  <c r="AB6" i="6"/>
  <c r="AA6" i="6" s="1"/>
  <c r="N6" i="6"/>
  <c r="AB35" i="6"/>
  <c r="AA50" i="6"/>
  <c r="AB184" i="6"/>
  <c r="N44" i="6"/>
  <c r="Z184" i="6"/>
  <c r="AC28" i="6"/>
  <c r="N35" i="6"/>
  <c r="N47" i="6"/>
  <c r="AC135" i="6"/>
  <c r="Z137" i="6"/>
  <c r="AC138" i="6"/>
  <c r="Z140" i="6"/>
  <c r="AC141" i="6"/>
  <c r="AC145" i="6"/>
  <c r="AC155" i="6"/>
  <c r="N158" i="6"/>
  <c r="Z159" i="6"/>
  <c r="AC161" i="6"/>
  <c r="AA173" i="6"/>
  <c r="AC177" i="6"/>
  <c r="Z179" i="6"/>
  <c r="N184" i="6"/>
  <c r="N186" i="6"/>
  <c r="AC275" i="6"/>
  <c r="AB275" i="6" s="1"/>
  <c r="Z81" i="6"/>
  <c r="AC100" i="6"/>
  <c r="AC104" i="6"/>
  <c r="N82" i="6"/>
  <c r="N2" i="6"/>
  <c r="Z6" i="6"/>
  <c r="AC12" i="6"/>
  <c r="AC16" i="6"/>
  <c r="AC20" i="6"/>
  <c r="AA33" i="6"/>
  <c r="Z33" i="6" s="1"/>
  <c r="O33" i="6" s="1"/>
  <c r="AC57" i="6"/>
  <c r="AC62" i="6"/>
  <c r="AC66" i="6"/>
  <c r="N71" i="6"/>
  <c r="AC73" i="6"/>
  <c r="AB81" i="6"/>
  <c r="Z82" i="6"/>
  <c r="AC88" i="6"/>
  <c r="AA117" i="6"/>
  <c r="Z124" i="6"/>
  <c r="AC167" i="6"/>
  <c r="Z172" i="6"/>
  <c r="AC328" i="6"/>
  <c r="Z206" i="6"/>
  <c r="AC206" i="6" s="1"/>
  <c r="AC8" i="6"/>
  <c r="AC30" i="6"/>
  <c r="Z35" i="6"/>
  <c r="AC35" i="6" s="1"/>
  <c r="AC36" i="6"/>
  <c r="Z47" i="6"/>
  <c r="AC47" i="6" s="1"/>
  <c r="AC98" i="6"/>
  <c r="AC102" i="6"/>
  <c r="AC106" i="6"/>
  <c r="Z109" i="6"/>
  <c r="AB124" i="6"/>
  <c r="Z2" i="6"/>
  <c r="AC2" i="6" s="1"/>
  <c r="AC3" i="6"/>
  <c r="AC14" i="6"/>
  <c r="AC18" i="6"/>
  <c r="AC22" i="6"/>
  <c r="AC59" i="6"/>
  <c r="AC64" i="6"/>
  <c r="AC86" i="6"/>
  <c r="N124" i="6"/>
  <c r="AC165" i="6"/>
  <c r="AC169" i="6"/>
  <c r="AB186" i="6"/>
  <c r="AC318" i="6"/>
  <c r="AC159" i="6"/>
  <c r="Z160" i="6"/>
  <c r="N160" i="6"/>
  <c r="AA160" i="6"/>
  <c r="AA9" i="6"/>
  <c r="J24" i="6"/>
  <c r="AA31" i="6"/>
  <c r="J39" i="6"/>
  <c r="AC44" i="6"/>
  <c r="AA45" i="6"/>
  <c r="N48" i="6"/>
  <c r="Z48" i="6"/>
  <c r="AC48" i="6" s="1"/>
  <c r="N49" i="6"/>
  <c r="Z49" i="6"/>
  <c r="AB49" i="6"/>
  <c r="O50" i="6"/>
  <c r="N51" i="6"/>
  <c r="Z51" i="6"/>
  <c r="AB51" i="6"/>
  <c r="J54" i="6"/>
  <c r="J55" i="6"/>
  <c r="AA60" i="6"/>
  <c r="AB67" i="6"/>
  <c r="AA67" i="6" s="1"/>
  <c r="J69" i="6"/>
  <c r="J70" i="6"/>
  <c r="O75" i="6"/>
  <c r="AA76" i="6"/>
  <c r="J77" i="6"/>
  <c r="J78" i="6"/>
  <c r="AB80" i="6"/>
  <c r="AA84" i="6"/>
  <c r="N89" i="6"/>
  <c r="AA89" i="6"/>
  <c r="N90" i="6"/>
  <c r="AA90" i="6"/>
  <c r="N91" i="6"/>
  <c r="AA91" i="6"/>
  <c r="N92" i="6"/>
  <c r="AA92" i="6"/>
  <c r="N93" i="6"/>
  <c r="AA93" i="6"/>
  <c r="N94" i="6"/>
  <c r="AA94" i="6"/>
  <c r="N95" i="6"/>
  <c r="AA95" i="6"/>
  <c r="AA96" i="6"/>
  <c r="Z97" i="6"/>
  <c r="AB97" i="6"/>
  <c r="AA107" i="6"/>
  <c r="J112" i="6"/>
  <c r="J113" i="6"/>
  <c r="O117" i="6"/>
  <c r="AA118" i="6"/>
  <c r="AA119" i="6"/>
  <c r="AA120" i="6"/>
  <c r="AA121" i="6"/>
  <c r="AA122" i="6"/>
  <c r="O125" i="6"/>
  <c r="N126" i="6"/>
  <c r="Z126" i="6"/>
  <c r="AB126" i="6"/>
  <c r="O127" i="6"/>
  <c r="N128" i="6"/>
  <c r="Z128" i="6"/>
  <c r="J129" i="6"/>
  <c r="J130" i="6"/>
  <c r="J133" i="6"/>
  <c r="AA146" i="6"/>
  <c r="J147" i="6"/>
  <c r="J152" i="6"/>
  <c r="AA153" i="6"/>
  <c r="Z157" i="6"/>
  <c r="AC157" i="6" s="1"/>
  <c r="AB157" i="6"/>
  <c r="Z158" i="6"/>
  <c r="AB158" i="6"/>
  <c r="AA162" i="6"/>
  <c r="AA163" i="6"/>
  <c r="O173" i="6"/>
  <c r="N174" i="6"/>
  <c r="AA174" i="6"/>
  <c r="Z174" i="6" s="1"/>
  <c r="AC174" i="6" s="1"/>
  <c r="N175" i="6"/>
  <c r="Z175" i="6"/>
  <c r="AB175" i="6"/>
  <c r="AB292" i="6"/>
  <c r="Z292" i="6"/>
  <c r="AA292" i="6"/>
  <c r="N292" i="6"/>
  <c r="N236" i="6"/>
  <c r="L236" i="6" s="1"/>
  <c r="AB236" i="6" s="1"/>
  <c r="AC5" i="6"/>
  <c r="J414" i="6"/>
  <c r="J413" i="6"/>
  <c r="J335" i="6"/>
  <c r="J332" i="6"/>
  <c r="J331" i="6"/>
  <c r="J324" i="6"/>
  <c r="J309" i="6"/>
  <c r="J308" i="6"/>
  <c r="L304" i="6"/>
  <c r="J299" i="6"/>
  <c r="J298" i="6"/>
  <c r="J294" i="6"/>
  <c r="J288" i="6"/>
  <c r="J252" i="6"/>
  <c r="J251" i="6"/>
  <c r="J243" i="6"/>
  <c r="J242" i="6"/>
  <c r="J239" i="6"/>
  <c r="J238" i="6"/>
  <c r="J218" i="6"/>
  <c r="J334" i="6"/>
  <c r="J333" i="6"/>
  <c r="J307" i="6"/>
  <c r="J306" i="6"/>
  <c r="L303" i="6"/>
  <c r="L302" i="6"/>
  <c r="L301" i="6"/>
  <c r="J300" i="6"/>
  <c r="J297" i="6"/>
  <c r="J289" i="6"/>
  <c r="J265" i="6"/>
  <c r="J254" i="6"/>
  <c r="J253" i="6"/>
  <c r="J250" i="6"/>
  <c r="J241" i="6"/>
  <c r="J240" i="6"/>
  <c r="J219" i="6"/>
  <c r="AC6" i="6"/>
  <c r="AA7" i="6"/>
  <c r="AA23" i="6"/>
  <c r="AA25" i="6"/>
  <c r="Z32" i="6"/>
  <c r="AB32" i="6"/>
  <c r="AA2" i="6"/>
  <c r="AC4" i="6"/>
  <c r="N7" i="6"/>
  <c r="Z7" i="6"/>
  <c r="AC7" i="6" s="1"/>
  <c r="AB7" i="6" s="1"/>
  <c r="N9" i="6"/>
  <c r="Z9" i="6"/>
  <c r="AB9" i="6"/>
  <c r="N10" i="6"/>
  <c r="Z10" i="6"/>
  <c r="AB10" i="6"/>
  <c r="AC15" i="6"/>
  <c r="AC17" i="6"/>
  <c r="AC19" i="6"/>
  <c r="AC21" i="6"/>
  <c r="N23" i="6"/>
  <c r="Z23" i="6"/>
  <c r="AB23" i="6"/>
  <c r="N25" i="6"/>
  <c r="Z25" i="6"/>
  <c r="AB25" i="6"/>
  <c r="AC27" i="6"/>
  <c r="AC29" i="6"/>
  <c r="N31" i="6"/>
  <c r="Z31" i="6"/>
  <c r="AC31" i="6" s="1"/>
  <c r="AB31" i="6"/>
  <c r="AA32" i="6"/>
  <c r="AC32" i="6"/>
  <c r="N33" i="6"/>
  <c r="AB33" i="6"/>
  <c r="AC34" i="6"/>
  <c r="AA35" i="6"/>
  <c r="J38" i="6"/>
  <c r="J40" i="6"/>
  <c r="J41" i="6"/>
  <c r="J42" i="6"/>
  <c r="J43" i="6"/>
  <c r="AB44" i="6"/>
  <c r="AA44" i="6" s="1"/>
  <c r="N45" i="6"/>
  <c r="Z45" i="6"/>
  <c r="AB45" i="6"/>
  <c r="AB48" i="6"/>
  <c r="AA48" i="6" s="1"/>
  <c r="AA49" i="6"/>
  <c r="AC49" i="6"/>
  <c r="N50" i="6"/>
  <c r="Z50" i="6"/>
  <c r="AC50" i="6" s="1"/>
  <c r="AB50" i="6"/>
  <c r="AA51" i="6"/>
  <c r="J52" i="6"/>
  <c r="J53" i="6"/>
  <c r="J56" i="6"/>
  <c r="AC58" i="6"/>
  <c r="N60" i="6"/>
  <c r="Z60" i="6"/>
  <c r="AC60" i="6" s="1"/>
  <c r="AB60" i="6"/>
  <c r="AC61" i="6"/>
  <c r="AC63" i="6"/>
  <c r="AC65" i="6"/>
  <c r="N67" i="6"/>
  <c r="Z67" i="6"/>
  <c r="J68" i="6"/>
  <c r="Z71" i="6"/>
  <c r="AC71" i="6" s="1"/>
  <c r="AB71" i="6"/>
  <c r="AC72" i="6"/>
  <c r="AC74" i="6"/>
  <c r="N75" i="6"/>
  <c r="Z75" i="6"/>
  <c r="AC75" i="6" s="1"/>
  <c r="AB75" i="6"/>
  <c r="N76" i="6"/>
  <c r="Z76" i="6"/>
  <c r="AB76" i="6"/>
  <c r="J79" i="6"/>
  <c r="N80" i="6"/>
  <c r="AA80" i="6"/>
  <c r="Z80" i="6" s="1"/>
  <c r="AC80" i="6" s="1"/>
  <c r="AA81" i="6"/>
  <c r="AC81" i="6"/>
  <c r="AA82" i="6"/>
  <c r="N84" i="6"/>
  <c r="Z84" i="6"/>
  <c r="AC84" i="6" s="1"/>
  <c r="AC85" i="6"/>
  <c r="AC87" i="6"/>
  <c r="Z89" i="6"/>
  <c r="AC89" i="6" s="1"/>
  <c r="AB89" i="6"/>
  <c r="Z90" i="6"/>
  <c r="AC90" i="6" s="1"/>
  <c r="AB90" i="6"/>
  <c r="Z91" i="6"/>
  <c r="AC91" i="6" s="1"/>
  <c r="AB91" i="6"/>
  <c r="Z92" i="6"/>
  <c r="AC92" i="6" s="1"/>
  <c r="AB92" i="6"/>
  <c r="Z93" i="6"/>
  <c r="AC93" i="6" s="1"/>
  <c r="AB93" i="6"/>
  <c r="Z94" i="6"/>
  <c r="O94" i="6" s="1"/>
  <c r="AB94" i="6"/>
  <c r="Z95" i="6"/>
  <c r="AC95" i="6" s="1"/>
  <c r="AB95" i="6"/>
  <c r="N96" i="6"/>
  <c r="Z96" i="6"/>
  <c r="AC96" i="6" s="1"/>
  <c r="AB96" i="6"/>
  <c r="N97" i="6"/>
  <c r="AA97" i="6"/>
  <c r="AC97" i="6"/>
  <c r="AC99" i="6"/>
  <c r="AC101" i="6"/>
  <c r="AC103" i="6"/>
  <c r="AC105" i="6"/>
  <c r="N107" i="6"/>
  <c r="Z107" i="6"/>
  <c r="AC107" i="6" s="1"/>
  <c r="AB107" i="6"/>
  <c r="AC108" i="6"/>
  <c r="AA109" i="6"/>
  <c r="J110" i="6"/>
  <c r="J111" i="6"/>
  <c r="J114" i="6"/>
  <c r="J115" i="6"/>
  <c r="AC116" i="6"/>
  <c r="N117" i="6"/>
  <c r="Z117" i="6"/>
  <c r="AC117" i="6" s="1"/>
  <c r="AB117" i="6"/>
  <c r="N118" i="6"/>
  <c r="Z118" i="6"/>
  <c r="AC118" i="6" s="1"/>
  <c r="AB118" i="6"/>
  <c r="N119" i="6"/>
  <c r="Z119" i="6"/>
  <c r="AC119" i="6" s="1"/>
  <c r="AB119" i="6"/>
  <c r="N120" i="6"/>
  <c r="Z120" i="6"/>
  <c r="AC120" i="6" s="1"/>
  <c r="AB120" i="6"/>
  <c r="N121" i="6"/>
  <c r="Z121" i="6"/>
  <c r="AC121" i="6" s="1"/>
  <c r="AB121" i="6"/>
  <c r="N122" i="6"/>
  <c r="Z122" i="6"/>
  <c r="AB122" i="6"/>
  <c r="AC124" i="6"/>
  <c r="N125" i="6"/>
  <c r="Z125" i="6"/>
  <c r="AC125" i="6" s="1"/>
  <c r="AB125" i="6"/>
  <c r="AA126" i="6"/>
  <c r="AC126" i="6"/>
  <c r="N127" i="6"/>
  <c r="Z127" i="6"/>
  <c r="AC127" i="6" s="1"/>
  <c r="AB127" i="6"/>
  <c r="AB128" i="6"/>
  <c r="AA128" i="6" s="1"/>
  <c r="J131" i="6"/>
  <c r="J132" i="6"/>
  <c r="AC134" i="6"/>
  <c r="AC136" i="6"/>
  <c r="AA137" i="6"/>
  <c r="AC137" i="6"/>
  <c r="AC139" i="6"/>
  <c r="AA140" i="6"/>
  <c r="AC140" i="6"/>
  <c r="AC142" i="6"/>
  <c r="AC144" i="6"/>
  <c r="N146" i="6"/>
  <c r="Z146" i="6"/>
  <c r="AB146" i="6"/>
  <c r="J148" i="6"/>
  <c r="J149" i="6"/>
  <c r="J150" i="6"/>
  <c r="J151" i="6"/>
  <c r="N153" i="6"/>
  <c r="Z153" i="6"/>
  <c r="AC153" i="6" s="1"/>
  <c r="AB153" i="6"/>
  <c r="AC154" i="6"/>
  <c r="AC156" i="6"/>
  <c r="AA157" i="6"/>
  <c r="AA158" i="6"/>
  <c r="AC158" i="6"/>
  <c r="AB159" i="6"/>
  <c r="AA159" i="6" s="1"/>
  <c r="AC160" i="6"/>
  <c r="AB160" i="6" s="1"/>
  <c r="N162" i="6"/>
  <c r="Z162" i="6"/>
  <c r="AC162" i="6" s="1"/>
  <c r="AB162" i="6"/>
  <c r="N163" i="6"/>
  <c r="Z163" i="6"/>
  <c r="AB163" i="6"/>
  <c r="AC166" i="6"/>
  <c r="AC168" i="6"/>
  <c r="AC170" i="6"/>
  <c r="L171" i="6"/>
  <c r="AB171" i="6" s="1"/>
  <c r="AC172" i="6"/>
  <c r="AB172" i="6" s="1"/>
  <c r="AA172" i="6" s="1"/>
  <c r="N173" i="6"/>
  <c r="Z173" i="6"/>
  <c r="AC173" i="6" s="1"/>
  <c r="AB173" i="6"/>
  <c r="AB174" i="6"/>
  <c r="AA175" i="6"/>
  <c r="AC175" i="6"/>
  <c r="N176" i="6"/>
  <c r="L176" i="6" s="1"/>
  <c r="O176" i="6" s="1"/>
  <c r="AC178" i="6"/>
  <c r="AA179" i="6"/>
  <c r="J180" i="6"/>
  <c r="J181" i="6"/>
  <c r="AC183" i="6"/>
  <c r="AA184" i="6"/>
  <c r="AC184" i="6"/>
  <c r="AC329" i="6"/>
  <c r="AA320" i="6"/>
  <c r="N320" i="6"/>
  <c r="AB320" i="6"/>
  <c r="Z320" i="6"/>
  <c r="AC317" i="6"/>
  <c r="AC279" i="6"/>
  <c r="AB279" i="6" s="1"/>
  <c r="AC277" i="6"/>
  <c r="AB277" i="6" s="1"/>
  <c r="AA211" i="6"/>
  <c r="AB211" i="6"/>
  <c r="Z211" i="6"/>
  <c r="AC211" i="6" s="1"/>
  <c r="AC276" i="6"/>
  <c r="N211" i="6"/>
  <c r="AA206" i="6"/>
  <c r="AB206" i="6"/>
  <c r="V449" i="35"/>
  <c r="Q449" i="35"/>
  <c r="O449" i="35"/>
  <c r="V448" i="35"/>
  <c r="Q448" i="35"/>
  <c r="V447" i="35"/>
  <c r="Q447" i="35"/>
  <c r="V446" i="35"/>
  <c r="Q446" i="35"/>
  <c r="V445" i="35"/>
  <c r="Q445" i="35"/>
  <c r="V444" i="35"/>
  <c r="Q444" i="35"/>
  <c r="O444" i="35"/>
  <c r="V443" i="35"/>
  <c r="Q443" i="35"/>
  <c r="V442" i="35"/>
  <c r="Q442" i="35"/>
  <c r="O442" i="35"/>
  <c r="V441" i="35"/>
  <c r="Q441" i="35"/>
  <c r="O441" i="35"/>
  <c r="V440" i="35"/>
  <c r="Q440" i="35"/>
  <c r="O440" i="35"/>
  <c r="V439" i="35"/>
  <c r="Q439" i="35"/>
  <c r="O439" i="35"/>
  <c r="V438" i="35"/>
  <c r="Q438" i="35"/>
  <c r="O438" i="35"/>
  <c r="AB437" i="35"/>
  <c r="AA437" i="35"/>
  <c r="Z437" i="35"/>
  <c r="O437" i="35"/>
  <c r="N437" i="35"/>
  <c r="AB436" i="35"/>
  <c r="AA436" i="35"/>
  <c r="Z436" i="35"/>
  <c r="O436" i="35"/>
  <c r="N436" i="35"/>
  <c r="AB435" i="35"/>
  <c r="AA435" i="35"/>
  <c r="Z435" i="35"/>
  <c r="O435" i="35"/>
  <c r="N435" i="35"/>
  <c r="V428" i="35"/>
  <c r="J428" i="35"/>
  <c r="I427" i="35"/>
  <c r="I426" i="35"/>
  <c r="I425" i="35"/>
  <c r="J424" i="35"/>
  <c r="J423" i="35"/>
  <c r="Z423" i="35" s="1"/>
  <c r="J422" i="35"/>
  <c r="V420" i="35"/>
  <c r="J420" i="35"/>
  <c r="J419" i="35"/>
  <c r="Z419" i="35" s="1"/>
  <c r="V417" i="35"/>
  <c r="J417" i="35"/>
  <c r="I416" i="35"/>
  <c r="V414" i="35"/>
  <c r="J414" i="35"/>
  <c r="I413" i="35"/>
  <c r="J412" i="35"/>
  <c r="I411" i="35"/>
  <c r="J410" i="35"/>
  <c r="AA410" i="35" s="1"/>
  <c r="O409" i="35"/>
  <c r="J409" i="35"/>
  <c r="N409" i="35" s="1"/>
  <c r="J408" i="35"/>
  <c r="AA408" i="35" s="1"/>
  <c r="V406" i="35"/>
  <c r="J406" i="35"/>
  <c r="I405" i="35"/>
  <c r="V403" i="35"/>
  <c r="J403" i="35"/>
  <c r="AA403" i="35" s="1"/>
  <c r="I402" i="35"/>
  <c r="J400" i="35"/>
  <c r="Z400" i="35" s="1"/>
  <c r="Z409" i="35" l="1"/>
  <c r="AC409" i="35" s="1"/>
  <c r="AB409" i="35" s="1"/>
  <c r="Z410" i="35"/>
  <c r="AC410" i="35" s="1"/>
  <c r="AB410" i="35" s="1"/>
  <c r="AC33" i="6"/>
  <c r="Z408" i="35"/>
  <c r="AC400" i="35"/>
  <c r="AC401" i="35" s="1"/>
  <c r="Z406" i="35"/>
  <c r="AB406" i="35"/>
  <c r="AB408" i="35"/>
  <c r="AB412" i="35"/>
  <c r="Z414" i="35"/>
  <c r="AB414" i="35"/>
  <c r="Z417" i="35"/>
  <c r="AB417" i="35"/>
  <c r="AC419" i="35"/>
  <c r="AB419" i="35" s="1"/>
  <c r="Z420" i="35"/>
  <c r="AB420" i="35"/>
  <c r="AB422" i="35"/>
  <c r="AC423" i="35"/>
  <c r="AB424" i="35"/>
  <c r="AA424" i="35" s="1"/>
  <c r="Z428" i="35"/>
  <c r="AB428" i="35"/>
  <c r="AC435" i="35"/>
  <c r="AA181" i="6"/>
  <c r="AB181" i="6"/>
  <c r="Z181" i="6"/>
  <c r="AC181" i="6" s="1"/>
  <c r="N181" i="6"/>
  <c r="AA150" i="6"/>
  <c r="AB150" i="6"/>
  <c r="Z150" i="6"/>
  <c r="AC150" i="6" s="1"/>
  <c r="N150" i="6"/>
  <c r="AA148" i="6"/>
  <c r="AB148" i="6"/>
  <c r="Z148" i="6"/>
  <c r="AC148" i="6" s="1"/>
  <c r="N148" i="6"/>
  <c r="AA131" i="6"/>
  <c r="N131" i="6"/>
  <c r="AB131" i="6"/>
  <c r="Z131" i="6"/>
  <c r="O131" i="6" s="1"/>
  <c r="AA115" i="6"/>
  <c r="Z115" i="6"/>
  <c r="AC115" i="6" s="1"/>
  <c r="AB115" i="6" s="1"/>
  <c r="N115" i="6"/>
  <c r="AA111" i="6"/>
  <c r="Z111" i="6"/>
  <c r="N111" i="6"/>
  <c r="AA56" i="6"/>
  <c r="N56" i="6"/>
  <c r="AB56" i="6"/>
  <c r="Z56" i="6"/>
  <c r="AC51" i="6"/>
  <c r="AA52" i="6"/>
  <c r="N52" i="6"/>
  <c r="AB52" i="6"/>
  <c r="Z52" i="6"/>
  <c r="O52" i="6" s="1"/>
  <c r="AA42" i="6"/>
  <c r="Z42" i="6"/>
  <c r="AC42" i="6" s="1"/>
  <c r="AB42" i="6" s="1"/>
  <c r="N42" i="6"/>
  <c r="AA40" i="6"/>
  <c r="AB40" i="6"/>
  <c r="Z40" i="6"/>
  <c r="N40" i="6"/>
  <c r="N219" i="6"/>
  <c r="L219" i="6" s="1"/>
  <c r="AB219" i="6" s="1"/>
  <c r="AA219" i="6" s="1"/>
  <c r="Z241" i="6"/>
  <c r="AC241" i="6" s="1"/>
  <c r="AB241" i="6" s="1"/>
  <c r="N241" i="6"/>
  <c r="AA241" i="6"/>
  <c r="AB253" i="6"/>
  <c r="AA253" i="6"/>
  <c r="Z253" i="6" s="1"/>
  <c r="AC253" i="6" s="1"/>
  <c r="N253" i="6"/>
  <c r="AC264" i="6"/>
  <c r="AB264" i="6" s="1"/>
  <c r="AA265" i="6"/>
  <c r="AB265" i="6"/>
  <c r="Z265" i="6"/>
  <c r="AC265" i="6" s="1"/>
  <c r="N265" i="6"/>
  <c r="AA297" i="6"/>
  <c r="AB297" i="6"/>
  <c r="Z297" i="6"/>
  <c r="AC297" i="6" s="1"/>
  <c r="N297" i="6"/>
  <c r="AB301" i="6"/>
  <c r="Z301" i="6"/>
  <c r="AC301" i="6" s="1"/>
  <c r="AA301" i="6"/>
  <c r="O301" i="6"/>
  <c r="AA303" i="6"/>
  <c r="Z303" i="6" s="1"/>
  <c r="AC303" i="6" s="1"/>
  <c r="AB303" i="6"/>
  <c r="O303" i="6"/>
  <c r="Z307" i="6"/>
  <c r="N307" i="6"/>
  <c r="AB307" i="6"/>
  <c r="AA307" i="6" s="1"/>
  <c r="AA334" i="6"/>
  <c r="AB334" i="6"/>
  <c r="Z334" i="6"/>
  <c r="AC334" i="6" s="1"/>
  <c r="N334" i="6"/>
  <c r="AC237" i="6"/>
  <c r="AA238" i="6"/>
  <c r="AB238" i="6"/>
  <c r="Z238" i="6"/>
  <c r="AC238" i="6" s="1"/>
  <c r="N238" i="6"/>
  <c r="AA242" i="6"/>
  <c r="AB242" i="6"/>
  <c r="Z242" i="6"/>
  <c r="AC242" i="6" s="1"/>
  <c r="N242" i="6"/>
  <c r="AA251" i="6"/>
  <c r="Z251" i="6" s="1"/>
  <c r="N251" i="6"/>
  <c r="AB251" i="6"/>
  <c r="AC287" i="6"/>
  <c r="AA288" i="6"/>
  <c r="N288" i="6"/>
  <c r="AB288" i="6"/>
  <c r="Z288" i="6"/>
  <c r="AA298" i="6"/>
  <c r="AB298" i="6"/>
  <c r="Z298" i="6"/>
  <c r="N298" i="6"/>
  <c r="AA304" i="6"/>
  <c r="O304" i="6"/>
  <c r="AB304" i="6"/>
  <c r="Z304" i="6"/>
  <c r="AB309" i="6"/>
  <c r="AA309" i="6" s="1"/>
  <c r="Z309" i="6"/>
  <c r="AC309" i="6" s="1"/>
  <c r="N309" i="6"/>
  <c r="AC330" i="6"/>
  <c r="Z331" i="6"/>
  <c r="N331" i="6"/>
  <c r="AB331" i="6"/>
  <c r="AA331" i="6" s="1"/>
  <c r="AB335" i="6"/>
  <c r="Z335" i="6"/>
  <c r="AC335" i="6" s="1"/>
  <c r="N335" i="6"/>
  <c r="AA335" i="6"/>
  <c r="AA414" i="6"/>
  <c r="Z414" i="6" s="1"/>
  <c r="N414" i="6"/>
  <c r="AB414" i="6"/>
  <c r="Z236" i="6"/>
  <c r="O292" i="6"/>
  <c r="AC292" i="6"/>
  <c r="AA176" i="6"/>
  <c r="Z171" i="6"/>
  <c r="AC146" i="6"/>
  <c r="Z147" i="6"/>
  <c r="AC147" i="6" s="1"/>
  <c r="AB147" i="6" s="1"/>
  <c r="N147" i="6"/>
  <c r="AA147" i="6"/>
  <c r="AA130" i="6"/>
  <c r="AB130" i="6"/>
  <c r="Z130" i="6"/>
  <c r="O130" i="6" s="1"/>
  <c r="N130" i="6" s="1"/>
  <c r="AC111" i="6"/>
  <c r="AB111" i="6" s="1"/>
  <c r="AB112" i="6"/>
  <c r="Z112" i="6"/>
  <c r="N112" i="6"/>
  <c r="AA112" i="6"/>
  <c r="AC94" i="6"/>
  <c r="Z78" i="6"/>
  <c r="N78" i="6"/>
  <c r="AA78" i="6"/>
  <c r="AA70" i="6"/>
  <c r="AB70" i="6"/>
  <c r="Z70" i="6"/>
  <c r="AB54" i="6"/>
  <c r="Z54" i="6"/>
  <c r="O54" i="6" s="1"/>
  <c r="AA54" i="6"/>
  <c r="N54" i="6"/>
  <c r="Z39" i="6"/>
  <c r="AC39" i="6" s="1"/>
  <c r="N39" i="6"/>
  <c r="AB39" i="6"/>
  <c r="AA39" i="6" s="1"/>
  <c r="AC23" i="6"/>
  <c r="AB24" i="6"/>
  <c r="Z24" i="6"/>
  <c r="AC24" i="6" s="1"/>
  <c r="N24" i="6"/>
  <c r="AA24" i="6"/>
  <c r="AA171" i="6"/>
  <c r="AB400" i="35"/>
  <c r="Z403" i="35"/>
  <c r="AB403" i="35"/>
  <c r="AA406" i="35"/>
  <c r="AC408" i="35"/>
  <c r="AA409" i="35"/>
  <c r="AA412" i="35"/>
  <c r="Z412" i="35" s="1"/>
  <c r="AC412" i="35" s="1"/>
  <c r="AA414" i="35"/>
  <c r="AA417" i="35"/>
  <c r="AA419" i="35"/>
  <c r="AA420" i="35"/>
  <c r="AA422" i="35"/>
  <c r="AB423" i="35"/>
  <c r="AA423" i="35" s="1"/>
  <c r="Z424" i="35"/>
  <c r="AC424" i="35" s="1"/>
  <c r="AA428" i="35"/>
  <c r="AC436" i="35"/>
  <c r="O320" i="6"/>
  <c r="AC320" i="6"/>
  <c r="AC179" i="6"/>
  <c r="AA180" i="6"/>
  <c r="AB180" i="6"/>
  <c r="Z180" i="6"/>
  <c r="AC180" i="6" s="1"/>
  <c r="N180" i="6"/>
  <c r="AA151" i="6"/>
  <c r="Z151" i="6"/>
  <c r="AC151" i="6" s="1"/>
  <c r="AB151" i="6" s="1"/>
  <c r="N151" i="6"/>
  <c r="AA149" i="6"/>
  <c r="AB149" i="6"/>
  <c r="Z149" i="6"/>
  <c r="AC149" i="6" s="1"/>
  <c r="N149" i="6"/>
  <c r="AB132" i="6"/>
  <c r="Z132" i="6"/>
  <c r="O132" i="6" s="1"/>
  <c r="N132" i="6" s="1"/>
  <c r="AA132" i="6"/>
  <c r="AA114" i="6"/>
  <c r="AB114" i="6"/>
  <c r="Z114" i="6"/>
  <c r="AC114" i="6" s="1"/>
  <c r="N114" i="6"/>
  <c r="AC109" i="6"/>
  <c r="AA110" i="6"/>
  <c r="AB110" i="6"/>
  <c r="Z110" i="6"/>
  <c r="AC110" i="6" s="1"/>
  <c r="N110" i="6"/>
  <c r="AC78" i="6"/>
  <c r="AB78" i="6" s="1"/>
  <c r="AB79" i="6"/>
  <c r="Z79" i="6"/>
  <c r="AA79" i="6"/>
  <c r="AC67" i="6"/>
  <c r="AB68" i="6"/>
  <c r="AA68" i="6"/>
  <c r="Z68" i="6" s="1"/>
  <c r="AC68" i="6" s="1"/>
  <c r="N68" i="6"/>
  <c r="AB53" i="6"/>
  <c r="N53" i="6"/>
  <c r="AA53" i="6"/>
  <c r="Z53" i="6" s="1"/>
  <c r="O53" i="6" s="1"/>
  <c r="N43" i="6"/>
  <c r="L43" i="6" s="1"/>
  <c r="AA43" i="6" s="1"/>
  <c r="Z43" i="6" s="1"/>
  <c r="AC40" i="6"/>
  <c r="AA41" i="6"/>
  <c r="AB41" i="6"/>
  <c r="Z41" i="6"/>
  <c r="AC41" i="6" s="1"/>
  <c r="N41" i="6"/>
  <c r="AC37" i="6"/>
  <c r="AB38" i="6"/>
  <c r="Z38" i="6"/>
  <c r="AC38" i="6" s="1"/>
  <c r="AA38" i="6"/>
  <c r="AB240" i="6"/>
  <c r="Z240" i="6"/>
  <c r="AC240" i="6" s="1"/>
  <c r="N240" i="6"/>
  <c r="AA240" i="6"/>
  <c r="AC249" i="6"/>
  <c r="AA250" i="6"/>
  <c r="AB250" i="6"/>
  <c r="Z250" i="6"/>
  <c r="AC250" i="6" s="1"/>
  <c r="N250" i="6"/>
  <c r="AA254" i="6"/>
  <c r="AB254" i="6"/>
  <c r="Z254" i="6"/>
  <c r="AC254" i="6" s="1"/>
  <c r="N254" i="6"/>
  <c r="N289" i="6"/>
  <c r="L289" i="6" s="1"/>
  <c r="AA289" i="6" s="1"/>
  <c r="AB300" i="6"/>
  <c r="Z300" i="6"/>
  <c r="AC300" i="6" s="1"/>
  <c r="N300" i="6"/>
  <c r="AA300" i="6"/>
  <c r="AB302" i="6"/>
  <c r="Z302" i="6"/>
  <c r="AC302" i="6" s="1"/>
  <c r="AA302" i="6"/>
  <c r="O302" i="6"/>
  <c r="AB306" i="6"/>
  <c r="Z306" i="6"/>
  <c r="AC306" i="6" s="1"/>
  <c r="N306" i="6"/>
  <c r="AA306" i="6"/>
  <c r="AB333" i="6"/>
  <c r="AA333" i="6" s="1"/>
  <c r="Z333" i="6"/>
  <c r="AC333" i="6" s="1"/>
  <c r="N333" i="6"/>
  <c r="N218" i="6"/>
  <c r="L218" i="6" s="1"/>
  <c r="AA218" i="6" s="1"/>
  <c r="Z218" i="6" s="1"/>
  <c r="AB239" i="6"/>
  <c r="Z239" i="6"/>
  <c r="AC239" i="6" s="1"/>
  <c r="AA239" i="6"/>
  <c r="N239" i="6"/>
  <c r="AA243" i="6"/>
  <c r="AB243" i="6"/>
  <c r="Z243" i="6"/>
  <c r="AC243" i="6" s="1"/>
  <c r="N243" i="6"/>
  <c r="AC251" i="6"/>
  <c r="AB252" i="6"/>
  <c r="Z252" i="6"/>
  <c r="AC252" i="6" s="1"/>
  <c r="N252" i="6"/>
  <c r="AA252" i="6"/>
  <c r="AC293" i="6"/>
  <c r="AB294" i="6"/>
  <c r="Z294" i="6"/>
  <c r="AC294" i="6" s="1"/>
  <c r="N294" i="6"/>
  <c r="AA294" i="6"/>
  <c r="AC298" i="6"/>
  <c r="AB299" i="6"/>
  <c r="AA299" i="6"/>
  <c r="Z299" i="6" s="1"/>
  <c r="AC299" i="6" s="1"/>
  <c r="N299" i="6"/>
  <c r="AC307" i="6"/>
  <c r="AA308" i="6"/>
  <c r="AB308" i="6"/>
  <c r="Z308" i="6"/>
  <c r="AC308" i="6" s="1"/>
  <c r="N308" i="6"/>
  <c r="AC323" i="6"/>
  <c r="AA324" i="6"/>
  <c r="AB324" i="6"/>
  <c r="Z324" i="6"/>
  <c r="AC324" i="6" s="1"/>
  <c r="N324" i="6"/>
  <c r="AC331" i="6"/>
  <c r="AB332" i="6"/>
  <c r="Z332" i="6"/>
  <c r="AC332" i="6" s="1"/>
  <c r="N332" i="6"/>
  <c r="AA332" i="6"/>
  <c r="AB413" i="6"/>
  <c r="Z413" i="6"/>
  <c r="N413" i="6"/>
  <c r="AA413" i="6"/>
  <c r="AA236" i="6"/>
  <c r="AB152" i="6"/>
  <c r="Z152" i="6"/>
  <c r="AC152" i="6" s="1"/>
  <c r="N152" i="6"/>
  <c r="AA152" i="6"/>
  <c r="AC132" i="6"/>
  <c r="AB133" i="6"/>
  <c r="Z133" i="6"/>
  <c r="AA133" i="6"/>
  <c r="N133" i="6"/>
  <c r="AC128" i="6"/>
  <c r="AB129" i="6"/>
  <c r="Z129" i="6"/>
  <c r="O129" i="6" s="1"/>
  <c r="AA129" i="6"/>
  <c r="N129" i="6"/>
  <c r="AC112" i="6"/>
  <c r="Z113" i="6"/>
  <c r="AC113" i="6" s="1"/>
  <c r="AB113" i="6" s="1"/>
  <c r="N113" i="6"/>
  <c r="AA113" i="6"/>
  <c r="AC76" i="6"/>
  <c r="AB77" i="6"/>
  <c r="Z77" i="6"/>
  <c r="AC77" i="6" s="1"/>
  <c r="N77" i="6"/>
  <c r="AA77" i="6"/>
  <c r="AB69" i="6"/>
  <c r="Z69" i="6"/>
  <c r="AC69" i="6" s="1"/>
  <c r="N69" i="6"/>
  <c r="AA69" i="6"/>
  <c r="AA55" i="6"/>
  <c r="Z55" i="6" s="1"/>
  <c r="O55" i="6" s="1"/>
  <c r="AB55" i="6"/>
  <c r="N55" i="6"/>
  <c r="N38" i="6"/>
  <c r="Z176" i="6"/>
  <c r="AC176" i="6" s="1"/>
  <c r="AB176" i="6" s="1"/>
  <c r="T392" i="35"/>
  <c r="S391" i="35"/>
  <c r="S390" i="35"/>
  <c r="S389" i="35"/>
  <c r="AA421" i="35" l="1"/>
  <c r="AC420" i="35" s="1"/>
  <c r="AC421" i="35" s="1"/>
  <c r="AB421" i="35" s="1"/>
  <c r="Z289" i="6"/>
  <c r="AC289" i="6" s="1"/>
  <c r="AC52" i="6"/>
  <c r="AC131" i="6"/>
  <c r="AC54" i="6"/>
  <c r="AB43" i="6"/>
  <c r="O218" i="6"/>
  <c r="AC218" i="6"/>
  <c r="O43" i="6"/>
  <c r="AC43" i="6"/>
  <c r="J449" i="35"/>
  <c r="J447" i="35"/>
  <c r="J445" i="35"/>
  <c r="J448" i="35"/>
  <c r="J446" i="35"/>
  <c r="J444" i="35"/>
  <c r="J441" i="35"/>
  <c r="J439" i="35"/>
  <c r="J442" i="35"/>
  <c r="J440" i="35"/>
  <c r="J438" i="35"/>
  <c r="O133" i="6"/>
  <c r="AC133" i="6"/>
  <c r="AB218" i="6"/>
  <c r="AB289" i="6"/>
  <c r="AB249" i="6"/>
  <c r="O79" i="6"/>
  <c r="N79" i="6" s="1"/>
  <c r="AC79" i="6"/>
  <c r="AA400" i="35"/>
  <c r="AB401" i="35"/>
  <c r="O70" i="6"/>
  <c r="N70" i="6" s="1"/>
  <c r="AC70" i="6"/>
  <c r="O171" i="6"/>
  <c r="N171" i="6" s="1"/>
  <c r="AC171" i="6"/>
  <c r="O236" i="6"/>
  <c r="AC236" i="6"/>
  <c r="O288" i="6"/>
  <c r="AC288" i="6"/>
  <c r="Z219" i="6"/>
  <c r="O289" i="6"/>
  <c r="Z422" i="35"/>
  <c r="AC422" i="35" s="1"/>
  <c r="AC53" i="6"/>
  <c r="AC129" i="6"/>
  <c r="O56" i="6"/>
  <c r="AC56" i="6"/>
  <c r="AC55" i="6"/>
  <c r="AC130" i="6"/>
  <c r="O385" i="35"/>
  <c r="J385" i="35"/>
  <c r="Z385" i="35" s="1"/>
  <c r="O384" i="35"/>
  <c r="O383" i="35"/>
  <c r="O382" i="35"/>
  <c r="O381" i="35"/>
  <c r="O380" i="35"/>
  <c r="O379" i="35"/>
  <c r="N378" i="35"/>
  <c r="N377" i="35"/>
  <c r="N376" i="35"/>
  <c r="N375" i="35"/>
  <c r="N374" i="35"/>
  <c r="O373" i="35"/>
  <c r="O372" i="35"/>
  <c r="O371" i="35"/>
  <c r="O370" i="35"/>
  <c r="O369" i="35"/>
  <c r="AB367" i="35"/>
  <c r="AA367" i="35"/>
  <c r="Z367" i="35"/>
  <c r="O367" i="35"/>
  <c r="N367" i="35"/>
  <c r="AB366" i="35"/>
  <c r="AA366" i="35"/>
  <c r="Z366" i="35"/>
  <c r="O366" i="35"/>
  <c r="N366" i="35"/>
  <c r="AB365" i="35"/>
  <c r="AA365" i="35"/>
  <c r="Z365" i="35"/>
  <c r="O365" i="35"/>
  <c r="N365" i="35"/>
  <c r="AB364" i="35"/>
  <c r="AA364" i="35"/>
  <c r="Z364" i="35"/>
  <c r="O364" i="35"/>
  <c r="N364" i="35"/>
  <c r="AB363" i="35"/>
  <c r="AA363" i="35"/>
  <c r="Z363" i="35"/>
  <c r="O363" i="35"/>
  <c r="N363" i="35"/>
  <c r="AB362" i="35"/>
  <c r="AA362" i="35"/>
  <c r="Z362" i="35"/>
  <c r="O362" i="35"/>
  <c r="N362" i="35"/>
  <c r="AB361" i="35"/>
  <c r="AA361" i="35"/>
  <c r="Z361" i="35"/>
  <c r="O361" i="35"/>
  <c r="N361" i="35"/>
  <c r="O360" i="35"/>
  <c r="J360" i="35"/>
  <c r="Z360" i="35" s="1"/>
  <c r="V359" i="35"/>
  <c r="Q359" i="35"/>
  <c r="O359" i="35"/>
  <c r="J359" i="35"/>
  <c r="V358" i="35"/>
  <c r="Q358" i="35"/>
  <c r="O358" i="35"/>
  <c r="J358" i="35"/>
  <c r="N358" i="35" s="1"/>
  <c r="AB357" i="35"/>
  <c r="AA357" i="35"/>
  <c r="Z357" i="35"/>
  <c r="O357" i="35"/>
  <c r="N357" i="35"/>
  <c r="AB356" i="35"/>
  <c r="AA356" i="35"/>
  <c r="Z356" i="35"/>
  <c r="O356" i="35"/>
  <c r="N356" i="35"/>
  <c r="AB355" i="35"/>
  <c r="AA355" i="35"/>
  <c r="Z355" i="35"/>
  <c r="O355" i="35"/>
  <c r="N355" i="35"/>
  <c r="AB354" i="35"/>
  <c r="AA354" i="35"/>
  <c r="Z354" i="35"/>
  <c r="O354" i="35"/>
  <c r="N354" i="35"/>
  <c r="AB353" i="35"/>
  <c r="AA353" i="35"/>
  <c r="Z353" i="35"/>
  <c r="O353" i="35"/>
  <c r="N353" i="35"/>
  <c r="AB352" i="35"/>
  <c r="AA352" i="35"/>
  <c r="Z352" i="35"/>
  <c r="O352" i="35"/>
  <c r="N352" i="35"/>
  <c r="AB351" i="35"/>
  <c r="AA351" i="35"/>
  <c r="Z351" i="35"/>
  <c r="O351" i="35"/>
  <c r="N351" i="35"/>
  <c r="AB350" i="35"/>
  <c r="AA350" i="35"/>
  <c r="Z350" i="35"/>
  <c r="O350" i="35"/>
  <c r="N350" i="35"/>
  <c r="AB349" i="35"/>
  <c r="AA349" i="35"/>
  <c r="Z349" i="35"/>
  <c r="O349" i="35"/>
  <c r="N349" i="35"/>
  <c r="AB348" i="35"/>
  <c r="AA348" i="35"/>
  <c r="Z348" i="35"/>
  <c r="O348" i="35"/>
  <c r="N348" i="35"/>
  <c r="AB347" i="35"/>
  <c r="AA347" i="35"/>
  <c r="Z347" i="35"/>
  <c r="O347" i="35"/>
  <c r="N347" i="35"/>
  <c r="AB346" i="35"/>
  <c r="AA346" i="35"/>
  <c r="Z346" i="35"/>
  <c r="O346" i="35"/>
  <c r="N346" i="35"/>
  <c r="AB345" i="35"/>
  <c r="AA345" i="35"/>
  <c r="Z345" i="35"/>
  <c r="O345" i="35"/>
  <c r="N345" i="35"/>
  <c r="AB344" i="35"/>
  <c r="AA344" i="35"/>
  <c r="Z344" i="35"/>
  <c r="O344" i="35"/>
  <c r="N344" i="35"/>
  <c r="AB343" i="35"/>
  <c r="AA343" i="35"/>
  <c r="Z343" i="35"/>
  <c r="O343" i="35"/>
  <c r="N343" i="35"/>
  <c r="AB342" i="35"/>
  <c r="AA342" i="35"/>
  <c r="Z342" i="35"/>
  <c r="O342" i="35"/>
  <c r="N342" i="35"/>
  <c r="AB341" i="35"/>
  <c r="AA341" i="35"/>
  <c r="Z341" i="35"/>
  <c r="O341" i="35"/>
  <c r="N341" i="35"/>
  <c r="AA401" i="35" l="1"/>
  <c r="AB359" i="35"/>
  <c r="AC341" i="35"/>
  <c r="AC343" i="35"/>
  <c r="AC345" i="35"/>
  <c r="AC347" i="35"/>
  <c r="AC349" i="35"/>
  <c r="AC351" i="35"/>
  <c r="AC353" i="35"/>
  <c r="AC355" i="35"/>
  <c r="AC357" i="35"/>
  <c r="AB358" i="35"/>
  <c r="AA358" i="35" s="1"/>
  <c r="N359" i="35"/>
  <c r="Z359" i="35"/>
  <c r="AC359" i="35" s="1"/>
  <c r="N360" i="35"/>
  <c r="AC360" i="35"/>
  <c r="AB360" i="35" s="1"/>
  <c r="AC362" i="35"/>
  <c r="AC364" i="35"/>
  <c r="AC366" i="35"/>
  <c r="G21" i="48" s="1"/>
  <c r="N385" i="35"/>
  <c r="Z440" i="35"/>
  <c r="AC440" i="35" s="1"/>
  <c r="AB440" i="35" s="1"/>
  <c r="N440" i="35"/>
  <c r="AA440" i="35"/>
  <c r="AA439" i="35"/>
  <c r="Z439" i="35"/>
  <c r="AC439" i="35" s="1"/>
  <c r="AB439" i="35" s="1"/>
  <c r="N439" i="35"/>
  <c r="Z444" i="35"/>
  <c r="AC444" i="35" s="1"/>
  <c r="AB444" i="35" s="1"/>
  <c r="N444" i="35"/>
  <c r="AA444" i="35"/>
  <c r="Z448" i="35"/>
  <c r="AA448" i="35"/>
  <c r="AA447" i="35"/>
  <c r="Z447" i="35"/>
  <c r="AC447" i="35" s="1"/>
  <c r="AB447" i="35" s="1"/>
  <c r="AC342" i="35"/>
  <c r="AC344" i="35"/>
  <c r="AC346" i="35"/>
  <c r="AC348" i="35"/>
  <c r="AC350" i="35"/>
  <c r="AC352" i="35"/>
  <c r="AC354" i="35"/>
  <c r="AC356" i="35"/>
  <c r="Z358" i="35"/>
  <c r="AC358" i="35" s="1"/>
  <c r="AA359" i="35"/>
  <c r="AA360" i="35"/>
  <c r="AC361" i="35"/>
  <c r="AC363" i="35"/>
  <c r="AC365" i="35"/>
  <c r="AB385" i="35"/>
  <c r="AA385" i="35" s="1"/>
  <c r="O219" i="6"/>
  <c r="AC219" i="6"/>
  <c r="AC437" i="35"/>
  <c r="Z438" i="35"/>
  <c r="AC438" i="35" s="1"/>
  <c r="AB438" i="35" s="1"/>
  <c r="N438" i="35"/>
  <c r="AA438" i="35"/>
  <c r="Z442" i="35"/>
  <c r="N442" i="35"/>
  <c r="AA442" i="35"/>
  <c r="AA441" i="35"/>
  <c r="Z441" i="35"/>
  <c r="AC441" i="35" s="1"/>
  <c r="AB441" i="35" s="1"/>
  <c r="N441" i="35"/>
  <c r="Z446" i="35"/>
  <c r="AC446" i="35" s="1"/>
  <c r="AB446" i="35" s="1"/>
  <c r="AA446" i="35"/>
  <c r="AA445" i="35"/>
  <c r="Z445" i="35"/>
  <c r="AC445" i="35" s="1"/>
  <c r="AB445" i="35" s="1"/>
  <c r="AC448" i="35"/>
  <c r="AB448" i="35" s="1"/>
  <c r="AA449" i="35"/>
  <c r="Z449" i="35"/>
  <c r="N449" i="35"/>
  <c r="AB339" i="35"/>
  <c r="AA339" i="35"/>
  <c r="Z339" i="35"/>
  <c r="O339" i="35"/>
  <c r="N339" i="35"/>
  <c r="AB338" i="35"/>
  <c r="AA338" i="35"/>
  <c r="Z338" i="35"/>
  <c r="O338" i="35"/>
  <c r="N338" i="35"/>
  <c r="AB337" i="35"/>
  <c r="AA337" i="35"/>
  <c r="Z337" i="35"/>
  <c r="O337" i="35"/>
  <c r="N337" i="35"/>
  <c r="AB336" i="35"/>
  <c r="AA336" i="35"/>
  <c r="Z336" i="35"/>
  <c r="O336" i="35"/>
  <c r="N336" i="35"/>
  <c r="AB335" i="35"/>
  <c r="AA335" i="35"/>
  <c r="Z335" i="35"/>
  <c r="O335" i="35"/>
  <c r="N335" i="35"/>
  <c r="AB334" i="35"/>
  <c r="AA334" i="35"/>
  <c r="Z334" i="35"/>
  <c r="O334" i="35"/>
  <c r="N334" i="35"/>
  <c r="AB333" i="35"/>
  <c r="AA333" i="35"/>
  <c r="Z333" i="35"/>
  <c r="O333" i="35"/>
  <c r="N333" i="35"/>
  <c r="AB332" i="35"/>
  <c r="AA332" i="35"/>
  <c r="Z332" i="35"/>
  <c r="O332" i="35"/>
  <c r="N332" i="35"/>
  <c r="AB331" i="35"/>
  <c r="AA331" i="35"/>
  <c r="Z331" i="35"/>
  <c r="O331" i="35"/>
  <c r="N331" i="35"/>
  <c r="AB330" i="35"/>
  <c r="AA330" i="35"/>
  <c r="Z330" i="35"/>
  <c r="O330" i="35"/>
  <c r="N330" i="35"/>
  <c r="AB329" i="35"/>
  <c r="AA329" i="35"/>
  <c r="Z329" i="35"/>
  <c r="O329" i="35"/>
  <c r="N329" i="35"/>
  <c r="AB328" i="35"/>
  <c r="AA328" i="35"/>
  <c r="Z328" i="35"/>
  <c r="O328" i="35"/>
  <c r="N328" i="35"/>
  <c r="O326" i="35"/>
  <c r="J326" i="35"/>
  <c r="Z326" i="35" s="1"/>
  <c r="V325" i="35"/>
  <c r="Q325" i="35"/>
  <c r="O325" i="35"/>
  <c r="L324" i="35"/>
  <c r="AB323" i="35"/>
  <c r="AA323" i="35"/>
  <c r="Z323" i="35"/>
  <c r="O323" i="35"/>
  <c r="N323" i="35"/>
  <c r="V322" i="35"/>
  <c r="Q322" i="35"/>
  <c r="O322" i="35"/>
  <c r="J322" i="35"/>
  <c r="AB321" i="35"/>
  <c r="AA321" i="35"/>
  <c r="Z321" i="35"/>
  <c r="O321" i="35"/>
  <c r="N321" i="35"/>
  <c r="AB320" i="35"/>
  <c r="AA320" i="35"/>
  <c r="Z320" i="35"/>
  <c r="O320" i="35"/>
  <c r="N320" i="35"/>
  <c r="AB319" i="35"/>
  <c r="AA319" i="35"/>
  <c r="Z319" i="35"/>
  <c r="O319" i="35"/>
  <c r="N319" i="35"/>
  <c r="AB318" i="35"/>
  <c r="AA318" i="35"/>
  <c r="Z318" i="35"/>
  <c r="O318" i="35"/>
  <c r="N318" i="35"/>
  <c r="AB317" i="35"/>
  <c r="AA317" i="35"/>
  <c r="Z317" i="35"/>
  <c r="O317" i="35"/>
  <c r="N317" i="35"/>
  <c r="L316" i="35"/>
  <c r="L315" i="35"/>
  <c r="L314" i="35"/>
  <c r="L313" i="35"/>
  <c r="L312" i="35"/>
  <c r="L311" i="35"/>
  <c r="J311" i="35"/>
  <c r="L310" i="35"/>
  <c r="J310" i="35"/>
  <c r="L309" i="35"/>
  <c r="J309" i="35"/>
  <c r="L308" i="35"/>
  <c r="J308" i="35"/>
  <c r="O306" i="35"/>
  <c r="J306" i="35"/>
  <c r="Z306" i="35" s="1"/>
  <c r="O305" i="35"/>
  <c r="V304" i="35"/>
  <c r="Q304" i="35"/>
  <c r="O304" i="35"/>
  <c r="J304" i="35"/>
  <c r="V303" i="35"/>
  <c r="Q303" i="35"/>
  <c r="O303" i="35"/>
  <c r="J303" i="35"/>
  <c r="AB302" i="35"/>
  <c r="AA302" i="35"/>
  <c r="Z302" i="35"/>
  <c r="O302" i="35"/>
  <c r="N302" i="35"/>
  <c r="I301" i="35"/>
  <c r="J301" i="35" s="1"/>
  <c r="AB300" i="35"/>
  <c r="AA300" i="35"/>
  <c r="Z300" i="35"/>
  <c r="O300" i="35"/>
  <c r="N300" i="35"/>
  <c r="L299" i="35"/>
  <c r="J299" i="35"/>
  <c r="L298" i="35"/>
  <c r="J298" i="35"/>
  <c r="V297" i="35"/>
  <c r="Q297" i="35"/>
  <c r="O297" i="35"/>
  <c r="J297" i="35"/>
  <c r="I296" i="35"/>
  <c r="J296" i="35" s="1"/>
  <c r="AB295" i="35"/>
  <c r="AA295" i="35"/>
  <c r="Z295" i="35"/>
  <c r="O295" i="35"/>
  <c r="N295" i="35"/>
  <c r="AB294" i="35"/>
  <c r="AA294" i="35"/>
  <c r="Z294" i="35"/>
  <c r="O294" i="35"/>
  <c r="N294" i="35"/>
  <c r="AB293" i="35"/>
  <c r="AA293" i="35"/>
  <c r="Z293" i="35"/>
  <c r="O293" i="35"/>
  <c r="N293" i="35"/>
  <c r="O291" i="35"/>
  <c r="J291" i="35"/>
  <c r="Z291" i="35" s="1"/>
  <c r="L290" i="35"/>
  <c r="AB289" i="35"/>
  <c r="AA289" i="35"/>
  <c r="Z289" i="35"/>
  <c r="O289" i="35"/>
  <c r="N289" i="35"/>
  <c r="I288" i="35"/>
  <c r="AB287" i="35"/>
  <c r="AA287" i="35"/>
  <c r="Z287" i="35"/>
  <c r="O287" i="35"/>
  <c r="N287" i="35"/>
  <c r="AB286" i="35"/>
  <c r="AA286" i="35"/>
  <c r="Z286" i="35"/>
  <c r="O286" i="35"/>
  <c r="N286" i="35"/>
  <c r="I286" i="35"/>
  <c r="I285" i="35"/>
  <c r="L284" i="35"/>
  <c r="AB283" i="35"/>
  <c r="AA283" i="35"/>
  <c r="Z283" i="35"/>
  <c r="O283" i="35"/>
  <c r="N283" i="35"/>
  <c r="V282" i="35"/>
  <c r="Q282" i="35"/>
  <c r="O282" i="35"/>
  <c r="J282" i="35"/>
  <c r="N282" i="35" s="1"/>
  <c r="AB281" i="35"/>
  <c r="AA281" i="35"/>
  <c r="Z281" i="35"/>
  <c r="O281" i="35"/>
  <c r="N281" i="35"/>
  <c r="L280" i="35"/>
  <c r="J280" i="35"/>
  <c r="L279" i="35"/>
  <c r="J279" i="35"/>
  <c r="V278" i="35"/>
  <c r="Q278" i="35"/>
  <c r="O278" i="35"/>
  <c r="J278" i="35"/>
  <c r="L277" i="35"/>
  <c r="J277" i="35"/>
  <c r="L276" i="35"/>
  <c r="J276" i="35"/>
  <c r="L275" i="35"/>
  <c r="J275" i="35"/>
  <c r="L274" i="35"/>
  <c r="J274" i="35"/>
  <c r="L273" i="35"/>
  <c r="J273" i="35"/>
  <c r="L272" i="35"/>
  <c r="J272" i="35"/>
  <c r="L271" i="35"/>
  <c r="J271" i="35"/>
  <c r="AB270" i="35"/>
  <c r="AA270" i="35"/>
  <c r="Z270" i="35"/>
  <c r="O270" i="35"/>
  <c r="N270" i="35"/>
  <c r="AB269" i="35"/>
  <c r="AA269" i="35"/>
  <c r="Z269" i="35"/>
  <c r="O269" i="35"/>
  <c r="N269" i="35"/>
  <c r="AB268" i="35"/>
  <c r="AA268" i="35"/>
  <c r="Z268" i="35"/>
  <c r="O268" i="35"/>
  <c r="N268" i="35"/>
  <c r="AB267" i="35"/>
  <c r="AA267" i="35"/>
  <c r="Z267" i="35"/>
  <c r="O267" i="35"/>
  <c r="N267" i="35"/>
  <c r="O265" i="35"/>
  <c r="J265" i="35"/>
  <c r="AB264" i="35"/>
  <c r="AA264" i="35"/>
  <c r="Z264" i="35"/>
  <c r="O264" i="35"/>
  <c r="N264" i="35"/>
  <c r="O263" i="35"/>
  <c r="J263" i="35"/>
  <c r="Z263" i="35" s="1"/>
  <c r="O262" i="35"/>
  <c r="L261" i="35"/>
  <c r="J261" i="35"/>
  <c r="V260" i="35"/>
  <c r="Q260" i="35"/>
  <c r="O260" i="35"/>
  <c r="J260" i="35"/>
  <c r="AB259" i="35"/>
  <c r="AA259" i="35"/>
  <c r="Z259" i="35"/>
  <c r="O259" i="35"/>
  <c r="N259" i="35"/>
  <c r="AB258" i="35"/>
  <c r="AA258" i="35"/>
  <c r="Z258" i="35"/>
  <c r="O258" i="35"/>
  <c r="N258" i="35"/>
  <c r="AB257" i="35"/>
  <c r="AA257" i="35"/>
  <c r="Z257" i="35"/>
  <c r="O257" i="35"/>
  <c r="N257" i="35"/>
  <c r="AB256" i="35"/>
  <c r="AA256" i="35"/>
  <c r="Z256" i="35"/>
  <c r="O256" i="35"/>
  <c r="N256" i="35"/>
  <c r="AB255" i="35"/>
  <c r="AA255" i="35"/>
  <c r="Z255" i="35"/>
  <c r="O255" i="35"/>
  <c r="N255" i="35"/>
  <c r="AB254" i="35"/>
  <c r="AA254" i="35"/>
  <c r="Z254" i="35"/>
  <c r="O254" i="35"/>
  <c r="N254" i="35"/>
  <c r="AB253" i="35"/>
  <c r="AA253" i="35"/>
  <c r="Z253" i="35"/>
  <c r="O253" i="35"/>
  <c r="N253" i="35"/>
  <c r="AB252" i="35"/>
  <c r="AA252" i="35"/>
  <c r="Z252" i="35"/>
  <c r="O252" i="35"/>
  <c r="N252" i="35"/>
  <c r="L251" i="35"/>
  <c r="L250" i="35"/>
  <c r="L249" i="35"/>
  <c r="L248" i="35"/>
  <c r="L247" i="35"/>
  <c r="L246" i="35"/>
  <c r="J246" i="35"/>
  <c r="L245" i="35"/>
  <c r="J245" i="35"/>
  <c r="L244" i="35"/>
  <c r="J244" i="35"/>
  <c r="L243" i="35"/>
  <c r="O243" i="35" s="1"/>
  <c r="J243" i="35"/>
  <c r="O241" i="35"/>
  <c r="J241" i="35"/>
  <c r="Z241" i="35" s="1"/>
  <c r="O240" i="35"/>
  <c r="O239" i="35"/>
  <c r="O238" i="35"/>
  <c r="O237" i="35"/>
  <c r="O236" i="35"/>
  <c r="O235" i="35"/>
  <c r="V234" i="35"/>
  <c r="Q234" i="35"/>
  <c r="O234" i="35"/>
  <c r="J234" i="35"/>
  <c r="I233" i="35"/>
  <c r="AB232" i="35"/>
  <c r="AA232" i="35"/>
  <c r="Z232" i="35"/>
  <c r="O232" i="35"/>
  <c r="N232" i="35"/>
  <c r="AB231" i="35"/>
  <c r="AA231" i="35"/>
  <c r="Z231" i="35"/>
  <c r="O231" i="35"/>
  <c r="N231" i="35"/>
  <c r="AB230" i="35"/>
  <c r="AA230" i="35"/>
  <c r="Z230" i="35"/>
  <c r="O230" i="35"/>
  <c r="N230" i="35"/>
  <c r="AB229" i="35"/>
  <c r="AA229" i="35"/>
  <c r="Z229" i="35"/>
  <c r="O229" i="35"/>
  <c r="N229" i="35"/>
  <c r="AB228" i="35"/>
  <c r="AA228" i="35"/>
  <c r="Z228" i="35"/>
  <c r="O228" i="35"/>
  <c r="N228" i="35"/>
  <c r="AB227" i="35"/>
  <c r="AA227" i="35"/>
  <c r="Z227" i="35"/>
  <c r="O227" i="35"/>
  <c r="N227" i="35"/>
  <c r="AB226" i="35"/>
  <c r="AA226" i="35"/>
  <c r="Z226" i="35"/>
  <c r="O226" i="35"/>
  <c r="N226" i="35"/>
  <c r="V225" i="35"/>
  <c r="Q225" i="35"/>
  <c r="O225" i="35"/>
  <c r="J225" i="35"/>
  <c r="AB224" i="35"/>
  <c r="AA224" i="35"/>
  <c r="Z224" i="35"/>
  <c r="O224" i="35"/>
  <c r="N224" i="35"/>
  <c r="AB223" i="35"/>
  <c r="AA223" i="35"/>
  <c r="Z223" i="35"/>
  <c r="O223" i="35"/>
  <c r="N223" i="35"/>
  <c r="AB222" i="35"/>
  <c r="AA222" i="35"/>
  <c r="Z222" i="35"/>
  <c r="O222" i="35"/>
  <c r="N222" i="35"/>
  <c r="AB221" i="35"/>
  <c r="AA221" i="35"/>
  <c r="Z221" i="35"/>
  <c r="O221" i="35"/>
  <c r="N221" i="35"/>
  <c r="O219" i="35"/>
  <c r="J219" i="35"/>
  <c r="O218" i="35"/>
  <c r="J218" i="35"/>
  <c r="Z218" i="35" s="1"/>
  <c r="AB217" i="35"/>
  <c r="AA217" i="35"/>
  <c r="Z217" i="35"/>
  <c r="O217" i="35"/>
  <c r="N217" i="35"/>
  <c r="I216" i="35"/>
  <c r="I215" i="35"/>
  <c r="AB214" i="35"/>
  <c r="AA214" i="35"/>
  <c r="Z214" i="35"/>
  <c r="O214" i="35"/>
  <c r="N214" i="35"/>
  <c r="V213" i="35"/>
  <c r="Q213" i="35"/>
  <c r="O213" i="35"/>
  <c r="J213" i="35"/>
  <c r="AB212" i="35"/>
  <c r="AA212" i="35"/>
  <c r="Z212" i="35"/>
  <c r="O212" i="35"/>
  <c r="N212" i="35"/>
  <c r="AB211" i="35"/>
  <c r="AA211" i="35"/>
  <c r="Z211" i="35"/>
  <c r="O211" i="35"/>
  <c r="N211" i="35"/>
  <c r="AB210" i="35"/>
  <c r="AA210" i="35"/>
  <c r="Z210" i="35"/>
  <c r="O210" i="35"/>
  <c r="N210" i="35"/>
  <c r="AB209" i="35"/>
  <c r="AA209" i="35"/>
  <c r="Z209" i="35"/>
  <c r="O209" i="35"/>
  <c r="N209" i="35"/>
  <c r="I208" i="35"/>
  <c r="L207" i="35"/>
  <c r="J207" i="35"/>
  <c r="AB206" i="35"/>
  <c r="AA206" i="35"/>
  <c r="Z206" i="35"/>
  <c r="O206" i="35"/>
  <c r="N206" i="35"/>
  <c r="L205" i="35"/>
  <c r="J205" i="35"/>
  <c r="V204" i="35"/>
  <c r="Q204" i="35"/>
  <c r="O204" i="35"/>
  <c r="J204" i="35"/>
  <c r="I203" i="35"/>
  <c r="L203" i="35" s="1"/>
  <c r="J203" i="35" s="1"/>
  <c r="AB202" i="35"/>
  <c r="AA202" i="35"/>
  <c r="Z202" i="35"/>
  <c r="O202" i="35"/>
  <c r="N202" i="35"/>
  <c r="L201" i="35"/>
  <c r="J201" i="35"/>
  <c r="L200" i="35"/>
  <c r="J200" i="35"/>
  <c r="L199" i="35"/>
  <c r="J199" i="35"/>
  <c r="L198" i="35"/>
  <c r="J198" i="35"/>
  <c r="AB197" i="35"/>
  <c r="AA197" i="35"/>
  <c r="Z197" i="35"/>
  <c r="O197" i="35"/>
  <c r="N197" i="35"/>
  <c r="AB196" i="35"/>
  <c r="AA196" i="35"/>
  <c r="Z196" i="35"/>
  <c r="O196" i="35"/>
  <c r="N196" i="35"/>
  <c r="AB195" i="35"/>
  <c r="AA195" i="35"/>
  <c r="Z195" i="35"/>
  <c r="O195" i="35"/>
  <c r="N195" i="35"/>
  <c r="AB194" i="35"/>
  <c r="AA194" i="35"/>
  <c r="Z194" i="35"/>
  <c r="O194" i="35"/>
  <c r="N194" i="35"/>
  <c r="AB192" i="35"/>
  <c r="AA192" i="35"/>
  <c r="Z192" i="35"/>
  <c r="O192" i="35"/>
  <c r="N192" i="35"/>
  <c r="AB191" i="35"/>
  <c r="AA191" i="35"/>
  <c r="Z191" i="35"/>
  <c r="O191" i="35"/>
  <c r="N191" i="35"/>
  <c r="AB190" i="35"/>
  <c r="AA190" i="35"/>
  <c r="Z190" i="35"/>
  <c r="O190" i="35"/>
  <c r="N190" i="35"/>
  <c r="AB189" i="35"/>
  <c r="AA189" i="35"/>
  <c r="Z189" i="35"/>
  <c r="O189" i="35"/>
  <c r="N189" i="35"/>
  <c r="L188" i="35"/>
  <c r="J188" i="35"/>
  <c r="L187" i="35"/>
  <c r="J187" i="35"/>
  <c r="L186" i="35"/>
  <c r="J186" i="35"/>
  <c r="L185" i="35"/>
  <c r="O185" i="35" s="1"/>
  <c r="J185" i="35"/>
  <c r="AB234" i="35" l="1"/>
  <c r="AA308" i="35"/>
  <c r="AB272" i="35"/>
  <c r="AB274" i="35"/>
  <c r="AB276" i="35"/>
  <c r="J21" i="48"/>
  <c r="K21" i="48" s="1"/>
  <c r="I21" i="48"/>
  <c r="AC294" i="35"/>
  <c r="AC319" i="35"/>
  <c r="AA186" i="35"/>
  <c r="AC317" i="35"/>
  <c r="AB185" i="35"/>
  <c r="AB243" i="35"/>
  <c r="AB245" i="35"/>
  <c r="AB204" i="35"/>
  <c r="AB246" i="35"/>
  <c r="AC321" i="35"/>
  <c r="AB187" i="35"/>
  <c r="AC232" i="35"/>
  <c r="AA244" i="35"/>
  <c r="AC253" i="35"/>
  <c r="AC257" i="35"/>
  <c r="AC264" i="35"/>
  <c r="G15" i="48" s="1"/>
  <c r="AC268" i="35"/>
  <c r="AB278" i="35"/>
  <c r="AB279" i="35"/>
  <c r="Z282" i="35"/>
  <c r="AC287" i="35"/>
  <c r="AB299" i="35"/>
  <c r="AB309" i="35"/>
  <c r="AB311" i="35"/>
  <c r="AC329" i="35"/>
  <c r="AC333" i="35"/>
  <c r="AC337" i="35"/>
  <c r="N218" i="35"/>
  <c r="AA340" i="35"/>
  <c r="AC339" i="35" s="1"/>
  <c r="AB188" i="35"/>
  <c r="AB205" i="35"/>
  <c r="AC230" i="35"/>
  <c r="AC255" i="35"/>
  <c r="AC259" i="35"/>
  <c r="AB261" i="35"/>
  <c r="AC270" i="35"/>
  <c r="AB273" i="35"/>
  <c r="AB275" i="35"/>
  <c r="AB277" i="35"/>
  <c r="AB280" i="35"/>
  <c r="AB297" i="35"/>
  <c r="AB298" i="35"/>
  <c r="AC302" i="35"/>
  <c r="AB304" i="35"/>
  <c r="AB308" i="35"/>
  <c r="AB310" i="35"/>
  <c r="AB340" i="35"/>
  <c r="AC331" i="35"/>
  <c r="AC335" i="35"/>
  <c r="AA203" i="35"/>
  <c r="N203" i="35"/>
  <c r="AB203" i="35"/>
  <c r="Z203" i="35"/>
  <c r="O203" i="35" s="1"/>
  <c r="AA185" i="35"/>
  <c r="N186" i="35"/>
  <c r="Z186" i="35"/>
  <c r="AB186" i="35"/>
  <c r="Z187" i="35"/>
  <c r="O187" i="35" s="1"/>
  <c r="Z188" i="35"/>
  <c r="O188" i="35" s="1"/>
  <c r="AC189" i="35"/>
  <c r="AC191" i="35"/>
  <c r="G12" i="48" s="1"/>
  <c r="AC195" i="35"/>
  <c r="AC197" i="35"/>
  <c r="N198" i="35"/>
  <c r="AA198" i="35"/>
  <c r="N199" i="35"/>
  <c r="AA199" i="35"/>
  <c r="N200" i="35"/>
  <c r="AA200" i="35"/>
  <c r="N201" i="35"/>
  <c r="AA201" i="35"/>
  <c r="N204" i="35"/>
  <c r="Z204" i="35"/>
  <c r="AC204" i="35" s="1"/>
  <c r="Z205" i="35"/>
  <c r="O205" i="35" s="1"/>
  <c r="AC206" i="35"/>
  <c r="N207" i="35"/>
  <c r="AA207" i="35"/>
  <c r="AC210" i="35"/>
  <c r="AC212" i="35"/>
  <c r="AB213" i="35"/>
  <c r="AA213" i="35" s="1"/>
  <c r="AC214" i="35"/>
  <c r="AC218" i="35"/>
  <c r="G13" i="48" s="1"/>
  <c r="AA219" i="35"/>
  <c r="AC222" i="35"/>
  <c r="AC224" i="35"/>
  <c r="AA225" i="35"/>
  <c r="AC227" i="35"/>
  <c r="AC229" i="35"/>
  <c r="AC231" i="35"/>
  <c r="L233" i="35"/>
  <c r="J233" i="35" s="1"/>
  <c r="N234" i="35"/>
  <c r="Z234" i="35"/>
  <c r="N241" i="35"/>
  <c r="AA243" i="35"/>
  <c r="N244" i="35"/>
  <c r="Z244" i="35"/>
  <c r="AB244" i="35"/>
  <c r="Z245" i="35"/>
  <c r="O245" i="35" s="1"/>
  <c r="Z246" i="35"/>
  <c r="O246" i="35" s="1"/>
  <c r="AC252" i="35"/>
  <c r="AC254" i="35"/>
  <c r="AC256" i="35"/>
  <c r="AC258" i="35"/>
  <c r="N260" i="35"/>
  <c r="Z260" i="35"/>
  <c r="AB260" i="35"/>
  <c r="Z261" i="35"/>
  <c r="O261" i="35" s="1"/>
  <c r="N263" i="35"/>
  <c r="AC263" i="35"/>
  <c r="N265" i="35"/>
  <c r="Z265" i="35"/>
  <c r="AC267" i="35"/>
  <c r="AC269" i="35"/>
  <c r="Z271" i="35"/>
  <c r="O271" i="35" s="1"/>
  <c r="AB271" i="35"/>
  <c r="Z272" i="35"/>
  <c r="O272" i="35" s="1"/>
  <c r="Z273" i="35"/>
  <c r="O273" i="35" s="1"/>
  <c r="Z274" i="35"/>
  <c r="O274" i="35" s="1"/>
  <c r="Z275" i="35"/>
  <c r="O275" i="35" s="1"/>
  <c r="Z276" i="35"/>
  <c r="O276" i="35" s="1"/>
  <c r="Z277" i="35"/>
  <c r="O277" i="35" s="1"/>
  <c r="N278" i="35"/>
  <c r="Z278" i="35"/>
  <c r="Z279" i="35"/>
  <c r="O279" i="35" s="1"/>
  <c r="Z280" i="35"/>
  <c r="O280" i="35" s="1"/>
  <c r="AC281" i="35"/>
  <c r="AB282" i="35"/>
  <c r="AA282" i="35" s="1"/>
  <c r="AC286" i="35"/>
  <c r="J288" i="35"/>
  <c r="N291" i="35"/>
  <c r="AC293" i="35"/>
  <c r="AC295" i="35"/>
  <c r="N296" i="35"/>
  <c r="L296" i="35" s="1"/>
  <c r="Z296" i="35" s="1"/>
  <c r="N297" i="35"/>
  <c r="Z297" i="35"/>
  <c r="Z298" i="35"/>
  <c r="O298" i="35" s="1"/>
  <c r="Z299" i="35"/>
  <c r="O299" i="35" s="1"/>
  <c r="AC300" i="35"/>
  <c r="N301" i="35"/>
  <c r="L301" i="35" s="1"/>
  <c r="AB301" i="35" s="1"/>
  <c r="N303" i="35"/>
  <c r="Z303" i="35"/>
  <c r="AC303" i="35" s="1"/>
  <c r="AB303" i="35"/>
  <c r="N304" i="35"/>
  <c r="Z304" i="35"/>
  <c r="N306" i="35"/>
  <c r="N308" i="35"/>
  <c r="N309" i="35"/>
  <c r="AA309" i="35"/>
  <c r="N310" i="35"/>
  <c r="AA310" i="35"/>
  <c r="N311" i="35"/>
  <c r="AA311" i="35"/>
  <c r="AC318" i="35"/>
  <c r="AC320" i="35"/>
  <c r="N322" i="35"/>
  <c r="Z322" i="35"/>
  <c r="AC322" i="35" s="1"/>
  <c r="AB322" i="35"/>
  <c r="N326" i="35"/>
  <c r="AC328" i="35"/>
  <c r="AC330" i="35"/>
  <c r="AC332" i="35"/>
  <c r="AC334" i="35"/>
  <c r="AC336" i="35"/>
  <c r="AC338" i="35"/>
  <c r="G20" i="48" s="1"/>
  <c r="AB368" i="35"/>
  <c r="AA368" i="35" s="1"/>
  <c r="AC367" i="35" s="1"/>
  <c r="AC368" i="35" s="1"/>
  <c r="N185" i="35"/>
  <c r="Z185" i="35"/>
  <c r="AC185" i="35" s="1"/>
  <c r="O186" i="35"/>
  <c r="AC186" i="35"/>
  <c r="N187" i="35"/>
  <c r="AA187" i="35"/>
  <c r="N188" i="35"/>
  <c r="AA188" i="35"/>
  <c r="AC190" i="35"/>
  <c r="AC194" i="35"/>
  <c r="AC196" i="35"/>
  <c r="Z198" i="35"/>
  <c r="O198" i="35" s="1"/>
  <c r="AB198" i="35"/>
  <c r="Z199" i="35"/>
  <c r="O199" i="35" s="1"/>
  <c r="AB199" i="35"/>
  <c r="Z200" i="35"/>
  <c r="O200" i="35" s="1"/>
  <c r="AB200" i="35"/>
  <c r="Z201" i="35"/>
  <c r="O201" i="35" s="1"/>
  <c r="AB201" i="35"/>
  <c r="AC202" i="35"/>
  <c r="AC203" i="35"/>
  <c r="AA204" i="35"/>
  <c r="N205" i="35"/>
  <c r="AA205" i="35"/>
  <c r="AC205" i="35"/>
  <c r="Z207" i="35"/>
  <c r="O207" i="35" s="1"/>
  <c r="AB207" i="35"/>
  <c r="J208" i="35"/>
  <c r="AC209" i="35"/>
  <c r="AC211" i="35"/>
  <c r="N213" i="35"/>
  <c r="Z213" i="35"/>
  <c r="AC213" i="35" s="1"/>
  <c r="AC217" i="35"/>
  <c r="AB218" i="35"/>
  <c r="AA218" i="35" s="1"/>
  <c r="N219" i="35"/>
  <c r="Z219" i="35"/>
  <c r="AC221" i="35"/>
  <c r="AC223" i="35"/>
  <c r="N225" i="35"/>
  <c r="Z225" i="35"/>
  <c r="AC225" i="35" s="1"/>
  <c r="AB225" i="35"/>
  <c r="AC226" i="35"/>
  <c r="AC228" i="35"/>
  <c r="AA234" i="35"/>
  <c r="AB241" i="35"/>
  <c r="AA241" i="35" s="1"/>
  <c r="N243" i="35"/>
  <c r="Z243" i="35"/>
  <c r="AC243" i="35" s="1"/>
  <c r="O244" i="35"/>
  <c r="AC244" i="35"/>
  <c r="N245" i="35"/>
  <c r="AA245" i="35"/>
  <c r="N246" i="35"/>
  <c r="AA246" i="35"/>
  <c r="AA260" i="35"/>
  <c r="AC260" i="35"/>
  <c r="N261" i="35"/>
  <c r="AA261" i="35"/>
  <c r="AB263" i="35"/>
  <c r="AA263" i="35" s="1"/>
  <c r="AB265" i="35"/>
  <c r="AA265" i="35" s="1"/>
  <c r="N271" i="35"/>
  <c r="AA271" i="35"/>
  <c r="N272" i="35"/>
  <c r="AA272" i="35"/>
  <c r="AC272" i="35"/>
  <c r="N273" i="35"/>
  <c r="AA273" i="35"/>
  <c r="N274" i="35"/>
  <c r="AA274" i="35"/>
  <c r="N275" i="35"/>
  <c r="AA275" i="35"/>
  <c r="AC275" i="35"/>
  <c r="N276" i="35"/>
  <c r="AA276" i="35"/>
  <c r="AC276" i="35"/>
  <c r="N277" i="35"/>
  <c r="AA277" i="35"/>
  <c r="AA278" i="35"/>
  <c r="AC278" i="35"/>
  <c r="N279" i="35"/>
  <c r="AA279" i="35"/>
  <c r="AC279" i="35"/>
  <c r="N280" i="35"/>
  <c r="AA280" i="35"/>
  <c r="AC282" i="35"/>
  <c r="AA291" i="35"/>
  <c r="AA297" i="35"/>
  <c r="AC297" i="35"/>
  <c r="N298" i="35"/>
  <c r="AA298" i="35"/>
  <c r="AC298" i="35"/>
  <c r="N299" i="35"/>
  <c r="AA299" i="35"/>
  <c r="AC299" i="35"/>
  <c r="Z301" i="35"/>
  <c r="O301" i="35" s="1"/>
  <c r="AA303" i="35"/>
  <c r="AA304" i="35"/>
  <c r="AA306" i="35"/>
  <c r="Z308" i="35"/>
  <c r="O308" i="35" s="1"/>
  <c r="Z309" i="35"/>
  <c r="O309" i="35" s="1"/>
  <c r="Z310" i="35"/>
  <c r="O310" i="35" s="1"/>
  <c r="Z311" i="35"/>
  <c r="O311" i="35" s="1"/>
  <c r="AA322" i="35"/>
  <c r="AB326" i="35"/>
  <c r="AA326" i="35" s="1"/>
  <c r="O183" i="35"/>
  <c r="J183" i="35"/>
  <c r="N183" i="35" s="1"/>
  <c r="AB182" i="35"/>
  <c r="AA182" i="35"/>
  <c r="Z182" i="35"/>
  <c r="O182" i="35"/>
  <c r="N182" i="35"/>
  <c r="V181" i="35"/>
  <c r="Q181" i="35"/>
  <c r="O181" i="35"/>
  <c r="AB180" i="35"/>
  <c r="AA180" i="35"/>
  <c r="Z180" i="35"/>
  <c r="O180" i="35"/>
  <c r="N180" i="35"/>
  <c r="AB179" i="35"/>
  <c r="AA179" i="35"/>
  <c r="Z179" i="35"/>
  <c r="O179" i="35"/>
  <c r="N179" i="35"/>
  <c r="O178" i="35"/>
  <c r="O177" i="35"/>
  <c r="V176" i="35"/>
  <c r="Q176" i="35"/>
  <c r="O176" i="35"/>
  <c r="J176" i="35"/>
  <c r="AB175" i="35"/>
  <c r="AA175" i="35"/>
  <c r="Z175" i="35"/>
  <c r="O175" i="35"/>
  <c r="N175" i="35"/>
  <c r="AB174" i="35"/>
  <c r="AA174" i="35"/>
  <c r="Z174" i="35"/>
  <c r="O174" i="35"/>
  <c r="N174" i="35"/>
  <c r="I173" i="35"/>
  <c r="J173" i="35" s="1"/>
  <c r="L172" i="35"/>
  <c r="J172" i="35"/>
  <c r="L171" i="35"/>
  <c r="J171" i="35"/>
  <c r="L170" i="35"/>
  <c r="J170" i="35"/>
  <c r="V169" i="35"/>
  <c r="Q169" i="35"/>
  <c r="O169" i="35"/>
  <c r="J169" i="35"/>
  <c r="J13" i="48" l="1"/>
  <c r="K13" i="48" s="1"/>
  <c r="I13" i="48"/>
  <c r="J12" i="48"/>
  <c r="K12" i="48" s="1"/>
  <c r="I12" i="48"/>
  <c r="J20" i="48"/>
  <c r="K20" i="48" s="1"/>
  <c r="I20" i="48"/>
  <c r="J15" i="48"/>
  <c r="K15" i="48" s="1"/>
  <c r="I15" i="48"/>
  <c r="L21" i="48"/>
  <c r="M21" i="48" s="1"/>
  <c r="O21" i="48"/>
  <c r="Q21" i="48"/>
  <c r="R21" i="48" s="1"/>
  <c r="AC245" i="35"/>
  <c r="AB170" i="35"/>
  <c r="Z172" i="35"/>
  <c r="O172" i="35" s="1"/>
  <c r="Z169" i="35"/>
  <c r="AC169" i="35" s="1"/>
  <c r="AC274" i="35"/>
  <c r="Z183" i="35"/>
  <c r="AB169" i="35"/>
  <c r="AC175" i="35"/>
  <c r="AC271" i="35"/>
  <c r="AC187" i="35"/>
  <c r="AB193" i="35"/>
  <c r="N169" i="35"/>
  <c r="Z171" i="35"/>
  <c r="O171" i="35" s="1"/>
  <c r="AC188" i="35"/>
  <c r="AA301" i="35"/>
  <c r="AC280" i="35"/>
  <c r="AC277" i="35"/>
  <c r="AC273" i="35"/>
  <c r="O296" i="35"/>
  <c r="AC296" i="35"/>
  <c r="Z170" i="35"/>
  <c r="O170" i="35" s="1"/>
  <c r="AB171" i="35"/>
  <c r="AB172" i="35"/>
  <c r="AA169" i="35"/>
  <c r="N170" i="35"/>
  <c r="AA170" i="35"/>
  <c r="AC170" i="35"/>
  <c r="N171" i="35"/>
  <c r="AA171" i="35"/>
  <c r="N172" i="35"/>
  <c r="AA172" i="35"/>
  <c r="AC172" i="35"/>
  <c r="N173" i="35"/>
  <c r="L173" i="35" s="1"/>
  <c r="AA173" i="35" s="1"/>
  <c r="AC174" i="35"/>
  <c r="N176" i="35"/>
  <c r="Z176" i="35"/>
  <c r="AB176" i="35"/>
  <c r="AC179" i="35"/>
  <c r="AC182" i="35"/>
  <c r="G11" i="48" s="1"/>
  <c r="AB183" i="35"/>
  <c r="AA183" i="35" s="1"/>
  <c r="N208" i="35"/>
  <c r="L208" i="35" s="1"/>
  <c r="Z208" i="35" s="1"/>
  <c r="AC340" i="35"/>
  <c r="AC310" i="35"/>
  <c r="AC308" i="35"/>
  <c r="AC301" i="35"/>
  <c r="AB296" i="35"/>
  <c r="N288" i="35"/>
  <c r="L288" i="35" s="1"/>
  <c r="AB288" i="35" s="1"/>
  <c r="AA288" i="35" s="1"/>
  <c r="AA233" i="35"/>
  <c r="N233" i="35"/>
  <c r="AB233" i="35"/>
  <c r="Z233" i="35"/>
  <c r="AC201" i="35"/>
  <c r="AC199" i="35"/>
  <c r="AA193" i="35"/>
  <c r="AC192" i="35" s="1"/>
  <c r="AA176" i="35"/>
  <c r="AC309" i="35"/>
  <c r="AC207" i="35"/>
  <c r="AC200" i="35"/>
  <c r="AC198" i="35"/>
  <c r="I168" i="35"/>
  <c r="J168" i="35" s="1"/>
  <c r="AB167" i="35"/>
  <c r="AA167" i="35"/>
  <c r="Z167" i="35"/>
  <c r="O167" i="35"/>
  <c r="N167" i="35"/>
  <c r="AB166" i="35"/>
  <c r="AA166" i="35"/>
  <c r="Z166" i="35"/>
  <c r="O166" i="35"/>
  <c r="N166" i="35"/>
  <c r="AB165" i="35"/>
  <c r="AA165" i="35"/>
  <c r="Z165" i="35"/>
  <c r="O165" i="35"/>
  <c r="N165" i="35"/>
  <c r="AB164" i="35"/>
  <c r="AA164" i="35"/>
  <c r="Z164" i="35"/>
  <c r="O164" i="35"/>
  <c r="N164" i="35"/>
  <c r="AB163" i="35"/>
  <c r="AA163" i="35"/>
  <c r="Z163" i="35"/>
  <c r="O163" i="35"/>
  <c r="N163" i="35"/>
  <c r="AB162" i="35"/>
  <c r="AA162" i="35"/>
  <c r="Z162" i="35"/>
  <c r="O162" i="35"/>
  <c r="N162" i="35"/>
  <c r="O160" i="35"/>
  <c r="J160" i="35"/>
  <c r="Z160" i="35" s="1"/>
  <c r="O159" i="35"/>
  <c r="J159" i="35"/>
  <c r="Q15" i="48" l="1"/>
  <c r="R15" i="48" s="1"/>
  <c r="L15" i="48"/>
  <c r="M15" i="48" s="1"/>
  <c r="O15" i="48"/>
  <c r="O12" i="48"/>
  <c r="Q12" i="48"/>
  <c r="R12" i="48" s="1"/>
  <c r="L12" i="48"/>
  <c r="M12" i="48" s="1"/>
  <c r="J11" i="48"/>
  <c r="K11" i="48" s="1"/>
  <c r="I11" i="48"/>
  <c r="Q20" i="48"/>
  <c r="R20" i="48" s="1"/>
  <c r="L20" i="48"/>
  <c r="M20" i="48" s="1"/>
  <c r="O20" i="48"/>
  <c r="O13" i="48"/>
  <c r="Q13" i="48"/>
  <c r="R13" i="48" s="1"/>
  <c r="L13" i="48"/>
  <c r="M13" i="48" s="1"/>
  <c r="AA208" i="35"/>
  <c r="AB208" i="35"/>
  <c r="AC193" i="35"/>
  <c r="AC162" i="35"/>
  <c r="AC166" i="35"/>
  <c r="N160" i="35"/>
  <c r="AC171" i="35"/>
  <c r="Z173" i="35"/>
  <c r="AC164" i="35"/>
  <c r="O208" i="35"/>
  <c r="AC208" i="35"/>
  <c r="AB159" i="35"/>
  <c r="AA159" i="35" s="1"/>
  <c r="N159" i="35"/>
  <c r="Z159" i="35"/>
  <c r="AC159" i="35" s="1"/>
  <c r="G10" i="48" s="1"/>
  <c r="AA160" i="35"/>
  <c r="AC163" i="35"/>
  <c r="AC165" i="35"/>
  <c r="AC167" i="35"/>
  <c r="N168" i="35"/>
  <c r="L168" i="35" s="1"/>
  <c r="Z168" i="35" s="1"/>
  <c r="Z288" i="35"/>
  <c r="O233" i="35"/>
  <c r="AC233" i="35"/>
  <c r="AA296" i="35"/>
  <c r="L158" i="35"/>
  <c r="AB157" i="35"/>
  <c r="AA157" i="35"/>
  <c r="Z157" i="35"/>
  <c r="O157" i="35"/>
  <c r="N157" i="35"/>
  <c r="O156" i="35"/>
  <c r="V155" i="35"/>
  <c r="Q155" i="35"/>
  <c r="O155" i="35"/>
  <c r="L154" i="35"/>
  <c r="O154" i="35" s="1"/>
  <c r="J154" i="35"/>
  <c r="L153" i="35"/>
  <c r="J153" i="35"/>
  <c r="AB152" i="35"/>
  <c r="AA152" i="35"/>
  <c r="Z152" i="35"/>
  <c r="O152" i="35"/>
  <c r="N152" i="35"/>
  <c r="AB151" i="35"/>
  <c r="AA151" i="35"/>
  <c r="Z151" i="35"/>
  <c r="O151" i="35"/>
  <c r="N151" i="35"/>
  <c r="AB150" i="35"/>
  <c r="AA150" i="35"/>
  <c r="Z150" i="35"/>
  <c r="O150" i="35"/>
  <c r="N150" i="35"/>
  <c r="O149" i="35"/>
  <c r="O148" i="35"/>
  <c r="O147" i="35"/>
  <c r="O146" i="35"/>
  <c r="O145" i="35"/>
  <c r="O144" i="35"/>
  <c r="V143" i="35"/>
  <c r="Q143" i="35"/>
  <c r="O143" i="35"/>
  <c r="J143" i="35"/>
  <c r="AB142" i="35"/>
  <c r="AA142" i="35"/>
  <c r="Z142" i="35"/>
  <c r="O142" i="35"/>
  <c r="N142" i="35"/>
  <c r="AB141" i="35"/>
  <c r="AA141" i="35"/>
  <c r="Z141" i="35"/>
  <c r="O141" i="35"/>
  <c r="N141" i="35"/>
  <c r="AB140" i="35"/>
  <c r="AA140" i="35"/>
  <c r="Z140" i="35"/>
  <c r="O140" i="35"/>
  <c r="N140" i="35"/>
  <c r="AB139" i="35"/>
  <c r="AA139" i="35"/>
  <c r="Z139" i="35"/>
  <c r="O139" i="35"/>
  <c r="N139" i="35"/>
  <c r="AB138" i="35"/>
  <c r="AA138" i="35"/>
  <c r="Z138" i="35"/>
  <c r="O138" i="35"/>
  <c r="N138" i="35"/>
  <c r="V137" i="35"/>
  <c r="Q137" i="35"/>
  <c r="O137" i="35"/>
  <c r="J137" i="35"/>
  <c r="N137" i="35" s="1"/>
  <c r="AB136" i="35"/>
  <c r="AA136" i="35"/>
  <c r="Z136" i="35"/>
  <c r="O136" i="35"/>
  <c r="N136" i="35"/>
  <c r="AB135" i="35"/>
  <c r="AA135" i="35"/>
  <c r="Z135" i="35"/>
  <c r="O135" i="35"/>
  <c r="N135" i="35"/>
  <c r="V134" i="35"/>
  <c r="Q134" i="35"/>
  <c r="O134" i="35"/>
  <c r="J134" i="35"/>
  <c r="AB133" i="35"/>
  <c r="AA133" i="35"/>
  <c r="Z133" i="35"/>
  <c r="O133" i="35"/>
  <c r="N133" i="35"/>
  <c r="AB132" i="35"/>
  <c r="AA132" i="35"/>
  <c r="Z132" i="35"/>
  <c r="O132" i="35"/>
  <c r="N132" i="35"/>
  <c r="AB131" i="35"/>
  <c r="AA131" i="35"/>
  <c r="Z131" i="35"/>
  <c r="O131" i="35"/>
  <c r="N131" i="35"/>
  <c r="L130" i="35"/>
  <c r="L129" i="35"/>
  <c r="L128" i="35"/>
  <c r="L127" i="35"/>
  <c r="L126" i="35"/>
  <c r="L125" i="35"/>
  <c r="J125" i="35"/>
  <c r="L124" i="35"/>
  <c r="J124" i="35"/>
  <c r="L123" i="35"/>
  <c r="J123" i="35"/>
  <c r="L122" i="35"/>
  <c r="J122" i="35"/>
  <c r="O120" i="35"/>
  <c r="J120" i="35"/>
  <c r="O119" i="35"/>
  <c r="J119" i="35"/>
  <c r="Z119" i="35" s="1"/>
  <c r="O118" i="35"/>
  <c r="J118" i="35"/>
  <c r="O117" i="35"/>
  <c r="J117" i="35"/>
  <c r="V116" i="35"/>
  <c r="Q116" i="35"/>
  <c r="O116" i="35"/>
  <c r="L115" i="35"/>
  <c r="J115" i="35"/>
  <c r="AB114" i="35"/>
  <c r="AA114" i="35"/>
  <c r="Z114" i="35"/>
  <c r="O114" i="35"/>
  <c r="N114" i="35"/>
  <c r="O113" i="35"/>
  <c r="O112" i="35"/>
  <c r="O111" i="35"/>
  <c r="O110" i="35"/>
  <c r="O109" i="35"/>
  <c r="O108" i="35"/>
  <c r="V107" i="35"/>
  <c r="Q107" i="35"/>
  <c r="O107" i="35"/>
  <c r="J107" i="35"/>
  <c r="AB106" i="35"/>
  <c r="AA106" i="35"/>
  <c r="Z106" i="35"/>
  <c r="O106" i="35"/>
  <c r="N106" i="35"/>
  <c r="V105" i="35"/>
  <c r="Q105" i="35"/>
  <c r="O105" i="35"/>
  <c r="J105" i="35"/>
  <c r="AB104" i="35"/>
  <c r="AA104" i="35"/>
  <c r="Z104" i="35"/>
  <c r="O104" i="35"/>
  <c r="N104" i="35"/>
  <c r="AB103" i="35"/>
  <c r="AA103" i="35"/>
  <c r="Z103" i="35"/>
  <c r="O103" i="35"/>
  <c r="N103" i="35"/>
  <c r="AB102" i="35"/>
  <c r="AA102" i="35"/>
  <c r="Z102" i="35"/>
  <c r="O102" i="35"/>
  <c r="N102" i="35"/>
  <c r="AB101" i="35"/>
  <c r="AA101" i="35"/>
  <c r="Z101" i="35"/>
  <c r="O101" i="35"/>
  <c r="N101" i="35"/>
  <c r="AB100" i="35"/>
  <c r="AA100" i="35"/>
  <c r="Z100" i="35"/>
  <c r="O100" i="35"/>
  <c r="N100" i="35"/>
  <c r="AB99" i="35"/>
  <c r="AA99" i="35"/>
  <c r="Z99" i="35"/>
  <c r="O99" i="35"/>
  <c r="N99" i="35"/>
  <c r="AB98" i="35"/>
  <c r="AA98" i="35"/>
  <c r="Z98" i="35"/>
  <c r="O98" i="35"/>
  <c r="N98" i="35"/>
  <c r="AB97" i="35"/>
  <c r="AA97" i="35"/>
  <c r="Z97" i="35"/>
  <c r="O97" i="35"/>
  <c r="N97" i="35"/>
  <c r="AB96" i="35"/>
  <c r="AA96" i="35"/>
  <c r="Z96" i="35"/>
  <c r="O96" i="35"/>
  <c r="N96" i="35"/>
  <c r="V95" i="35"/>
  <c r="Q95" i="35"/>
  <c r="O95" i="35"/>
  <c r="J95" i="35"/>
  <c r="V94" i="35"/>
  <c r="Q94" i="35"/>
  <c r="O94" i="35"/>
  <c r="J94" i="35"/>
  <c r="L93" i="35"/>
  <c r="J93" i="35"/>
  <c r="L92" i="35"/>
  <c r="J92" i="35"/>
  <c r="L91" i="35"/>
  <c r="J91" i="35"/>
  <c r="L90" i="35"/>
  <c r="J90" i="35"/>
  <c r="L89" i="35"/>
  <c r="J89" i="35"/>
  <c r="L88" i="35"/>
  <c r="J88" i="35"/>
  <c r="L87" i="35"/>
  <c r="J87" i="35"/>
  <c r="AB86" i="35"/>
  <c r="AA86" i="35"/>
  <c r="Z86" i="35"/>
  <c r="O86" i="35"/>
  <c r="N86" i="35"/>
  <c r="AB85" i="35"/>
  <c r="AA85" i="35"/>
  <c r="Z85" i="35"/>
  <c r="O85" i="35"/>
  <c r="N85" i="35"/>
  <c r="AB84" i="35"/>
  <c r="AA84" i="35"/>
  <c r="Z84" i="35"/>
  <c r="O84" i="35"/>
  <c r="N84" i="35"/>
  <c r="AB83" i="35"/>
  <c r="AA83" i="35"/>
  <c r="Z83" i="35"/>
  <c r="O83" i="35"/>
  <c r="N83" i="35"/>
  <c r="O81" i="35"/>
  <c r="J81" i="35"/>
  <c r="Z81" i="35" s="1"/>
  <c r="O80" i="35"/>
  <c r="J80" i="35"/>
  <c r="O79" i="35"/>
  <c r="J79" i="35"/>
  <c r="Z79" i="35" s="1"/>
  <c r="L78" i="35"/>
  <c r="L77" i="35"/>
  <c r="O76" i="35"/>
  <c r="O75" i="35"/>
  <c r="V74" i="35"/>
  <c r="Q74" i="35"/>
  <c r="O74" i="35"/>
  <c r="L73" i="35"/>
  <c r="J73" i="35"/>
  <c r="AB72" i="35"/>
  <c r="AA72" i="35"/>
  <c r="Z72" i="35"/>
  <c r="O72" i="35"/>
  <c r="N72" i="35"/>
  <c r="AB71" i="35"/>
  <c r="AA71" i="35"/>
  <c r="Z71" i="35"/>
  <c r="O71" i="35"/>
  <c r="N71" i="35"/>
  <c r="AB70" i="35"/>
  <c r="AA70" i="35"/>
  <c r="Z70" i="35"/>
  <c r="O70" i="35"/>
  <c r="N70" i="35"/>
  <c r="O69" i="35"/>
  <c r="J69" i="35"/>
  <c r="N69" i="35" s="1"/>
  <c r="L68" i="35"/>
  <c r="O67" i="35"/>
  <c r="O66" i="35"/>
  <c r="V65" i="35"/>
  <c r="Q65" i="35"/>
  <c r="O65" i="35"/>
  <c r="J65" i="35"/>
  <c r="AB64" i="35"/>
  <c r="AA64" i="35"/>
  <c r="Z64" i="35"/>
  <c r="O64" i="35"/>
  <c r="N64" i="35"/>
  <c r="AB63" i="35"/>
  <c r="AA63" i="35"/>
  <c r="Z63" i="35"/>
  <c r="O63" i="35"/>
  <c r="N63" i="35"/>
  <c r="AB62" i="35"/>
  <c r="AA62" i="35"/>
  <c r="Z62" i="35"/>
  <c r="O62" i="35"/>
  <c r="N62" i="35"/>
  <c r="AB61" i="35"/>
  <c r="AA61" i="35"/>
  <c r="Z61" i="35"/>
  <c r="O61" i="35"/>
  <c r="N61" i="35"/>
  <c r="AB60" i="35"/>
  <c r="AA60" i="35"/>
  <c r="Z60" i="35"/>
  <c r="O60" i="35"/>
  <c r="N60" i="35"/>
  <c r="AB59" i="35"/>
  <c r="AA59" i="35"/>
  <c r="Z59" i="35"/>
  <c r="O59" i="35"/>
  <c r="N59" i="35"/>
  <c r="V58" i="35"/>
  <c r="Q58" i="35"/>
  <c r="O58" i="35"/>
  <c r="J58" i="35"/>
  <c r="AB57" i="35"/>
  <c r="AA57" i="35"/>
  <c r="Z57" i="35"/>
  <c r="O57" i="35"/>
  <c r="N57" i="35"/>
  <c r="AB56" i="35"/>
  <c r="AA56" i="35"/>
  <c r="Z56" i="35"/>
  <c r="O56" i="35"/>
  <c r="N56" i="35"/>
  <c r="AB55" i="35"/>
  <c r="AA55" i="35"/>
  <c r="Z55" i="35"/>
  <c r="O55" i="35"/>
  <c r="N55" i="35"/>
  <c r="L54" i="35"/>
  <c r="L53" i="35"/>
  <c r="L52" i="35"/>
  <c r="L51" i="35"/>
  <c r="L50" i="35"/>
  <c r="L49" i="35"/>
  <c r="J49" i="35"/>
  <c r="L48" i="35"/>
  <c r="J48" i="35"/>
  <c r="L47" i="35"/>
  <c r="O47" i="35" s="1"/>
  <c r="J47" i="35"/>
  <c r="L46" i="35"/>
  <c r="AA46" i="35" s="1"/>
  <c r="J46" i="35"/>
  <c r="O44" i="35"/>
  <c r="J44" i="35"/>
  <c r="Z44" i="35" s="1"/>
  <c r="O43" i="35"/>
  <c r="J43" i="35"/>
  <c r="I42" i="35"/>
  <c r="O41" i="35"/>
  <c r="O40" i="35"/>
  <c r="O39" i="35"/>
  <c r="O38" i="35"/>
  <c r="O37" i="35"/>
  <c r="AB36" i="35"/>
  <c r="AA36" i="35"/>
  <c r="Z36" i="35"/>
  <c r="O36" i="35"/>
  <c r="N36" i="35"/>
  <c r="AB35" i="35"/>
  <c r="AA35" i="35"/>
  <c r="Z35" i="35"/>
  <c r="O35" i="35"/>
  <c r="N35" i="35"/>
  <c r="V34" i="35"/>
  <c r="Q34" i="35"/>
  <c r="O34" i="35"/>
  <c r="J34" i="35"/>
  <c r="AB33" i="35"/>
  <c r="AA33" i="35"/>
  <c r="Z33" i="35"/>
  <c r="O33" i="35"/>
  <c r="N33" i="35"/>
  <c r="L32" i="35"/>
  <c r="J32" i="35"/>
  <c r="L31" i="35"/>
  <c r="J31" i="35"/>
  <c r="V30" i="35"/>
  <c r="Q30" i="35"/>
  <c r="O30" i="35"/>
  <c r="J30" i="35"/>
  <c r="AB29" i="35"/>
  <c r="AA29" i="35"/>
  <c r="Z29" i="35"/>
  <c r="O29" i="35"/>
  <c r="N29" i="35"/>
  <c r="AB28" i="35"/>
  <c r="AA28" i="35"/>
  <c r="Z28" i="35"/>
  <c r="O28" i="35"/>
  <c r="N28" i="35"/>
  <c r="AB27" i="35"/>
  <c r="AA27" i="35"/>
  <c r="Z27" i="35"/>
  <c r="O27" i="35"/>
  <c r="N27" i="35"/>
  <c r="AB26" i="35"/>
  <c r="AA26" i="35"/>
  <c r="Z26" i="35"/>
  <c r="O26" i="35"/>
  <c r="N26" i="35"/>
  <c r="O24" i="35"/>
  <c r="J24" i="35"/>
  <c r="N24" i="35" s="1"/>
  <c r="O23" i="35"/>
  <c r="V22" i="35"/>
  <c r="Q22" i="35"/>
  <c r="O22" i="35"/>
  <c r="J22" i="35"/>
  <c r="AB21" i="35"/>
  <c r="AA21" i="35"/>
  <c r="Z21" i="35"/>
  <c r="O21" i="35"/>
  <c r="N21" i="35"/>
  <c r="AB20" i="35"/>
  <c r="AA20" i="35"/>
  <c r="Z20" i="35"/>
  <c r="O20" i="35"/>
  <c r="N20" i="35"/>
  <c r="AB19" i="35"/>
  <c r="AA19" i="35"/>
  <c r="Z19" i="35"/>
  <c r="O19" i="35"/>
  <c r="N19" i="35"/>
  <c r="AB18" i="35"/>
  <c r="AA18" i="35"/>
  <c r="Z18" i="35"/>
  <c r="O18" i="35"/>
  <c r="N18" i="35"/>
  <c r="AB48" i="35" l="1"/>
  <c r="AA153" i="35"/>
  <c r="Z24" i="35"/>
  <c r="AB88" i="35"/>
  <c r="AB105" i="35"/>
  <c r="AC59" i="35"/>
  <c r="AB90" i="35"/>
  <c r="AC142" i="35"/>
  <c r="AC151" i="35"/>
  <c r="I10" i="48"/>
  <c r="J10" i="48"/>
  <c r="K10" i="48" s="1"/>
  <c r="Q11" i="48"/>
  <c r="R11" i="48" s="1"/>
  <c r="O11" i="48"/>
  <c r="L11" i="48"/>
  <c r="M11" i="48" s="1"/>
  <c r="AC63" i="35"/>
  <c r="Z122" i="35"/>
  <c r="O122" i="35" s="1"/>
  <c r="N105" i="35"/>
  <c r="AB22" i="35"/>
  <c r="AC83" i="35"/>
  <c r="AC18" i="35"/>
  <c r="N79" i="35"/>
  <c r="N22" i="35"/>
  <c r="N44" i="35"/>
  <c r="AC55" i="35"/>
  <c r="AB65" i="35"/>
  <c r="AC71" i="35"/>
  <c r="AC99" i="35"/>
  <c r="AC103" i="35"/>
  <c r="AC20" i="35"/>
  <c r="AA34" i="35"/>
  <c r="Z69" i="35"/>
  <c r="AC69" i="35" s="1"/>
  <c r="AB69" i="35" s="1"/>
  <c r="AC140" i="35"/>
  <c r="AC27" i="35"/>
  <c r="Z65" i="35"/>
  <c r="AC97" i="35"/>
  <c r="AC101" i="35"/>
  <c r="AB125" i="35"/>
  <c r="AA154" i="35"/>
  <c r="AB168" i="35"/>
  <c r="AA168" i="35" s="1"/>
  <c r="N81" i="35"/>
  <c r="AB89" i="35"/>
  <c r="AA93" i="35"/>
  <c r="AA123" i="35"/>
  <c r="Z22" i="35"/>
  <c r="AB24" i="35"/>
  <c r="AB49" i="35"/>
  <c r="AC61" i="35"/>
  <c r="N65" i="35"/>
  <c r="AA73" i="35"/>
  <c r="Z105" i="35"/>
  <c r="AC106" i="35"/>
  <c r="AA115" i="35"/>
  <c r="AB122" i="35"/>
  <c r="AB124" i="35"/>
  <c r="AC138" i="35"/>
  <c r="N34" i="35"/>
  <c r="AB87" i="35"/>
  <c r="AB91" i="35"/>
  <c r="O173" i="35"/>
  <c r="AC173" i="35"/>
  <c r="AB173" i="35" s="1"/>
  <c r="AC29" i="35"/>
  <c r="AB46" i="35"/>
  <c r="AC57" i="35"/>
  <c r="AC85" i="35"/>
  <c r="AB92" i="35"/>
  <c r="O168" i="35"/>
  <c r="AC168" i="35"/>
  <c r="AA30" i="35"/>
  <c r="N31" i="35"/>
  <c r="AA31" i="35"/>
  <c r="N32" i="35"/>
  <c r="AA32" i="35"/>
  <c r="AB43" i="35"/>
  <c r="AA43" i="35" s="1"/>
  <c r="O46" i="35"/>
  <c r="N47" i="35"/>
  <c r="Z47" i="35"/>
  <c r="AC47" i="35" s="1"/>
  <c r="AB47" i="35"/>
  <c r="Z48" i="35"/>
  <c r="O48" i="35" s="1"/>
  <c r="Z49" i="35"/>
  <c r="O49" i="35" s="1"/>
  <c r="AB58" i="35"/>
  <c r="AA58" i="35" s="1"/>
  <c r="O73" i="35"/>
  <c r="AC79" i="35"/>
  <c r="AB80" i="35"/>
  <c r="AA80" i="35" s="1"/>
  <c r="Z87" i="35"/>
  <c r="O87" i="35" s="1"/>
  <c r="Z88" i="35"/>
  <c r="O88" i="35" s="1"/>
  <c r="Z89" i="35"/>
  <c r="O89" i="35" s="1"/>
  <c r="Z90" i="35"/>
  <c r="O90" i="35" s="1"/>
  <c r="Z91" i="35"/>
  <c r="O91" i="35" s="1"/>
  <c r="Z92" i="35"/>
  <c r="O92" i="35" s="1"/>
  <c r="O93" i="35"/>
  <c r="AA94" i="35"/>
  <c r="AA95" i="35"/>
  <c r="AA107" i="35"/>
  <c r="O115" i="35"/>
  <c r="AA117" i="35"/>
  <c r="AB118" i="35"/>
  <c r="AA118" i="35" s="1"/>
  <c r="N119" i="35"/>
  <c r="AC119" i="35"/>
  <c r="G9" i="48" s="1"/>
  <c r="AA120" i="35"/>
  <c r="N122" i="35"/>
  <c r="AA122" i="35"/>
  <c r="N123" i="35"/>
  <c r="Z123" i="35"/>
  <c r="AC123" i="35" s="1"/>
  <c r="AB123" i="35"/>
  <c r="Z124" i="35"/>
  <c r="O124" i="35" s="1"/>
  <c r="Z125" i="35"/>
  <c r="O125" i="35" s="1"/>
  <c r="AC131" i="35"/>
  <c r="AC133" i="35"/>
  <c r="AA134" i="35"/>
  <c r="AC136" i="35"/>
  <c r="AA137" i="35"/>
  <c r="AC139" i="35"/>
  <c r="AC141" i="35"/>
  <c r="N143" i="35"/>
  <c r="Z143" i="35"/>
  <c r="AB143" i="35"/>
  <c r="AC150" i="35"/>
  <c r="AC152" i="35"/>
  <c r="N153" i="35"/>
  <c r="Z153" i="35"/>
  <c r="AB153" i="35"/>
  <c r="O288" i="35"/>
  <c r="AC288" i="35"/>
  <c r="AC21" i="35"/>
  <c r="AA22" i="35"/>
  <c r="AA24" i="35"/>
  <c r="AC26" i="35"/>
  <c r="AC28" i="35"/>
  <c r="N30" i="35"/>
  <c r="Z30" i="35"/>
  <c r="AC30" i="35" s="1"/>
  <c r="AB30" i="35"/>
  <c r="Z31" i="35"/>
  <c r="O31" i="35" s="1"/>
  <c r="AB31" i="35"/>
  <c r="Z32" i="35"/>
  <c r="O32" i="35" s="1"/>
  <c r="AB32" i="35"/>
  <c r="AC33" i="35"/>
  <c r="Z34" i="35"/>
  <c r="AC34" i="35" s="1"/>
  <c r="AB34" i="35"/>
  <c r="AC35" i="35"/>
  <c r="N43" i="35"/>
  <c r="Z43" i="35"/>
  <c r="AC43" i="35" s="1"/>
  <c r="G7" i="48" s="1"/>
  <c r="AB44" i="35"/>
  <c r="AA44" i="35" s="1"/>
  <c r="N46" i="35"/>
  <c r="Z46" i="35"/>
  <c r="AC46" i="35" s="1"/>
  <c r="AA47" i="35"/>
  <c r="N48" i="35"/>
  <c r="AA48" i="35"/>
  <c r="AC48" i="35"/>
  <c r="N49" i="35"/>
  <c r="AA49" i="35"/>
  <c r="AC56" i="35"/>
  <c r="N58" i="35"/>
  <c r="Z58" i="35"/>
  <c r="AC58" i="35" s="1"/>
  <c r="AC60" i="35"/>
  <c r="AC62" i="35"/>
  <c r="AC64" i="35"/>
  <c r="AA65" i="35"/>
  <c r="AA69" i="35"/>
  <c r="AC70" i="35"/>
  <c r="AC72" i="35"/>
  <c r="N73" i="35"/>
  <c r="Z73" i="35"/>
  <c r="AB73" i="35"/>
  <c r="AB79" i="35"/>
  <c r="AA79" i="35" s="1"/>
  <c r="N80" i="35"/>
  <c r="Z80" i="35"/>
  <c r="AC80" i="35" s="1"/>
  <c r="G8" i="48" s="1"/>
  <c r="AA81" i="35"/>
  <c r="AC84" i="35"/>
  <c r="AC86" i="35"/>
  <c r="N87" i="35"/>
  <c r="AA87" i="35"/>
  <c r="N88" i="35"/>
  <c r="AA88" i="35"/>
  <c r="AC88" i="35"/>
  <c r="N89" i="35"/>
  <c r="AA89" i="35"/>
  <c r="N90" i="35"/>
  <c r="AA90" i="35"/>
  <c r="N91" i="35"/>
  <c r="AA91" i="35"/>
  <c r="N92" i="35"/>
  <c r="AA92" i="35"/>
  <c r="AC92" i="35"/>
  <c r="N93" i="35"/>
  <c r="Z93" i="35"/>
  <c r="AC93" i="35" s="1"/>
  <c r="AB93" i="35"/>
  <c r="N94" i="35"/>
  <c r="Z94" i="35"/>
  <c r="AC94" i="35" s="1"/>
  <c r="AB94" i="35"/>
  <c r="N95" i="35"/>
  <c r="Z95" i="35"/>
  <c r="AC95" i="35" s="1"/>
  <c r="AB95" i="35"/>
  <c r="AC96" i="35"/>
  <c r="AC98" i="35"/>
  <c r="AC100" i="35"/>
  <c r="AC102" i="35"/>
  <c r="AC104" i="35"/>
  <c r="AA105" i="35"/>
  <c r="AC105" i="35"/>
  <c r="N107" i="35"/>
  <c r="Z107" i="35"/>
  <c r="AB107" i="35"/>
  <c r="AC114" i="35"/>
  <c r="N115" i="35"/>
  <c r="Z115" i="35"/>
  <c r="AB115" i="35"/>
  <c r="N117" i="35"/>
  <c r="Z117" i="35"/>
  <c r="AC117" i="35" s="1"/>
  <c r="AB117" i="35"/>
  <c r="N118" i="35"/>
  <c r="Z118" i="35"/>
  <c r="AC118" i="35" s="1"/>
  <c r="AB119" i="35"/>
  <c r="AA119" i="35" s="1"/>
  <c r="N120" i="35"/>
  <c r="Z120" i="35"/>
  <c r="O123" i="35"/>
  <c r="N124" i="35"/>
  <c r="AA124" i="35"/>
  <c r="AC124" i="35"/>
  <c r="N125" i="35"/>
  <c r="AA125" i="35"/>
  <c r="AC132" i="35"/>
  <c r="N134" i="35"/>
  <c r="Z134" i="35"/>
  <c r="AC134" i="35" s="1"/>
  <c r="AB134" i="35"/>
  <c r="AC135" i="35"/>
  <c r="Z137" i="35"/>
  <c r="AC137" i="35" s="1"/>
  <c r="AB137" i="35"/>
  <c r="AA143" i="35"/>
  <c r="O153" i="35"/>
  <c r="AC153" i="35"/>
  <c r="N154" i="35"/>
  <c r="Z154" i="35"/>
  <c r="AB154" i="35"/>
  <c r="AB17" i="35"/>
  <c r="AA17" i="35"/>
  <c r="Z17" i="35"/>
  <c r="O17" i="35"/>
  <c r="N17" i="35"/>
  <c r="AB16" i="35"/>
  <c r="AA16" i="35"/>
  <c r="Z16" i="35"/>
  <c r="O16" i="35"/>
  <c r="N16" i="35"/>
  <c r="AB15" i="35"/>
  <c r="AA15" i="35"/>
  <c r="Z15" i="35"/>
  <c r="O15" i="35"/>
  <c r="N15" i="35"/>
  <c r="AB14" i="35"/>
  <c r="AA14" i="35"/>
  <c r="Z14" i="35"/>
  <c r="O14" i="35"/>
  <c r="N14" i="35"/>
  <c r="AB13" i="35"/>
  <c r="AA13" i="35"/>
  <c r="Z13" i="35"/>
  <c r="O13" i="35"/>
  <c r="N13" i="35"/>
  <c r="AB12" i="35"/>
  <c r="AA12" i="35"/>
  <c r="Z12" i="35"/>
  <c r="O12" i="35"/>
  <c r="N12" i="35"/>
  <c r="AB11" i="35"/>
  <c r="AA11" i="35"/>
  <c r="Z11" i="35"/>
  <c r="O11" i="35"/>
  <c r="N11" i="35"/>
  <c r="O9" i="35"/>
  <c r="J9" i="35"/>
  <c r="AB8" i="35"/>
  <c r="AA8" i="35"/>
  <c r="Z8" i="35"/>
  <c r="O8" i="35"/>
  <c r="N8" i="35"/>
  <c r="AE7" i="35"/>
  <c r="O7" i="35"/>
  <c r="J7" i="35"/>
  <c r="Z7" i="35" s="1"/>
  <c r="V6" i="35"/>
  <c r="Q6" i="35"/>
  <c r="O6" i="35"/>
  <c r="J6" i="35"/>
  <c r="AE5" i="35"/>
  <c r="AB5" i="35"/>
  <c r="AA5" i="35"/>
  <c r="Z5" i="35"/>
  <c r="O5" i="35"/>
  <c r="N5" i="35"/>
  <c r="AB4" i="35"/>
  <c r="AA4" i="35"/>
  <c r="Z4" i="35"/>
  <c r="O4" i="35"/>
  <c r="N4" i="35"/>
  <c r="AB3" i="35"/>
  <c r="AA3" i="35"/>
  <c r="Z3" i="35"/>
  <c r="O3" i="35"/>
  <c r="N3" i="35"/>
  <c r="V2" i="35"/>
  <c r="Q2" i="35"/>
  <c r="O2" i="35"/>
  <c r="J2" i="35"/>
  <c r="AC122" i="35" l="1"/>
  <c r="J7" i="48"/>
  <c r="K7" i="48" s="1"/>
  <c r="I7" i="48"/>
  <c r="J9" i="48"/>
  <c r="K9" i="48" s="1"/>
  <c r="I9" i="48"/>
  <c r="Q10" i="48"/>
  <c r="R10" i="48" s="1"/>
  <c r="L10" i="48"/>
  <c r="M10" i="48" s="1"/>
  <c r="O10" i="48"/>
  <c r="J8" i="48"/>
  <c r="K8" i="48" s="1"/>
  <c r="I8" i="48"/>
  <c r="AC91" i="35"/>
  <c r="N7" i="35"/>
  <c r="AC4" i="35"/>
  <c r="AC87" i="35"/>
  <c r="AB6" i="35"/>
  <c r="AC15" i="35"/>
  <c r="AC8" i="35"/>
  <c r="G5" i="48" s="1"/>
  <c r="AC12" i="35"/>
  <c r="AC89" i="35"/>
  <c r="AA2" i="35"/>
  <c r="AA6" i="35"/>
  <c r="AC90" i="35"/>
  <c r="N2" i="35"/>
  <c r="Z2" i="35"/>
  <c r="AC2" i="35" s="1"/>
  <c r="AB2" i="35"/>
  <c r="AC3" i="35"/>
  <c r="AC5" i="35"/>
  <c r="J384" i="35"/>
  <c r="J383" i="35"/>
  <c r="J382" i="35"/>
  <c r="J381" i="35"/>
  <c r="J380" i="35"/>
  <c r="J379" i="35"/>
  <c r="L378" i="35"/>
  <c r="L377" i="35"/>
  <c r="L376" i="35"/>
  <c r="L375" i="35"/>
  <c r="L374" i="35"/>
  <c r="J373" i="35"/>
  <c r="J372" i="35"/>
  <c r="J371" i="35"/>
  <c r="J370" i="35"/>
  <c r="J369" i="35"/>
  <c r="J305" i="35"/>
  <c r="J290" i="35"/>
  <c r="J285" i="35"/>
  <c r="J262" i="35"/>
  <c r="J251" i="35"/>
  <c r="J250" i="35"/>
  <c r="J249" i="35"/>
  <c r="J248" i="35"/>
  <c r="J247" i="35"/>
  <c r="J240" i="35"/>
  <c r="J239" i="35"/>
  <c r="J238" i="35"/>
  <c r="J237" i="35"/>
  <c r="J236" i="35"/>
  <c r="J235" i="35"/>
  <c r="J216" i="35"/>
  <c r="J215" i="35"/>
  <c r="J324" i="35"/>
  <c r="J316" i="35"/>
  <c r="J315" i="35"/>
  <c r="J314" i="35"/>
  <c r="J313" i="35"/>
  <c r="J312" i="35"/>
  <c r="J284" i="35"/>
  <c r="J178" i="35"/>
  <c r="J177" i="35"/>
  <c r="J158" i="35"/>
  <c r="J149" i="35"/>
  <c r="J148" i="35"/>
  <c r="J147" i="35"/>
  <c r="J146" i="35"/>
  <c r="J145" i="35"/>
  <c r="J144" i="35"/>
  <c r="J130" i="35"/>
  <c r="J129" i="35"/>
  <c r="J128" i="35"/>
  <c r="J127" i="35"/>
  <c r="J126" i="35"/>
  <c r="J68" i="35"/>
  <c r="J67" i="35"/>
  <c r="J66" i="35"/>
  <c r="J54" i="35"/>
  <c r="J53" i="35"/>
  <c r="J52" i="35"/>
  <c r="J51" i="35"/>
  <c r="J50" i="35"/>
  <c r="J42" i="35"/>
  <c r="J23" i="35"/>
  <c r="J156" i="35"/>
  <c r="J113" i="35"/>
  <c r="J112" i="35"/>
  <c r="J111" i="35"/>
  <c r="J110" i="35"/>
  <c r="J109" i="35"/>
  <c r="J108" i="35"/>
  <c r="J78" i="35"/>
  <c r="J77" i="35"/>
  <c r="J76" i="35"/>
  <c r="J75" i="35"/>
  <c r="J41" i="35"/>
  <c r="J40" i="35"/>
  <c r="J39" i="35"/>
  <c r="J38" i="35"/>
  <c r="J37" i="35"/>
  <c r="N6" i="35"/>
  <c r="Z6" i="35"/>
  <c r="AC6" i="35" s="1"/>
  <c r="AB7" i="35"/>
  <c r="AA7" i="35" s="1"/>
  <c r="N9" i="35"/>
  <c r="Z9" i="35"/>
  <c r="AC11" i="35"/>
  <c r="AC13" i="35"/>
  <c r="AC16" i="35"/>
  <c r="AC31" i="35"/>
  <c r="AC7" i="35"/>
  <c r="S393" i="35"/>
  <c r="AB9" i="35"/>
  <c r="AA9" i="35" s="1"/>
  <c r="AC32" i="35"/>
  <c r="V461" i="7"/>
  <c r="Q461" i="7"/>
  <c r="O461" i="7"/>
  <c r="V479" i="7"/>
  <c r="Q479" i="7"/>
  <c r="V475" i="7"/>
  <c r="Q475" i="7"/>
  <c r="V471" i="7"/>
  <c r="Q471" i="7"/>
  <c r="I5" i="48" l="1"/>
  <c r="J5" i="48"/>
  <c r="O9" i="48"/>
  <c r="Q9" i="48"/>
  <c r="R9" i="48" s="1"/>
  <c r="L9" i="48"/>
  <c r="M9" i="48" s="1"/>
  <c r="Q7" i="48"/>
  <c r="R7" i="48" s="1"/>
  <c r="L7" i="48"/>
  <c r="M7" i="48" s="1"/>
  <c r="O7" i="48"/>
  <c r="L8" i="48"/>
  <c r="M8" i="48" s="1"/>
  <c r="O8" i="48"/>
  <c r="Q8" i="48"/>
  <c r="R8" i="48" s="1"/>
  <c r="J443" i="35"/>
  <c r="J181" i="35"/>
  <c r="J155" i="35"/>
  <c r="J116" i="35"/>
  <c r="J74" i="35"/>
  <c r="AB38" i="35"/>
  <c r="Z38" i="35"/>
  <c r="N38" i="35"/>
  <c r="AA38" i="35"/>
  <c r="AB40" i="35"/>
  <c r="Z40" i="35"/>
  <c r="AC40" i="35" s="1"/>
  <c r="N40" i="35"/>
  <c r="AA40" i="35"/>
  <c r="AB75" i="35"/>
  <c r="Z75" i="35"/>
  <c r="AC75" i="35" s="1"/>
  <c r="N75" i="35"/>
  <c r="AA75" i="35"/>
  <c r="AB77" i="35"/>
  <c r="Z77" i="35"/>
  <c r="O77" i="35" s="1"/>
  <c r="AA77" i="35"/>
  <c r="N77" i="35"/>
  <c r="AC107" i="35"/>
  <c r="AB108" i="35"/>
  <c r="Z108" i="35"/>
  <c r="AC108" i="35" s="1"/>
  <c r="N108" i="35"/>
  <c r="AA108" i="35"/>
  <c r="AB110" i="35"/>
  <c r="Z110" i="35"/>
  <c r="AC110" i="35" s="1"/>
  <c r="N110" i="35"/>
  <c r="AA110" i="35"/>
  <c r="AB112" i="35"/>
  <c r="Z112" i="35"/>
  <c r="AC112" i="35" s="1"/>
  <c r="N112" i="35"/>
  <c r="AA112" i="35"/>
  <c r="AB156" i="35"/>
  <c r="Z156" i="35"/>
  <c r="AC156" i="35" s="1"/>
  <c r="N156" i="35"/>
  <c r="AA156" i="35"/>
  <c r="N42" i="35"/>
  <c r="L42" i="35" s="1"/>
  <c r="Z42" i="35" s="1"/>
  <c r="AA51" i="35"/>
  <c r="N51" i="35"/>
  <c r="AB51" i="35"/>
  <c r="Z51" i="35"/>
  <c r="O51" i="35" s="1"/>
  <c r="AA53" i="35"/>
  <c r="N53" i="35"/>
  <c r="AB53" i="35"/>
  <c r="Z53" i="35"/>
  <c r="O53" i="35" s="1"/>
  <c r="AC65" i="35"/>
  <c r="AA66" i="35"/>
  <c r="AB66" i="35"/>
  <c r="Z66" i="35"/>
  <c r="N66" i="35"/>
  <c r="AA68" i="35"/>
  <c r="N68" i="35"/>
  <c r="AB68" i="35"/>
  <c r="Z68" i="35"/>
  <c r="AA127" i="35"/>
  <c r="N127" i="35"/>
  <c r="AB127" i="35"/>
  <c r="Z127" i="35"/>
  <c r="O127" i="35" s="1"/>
  <c r="AA129" i="35"/>
  <c r="N129" i="35"/>
  <c r="AB129" i="35"/>
  <c r="Z129" i="35"/>
  <c r="O129" i="35" s="1"/>
  <c r="AC143" i="35"/>
  <c r="AA144" i="35"/>
  <c r="AB144" i="35"/>
  <c r="Z144" i="35"/>
  <c r="AC144" i="35" s="1"/>
  <c r="N144" i="35"/>
  <c r="AA146" i="35"/>
  <c r="AB146" i="35"/>
  <c r="Z146" i="35"/>
  <c r="AC146" i="35" s="1"/>
  <c r="N146" i="35"/>
  <c r="AA148" i="35"/>
  <c r="AB148" i="35"/>
  <c r="Z148" i="35"/>
  <c r="AC148" i="35" s="1"/>
  <c r="N148" i="35"/>
  <c r="AC157" i="35"/>
  <c r="Z158" i="35"/>
  <c r="AB158" i="35"/>
  <c r="AA158" i="35" s="1"/>
  <c r="N158" i="35"/>
  <c r="AA178" i="35"/>
  <c r="AB178" i="35"/>
  <c r="Z178" i="35"/>
  <c r="AC178" i="35" s="1"/>
  <c r="N178" i="35"/>
  <c r="AC311" i="35"/>
  <c r="AB312" i="35"/>
  <c r="Z312" i="35"/>
  <c r="O312" i="35" s="1"/>
  <c r="AA312" i="35"/>
  <c r="N312" i="35"/>
  <c r="AB314" i="35"/>
  <c r="Z314" i="35"/>
  <c r="O314" i="35" s="1"/>
  <c r="AA314" i="35"/>
  <c r="N314" i="35"/>
  <c r="AB316" i="35"/>
  <c r="Z316" i="35"/>
  <c r="AA316" i="35"/>
  <c r="N316" i="35"/>
  <c r="N215" i="35"/>
  <c r="L215" i="35" s="1"/>
  <c r="Z215" i="35" s="1"/>
  <c r="AC234" i="35"/>
  <c r="AA235" i="35"/>
  <c r="AB235" i="35"/>
  <c r="Z235" i="35"/>
  <c r="AC235" i="35" s="1"/>
  <c r="N235" i="35"/>
  <c r="AA237" i="35"/>
  <c r="AB237" i="35"/>
  <c r="Z237" i="35"/>
  <c r="N237" i="35"/>
  <c r="AA239" i="35"/>
  <c r="AB239" i="35"/>
  <c r="Z239" i="35"/>
  <c r="AC239" i="35" s="1"/>
  <c r="N239" i="35"/>
  <c r="AC246" i="35"/>
  <c r="AA247" i="35"/>
  <c r="N247" i="35"/>
  <c r="AB247" i="35"/>
  <c r="Z247" i="35"/>
  <c r="O247" i="35" s="1"/>
  <c r="AA249" i="35"/>
  <c r="N249" i="35"/>
  <c r="AB249" i="35"/>
  <c r="Z249" i="35"/>
  <c r="O249" i="35" s="1"/>
  <c r="AA251" i="35"/>
  <c r="N251" i="35"/>
  <c r="AB251" i="35"/>
  <c r="Z251" i="35"/>
  <c r="N285" i="35"/>
  <c r="L285" i="35" s="1"/>
  <c r="Z285" i="35" s="1"/>
  <c r="AC304" i="35"/>
  <c r="AA305" i="35"/>
  <c r="AB305" i="35"/>
  <c r="Z305" i="35"/>
  <c r="AC305" i="35" s="1"/>
  <c r="G17" i="48" s="1"/>
  <c r="N305" i="35"/>
  <c r="AA370" i="35"/>
  <c r="AB370" i="35"/>
  <c r="Z370" i="35"/>
  <c r="AC370" i="35" s="1"/>
  <c r="N370" i="35"/>
  <c r="AA372" i="35"/>
  <c r="AB372" i="35"/>
  <c r="Z372" i="35"/>
  <c r="AC372" i="35" s="1"/>
  <c r="N372" i="35"/>
  <c r="AA374" i="35"/>
  <c r="O374" i="35"/>
  <c r="AB374" i="35"/>
  <c r="Z374" i="35"/>
  <c r="AA376" i="35"/>
  <c r="O376" i="35"/>
  <c r="AB376" i="35"/>
  <c r="Z376" i="35"/>
  <c r="AA378" i="35"/>
  <c r="O378" i="35"/>
  <c r="AB378" i="35"/>
  <c r="Z378" i="35"/>
  <c r="AA380" i="35"/>
  <c r="AB380" i="35"/>
  <c r="Z380" i="35"/>
  <c r="AC380" i="35" s="1"/>
  <c r="N380" i="35"/>
  <c r="AA382" i="35"/>
  <c r="AB382" i="35"/>
  <c r="Z382" i="35"/>
  <c r="AC382" i="35" s="1"/>
  <c r="N382" i="35"/>
  <c r="AA384" i="35"/>
  <c r="AB384" i="35"/>
  <c r="Z384" i="35"/>
  <c r="AC384" i="35" s="1"/>
  <c r="G22" i="48" s="1"/>
  <c r="N384" i="35"/>
  <c r="AA10" i="35"/>
  <c r="AC9" i="35" s="1"/>
  <c r="AC36" i="35"/>
  <c r="AB37" i="35"/>
  <c r="Z37" i="35"/>
  <c r="AC37" i="35" s="1"/>
  <c r="N37" i="35"/>
  <c r="AA37" i="35"/>
  <c r="AC38" i="35"/>
  <c r="AB39" i="35"/>
  <c r="Z39" i="35"/>
  <c r="AC39" i="35" s="1"/>
  <c r="N39" i="35"/>
  <c r="AA39" i="35"/>
  <c r="AB41" i="35"/>
  <c r="Z41" i="35"/>
  <c r="AC41" i="35" s="1"/>
  <c r="N41" i="35"/>
  <c r="AA41" i="35"/>
  <c r="AB76" i="35"/>
  <c r="Z76" i="35"/>
  <c r="AC76" i="35" s="1"/>
  <c r="N76" i="35"/>
  <c r="AA76" i="35"/>
  <c r="AC77" i="35"/>
  <c r="Z78" i="35"/>
  <c r="AB78" i="35"/>
  <c r="AA78" i="35" s="1"/>
  <c r="N78" i="35"/>
  <c r="AB109" i="35"/>
  <c r="Z109" i="35"/>
  <c r="AC109" i="35" s="1"/>
  <c r="N109" i="35"/>
  <c r="AA109" i="35"/>
  <c r="AB111" i="35"/>
  <c r="Z111" i="35"/>
  <c r="AC111" i="35" s="1"/>
  <c r="N111" i="35"/>
  <c r="AA111" i="35"/>
  <c r="AB113" i="35"/>
  <c r="Z113" i="35"/>
  <c r="AC113" i="35" s="1"/>
  <c r="N113" i="35"/>
  <c r="AA113" i="35"/>
  <c r="AC22" i="35"/>
  <c r="AA23" i="35"/>
  <c r="AA25" i="35" s="1"/>
  <c r="AC24" i="35" s="1"/>
  <c r="AB23" i="35"/>
  <c r="AB25" i="35" s="1"/>
  <c r="Z23" i="35"/>
  <c r="AC23" i="35" s="1"/>
  <c r="G6" i="48" s="1"/>
  <c r="N23" i="35"/>
  <c r="AC49" i="35"/>
  <c r="AA50" i="35"/>
  <c r="N50" i="35"/>
  <c r="AB50" i="35"/>
  <c r="Z50" i="35"/>
  <c r="O50" i="35" s="1"/>
  <c r="AA52" i="35"/>
  <c r="N52" i="35"/>
  <c r="AB52" i="35"/>
  <c r="Z52" i="35"/>
  <c r="O52" i="35" s="1"/>
  <c r="AA54" i="35"/>
  <c r="N54" i="35"/>
  <c r="AB54" i="35"/>
  <c r="Z54" i="35"/>
  <c r="AC66" i="35"/>
  <c r="AA67" i="35"/>
  <c r="AB67" i="35"/>
  <c r="Z67" i="35"/>
  <c r="AC67" i="35" s="1"/>
  <c r="N67" i="35"/>
  <c r="AC125" i="35"/>
  <c r="AA126" i="35"/>
  <c r="N126" i="35"/>
  <c r="AB126" i="35"/>
  <c r="Z126" i="35"/>
  <c r="O126" i="35" s="1"/>
  <c r="AA128" i="35"/>
  <c r="N128" i="35"/>
  <c r="AB128" i="35"/>
  <c r="Z128" i="35"/>
  <c r="O128" i="35" s="1"/>
  <c r="AA130" i="35"/>
  <c r="N130" i="35"/>
  <c r="AB130" i="35"/>
  <c r="Z130" i="35"/>
  <c r="AA145" i="35"/>
  <c r="AB145" i="35"/>
  <c r="Z145" i="35"/>
  <c r="AC145" i="35" s="1"/>
  <c r="N145" i="35"/>
  <c r="AA147" i="35"/>
  <c r="AB147" i="35"/>
  <c r="Z147" i="35"/>
  <c r="AC147" i="35" s="1"/>
  <c r="N147" i="35"/>
  <c r="AA149" i="35"/>
  <c r="AB149" i="35"/>
  <c r="Z149" i="35"/>
  <c r="AC149" i="35" s="1"/>
  <c r="N149" i="35"/>
  <c r="AC176" i="35"/>
  <c r="AA177" i="35"/>
  <c r="AB177" i="35"/>
  <c r="Z177" i="35"/>
  <c r="AC177" i="35" s="1"/>
  <c r="N177" i="35"/>
  <c r="AC283" i="35"/>
  <c r="AB284" i="35"/>
  <c r="Z284" i="35"/>
  <c r="AA284" i="35"/>
  <c r="N284" i="35"/>
  <c r="AB313" i="35"/>
  <c r="Z313" i="35"/>
  <c r="O313" i="35" s="1"/>
  <c r="AA313" i="35"/>
  <c r="N313" i="35"/>
  <c r="AB315" i="35"/>
  <c r="Z315" i="35"/>
  <c r="O315" i="35" s="1"/>
  <c r="AA315" i="35"/>
  <c r="N315" i="35"/>
  <c r="AC323" i="35"/>
  <c r="Z324" i="35"/>
  <c r="O324" i="35" s="1"/>
  <c r="AB324" i="35"/>
  <c r="AA324" i="35" s="1"/>
  <c r="N324" i="35"/>
  <c r="N216" i="35"/>
  <c r="L216" i="35" s="1"/>
  <c r="Z216" i="35" s="1"/>
  <c r="AA236" i="35"/>
  <c r="AB236" i="35"/>
  <c r="Z236" i="35"/>
  <c r="AC236" i="35" s="1"/>
  <c r="N236" i="35"/>
  <c r="AC237" i="35"/>
  <c r="AA238" i="35"/>
  <c r="AB238" i="35"/>
  <c r="Z238" i="35"/>
  <c r="AC238" i="35" s="1"/>
  <c r="N238" i="35"/>
  <c r="AA240" i="35"/>
  <c r="AB240" i="35"/>
  <c r="Z240" i="35"/>
  <c r="AC240" i="35" s="1"/>
  <c r="G14" i="48" s="1"/>
  <c r="N240" i="35"/>
  <c r="AC247" i="35"/>
  <c r="AA248" i="35"/>
  <c r="N248" i="35"/>
  <c r="AB248" i="35"/>
  <c r="Z248" i="35"/>
  <c r="O248" i="35" s="1"/>
  <c r="AC249" i="35"/>
  <c r="AA250" i="35"/>
  <c r="N250" i="35"/>
  <c r="AB250" i="35"/>
  <c r="Z250" i="35"/>
  <c r="O250" i="35" s="1"/>
  <c r="AC261" i="35"/>
  <c r="AA262" i="35"/>
  <c r="AB262" i="35"/>
  <c r="Z262" i="35"/>
  <c r="AC262" i="35" s="1"/>
  <c r="N262" i="35"/>
  <c r="AC289" i="35"/>
  <c r="AA290" i="35"/>
  <c r="N290" i="35"/>
  <c r="AB290" i="35"/>
  <c r="Z290" i="35"/>
  <c r="AA369" i="35"/>
  <c r="AB369" i="35"/>
  <c r="Z369" i="35"/>
  <c r="AC369" i="35" s="1"/>
  <c r="N369" i="35"/>
  <c r="AA371" i="35"/>
  <c r="AB371" i="35"/>
  <c r="Z371" i="35"/>
  <c r="AC371" i="35" s="1"/>
  <c r="N371" i="35"/>
  <c r="AA373" i="35"/>
  <c r="AB373" i="35"/>
  <c r="Z373" i="35"/>
  <c r="AC373" i="35" s="1"/>
  <c r="N373" i="35"/>
  <c r="AC374" i="35"/>
  <c r="AA375" i="35"/>
  <c r="O375" i="35"/>
  <c r="AB375" i="35"/>
  <c r="Z375" i="35"/>
  <c r="AC375" i="35" s="1"/>
  <c r="AC376" i="35"/>
  <c r="AA377" i="35"/>
  <c r="O377" i="35"/>
  <c r="AB377" i="35"/>
  <c r="Z377" i="35"/>
  <c r="AC377" i="35" s="1"/>
  <c r="AC378" i="35"/>
  <c r="AA379" i="35"/>
  <c r="AB379" i="35"/>
  <c r="Z379" i="35"/>
  <c r="AC379" i="35" s="1"/>
  <c r="N379" i="35"/>
  <c r="AA381" i="35"/>
  <c r="AB381" i="35"/>
  <c r="Z381" i="35"/>
  <c r="AC381" i="35" s="1"/>
  <c r="N381" i="35"/>
  <c r="AA383" i="35"/>
  <c r="AB383" i="35"/>
  <c r="Z383" i="35"/>
  <c r="AC383" i="35" s="1"/>
  <c r="N383" i="35"/>
  <c r="AB10" i="35"/>
  <c r="V467" i="7"/>
  <c r="Q467" i="7"/>
  <c r="V464" i="7"/>
  <c r="Q464" i="7"/>
  <c r="O464" i="7"/>
  <c r="V481" i="7"/>
  <c r="Q481" i="7"/>
  <c r="V478" i="7"/>
  <c r="Q478" i="7"/>
  <c r="O478" i="7"/>
  <c r="V474" i="7"/>
  <c r="Q474" i="7"/>
  <c r="O474" i="7"/>
  <c r="V470" i="7"/>
  <c r="Q470" i="7"/>
  <c r="O470" i="7"/>
  <c r="V468" i="7"/>
  <c r="Q468" i="7"/>
  <c r="O468" i="7"/>
  <c r="V463" i="7"/>
  <c r="Q463" i="7"/>
  <c r="O463" i="7"/>
  <c r="AB477" i="7"/>
  <c r="AA477" i="7"/>
  <c r="Z477" i="7"/>
  <c r="O477" i="7"/>
  <c r="N477" i="7"/>
  <c r="AB473" i="7"/>
  <c r="AA473" i="7"/>
  <c r="Z473" i="7"/>
  <c r="O473" i="7"/>
  <c r="N473" i="7"/>
  <c r="AB466" i="7"/>
  <c r="AA466" i="7"/>
  <c r="Z466" i="7"/>
  <c r="O466" i="7"/>
  <c r="N466" i="7"/>
  <c r="R452" i="7"/>
  <c r="I6" i="48" l="1"/>
  <c r="J6" i="48"/>
  <c r="K6" i="48" s="1"/>
  <c r="J22" i="48"/>
  <c r="K22" i="48" s="1"/>
  <c r="I22" i="48"/>
  <c r="J17" i="48"/>
  <c r="K17" i="48" s="1"/>
  <c r="I17" i="48"/>
  <c r="K5" i="48"/>
  <c r="I14" i="48"/>
  <c r="J14" i="48"/>
  <c r="K14" i="48" s="1"/>
  <c r="L5" i="48"/>
  <c r="Q5" i="48"/>
  <c r="R5" i="48" s="1"/>
  <c r="O5" i="48"/>
  <c r="AA215" i="35"/>
  <c r="AC53" i="35"/>
  <c r="AB285" i="35"/>
  <c r="AC312" i="35"/>
  <c r="AC51" i="35"/>
  <c r="AA285" i="35"/>
  <c r="AA242" i="35"/>
  <c r="AC241" i="35" s="1"/>
  <c r="AC242" i="35" s="1"/>
  <c r="AC129" i="35"/>
  <c r="AB215" i="35"/>
  <c r="AC314" i="35"/>
  <c r="AC127" i="35"/>
  <c r="O285" i="35"/>
  <c r="AC285" i="35"/>
  <c r="O216" i="35"/>
  <c r="AC216" i="35"/>
  <c r="O215" i="35"/>
  <c r="AC215" i="35"/>
  <c r="O42" i="35"/>
  <c r="AC42" i="35"/>
  <c r="AB386" i="35"/>
  <c r="O290" i="35"/>
  <c r="AC290" i="35"/>
  <c r="G16" i="48" s="1"/>
  <c r="AB242" i="35"/>
  <c r="AA216" i="35"/>
  <c r="AB216" i="35"/>
  <c r="AA292" i="35"/>
  <c r="AC291" i="35" s="1"/>
  <c r="AB291" i="35" s="1"/>
  <c r="O130" i="35"/>
  <c r="AC130" i="35"/>
  <c r="O54" i="35"/>
  <c r="AC54" i="35"/>
  <c r="O251" i="35"/>
  <c r="AC251" i="35"/>
  <c r="AC250" i="35"/>
  <c r="O316" i="35"/>
  <c r="AC316" i="35"/>
  <c r="AC315" i="35"/>
  <c r="O158" i="35"/>
  <c r="AC158" i="35"/>
  <c r="AC126" i="35"/>
  <c r="AC50" i="35"/>
  <c r="AA42" i="35"/>
  <c r="AA45" i="35" s="1"/>
  <c r="AC44" i="35" s="1"/>
  <c r="AB42" i="35"/>
  <c r="AB45" i="35" s="1"/>
  <c r="AC115" i="35"/>
  <c r="AB116" i="35"/>
  <c r="Z116" i="35"/>
  <c r="AC116" i="35" s="1"/>
  <c r="N116" i="35"/>
  <c r="AA116" i="35"/>
  <c r="AA121" i="35" s="1"/>
  <c r="AC120" i="35" s="1"/>
  <c r="AC180" i="35"/>
  <c r="AA181" i="35"/>
  <c r="AB181" i="35"/>
  <c r="AB184" i="35" s="1"/>
  <c r="Z181" i="35"/>
  <c r="AC181" i="35" s="1"/>
  <c r="N181" i="35"/>
  <c r="AC10" i="35"/>
  <c r="AA386" i="35"/>
  <c r="AC385" i="35" s="1"/>
  <c r="AC386" i="35" s="1"/>
  <c r="O284" i="35"/>
  <c r="AC284" i="35"/>
  <c r="AC292" i="35"/>
  <c r="AA184" i="35"/>
  <c r="AC183" i="35" s="1"/>
  <c r="O78" i="35"/>
  <c r="AC78" i="35"/>
  <c r="AC248" i="35"/>
  <c r="AB266" i="35"/>
  <c r="AA266" i="35"/>
  <c r="AC265" i="35" s="1"/>
  <c r="AC313" i="35"/>
  <c r="AC128" i="35"/>
  <c r="O68" i="35"/>
  <c r="AC68" i="35"/>
  <c r="AC52" i="35"/>
  <c r="AC73" i="35"/>
  <c r="AB74" i="35"/>
  <c r="Z74" i="35"/>
  <c r="AC74" i="35" s="1"/>
  <c r="N74" i="35"/>
  <c r="AA74" i="35"/>
  <c r="AA82" i="35" s="1"/>
  <c r="AC154" i="35"/>
  <c r="AB155" i="35"/>
  <c r="Z155" i="35"/>
  <c r="AC155" i="35" s="1"/>
  <c r="N155" i="35"/>
  <c r="AA155" i="35"/>
  <c r="AA161" i="35" s="1"/>
  <c r="AC160" i="35" s="1"/>
  <c r="AB160" i="35" s="1"/>
  <c r="AC442" i="35"/>
  <c r="AA443" i="35"/>
  <c r="Z443" i="35"/>
  <c r="AC443" i="35" s="1"/>
  <c r="AB443" i="35" s="1"/>
  <c r="AC473" i="7"/>
  <c r="AC466" i="7"/>
  <c r="S451" i="7"/>
  <c r="AC45" i="35" l="1"/>
  <c r="AA220" i="35"/>
  <c r="AC219" i="35" s="1"/>
  <c r="AB219" i="35" s="1"/>
  <c r="AB220" i="35" s="1"/>
  <c r="M5" i="48"/>
  <c r="O17" i="48"/>
  <c r="L17" i="48"/>
  <c r="M17" i="48" s="1"/>
  <c r="Q17" i="48"/>
  <c r="R17" i="48" s="1"/>
  <c r="L14" i="48"/>
  <c r="M14" i="48" s="1"/>
  <c r="O14" i="48"/>
  <c r="Q14" i="48"/>
  <c r="R14" i="48" s="1"/>
  <c r="O6" i="48"/>
  <c r="Q6" i="48"/>
  <c r="R6" i="48" s="1"/>
  <c r="L6" i="48"/>
  <c r="M6" i="48" s="1"/>
  <c r="J16" i="48"/>
  <c r="K16" i="48" s="1"/>
  <c r="I16" i="48"/>
  <c r="O22" i="48"/>
  <c r="L22" i="48"/>
  <c r="M22" i="48" s="1"/>
  <c r="Q22" i="48"/>
  <c r="R22" i="48" s="1"/>
  <c r="AC184" i="35"/>
  <c r="AB292" i="35"/>
  <c r="AC266" i="35"/>
  <c r="AB161" i="35"/>
  <c r="AC81" i="35"/>
  <c r="AB81" i="35" s="1"/>
  <c r="AB82" i="35" s="1"/>
  <c r="AC161" i="35"/>
  <c r="AB120" i="35"/>
  <c r="AB121" i="35" s="1"/>
  <c r="AC121" i="35"/>
  <c r="AB442" i="35"/>
  <c r="S450" i="7"/>
  <c r="J482" i="7" s="1"/>
  <c r="S449" i="7"/>
  <c r="N482" i="7" l="1"/>
  <c r="AA482" i="7"/>
  <c r="Z482" i="7"/>
  <c r="AC482" i="7" s="1"/>
  <c r="AB482" i="7"/>
  <c r="AC220" i="35"/>
  <c r="O16" i="48"/>
  <c r="Q16" i="48"/>
  <c r="R16" i="48" s="1"/>
  <c r="L16" i="48"/>
  <c r="M16" i="48" s="1"/>
  <c r="J467" i="7"/>
  <c r="J475" i="7"/>
  <c r="J461" i="7"/>
  <c r="J471" i="7"/>
  <c r="J479" i="7"/>
  <c r="J464" i="7"/>
  <c r="AC82" i="35"/>
  <c r="J478" i="7"/>
  <c r="J463" i="7"/>
  <c r="J474" i="7"/>
  <c r="J470" i="7"/>
  <c r="J468" i="7"/>
  <c r="O441" i="7"/>
  <c r="J441" i="7"/>
  <c r="Z441" i="7" s="1"/>
  <c r="AC441" i="7" s="1"/>
  <c r="O436" i="7"/>
  <c r="O435" i="7"/>
  <c r="N441" i="7" l="1"/>
  <c r="Z467" i="7"/>
  <c r="AC467" i="7" s="1"/>
  <c r="AC469" i="7" s="1"/>
  <c r="AB467" i="7"/>
  <c r="AA467" i="7" s="1"/>
  <c r="AB479" i="7"/>
  <c r="AA479" i="7" s="1"/>
  <c r="Z479" i="7"/>
  <c r="AC479" i="7" s="1"/>
  <c r="Z470" i="7"/>
  <c r="AC470" i="7" s="1"/>
  <c r="N470" i="7"/>
  <c r="AA470" i="7"/>
  <c r="Z471" i="7"/>
  <c r="AC471" i="7" s="1"/>
  <c r="AB471" i="7" s="1"/>
  <c r="AA471" i="7"/>
  <c r="Z475" i="7"/>
  <c r="AC475" i="7" s="1"/>
  <c r="AB475" i="7" s="1"/>
  <c r="AA475" i="7" s="1"/>
  <c r="Z468" i="7"/>
  <c r="AC468" i="7" s="1"/>
  <c r="N468" i="7"/>
  <c r="AA468" i="7"/>
  <c r="AB468" i="7"/>
  <c r="Z478" i="7"/>
  <c r="N478" i="7"/>
  <c r="AA478" i="7"/>
  <c r="AB441" i="7"/>
  <c r="AA441" i="7" s="1"/>
  <c r="Z461" i="7"/>
  <c r="N461" i="7"/>
  <c r="AB461" i="7"/>
  <c r="AA461" i="7" s="1"/>
  <c r="AC477" i="7"/>
  <c r="Z463" i="7"/>
  <c r="AC463" i="7" s="1"/>
  <c r="N463" i="7"/>
  <c r="AB463" i="7"/>
  <c r="AA463" i="7" s="1"/>
  <c r="Z464" i="7"/>
  <c r="AC464" i="7" s="1"/>
  <c r="AB464" i="7" s="1"/>
  <c r="AA464" i="7" s="1"/>
  <c r="N464" i="7"/>
  <c r="Z474" i="7"/>
  <c r="AC474" i="7" s="1"/>
  <c r="N474" i="7"/>
  <c r="AB470" i="7" l="1"/>
  <c r="AC472" i="7"/>
  <c r="AC465" i="7"/>
  <c r="AB474" i="7"/>
  <c r="AA474" i="7" s="1"/>
  <c r="AC476" i="7"/>
  <c r="L439" i="7"/>
  <c r="L438" i="7"/>
  <c r="L437" i="7"/>
  <c r="O437" i="7" s="1"/>
  <c r="O434" i="7"/>
  <c r="O433" i="7"/>
  <c r="Q432" i="7"/>
  <c r="O432" i="7"/>
  <c r="Q431" i="7"/>
  <c r="O431" i="7"/>
  <c r="V430" i="7"/>
  <c r="Q430" i="7"/>
  <c r="O430" i="7"/>
  <c r="V429" i="7"/>
  <c r="Q429" i="7"/>
  <c r="O429" i="7"/>
  <c r="V428" i="7"/>
  <c r="Q428" i="7"/>
  <c r="O428" i="7"/>
  <c r="L426" i="7"/>
  <c r="J426" i="7"/>
  <c r="L425" i="7"/>
  <c r="O425" i="7" s="1"/>
  <c r="J425" i="7"/>
  <c r="AB424" i="7"/>
  <c r="AA424" i="7"/>
  <c r="Z424" i="7"/>
  <c r="O424" i="7"/>
  <c r="N424" i="7"/>
  <c r="L423" i="7"/>
  <c r="O423" i="7" s="1"/>
  <c r="J423" i="7"/>
  <c r="L422" i="7"/>
  <c r="O422" i="7" s="1"/>
  <c r="J422" i="7"/>
  <c r="AB421" i="7"/>
  <c r="AA421" i="7"/>
  <c r="Z421" i="7"/>
  <c r="O421" i="7"/>
  <c r="N421" i="7"/>
  <c r="AB420" i="7"/>
  <c r="AA420" i="7"/>
  <c r="Z420" i="7"/>
  <c r="O420" i="7"/>
  <c r="N420" i="7"/>
  <c r="AB419" i="7"/>
  <c r="AA419" i="7"/>
  <c r="Z419" i="7"/>
  <c r="O419" i="7"/>
  <c r="N419" i="7"/>
  <c r="AB417" i="7"/>
  <c r="AA417" i="7"/>
  <c r="Z417" i="7"/>
  <c r="AC417" i="7" s="1"/>
  <c r="O417" i="7"/>
  <c r="N417" i="7"/>
  <c r="AB416" i="7"/>
  <c r="AA416" i="7"/>
  <c r="Z416" i="7"/>
  <c r="O416" i="7"/>
  <c r="N416" i="7"/>
  <c r="AB415" i="7"/>
  <c r="AA415" i="7"/>
  <c r="Z415" i="7"/>
  <c r="O415" i="7"/>
  <c r="N415" i="7"/>
  <c r="AB414" i="7"/>
  <c r="AA414" i="7"/>
  <c r="Z414" i="7"/>
  <c r="O414" i="7"/>
  <c r="N414" i="7"/>
  <c r="AB413" i="7"/>
  <c r="AA413" i="7"/>
  <c r="Z413" i="7"/>
  <c r="O413" i="7"/>
  <c r="N413" i="7"/>
  <c r="AB412" i="7"/>
  <c r="AA412" i="7"/>
  <c r="Z412" i="7"/>
  <c r="O412" i="7"/>
  <c r="N412" i="7"/>
  <c r="AB411" i="7"/>
  <c r="AA411" i="7"/>
  <c r="Z411" i="7"/>
  <c r="O411" i="7"/>
  <c r="N411" i="7"/>
  <c r="AB409" i="7"/>
  <c r="AA409" i="7"/>
  <c r="Z409" i="7"/>
  <c r="O409" i="7"/>
  <c r="N409" i="7"/>
  <c r="O408" i="7"/>
  <c r="AB407" i="7"/>
  <c r="AA407" i="7"/>
  <c r="Z407" i="7"/>
  <c r="O407" i="7"/>
  <c r="N407" i="7"/>
  <c r="AB406" i="7"/>
  <c r="AA406" i="7"/>
  <c r="Z406" i="7"/>
  <c r="O406" i="7"/>
  <c r="N406" i="7"/>
  <c r="AB405" i="7"/>
  <c r="AA405" i="7"/>
  <c r="Z405" i="7"/>
  <c r="O405" i="7"/>
  <c r="N405" i="7"/>
  <c r="AB404" i="7"/>
  <c r="AA404" i="7"/>
  <c r="Z404" i="7"/>
  <c r="O404" i="7"/>
  <c r="N404" i="7"/>
  <c r="O403" i="7"/>
  <c r="Z403" i="7"/>
  <c r="AB402" i="7"/>
  <c r="AA402" i="7"/>
  <c r="Z402" i="7"/>
  <c r="O402" i="7"/>
  <c r="N402" i="7"/>
  <c r="AB401" i="7"/>
  <c r="AA401" i="7"/>
  <c r="Z401" i="7"/>
  <c r="O401" i="7"/>
  <c r="N401" i="7"/>
  <c r="O400" i="7"/>
  <c r="N400" i="7"/>
  <c r="O395" i="7"/>
  <c r="J395" i="7"/>
  <c r="Z395" i="7" s="1"/>
  <c r="O394" i="7"/>
  <c r="J394" i="7"/>
  <c r="Z394" i="7" s="1"/>
  <c r="O393" i="7"/>
  <c r="J393" i="7"/>
  <c r="N393" i="7" s="1"/>
  <c r="O392" i="7"/>
  <c r="J392" i="7"/>
  <c r="AA392" i="7" s="1"/>
  <c r="O391" i="7"/>
  <c r="J391" i="7"/>
  <c r="N391" i="7" s="1"/>
  <c r="O390" i="7"/>
  <c r="O389" i="7"/>
  <c r="V385" i="7"/>
  <c r="Q385" i="7"/>
  <c r="O385" i="7"/>
  <c r="J385" i="7"/>
  <c r="V384" i="7"/>
  <c r="Q384" i="7"/>
  <c r="O384" i="7"/>
  <c r="J384" i="7"/>
  <c r="N384" i="7" s="1"/>
  <c r="V383" i="7"/>
  <c r="Q383" i="7"/>
  <c r="O383" i="7"/>
  <c r="J383" i="7"/>
  <c r="V382" i="7"/>
  <c r="Q382" i="7"/>
  <c r="O382" i="7"/>
  <c r="J382" i="7"/>
  <c r="V381" i="7"/>
  <c r="Q381" i="7"/>
  <c r="O381" i="7"/>
  <c r="J381" i="7"/>
  <c r="V380" i="7"/>
  <c r="Q380" i="7"/>
  <c r="O380" i="7"/>
  <c r="J380" i="7"/>
  <c r="V379" i="7"/>
  <c r="Q379" i="7"/>
  <c r="O379" i="7"/>
  <c r="J379" i="7"/>
  <c r="V378" i="7"/>
  <c r="Q378" i="7"/>
  <c r="O378" i="7"/>
  <c r="J378" i="7"/>
  <c r="L377" i="7"/>
  <c r="L376" i="7"/>
  <c r="L375" i="7"/>
  <c r="L374" i="7"/>
  <c r="N372" i="7"/>
  <c r="O371" i="7"/>
  <c r="O370" i="7"/>
  <c r="O369" i="7"/>
  <c r="O368" i="7"/>
  <c r="O367" i="7"/>
  <c r="O366" i="7"/>
  <c r="O365" i="7"/>
  <c r="O364" i="7"/>
  <c r="O363" i="7"/>
  <c r="L362" i="7"/>
  <c r="J362" i="7"/>
  <c r="N362" i="7" s="1"/>
  <c r="L361" i="7"/>
  <c r="J361" i="7"/>
  <c r="L360" i="7"/>
  <c r="J360" i="7"/>
  <c r="I358" i="7"/>
  <c r="J358" i="7" s="1"/>
  <c r="I357" i="7"/>
  <c r="J357" i="7" s="1"/>
  <c r="I356" i="7"/>
  <c r="J356" i="7" s="1"/>
  <c r="AB355" i="7"/>
  <c r="AA355" i="7"/>
  <c r="Z355" i="7"/>
  <c r="O355" i="7"/>
  <c r="N355" i="7"/>
  <c r="AB354" i="7"/>
  <c r="AA354" i="7"/>
  <c r="Z354" i="7"/>
  <c r="O354" i="7"/>
  <c r="N354" i="7"/>
  <c r="AB353" i="7"/>
  <c r="AA353" i="7"/>
  <c r="Z353" i="7"/>
  <c r="O353" i="7"/>
  <c r="N353" i="7"/>
  <c r="AB352" i="7"/>
  <c r="AA352" i="7"/>
  <c r="Z352" i="7"/>
  <c r="O352" i="7"/>
  <c r="N352" i="7"/>
  <c r="AB350" i="7"/>
  <c r="AA350" i="7"/>
  <c r="Z350" i="7"/>
  <c r="AC350" i="7" s="1"/>
  <c r="O350" i="7"/>
  <c r="N350" i="7"/>
  <c r="AB349" i="7"/>
  <c r="AA349" i="7"/>
  <c r="Z349" i="7"/>
  <c r="O349" i="7"/>
  <c r="N349" i="7"/>
  <c r="AB348" i="7"/>
  <c r="AA348" i="7"/>
  <c r="Z348" i="7"/>
  <c r="O348" i="7"/>
  <c r="N348" i="7"/>
  <c r="AB347" i="7"/>
  <c r="AA347" i="7"/>
  <c r="Z347" i="7"/>
  <c r="O347" i="7"/>
  <c r="N347" i="7"/>
  <c r="L346" i="7"/>
  <c r="O346" i="7" s="1"/>
  <c r="J346" i="7"/>
  <c r="L345" i="7"/>
  <c r="O345" i="7" s="1"/>
  <c r="J345" i="7"/>
  <c r="AB343" i="7"/>
  <c r="AA343" i="7"/>
  <c r="Z343" i="7"/>
  <c r="AC343" i="7" s="1"/>
  <c r="O343" i="7"/>
  <c r="N343" i="7"/>
  <c r="AB342" i="7"/>
  <c r="AA342" i="7"/>
  <c r="Z342" i="7"/>
  <c r="O342" i="7"/>
  <c r="N342" i="7"/>
  <c r="AB341" i="7"/>
  <c r="AA341" i="7"/>
  <c r="Z341" i="7"/>
  <c r="O341" i="7"/>
  <c r="N341" i="7"/>
  <c r="AB340" i="7"/>
  <c r="AA340" i="7"/>
  <c r="Z340" i="7"/>
  <c r="O340" i="7"/>
  <c r="N340" i="7"/>
  <c r="AB339" i="7"/>
  <c r="AA339" i="7"/>
  <c r="Z339" i="7"/>
  <c r="O339" i="7"/>
  <c r="N339" i="7"/>
  <c r="AB337" i="7"/>
  <c r="AA337" i="7"/>
  <c r="Z337" i="7"/>
  <c r="AC337" i="7" s="1"/>
  <c r="O337" i="7"/>
  <c r="N337" i="7"/>
  <c r="AB336" i="7"/>
  <c r="AA336" i="7"/>
  <c r="Z336" i="7"/>
  <c r="O336" i="7"/>
  <c r="N336" i="7"/>
  <c r="AB335" i="7"/>
  <c r="AA335" i="7"/>
  <c r="Z335" i="7"/>
  <c r="O335" i="7"/>
  <c r="N335" i="7"/>
  <c r="AB334" i="7"/>
  <c r="AA334" i="7"/>
  <c r="Z334" i="7"/>
  <c r="O334" i="7"/>
  <c r="N334" i="7"/>
  <c r="AB333" i="7"/>
  <c r="AA333" i="7"/>
  <c r="Z333" i="7"/>
  <c r="O333" i="7"/>
  <c r="N333" i="7"/>
  <c r="AB331" i="7"/>
  <c r="AA331" i="7"/>
  <c r="Z331" i="7"/>
  <c r="AC331" i="7" s="1"/>
  <c r="O331" i="7"/>
  <c r="N331" i="7"/>
  <c r="AB330" i="7"/>
  <c r="AA330" i="7"/>
  <c r="Z330" i="7"/>
  <c r="O330" i="7"/>
  <c r="N330" i="7"/>
  <c r="AB329" i="7"/>
  <c r="AA329" i="7"/>
  <c r="Z329" i="7"/>
  <c r="O329" i="7"/>
  <c r="N329" i="7"/>
  <c r="AB328" i="7"/>
  <c r="AA328" i="7"/>
  <c r="Z328" i="7"/>
  <c r="O328" i="7"/>
  <c r="N328" i="7"/>
  <c r="AB327" i="7"/>
  <c r="AA327" i="7"/>
  <c r="Z327" i="7"/>
  <c r="O327" i="7"/>
  <c r="N327" i="7"/>
  <c r="AB325" i="7"/>
  <c r="AA325" i="7"/>
  <c r="Z325" i="7"/>
  <c r="AC325" i="7" s="1"/>
  <c r="O325" i="7"/>
  <c r="N325" i="7"/>
  <c r="AB324" i="7"/>
  <c r="AA324" i="7"/>
  <c r="Z324" i="7"/>
  <c r="O324" i="7"/>
  <c r="N324" i="7"/>
  <c r="AB323" i="7"/>
  <c r="AA323" i="7"/>
  <c r="Z323" i="7"/>
  <c r="O323" i="7"/>
  <c r="N323" i="7"/>
  <c r="AB322" i="7"/>
  <c r="AA322" i="7"/>
  <c r="Z322" i="7"/>
  <c r="O322" i="7"/>
  <c r="N322" i="7"/>
  <c r="AB321" i="7"/>
  <c r="AA321" i="7"/>
  <c r="Z321" i="7"/>
  <c r="O321" i="7"/>
  <c r="N321" i="7"/>
  <c r="AB320" i="7"/>
  <c r="AA320" i="7"/>
  <c r="Z320" i="7"/>
  <c r="O320" i="7"/>
  <c r="N320" i="7"/>
  <c r="L319" i="7"/>
  <c r="J319" i="7"/>
  <c r="L318" i="7"/>
  <c r="J318" i="7"/>
  <c r="L317" i="7"/>
  <c r="J317" i="7"/>
  <c r="L316" i="7"/>
  <c r="J316" i="7"/>
  <c r="L315" i="7"/>
  <c r="J315" i="7"/>
  <c r="O313" i="7"/>
  <c r="J313" i="7"/>
  <c r="O312" i="7"/>
  <c r="J312" i="7"/>
  <c r="N312" i="7" s="1"/>
  <c r="O311" i="7"/>
  <c r="J311" i="7"/>
  <c r="Z311" i="7" s="1"/>
  <c r="O310" i="7"/>
  <c r="V308" i="7"/>
  <c r="Q308" i="7"/>
  <c r="O308" i="7"/>
  <c r="J308" i="7"/>
  <c r="V307" i="7"/>
  <c r="Q307" i="7"/>
  <c r="O307" i="7"/>
  <c r="J307" i="7"/>
  <c r="V306" i="7"/>
  <c r="Q306" i="7"/>
  <c r="O306" i="7"/>
  <c r="J306" i="7"/>
  <c r="L305" i="7"/>
  <c r="L304" i="7"/>
  <c r="O304" i="7" s="1"/>
  <c r="L303" i="7"/>
  <c r="L302" i="7"/>
  <c r="O302" i="7" s="1"/>
  <c r="N300" i="7"/>
  <c r="O299" i="7"/>
  <c r="O298" i="7"/>
  <c r="O297" i="7"/>
  <c r="O296" i="7"/>
  <c r="O295" i="7"/>
  <c r="L294" i="7"/>
  <c r="J294" i="7"/>
  <c r="L293" i="7"/>
  <c r="O293" i="7" s="1"/>
  <c r="J293" i="7"/>
  <c r="N293" i="7" s="1"/>
  <c r="L292" i="7"/>
  <c r="J292" i="7"/>
  <c r="N292" i="7" s="1"/>
  <c r="AB290" i="7"/>
  <c r="AA290" i="7"/>
  <c r="Z290" i="7"/>
  <c r="AC290" i="7" s="1"/>
  <c r="O290" i="7"/>
  <c r="N290" i="7"/>
  <c r="AB289" i="7"/>
  <c r="AA289" i="7"/>
  <c r="Z289" i="7"/>
  <c r="O289" i="7"/>
  <c r="N289" i="7"/>
  <c r="AB288" i="7"/>
  <c r="AA288" i="7"/>
  <c r="Z288" i="7"/>
  <c r="O288" i="7"/>
  <c r="N288" i="7"/>
  <c r="AB287" i="7"/>
  <c r="AA287" i="7"/>
  <c r="Z287" i="7"/>
  <c r="O287" i="7"/>
  <c r="N287" i="7"/>
  <c r="AB286" i="7"/>
  <c r="AA286" i="7"/>
  <c r="Z286" i="7"/>
  <c r="O286" i="7"/>
  <c r="N286" i="7"/>
  <c r="AB284" i="7"/>
  <c r="AA284" i="7"/>
  <c r="Z284" i="7"/>
  <c r="AC284" i="7" s="1"/>
  <c r="O284" i="7"/>
  <c r="N284" i="7"/>
  <c r="AB283" i="7"/>
  <c r="AA283" i="7"/>
  <c r="Z283" i="7"/>
  <c r="O283" i="7"/>
  <c r="N283" i="7"/>
  <c r="AB282" i="7"/>
  <c r="AA282" i="7"/>
  <c r="Z282" i="7"/>
  <c r="O282" i="7"/>
  <c r="N282" i="7"/>
  <c r="AB281" i="7"/>
  <c r="AA281" i="7"/>
  <c r="Z281" i="7"/>
  <c r="O281" i="7"/>
  <c r="N281" i="7"/>
  <c r="L280" i="7"/>
  <c r="J280" i="7"/>
  <c r="L279" i="7"/>
  <c r="J279" i="7"/>
  <c r="AB277" i="7"/>
  <c r="AA277" i="7"/>
  <c r="Z277" i="7"/>
  <c r="AC277" i="7" s="1"/>
  <c r="O277" i="7"/>
  <c r="N277" i="7"/>
  <c r="AB276" i="7"/>
  <c r="AA276" i="7"/>
  <c r="Z276" i="7"/>
  <c r="O276" i="7"/>
  <c r="N276" i="7"/>
  <c r="AB275" i="7"/>
  <c r="AA275" i="7"/>
  <c r="Z275" i="7"/>
  <c r="O275" i="7"/>
  <c r="N275" i="7"/>
  <c r="AB274" i="7"/>
  <c r="AA274" i="7"/>
  <c r="Z274" i="7"/>
  <c r="O274" i="7"/>
  <c r="N274" i="7"/>
  <c r="AB273" i="7"/>
  <c r="AA273" i="7"/>
  <c r="Z273" i="7"/>
  <c r="O273" i="7"/>
  <c r="N273" i="7"/>
  <c r="AB271" i="7"/>
  <c r="AA271" i="7"/>
  <c r="Z271" i="7"/>
  <c r="AC271" i="7" s="1"/>
  <c r="O271" i="7"/>
  <c r="N271" i="7"/>
  <c r="AB270" i="7"/>
  <c r="AA270" i="7"/>
  <c r="Z270" i="7"/>
  <c r="O270" i="7"/>
  <c r="N270" i="7"/>
  <c r="AB269" i="7"/>
  <c r="AA269" i="7"/>
  <c r="Z269" i="7"/>
  <c r="O269" i="7"/>
  <c r="N269" i="7"/>
  <c r="AB268" i="7"/>
  <c r="AA268" i="7"/>
  <c r="Z268" i="7"/>
  <c r="O268" i="7"/>
  <c r="N268" i="7"/>
  <c r="AB267" i="7"/>
  <c r="AA267" i="7"/>
  <c r="Z267" i="7"/>
  <c r="O267" i="7"/>
  <c r="N267" i="7"/>
  <c r="AB265" i="7"/>
  <c r="AA265" i="7"/>
  <c r="Z265" i="7"/>
  <c r="AC265" i="7" s="1"/>
  <c r="O265" i="7"/>
  <c r="N265" i="7"/>
  <c r="AB264" i="7"/>
  <c r="AA264" i="7"/>
  <c r="Z264" i="7"/>
  <c r="O264" i="7"/>
  <c r="N264" i="7"/>
  <c r="AB263" i="7"/>
  <c r="AA263" i="7"/>
  <c r="Z263" i="7"/>
  <c r="O263" i="7"/>
  <c r="N263" i="7"/>
  <c r="AB262" i="7"/>
  <c r="AA262" i="7"/>
  <c r="Z262" i="7"/>
  <c r="O262" i="7"/>
  <c r="N262" i="7"/>
  <c r="AB261" i="7"/>
  <c r="AA261" i="7"/>
  <c r="Z261" i="7"/>
  <c r="O261" i="7"/>
  <c r="N261" i="7"/>
  <c r="AB259" i="7"/>
  <c r="AA259" i="7"/>
  <c r="Z259" i="7"/>
  <c r="AC259" i="7" s="1"/>
  <c r="O259" i="7"/>
  <c r="N259" i="7"/>
  <c r="AB258" i="7"/>
  <c r="AA258" i="7"/>
  <c r="Z258" i="7"/>
  <c r="O258" i="7"/>
  <c r="N258" i="7"/>
  <c r="AB257" i="7"/>
  <c r="AA257" i="7"/>
  <c r="Z257" i="7"/>
  <c r="O257" i="7"/>
  <c r="N257" i="7"/>
  <c r="AB256" i="7"/>
  <c r="AA256" i="7"/>
  <c r="Z256" i="7"/>
  <c r="O256" i="7"/>
  <c r="N256" i="7"/>
  <c r="L255" i="7"/>
  <c r="J255" i="7"/>
  <c r="L254" i="7"/>
  <c r="O254" i="7" s="1"/>
  <c r="J254" i="7"/>
  <c r="N254" i="7" s="1"/>
  <c r="L253" i="7"/>
  <c r="O253" i="7" s="1"/>
  <c r="J253" i="7"/>
  <c r="L252" i="7"/>
  <c r="J252" i="7"/>
  <c r="N252" i="7" s="1"/>
  <c r="L251" i="7"/>
  <c r="O251" i="7" s="1"/>
  <c r="J251" i="7"/>
  <c r="O249" i="7"/>
  <c r="J249" i="7"/>
  <c r="O248" i="7"/>
  <c r="J248" i="7"/>
  <c r="N248" i="7" s="1"/>
  <c r="O247" i="7"/>
  <c r="J247" i="7"/>
  <c r="Z247" i="7" s="1"/>
  <c r="O239" i="7"/>
  <c r="V244" i="7"/>
  <c r="Q244" i="7"/>
  <c r="O244" i="7"/>
  <c r="J244" i="7"/>
  <c r="V243" i="7"/>
  <c r="Q243" i="7"/>
  <c r="O243" i="7"/>
  <c r="J243" i="7"/>
  <c r="N243" i="7" s="1"/>
  <c r="V241" i="7"/>
  <c r="Q241" i="7"/>
  <c r="O241" i="7"/>
  <c r="J241" i="7"/>
  <c r="L238" i="7"/>
  <c r="L237" i="7"/>
  <c r="O237" i="7" s="1"/>
  <c r="L236" i="7"/>
  <c r="L235" i="7"/>
  <c r="O235" i="7" s="1"/>
  <c r="N228" i="7"/>
  <c r="O227" i="7"/>
  <c r="O225" i="7"/>
  <c r="O232" i="7"/>
  <c r="O231" i="7"/>
  <c r="O213" i="7"/>
  <c r="O230" i="7"/>
  <c r="AB224" i="7"/>
  <c r="AA224" i="7"/>
  <c r="Z224" i="7"/>
  <c r="AC224" i="7" s="1"/>
  <c r="O224" i="7"/>
  <c r="N224" i="7"/>
  <c r="AB240" i="7"/>
  <c r="AA240" i="7"/>
  <c r="Z240" i="7"/>
  <c r="O240" i="7"/>
  <c r="N240" i="7"/>
  <c r="AB223" i="7"/>
  <c r="AA223" i="7"/>
  <c r="Z223" i="7"/>
  <c r="O223" i="7"/>
  <c r="N223" i="7"/>
  <c r="AB222" i="7"/>
  <c r="AA222" i="7"/>
  <c r="Z222" i="7"/>
  <c r="O222" i="7"/>
  <c r="N222" i="7"/>
  <c r="AB221" i="7"/>
  <c r="AA221" i="7"/>
  <c r="Z221" i="7"/>
  <c r="O221" i="7"/>
  <c r="N221" i="7"/>
  <c r="AB219" i="7"/>
  <c r="AA219" i="7"/>
  <c r="Z219" i="7"/>
  <c r="O219" i="7"/>
  <c r="N219" i="7"/>
  <c r="AB218" i="7"/>
  <c r="AA218" i="7"/>
  <c r="Z218" i="7"/>
  <c r="O218" i="7"/>
  <c r="N218" i="7"/>
  <c r="AB217" i="7"/>
  <c r="AA217" i="7"/>
  <c r="Z217" i="7"/>
  <c r="O217" i="7"/>
  <c r="N217" i="7"/>
  <c r="J229" i="7"/>
  <c r="AB215" i="7"/>
  <c r="AA215" i="7"/>
  <c r="Z215" i="7"/>
  <c r="O215" i="7"/>
  <c r="N215" i="7"/>
  <c r="AB216" i="7"/>
  <c r="AA216" i="7"/>
  <c r="Z216" i="7"/>
  <c r="AC216" i="7" s="1"/>
  <c r="O216" i="7"/>
  <c r="N216" i="7"/>
  <c r="AB212" i="7"/>
  <c r="AA212" i="7"/>
  <c r="Z212" i="7"/>
  <c r="O212" i="7"/>
  <c r="N212" i="7"/>
  <c r="AB211" i="7"/>
  <c r="AA211" i="7"/>
  <c r="Z211" i="7"/>
  <c r="O211" i="7"/>
  <c r="N211" i="7"/>
  <c r="AB210" i="7"/>
  <c r="AA210" i="7"/>
  <c r="Z210" i="7"/>
  <c r="O210" i="7"/>
  <c r="N210" i="7"/>
  <c r="AB209" i="7"/>
  <c r="AA209" i="7"/>
  <c r="Z209" i="7"/>
  <c r="O209" i="7"/>
  <c r="N209" i="7"/>
  <c r="AB207" i="7"/>
  <c r="AA207" i="7"/>
  <c r="Z207" i="7"/>
  <c r="AC207" i="7" s="1"/>
  <c r="O207" i="7"/>
  <c r="N207" i="7"/>
  <c r="AB206" i="7"/>
  <c r="AA206" i="7"/>
  <c r="Z206" i="7"/>
  <c r="O206" i="7"/>
  <c r="N206" i="7"/>
  <c r="AB205" i="7"/>
  <c r="AA205" i="7"/>
  <c r="Z205" i="7"/>
  <c r="O205" i="7"/>
  <c r="N205" i="7"/>
  <c r="AB204" i="7"/>
  <c r="AA204" i="7"/>
  <c r="Z204" i="7"/>
  <c r="O204" i="7"/>
  <c r="N204" i="7"/>
  <c r="AB203" i="7"/>
  <c r="AA203" i="7"/>
  <c r="Z203" i="7"/>
  <c r="O203" i="7"/>
  <c r="N203" i="7"/>
  <c r="AB201" i="7"/>
  <c r="AA201" i="7"/>
  <c r="Z201" i="7"/>
  <c r="AC201" i="7" s="1"/>
  <c r="O201" i="7"/>
  <c r="N201" i="7"/>
  <c r="AB200" i="7"/>
  <c r="AA200" i="7"/>
  <c r="Z200" i="7"/>
  <c r="O200" i="7"/>
  <c r="N200" i="7"/>
  <c r="AB199" i="7"/>
  <c r="AA199" i="7"/>
  <c r="Z199" i="7"/>
  <c r="O199" i="7"/>
  <c r="N199" i="7"/>
  <c r="AB198" i="7"/>
  <c r="AA198" i="7"/>
  <c r="Z198" i="7"/>
  <c r="O198" i="7"/>
  <c r="N198" i="7"/>
  <c r="AB196" i="7"/>
  <c r="AA196" i="7"/>
  <c r="Z196" i="7"/>
  <c r="AC196" i="7" s="1"/>
  <c r="O196" i="7"/>
  <c r="N196" i="7"/>
  <c r="AB195" i="7"/>
  <c r="AA195" i="7"/>
  <c r="Z195" i="7"/>
  <c r="O195" i="7"/>
  <c r="N195" i="7"/>
  <c r="AB194" i="7"/>
  <c r="AA194" i="7"/>
  <c r="Z194" i="7"/>
  <c r="O194" i="7"/>
  <c r="N194" i="7"/>
  <c r="AB193" i="7"/>
  <c r="AA193" i="7"/>
  <c r="Z193" i="7"/>
  <c r="O193" i="7"/>
  <c r="N193" i="7"/>
  <c r="AB192" i="7"/>
  <c r="AA192" i="7"/>
  <c r="Z192" i="7"/>
  <c r="O192" i="7"/>
  <c r="N192" i="7"/>
  <c r="AB191" i="7"/>
  <c r="AA191" i="7"/>
  <c r="Z191" i="7"/>
  <c r="O191" i="7"/>
  <c r="N191" i="7"/>
  <c r="O189" i="7"/>
  <c r="J189" i="7"/>
  <c r="N189" i="7" s="1"/>
  <c r="O188" i="7"/>
  <c r="V187" i="7"/>
  <c r="Q187" i="7"/>
  <c r="O187" i="7"/>
  <c r="J187" i="7"/>
  <c r="V186" i="7"/>
  <c r="Q186" i="7"/>
  <c r="O186" i="7"/>
  <c r="J186" i="7"/>
  <c r="V185" i="7"/>
  <c r="Q185" i="7"/>
  <c r="O185" i="7"/>
  <c r="J185" i="7"/>
  <c r="V184" i="7"/>
  <c r="Q184" i="7"/>
  <c r="O184" i="7"/>
  <c r="J184" i="7"/>
  <c r="L183" i="7"/>
  <c r="L182" i="7"/>
  <c r="L181" i="7"/>
  <c r="L180" i="7"/>
  <c r="N178" i="7"/>
  <c r="O177" i="7"/>
  <c r="O176" i="7"/>
  <c r="O175" i="7"/>
  <c r="O174" i="7"/>
  <c r="O173" i="7"/>
  <c r="O172" i="7"/>
  <c r="O171" i="7"/>
  <c r="L170" i="7"/>
  <c r="O170" i="7" s="1"/>
  <c r="J170" i="7"/>
  <c r="L169" i="7"/>
  <c r="J169" i="7"/>
  <c r="L168" i="7"/>
  <c r="O168" i="7" s="1"/>
  <c r="J168" i="7"/>
  <c r="AB166" i="7"/>
  <c r="AA166" i="7"/>
  <c r="Z166" i="7"/>
  <c r="AC166" i="7" s="1"/>
  <c r="O166" i="7"/>
  <c r="N166" i="7"/>
  <c r="AB165" i="7"/>
  <c r="AA165" i="7"/>
  <c r="Z165" i="7"/>
  <c r="O165" i="7"/>
  <c r="N165" i="7"/>
  <c r="AB164" i="7"/>
  <c r="AA164" i="7"/>
  <c r="Z164" i="7"/>
  <c r="O164" i="7"/>
  <c r="N164" i="7"/>
  <c r="AB163" i="7"/>
  <c r="AA163" i="7"/>
  <c r="Z163" i="7"/>
  <c r="O163" i="7"/>
  <c r="N163" i="7"/>
  <c r="AB162" i="7"/>
  <c r="AA162" i="7"/>
  <c r="Z162" i="7"/>
  <c r="O162" i="7"/>
  <c r="N162" i="7"/>
  <c r="AB160" i="7"/>
  <c r="AA160" i="7"/>
  <c r="Z160" i="7"/>
  <c r="AC160" i="7" s="1"/>
  <c r="O160" i="7"/>
  <c r="N160" i="7"/>
  <c r="AB159" i="7"/>
  <c r="AA159" i="7"/>
  <c r="Z159" i="7"/>
  <c r="O159" i="7"/>
  <c r="N159" i="7"/>
  <c r="AB158" i="7"/>
  <c r="AA158" i="7"/>
  <c r="Z158" i="7"/>
  <c r="O158" i="7"/>
  <c r="N158" i="7"/>
  <c r="AB157" i="7"/>
  <c r="AA157" i="7"/>
  <c r="Z157" i="7"/>
  <c r="O157" i="7"/>
  <c r="N157" i="7"/>
  <c r="L156" i="7"/>
  <c r="J156" i="7"/>
  <c r="L155" i="7"/>
  <c r="O155" i="7" s="1"/>
  <c r="J155" i="7"/>
  <c r="AB153" i="7"/>
  <c r="AA153" i="7"/>
  <c r="Z153" i="7"/>
  <c r="AC153" i="7" s="1"/>
  <c r="O153" i="7"/>
  <c r="N153" i="7"/>
  <c r="AB152" i="7"/>
  <c r="AA152" i="7"/>
  <c r="Z152" i="7"/>
  <c r="O152" i="7"/>
  <c r="N152" i="7"/>
  <c r="AB151" i="7"/>
  <c r="AA151" i="7"/>
  <c r="Z151" i="7"/>
  <c r="O151" i="7"/>
  <c r="N151" i="7"/>
  <c r="AB150" i="7"/>
  <c r="AA150" i="7"/>
  <c r="Z150" i="7"/>
  <c r="O150" i="7"/>
  <c r="N150" i="7"/>
  <c r="AB149" i="7"/>
  <c r="AA149" i="7"/>
  <c r="Z149" i="7"/>
  <c r="O149" i="7"/>
  <c r="N149" i="7"/>
  <c r="AB147" i="7"/>
  <c r="AA147" i="7"/>
  <c r="Z147" i="7"/>
  <c r="AC147" i="7" s="1"/>
  <c r="O147" i="7"/>
  <c r="N147" i="7"/>
  <c r="AB146" i="7"/>
  <c r="AA146" i="7"/>
  <c r="Z146" i="7"/>
  <c r="O146" i="7"/>
  <c r="N146" i="7"/>
  <c r="AB145" i="7"/>
  <c r="AA145" i="7"/>
  <c r="Z145" i="7"/>
  <c r="O145" i="7"/>
  <c r="N145" i="7"/>
  <c r="AB144" i="7"/>
  <c r="AA144" i="7"/>
  <c r="Z144" i="7"/>
  <c r="O144" i="7"/>
  <c r="N144" i="7"/>
  <c r="AB143" i="7"/>
  <c r="AA143" i="7"/>
  <c r="Z143" i="7"/>
  <c r="O143" i="7"/>
  <c r="N143" i="7"/>
  <c r="AB141" i="7"/>
  <c r="AA141" i="7"/>
  <c r="Z141" i="7"/>
  <c r="AC141" i="7" s="1"/>
  <c r="O141" i="7"/>
  <c r="N141" i="7"/>
  <c r="AB140" i="7"/>
  <c r="AA140" i="7"/>
  <c r="Z140" i="7"/>
  <c r="O140" i="7"/>
  <c r="N140" i="7"/>
  <c r="AB139" i="7"/>
  <c r="AA139" i="7"/>
  <c r="Z139" i="7"/>
  <c r="O139" i="7"/>
  <c r="N139" i="7"/>
  <c r="AB138" i="7"/>
  <c r="AA138" i="7"/>
  <c r="Z138" i="7"/>
  <c r="O138" i="7"/>
  <c r="N138" i="7"/>
  <c r="AB137" i="7"/>
  <c r="AA137" i="7"/>
  <c r="Z137" i="7"/>
  <c r="O137" i="7"/>
  <c r="N137" i="7"/>
  <c r="AB135" i="7"/>
  <c r="AA135" i="7"/>
  <c r="Z135" i="7"/>
  <c r="AC135" i="7" s="1"/>
  <c r="O135" i="7"/>
  <c r="N135" i="7"/>
  <c r="AB134" i="7"/>
  <c r="AA134" i="7"/>
  <c r="Z134" i="7"/>
  <c r="O134" i="7"/>
  <c r="N134" i="7"/>
  <c r="AB133" i="7"/>
  <c r="AA133" i="7"/>
  <c r="Z133" i="7"/>
  <c r="O133" i="7"/>
  <c r="N133" i="7"/>
  <c r="AB132" i="7"/>
  <c r="AA132" i="7"/>
  <c r="Z132" i="7"/>
  <c r="O132" i="7"/>
  <c r="N132" i="7"/>
  <c r="L131" i="7"/>
  <c r="J131" i="7"/>
  <c r="L130" i="7"/>
  <c r="J130" i="7"/>
  <c r="L129" i="7"/>
  <c r="J129" i="7"/>
  <c r="L128" i="7"/>
  <c r="J128" i="7"/>
  <c r="L127" i="7"/>
  <c r="J127" i="7"/>
  <c r="N127" i="7" s="1"/>
  <c r="O123" i="7"/>
  <c r="J123" i="7"/>
  <c r="Z123" i="7" s="1"/>
  <c r="AC123" i="7" s="1"/>
  <c r="O122" i="7"/>
  <c r="J122" i="7"/>
  <c r="AA122" i="7" s="1"/>
  <c r="O121" i="7"/>
  <c r="J121" i="7"/>
  <c r="O120" i="7"/>
  <c r="J120" i="7"/>
  <c r="AA120" i="7" s="1"/>
  <c r="Z120" i="7" s="1"/>
  <c r="O119" i="7"/>
  <c r="J119" i="7"/>
  <c r="AB119" i="7" s="1"/>
  <c r="O118" i="7"/>
  <c r="J118" i="7"/>
  <c r="O117" i="7"/>
  <c r="V116" i="7"/>
  <c r="Q116" i="7"/>
  <c r="O116" i="7"/>
  <c r="J116" i="7"/>
  <c r="V115" i="7"/>
  <c r="Q115" i="7"/>
  <c r="O115" i="7"/>
  <c r="J115" i="7"/>
  <c r="V114" i="7"/>
  <c r="Q114" i="7"/>
  <c r="O114" i="7"/>
  <c r="J114" i="7"/>
  <c r="V112" i="7"/>
  <c r="Q112" i="7"/>
  <c r="O112" i="7"/>
  <c r="J112" i="7"/>
  <c r="V111" i="7"/>
  <c r="Q111" i="7"/>
  <c r="O111" i="7"/>
  <c r="J111" i="7"/>
  <c r="N111" i="7" s="1"/>
  <c r="V110" i="7"/>
  <c r="Q110" i="7"/>
  <c r="O110" i="7"/>
  <c r="J110" i="7"/>
  <c r="V109" i="7"/>
  <c r="Q109" i="7"/>
  <c r="O109" i="7"/>
  <c r="J109" i="7"/>
  <c r="V108" i="7"/>
  <c r="Q108" i="7"/>
  <c r="O108" i="7"/>
  <c r="J108" i="7"/>
  <c r="V107" i="7"/>
  <c r="Q107" i="7"/>
  <c r="O107" i="7"/>
  <c r="J107" i="7"/>
  <c r="V106" i="7"/>
  <c r="Q106" i="7"/>
  <c r="O106" i="7"/>
  <c r="J106" i="7"/>
  <c r="L105" i="7"/>
  <c r="L104" i="7"/>
  <c r="L103" i="7"/>
  <c r="L102" i="7"/>
  <c r="N100" i="7"/>
  <c r="O99" i="7"/>
  <c r="I98" i="7"/>
  <c r="I97" i="7"/>
  <c r="O96" i="7"/>
  <c r="AB93" i="7"/>
  <c r="AA93" i="7"/>
  <c r="Z93" i="7"/>
  <c r="O93" i="7"/>
  <c r="N93" i="7"/>
  <c r="L92" i="7"/>
  <c r="L91" i="7"/>
  <c r="O90" i="7"/>
  <c r="O89" i="7"/>
  <c r="O88" i="7"/>
  <c r="O87" i="7"/>
  <c r="AB86" i="7"/>
  <c r="AA86" i="7"/>
  <c r="Z86" i="7"/>
  <c r="O86" i="7"/>
  <c r="N86" i="7"/>
  <c r="AB84" i="7"/>
  <c r="AA84" i="7"/>
  <c r="Z84" i="7"/>
  <c r="AC84" i="7" s="1"/>
  <c r="O84" i="7"/>
  <c r="N84" i="7"/>
  <c r="AB83" i="7"/>
  <c r="AA83" i="7"/>
  <c r="Z83" i="7"/>
  <c r="O83" i="7"/>
  <c r="N83" i="7"/>
  <c r="AB82" i="7"/>
  <c r="AA82" i="7"/>
  <c r="Z82" i="7"/>
  <c r="O82" i="7"/>
  <c r="N82" i="7"/>
  <c r="AB81" i="7"/>
  <c r="AA81" i="7"/>
  <c r="Z81" i="7"/>
  <c r="O81" i="7"/>
  <c r="N81" i="7"/>
  <c r="AB80" i="7"/>
  <c r="AA80" i="7"/>
  <c r="Z80" i="7"/>
  <c r="O80" i="7"/>
  <c r="N80" i="7"/>
  <c r="AB79" i="7"/>
  <c r="AA79" i="7"/>
  <c r="Z79" i="7"/>
  <c r="O79" i="7"/>
  <c r="N79" i="7"/>
  <c r="AB78" i="7"/>
  <c r="AA78" i="7"/>
  <c r="Z78" i="7"/>
  <c r="O78" i="7"/>
  <c r="N78" i="7"/>
  <c r="AB77" i="7"/>
  <c r="AA77" i="7"/>
  <c r="Z77" i="7"/>
  <c r="O77" i="7"/>
  <c r="N77" i="7"/>
  <c r="L76" i="7"/>
  <c r="O76" i="7" s="1"/>
  <c r="J76" i="7"/>
  <c r="L75" i="7"/>
  <c r="O75" i="7" s="1"/>
  <c r="J75" i="7"/>
  <c r="L74" i="7"/>
  <c r="O74" i="7" s="1"/>
  <c r="J74" i="7"/>
  <c r="AB72" i="7"/>
  <c r="AA72" i="7"/>
  <c r="Z72" i="7"/>
  <c r="AC72" i="7" s="1"/>
  <c r="O72" i="7"/>
  <c r="N72" i="7"/>
  <c r="AB71" i="7"/>
  <c r="AA71" i="7"/>
  <c r="Z71" i="7"/>
  <c r="O71" i="7"/>
  <c r="N71" i="7"/>
  <c r="AB70" i="7"/>
  <c r="AA70" i="7"/>
  <c r="Z70" i="7"/>
  <c r="O70" i="7"/>
  <c r="N70" i="7"/>
  <c r="AB69" i="7"/>
  <c r="AA69" i="7"/>
  <c r="Z69" i="7"/>
  <c r="O69" i="7"/>
  <c r="N69" i="7"/>
  <c r="I68" i="7"/>
  <c r="I67" i="7"/>
  <c r="L67" i="7" s="1"/>
  <c r="J67" i="7" s="1"/>
  <c r="I66" i="7"/>
  <c r="L66" i="7" s="1"/>
  <c r="O66" i="7" s="1"/>
  <c r="AB64" i="7"/>
  <c r="AA64" i="7"/>
  <c r="Z64" i="7"/>
  <c r="AC64" i="7" s="1"/>
  <c r="O64" i="7"/>
  <c r="N64" i="7"/>
  <c r="L63" i="7"/>
  <c r="O63" i="7" s="1"/>
  <c r="J63" i="7"/>
  <c r="L62" i="7"/>
  <c r="O62" i="7" s="1"/>
  <c r="J62" i="7"/>
  <c r="L61" i="7"/>
  <c r="O61" i="7" s="1"/>
  <c r="J61" i="7"/>
  <c r="L60" i="7"/>
  <c r="J60" i="7"/>
  <c r="L59" i="7"/>
  <c r="O59" i="7" s="1"/>
  <c r="J59" i="7"/>
  <c r="N59" i="7" s="1"/>
  <c r="AB58" i="7"/>
  <c r="AA58" i="7"/>
  <c r="Z58" i="7"/>
  <c r="O58" i="7"/>
  <c r="N58" i="7"/>
  <c r="AB57" i="7"/>
  <c r="AA57" i="7"/>
  <c r="Z57" i="7"/>
  <c r="O57" i="7"/>
  <c r="N57" i="7"/>
  <c r="AB56" i="7"/>
  <c r="AA56" i="7"/>
  <c r="Z56" i="7"/>
  <c r="O56" i="7"/>
  <c r="N56" i="7"/>
  <c r="AB54" i="7"/>
  <c r="AA54" i="7"/>
  <c r="Z54" i="7"/>
  <c r="AC54" i="7" s="1"/>
  <c r="O54" i="7"/>
  <c r="N54" i="7"/>
  <c r="AB53" i="7"/>
  <c r="AA53" i="7"/>
  <c r="Z53" i="7"/>
  <c r="O53" i="7"/>
  <c r="N53" i="7"/>
  <c r="L52" i="7"/>
  <c r="O52" i="7" s="1"/>
  <c r="J52" i="7"/>
  <c r="L51" i="7"/>
  <c r="O51" i="7" s="1"/>
  <c r="J51" i="7"/>
  <c r="L50" i="7"/>
  <c r="O50" i="7" s="1"/>
  <c r="J50" i="7"/>
  <c r="L49" i="7"/>
  <c r="J49" i="7"/>
  <c r="N49" i="7" s="1"/>
  <c r="L48" i="7"/>
  <c r="O48" i="7" s="1"/>
  <c r="J48" i="7"/>
  <c r="L47" i="7"/>
  <c r="J47" i="7"/>
  <c r="L46" i="7"/>
  <c r="O46" i="7" s="1"/>
  <c r="J46" i="7"/>
  <c r="N46" i="7" s="1"/>
  <c r="AB45" i="7"/>
  <c r="AA45" i="7"/>
  <c r="Z45" i="7"/>
  <c r="O45" i="7"/>
  <c r="N45" i="7"/>
  <c r="AB43" i="7"/>
  <c r="AA43" i="7"/>
  <c r="Z43" i="7"/>
  <c r="AC43" i="7" s="1"/>
  <c r="O43" i="7"/>
  <c r="N43" i="7"/>
  <c r="AB338" i="7" l="1"/>
  <c r="AA344" i="7"/>
  <c r="AB142" i="7"/>
  <c r="AA148" i="7"/>
  <c r="AA197" i="7"/>
  <c r="AB266" i="7"/>
  <c r="AB148" i="7"/>
  <c r="AA154" i="7"/>
  <c r="AB197" i="7"/>
  <c r="AB220" i="7"/>
  <c r="AB344" i="7"/>
  <c r="AB154" i="7"/>
  <c r="AA167" i="7"/>
  <c r="AA202" i="7"/>
  <c r="AA208" i="7"/>
  <c r="AB278" i="7"/>
  <c r="AA291" i="7"/>
  <c r="AA332" i="7"/>
  <c r="AA142" i="7"/>
  <c r="AB167" i="7"/>
  <c r="AB202" i="7"/>
  <c r="AB208" i="7"/>
  <c r="AA266" i="7"/>
  <c r="AB291" i="7"/>
  <c r="AB332" i="7"/>
  <c r="AA338" i="7"/>
  <c r="AA220" i="7"/>
  <c r="AA272" i="7"/>
  <c r="AA418" i="7"/>
  <c r="AB272" i="7"/>
  <c r="AA278" i="7"/>
  <c r="AB418" i="7"/>
  <c r="AB129" i="7"/>
  <c r="Z131" i="7"/>
  <c r="O131" i="7" s="1"/>
  <c r="AB346" i="7"/>
  <c r="AA74" i="7"/>
  <c r="AB76" i="7"/>
  <c r="AA279" i="7"/>
  <c r="AA315" i="7"/>
  <c r="AB317" i="7"/>
  <c r="Z319" i="7"/>
  <c r="O319" i="7" s="1"/>
  <c r="AB361" i="7"/>
  <c r="Z155" i="7"/>
  <c r="AC155" i="7" s="1"/>
  <c r="AB292" i="7"/>
  <c r="Z52" i="7"/>
  <c r="AC52" i="7" s="1"/>
  <c r="AA423" i="7"/>
  <c r="Z47" i="7"/>
  <c r="O47" i="7" s="1"/>
  <c r="Z156" i="7"/>
  <c r="AC156" i="7" s="1"/>
  <c r="Z251" i="7"/>
  <c r="AC251" i="7" s="1"/>
  <c r="AB253" i="7"/>
  <c r="AB345" i="7"/>
  <c r="AB351" i="7" s="1"/>
  <c r="Z385" i="7"/>
  <c r="AB426" i="7"/>
  <c r="AA426" i="7" s="1"/>
  <c r="N120" i="7"/>
  <c r="AB184" i="7"/>
  <c r="AB185" i="7"/>
  <c r="AB186" i="7"/>
  <c r="AB187" i="7"/>
  <c r="AA106" i="7"/>
  <c r="AA108" i="7"/>
  <c r="AA306" i="7"/>
  <c r="AA308" i="7"/>
  <c r="AA63" i="7"/>
  <c r="AB75" i="7"/>
  <c r="AB112" i="7"/>
  <c r="AB130" i="7"/>
  <c r="Z168" i="7"/>
  <c r="AC168" i="7" s="1"/>
  <c r="AA170" i="7"/>
  <c r="AB241" i="7"/>
  <c r="Z244" i="7"/>
  <c r="AA280" i="7"/>
  <c r="Z280" i="7" s="1"/>
  <c r="O280" i="7" s="1"/>
  <c r="AA316" i="7"/>
  <c r="AB51" i="7"/>
  <c r="AB61" i="7"/>
  <c r="J66" i="7"/>
  <c r="AB66" i="7" s="1"/>
  <c r="N74" i="7"/>
  <c r="N75" i="7"/>
  <c r="N76" i="7"/>
  <c r="AB109" i="7"/>
  <c r="AB252" i="7"/>
  <c r="AA255" i="7"/>
  <c r="Z378" i="7"/>
  <c r="AC378" i="7" s="1"/>
  <c r="Z379" i="7"/>
  <c r="AC379" i="7" s="1"/>
  <c r="Z380" i="7"/>
  <c r="AC380" i="7" s="1"/>
  <c r="Z381" i="7"/>
  <c r="AC381" i="7" s="1"/>
  <c r="Z382" i="7"/>
  <c r="AC382" i="7" s="1"/>
  <c r="N66" i="7"/>
  <c r="Z307" i="7"/>
  <c r="AC307" i="7" s="1"/>
  <c r="Z110" i="7"/>
  <c r="AC110" i="7" s="1"/>
  <c r="AB131" i="7"/>
  <c r="AC144" i="7"/>
  <c r="AB156" i="7"/>
  <c r="AA169" i="7"/>
  <c r="AC204" i="7"/>
  <c r="AC257" i="7"/>
  <c r="AC267" i="7"/>
  <c r="AC288" i="7"/>
  <c r="Z312" i="7"/>
  <c r="AC312" i="7" s="1"/>
  <c r="Z315" i="7"/>
  <c r="O315" i="7" s="1"/>
  <c r="AC352" i="7"/>
  <c r="AC407" i="7"/>
  <c r="AA48" i="7"/>
  <c r="Z111" i="7"/>
  <c r="AC111" i="7" s="1"/>
  <c r="AC163" i="7"/>
  <c r="AC261" i="7"/>
  <c r="AA383" i="7"/>
  <c r="AA60" i="7"/>
  <c r="N155" i="7"/>
  <c r="N63" i="7"/>
  <c r="N241" i="7"/>
  <c r="N422" i="7"/>
  <c r="Z241" i="7"/>
  <c r="AC241" i="7" s="1"/>
  <c r="Z243" i="7"/>
  <c r="AC243" i="7" s="1"/>
  <c r="AB306" i="7"/>
  <c r="N247" i="7"/>
  <c r="N392" i="7"/>
  <c r="AB49" i="7"/>
  <c r="AB63" i="7"/>
  <c r="AC93" i="7"/>
  <c r="N106" i="7"/>
  <c r="AA111" i="7"/>
  <c r="N112" i="7"/>
  <c r="Z119" i="7"/>
  <c r="AC119" i="7" s="1"/>
  <c r="AC140" i="7"/>
  <c r="AC150" i="7"/>
  <c r="AC157" i="7"/>
  <c r="N184" i="7"/>
  <c r="Z185" i="7"/>
  <c r="AC185" i="7" s="1"/>
  <c r="N186" i="7"/>
  <c r="Z187" i="7"/>
  <c r="AC192" i="7"/>
  <c r="AC200" i="7"/>
  <c r="AC210" i="7"/>
  <c r="AC217" i="7"/>
  <c r="AC222" i="7"/>
  <c r="O255" i="7"/>
  <c r="AC282" i="7"/>
  <c r="AC286" i="7"/>
  <c r="AA294" i="7"/>
  <c r="N307" i="7"/>
  <c r="AB308" i="7"/>
  <c r="AC320" i="7"/>
  <c r="AC324" i="7"/>
  <c r="AC334" i="7"/>
  <c r="AC354" i="7"/>
  <c r="AB400" i="7"/>
  <c r="N403" i="7"/>
  <c r="AB59" i="7"/>
  <c r="AC79" i="7"/>
  <c r="AC83" i="7"/>
  <c r="AB110" i="7"/>
  <c r="AC134" i="7"/>
  <c r="AB155" i="7"/>
  <c r="AC165" i="7"/>
  <c r="AB168" i="7"/>
  <c r="AB251" i="7"/>
  <c r="Z252" i="7"/>
  <c r="O252" i="7" s="1"/>
  <c r="AC269" i="7"/>
  <c r="AC273" i="7"/>
  <c r="O292" i="7"/>
  <c r="AA307" i="7"/>
  <c r="N308" i="7"/>
  <c r="Z308" i="7"/>
  <c r="N311" i="7"/>
  <c r="N315" i="7"/>
  <c r="AC328" i="7"/>
  <c r="AC342" i="7"/>
  <c r="N394" i="7"/>
  <c r="Z400" i="7"/>
  <c r="AC400" i="7" s="1"/>
  <c r="AC413" i="7"/>
  <c r="AC421" i="7"/>
  <c r="AC45" i="7"/>
  <c r="AB48" i="7"/>
  <c r="AC53" i="7"/>
  <c r="Z62" i="7"/>
  <c r="AC62" i="7" s="1"/>
  <c r="N110" i="7"/>
  <c r="AB111" i="7"/>
  <c r="Z112" i="7"/>
  <c r="AC112" i="7" s="1"/>
  <c r="N119" i="7"/>
  <c r="AB123" i="7"/>
  <c r="AC138" i="7"/>
  <c r="AC152" i="7"/>
  <c r="AC159" i="7"/>
  <c r="N168" i="7"/>
  <c r="Z184" i="7"/>
  <c r="AC184" i="7" s="1"/>
  <c r="N185" i="7"/>
  <c r="Z186" i="7"/>
  <c r="AC186" i="7" s="1"/>
  <c r="N187" i="7"/>
  <c r="AC194" i="7"/>
  <c r="AC198" i="7"/>
  <c r="AC212" i="7"/>
  <c r="AC219" i="7"/>
  <c r="AC240" i="7"/>
  <c r="N251" i="7"/>
  <c r="AA254" i="7"/>
  <c r="N279" i="7"/>
  <c r="AB311" i="7"/>
  <c r="AC322" i="7"/>
  <c r="AC336" i="7"/>
  <c r="AC348" i="7"/>
  <c r="AC401" i="7"/>
  <c r="N48" i="7"/>
  <c r="Z49" i="7"/>
  <c r="O49" i="7" s="1"/>
  <c r="AA51" i="7"/>
  <c r="AC57" i="7"/>
  <c r="N61" i="7"/>
  <c r="AC70" i="7"/>
  <c r="AC77" i="7"/>
  <c r="AC81" i="7"/>
  <c r="N129" i="7"/>
  <c r="AC132" i="7"/>
  <c r="AC146" i="7"/>
  <c r="N170" i="7"/>
  <c r="AC206" i="7"/>
  <c r="AB254" i="7"/>
  <c r="AC263" i="7"/>
  <c r="AC275" i="7"/>
  <c r="Z279" i="7"/>
  <c r="O279" i="7" s="1"/>
  <c r="O294" i="7"/>
  <c r="N306" i="7"/>
  <c r="Z306" i="7"/>
  <c r="AC306" i="7" s="1"/>
  <c r="AB307" i="7"/>
  <c r="N317" i="7"/>
  <c r="AB319" i="7"/>
  <c r="AC330" i="7"/>
  <c r="AC340" i="7"/>
  <c r="AB360" i="7"/>
  <c r="N361" i="7"/>
  <c r="AA384" i="7"/>
  <c r="Z384" i="7" s="1"/>
  <c r="AC384" i="7" s="1"/>
  <c r="AC405" i="7"/>
  <c r="AC411" i="7"/>
  <c r="AC415" i="7"/>
  <c r="AC419" i="7"/>
  <c r="AC424" i="7"/>
  <c r="Z67" i="7"/>
  <c r="O67" i="7" s="1"/>
  <c r="N67" i="7"/>
  <c r="AA67" i="7"/>
  <c r="AB67" i="7"/>
  <c r="N128" i="7"/>
  <c r="Z128" i="7"/>
  <c r="O128" i="7" s="1"/>
  <c r="AB128" i="7"/>
  <c r="AB107" i="7"/>
  <c r="Z107" i="7"/>
  <c r="AC107" i="7" s="1"/>
  <c r="N107" i="7"/>
  <c r="Z116" i="7"/>
  <c r="N116" i="7"/>
  <c r="AB116" i="7"/>
  <c r="Z118" i="7"/>
  <c r="AC118" i="7" s="1"/>
  <c r="N118" i="7"/>
  <c r="AC120" i="7"/>
  <c r="Z121" i="7"/>
  <c r="AC121" i="7" s="1"/>
  <c r="AB121" i="7"/>
  <c r="N121" i="7"/>
  <c r="AA62" i="7"/>
  <c r="AB46" i="7"/>
  <c r="Z50" i="7"/>
  <c r="AC50" i="7" s="1"/>
  <c r="N51" i="7"/>
  <c r="AC56" i="7"/>
  <c r="Z60" i="7"/>
  <c r="AC60" i="7" s="1"/>
  <c r="AC69" i="7"/>
  <c r="Z75" i="7"/>
  <c r="AC75" i="7" s="1"/>
  <c r="Z76" i="7"/>
  <c r="AC76" i="7" s="1"/>
  <c r="AA107" i="7"/>
  <c r="AA110" i="7"/>
  <c r="AA116" i="7"/>
  <c r="Z115" i="7"/>
  <c r="AC115" i="7" s="1"/>
  <c r="N115" i="7"/>
  <c r="AB115" i="7"/>
  <c r="AB122" i="7"/>
  <c r="N122" i="7"/>
  <c r="Z122" i="7"/>
  <c r="AC122" i="7" s="1"/>
  <c r="Z130" i="7"/>
  <c r="O130" i="7" s="1"/>
  <c r="N130" i="7" s="1"/>
  <c r="AA130" i="7"/>
  <c r="O60" i="7"/>
  <c r="AA61" i="7"/>
  <c r="Z61" i="7" s="1"/>
  <c r="AC61" i="7" s="1"/>
  <c r="N62" i="7"/>
  <c r="Z63" i="7"/>
  <c r="AC63" i="7" s="1"/>
  <c r="Z74" i="7"/>
  <c r="AC74" i="7" s="1"/>
  <c r="AA115" i="7"/>
  <c r="AA128" i="7"/>
  <c r="AB108" i="7"/>
  <c r="Z108" i="7"/>
  <c r="AC108" i="7" s="1"/>
  <c r="N108" i="7"/>
  <c r="AA109" i="7"/>
  <c r="Z114" i="7"/>
  <c r="AC114" i="7" s="1"/>
  <c r="N114" i="7"/>
  <c r="AB114" i="7"/>
  <c r="AA123" i="7"/>
  <c r="AA127" i="7"/>
  <c r="AB127" i="7"/>
  <c r="Z127" i="7"/>
  <c r="O127" i="7" s="1"/>
  <c r="AA47" i="7"/>
  <c r="AB50" i="7"/>
  <c r="AA50" i="7" s="1"/>
  <c r="AB74" i="7"/>
  <c r="AA46" i="7"/>
  <c r="Z46" i="7" s="1"/>
  <c r="AC46" i="7" s="1"/>
  <c r="N47" i="7"/>
  <c r="Z48" i="7"/>
  <c r="AC48" i="7" s="1"/>
  <c r="N52" i="7"/>
  <c r="AB52" i="7"/>
  <c r="AB47" i="7"/>
  <c r="AA49" i="7"/>
  <c r="N50" i="7"/>
  <c r="Z51" i="7"/>
  <c r="AC51" i="7" s="1"/>
  <c r="AA52" i="7"/>
  <c r="AC58" i="7"/>
  <c r="AA59" i="7"/>
  <c r="Z59" i="7" s="1"/>
  <c r="AC59" i="7" s="1"/>
  <c r="N60" i="7"/>
  <c r="AB60" i="7"/>
  <c r="AB62" i="7"/>
  <c r="J68" i="7"/>
  <c r="AC71" i="7"/>
  <c r="Z109" i="7"/>
  <c r="AC109" i="7" s="1"/>
  <c r="AA112" i="7"/>
  <c r="AA114" i="7"/>
  <c r="AB118" i="7"/>
  <c r="AA118" i="7" s="1"/>
  <c r="AA121" i="7"/>
  <c r="AA76" i="7"/>
  <c r="AC78" i="7"/>
  <c r="AC82" i="7"/>
  <c r="Z106" i="7"/>
  <c r="AC106" i="7" s="1"/>
  <c r="N109" i="7"/>
  <c r="AA119" i="7"/>
  <c r="N123" i="7"/>
  <c r="Z129" i="7"/>
  <c r="O129" i="7" s="1"/>
  <c r="AA131" i="7"/>
  <c r="AC133" i="7"/>
  <c r="AC137" i="7"/>
  <c r="AC145" i="7"/>
  <c r="AC149" i="7"/>
  <c r="AA156" i="7"/>
  <c r="AC158" i="7"/>
  <c r="AC162" i="7"/>
  <c r="AB169" i="7"/>
  <c r="Z189" i="7"/>
  <c r="AC189" i="7" s="1"/>
  <c r="AC191" i="7"/>
  <c r="AC195" i="7"/>
  <c r="AC199" i="7"/>
  <c r="AC203" i="7"/>
  <c r="AC211" i="7"/>
  <c r="AC215" i="7"/>
  <c r="AC218" i="7"/>
  <c r="AC223" i="7"/>
  <c r="N244" i="7"/>
  <c r="AB247" i="7"/>
  <c r="AA247" i="7" s="1"/>
  <c r="Z248" i="7"/>
  <c r="AC248" i="7" s="1"/>
  <c r="N249" i="7"/>
  <c r="AA252" i="7"/>
  <c r="N253" i="7"/>
  <c r="Z255" i="7"/>
  <c r="AC255" i="7" s="1"/>
  <c r="AC256" i="7"/>
  <c r="AC264" i="7"/>
  <c r="AC268" i="7"/>
  <c r="AC276" i="7"/>
  <c r="AB280" i="7"/>
  <c r="AC283" i="7"/>
  <c r="AC287" i="7"/>
  <c r="AA292" i="7"/>
  <c r="Z294" i="7"/>
  <c r="AA311" i="7"/>
  <c r="N313" i="7"/>
  <c r="AB313" i="7"/>
  <c r="AB316" i="7"/>
  <c r="Z317" i="7"/>
  <c r="O317" i="7" s="1"/>
  <c r="AA319" i="7"/>
  <c r="AC321" i="7"/>
  <c r="AC329" i="7"/>
  <c r="AC333" i="7"/>
  <c r="AC341" i="7"/>
  <c r="AA345" i="7"/>
  <c r="N346" i="7"/>
  <c r="AC349" i="7"/>
  <c r="AC353" i="7"/>
  <c r="N356" i="7"/>
  <c r="L356" i="7" s="1"/>
  <c r="O356" i="7" s="1"/>
  <c r="Z360" i="7"/>
  <c r="O360" i="7" s="1"/>
  <c r="Z362" i="7"/>
  <c r="O362" i="7" s="1"/>
  <c r="AB378" i="7"/>
  <c r="AB379" i="7"/>
  <c r="AB380" i="7"/>
  <c r="AB381" i="7"/>
  <c r="AB382" i="7"/>
  <c r="N385" i="7"/>
  <c r="AB392" i="7"/>
  <c r="AA394" i="7"/>
  <c r="AA395" i="7"/>
  <c r="AC404" i="7"/>
  <c r="N408" i="7"/>
  <c r="AB408" i="7"/>
  <c r="AC414" i="7"/>
  <c r="AB422" i="7"/>
  <c r="Z426" i="7"/>
  <c r="AC426" i="7" s="1"/>
  <c r="AB249" i="7"/>
  <c r="AA249" i="7" s="1"/>
  <c r="AA253" i="7"/>
  <c r="AB279" i="7"/>
  <c r="AB293" i="7"/>
  <c r="AA313" i="7"/>
  <c r="AB315" i="7"/>
  <c r="AA318" i="7"/>
  <c r="Z345" i="7"/>
  <c r="AC345" i="7" s="1"/>
  <c r="AA346" i="7"/>
  <c r="L357" i="7"/>
  <c r="AA357" i="7" s="1"/>
  <c r="N360" i="7"/>
  <c r="AA361" i="7"/>
  <c r="AA378" i="7"/>
  <c r="AA379" i="7"/>
  <c r="AA380" i="7"/>
  <c r="AA381" i="7"/>
  <c r="AA382" i="7"/>
  <c r="AB383" i="7"/>
  <c r="AB391" i="7"/>
  <c r="AA393" i="7"/>
  <c r="AC403" i="7"/>
  <c r="AB403" i="7" s="1"/>
  <c r="AA408" i="7"/>
  <c r="AA422" i="7"/>
  <c r="N423" i="7"/>
  <c r="AB423" i="7"/>
  <c r="N425" i="7"/>
  <c r="AB425" i="7"/>
  <c r="O426" i="7"/>
  <c r="AA75" i="7"/>
  <c r="AC80" i="7"/>
  <c r="AB106" i="7"/>
  <c r="AB120" i="7"/>
  <c r="N131" i="7"/>
  <c r="AC139" i="7"/>
  <c r="AC143" i="7"/>
  <c r="AC151" i="7"/>
  <c r="AA155" i="7"/>
  <c r="O156" i="7"/>
  <c r="N156" i="7" s="1"/>
  <c r="AC164" i="7"/>
  <c r="AA168" i="7"/>
  <c r="Z169" i="7"/>
  <c r="O169" i="7" s="1"/>
  <c r="N169" i="7" s="1"/>
  <c r="AA184" i="7"/>
  <c r="AA185" i="7"/>
  <c r="AA186" i="7"/>
  <c r="AA187" i="7"/>
  <c r="AC193" i="7"/>
  <c r="AC205" i="7"/>
  <c r="AC209" i="7"/>
  <c r="AC221" i="7"/>
  <c r="AA241" i="7"/>
  <c r="AB243" i="7"/>
  <c r="AA243" i="7" s="1"/>
  <c r="Z249" i="7"/>
  <c r="AC249" i="7" s="1"/>
  <c r="AA251" i="7"/>
  <c r="Z253" i="7"/>
  <c r="AC253" i="7" s="1"/>
  <c r="N255" i="7"/>
  <c r="AB255" i="7"/>
  <c r="AC258" i="7"/>
  <c r="AC262" i="7"/>
  <c r="AC270" i="7"/>
  <c r="AC274" i="7"/>
  <c r="N280" i="7"/>
  <c r="AC281" i="7"/>
  <c r="AC289" i="7"/>
  <c r="AA293" i="7"/>
  <c r="Z293" i="7" s="1"/>
  <c r="AC293" i="7" s="1"/>
  <c r="N294" i="7"/>
  <c r="AB294" i="7"/>
  <c r="AC311" i="7"/>
  <c r="AB312" i="7"/>
  <c r="AA312" i="7" s="1"/>
  <c r="Z313" i="7"/>
  <c r="AC313" i="7" s="1"/>
  <c r="Z316" i="7"/>
  <c r="O316" i="7" s="1"/>
  <c r="N316" i="7" s="1"/>
  <c r="Z318" i="7"/>
  <c r="O318" i="7" s="1"/>
  <c r="N319" i="7"/>
  <c r="AC323" i="7"/>
  <c r="AC327" i="7"/>
  <c r="AC335" i="7"/>
  <c r="AC339" i="7"/>
  <c r="Z346" i="7"/>
  <c r="AC346" i="7" s="1"/>
  <c r="AC347" i="7"/>
  <c r="AC355" i="7"/>
  <c r="Z361" i="7"/>
  <c r="O361" i="7" s="1"/>
  <c r="N378" i="7"/>
  <c r="N379" i="7"/>
  <c r="N380" i="7"/>
  <c r="N381" i="7"/>
  <c r="N382" i="7"/>
  <c r="N383" i="7"/>
  <c r="AB384" i="7"/>
  <c r="AB385" i="7"/>
  <c r="AA391" i="7"/>
  <c r="Z391" i="7" s="1"/>
  <c r="AC391" i="7" s="1"/>
  <c r="Z392" i="7"/>
  <c r="AC392" i="7" s="1"/>
  <c r="Z393" i="7"/>
  <c r="AC393" i="7" s="1"/>
  <c r="AB393" i="7" s="1"/>
  <c r="N395" i="7"/>
  <c r="AC395" i="7"/>
  <c r="AA400" i="7"/>
  <c r="AC402" i="7"/>
  <c r="AA403" i="7"/>
  <c r="AC406" i="7"/>
  <c r="Z408" i="7"/>
  <c r="AC408" i="7" s="1"/>
  <c r="AC409" i="7"/>
  <c r="AC412" i="7"/>
  <c r="AC416" i="7"/>
  <c r="AC420" i="7"/>
  <c r="Z422" i="7"/>
  <c r="AC422" i="7" s="1"/>
  <c r="AA425" i="7"/>
  <c r="N426" i="7"/>
  <c r="AA129" i="7"/>
  <c r="Z170" i="7"/>
  <c r="AB189" i="7"/>
  <c r="AA189" i="7" s="1"/>
  <c r="L229" i="7"/>
  <c r="O229" i="7" s="1"/>
  <c r="N229" i="7" s="1"/>
  <c r="AB244" i="7"/>
  <c r="AA244" i="7" s="1"/>
  <c r="AC247" i="7"/>
  <c r="AB248" i="7"/>
  <c r="AA248" i="7" s="1"/>
  <c r="Z254" i="7"/>
  <c r="AC254" i="7" s="1"/>
  <c r="AA317" i="7"/>
  <c r="N318" i="7"/>
  <c r="N345" i="7"/>
  <c r="AA360" i="7"/>
  <c r="AA362" i="7"/>
  <c r="Z383" i="7"/>
  <c r="AC383" i="7" s="1"/>
  <c r="AA385" i="7"/>
  <c r="AC394" i="7"/>
  <c r="AB394" i="7" s="1"/>
  <c r="AB395" i="7"/>
  <c r="Z423" i="7"/>
  <c r="AC423" i="7" s="1"/>
  <c r="Z425" i="7"/>
  <c r="AC425" i="7" s="1"/>
  <c r="AB42" i="7"/>
  <c r="AA42" i="7"/>
  <c r="Z42" i="7"/>
  <c r="O42" i="7"/>
  <c r="N42" i="7"/>
  <c r="AB41" i="7"/>
  <c r="AA41" i="7"/>
  <c r="Z41" i="7"/>
  <c r="O41" i="7"/>
  <c r="N41" i="7"/>
  <c r="AB40" i="7"/>
  <c r="AA40" i="7"/>
  <c r="Z40" i="7"/>
  <c r="O40" i="7"/>
  <c r="N40" i="7"/>
  <c r="AB39" i="7"/>
  <c r="AA39" i="7"/>
  <c r="Z39" i="7"/>
  <c r="O39" i="7"/>
  <c r="N39" i="7"/>
  <c r="AB37" i="7"/>
  <c r="AA37" i="7"/>
  <c r="Z37" i="7"/>
  <c r="AC37" i="7" s="1"/>
  <c r="O37" i="7"/>
  <c r="N37" i="7"/>
  <c r="AB36" i="7"/>
  <c r="AA36" i="7"/>
  <c r="Z36" i="7"/>
  <c r="O36" i="7"/>
  <c r="N36" i="7"/>
  <c r="AB35" i="7"/>
  <c r="AA35" i="7"/>
  <c r="Z35" i="7"/>
  <c r="O35" i="7"/>
  <c r="N35" i="7"/>
  <c r="AB34" i="7"/>
  <c r="AA34" i="7"/>
  <c r="Z34" i="7"/>
  <c r="O34" i="7"/>
  <c r="N34" i="7"/>
  <c r="AB33" i="7"/>
  <c r="AA33" i="7"/>
  <c r="Z33" i="7"/>
  <c r="O33" i="7"/>
  <c r="N33" i="7"/>
  <c r="AB32" i="7"/>
  <c r="AA32" i="7"/>
  <c r="Z32" i="7"/>
  <c r="O32" i="7"/>
  <c r="N32" i="7"/>
  <c r="L31" i="7"/>
  <c r="J31" i="7"/>
  <c r="L30" i="7"/>
  <c r="J30" i="7"/>
  <c r="N30" i="7" s="1"/>
  <c r="L29" i="7"/>
  <c r="J29" i="7"/>
  <c r="L28" i="7"/>
  <c r="J28" i="7"/>
  <c r="L27" i="7"/>
  <c r="J27" i="7"/>
  <c r="AC319" i="7" l="1"/>
  <c r="AB136" i="7"/>
  <c r="AC332" i="7"/>
  <c r="AB85" i="7"/>
  <c r="AA285" i="7"/>
  <c r="AC148" i="7"/>
  <c r="AB161" i="7"/>
  <c r="AA260" i="7"/>
  <c r="AA44" i="7"/>
  <c r="AA427" i="7"/>
  <c r="AB285" i="7"/>
  <c r="AB427" i="7"/>
  <c r="AC344" i="7"/>
  <c r="AC131" i="7"/>
  <c r="AB65" i="7"/>
  <c r="AB55" i="7"/>
  <c r="AB44" i="7"/>
  <c r="AA161" i="7"/>
  <c r="AC220" i="7"/>
  <c r="AC167" i="7"/>
  <c r="AB260" i="7"/>
  <c r="AC272" i="7"/>
  <c r="AA85" i="7"/>
  <c r="AC338" i="7"/>
  <c r="AC197" i="7"/>
  <c r="AC142" i="7"/>
  <c r="AC418" i="7"/>
  <c r="AC278" i="7"/>
  <c r="AC161" i="7"/>
  <c r="AA326" i="7"/>
  <c r="AC351" i="7"/>
  <c r="AC208" i="7"/>
  <c r="AC85" i="7"/>
  <c r="AC65" i="7"/>
  <c r="AC202" i="7"/>
  <c r="AC291" i="7"/>
  <c r="AA65" i="7"/>
  <c r="AA351" i="7"/>
  <c r="Z292" i="7"/>
  <c r="AC292" i="7" s="1"/>
  <c r="AC154" i="7"/>
  <c r="AA136" i="7"/>
  <c r="AC427" i="7"/>
  <c r="AC266" i="7"/>
  <c r="AA55" i="7"/>
  <c r="AC47" i="7"/>
  <c r="AA66" i="7"/>
  <c r="AC279" i="7"/>
  <c r="AC49" i="7"/>
  <c r="AC130" i="7"/>
  <c r="AA356" i="7"/>
  <c r="AC361" i="7"/>
  <c r="AC317" i="7"/>
  <c r="AC252" i="7"/>
  <c r="AC260" i="7" s="1"/>
  <c r="AC360" i="7"/>
  <c r="Z31" i="7"/>
  <c r="O31" i="7" s="1"/>
  <c r="AC128" i="7"/>
  <c r="AC316" i="7"/>
  <c r="AC315" i="7"/>
  <c r="AC280" i="7"/>
  <c r="Z66" i="7"/>
  <c r="AC66" i="7" s="1"/>
  <c r="AC39" i="7"/>
  <c r="AB30" i="7"/>
  <c r="AB28" i="7"/>
  <c r="AB27" i="7"/>
  <c r="N28" i="7"/>
  <c r="AC41" i="7"/>
  <c r="AB356" i="7"/>
  <c r="AA31" i="7"/>
  <c r="AC35" i="7"/>
  <c r="AC127" i="7"/>
  <c r="Z27" i="7"/>
  <c r="O27" i="7" s="1"/>
  <c r="Z29" i="7"/>
  <c r="O29" i="7" s="1"/>
  <c r="N31" i="7"/>
  <c r="AC34" i="7"/>
  <c r="AC42" i="7"/>
  <c r="AC169" i="7"/>
  <c r="Z356" i="7"/>
  <c r="AC356" i="7" s="1"/>
  <c r="AB229" i="7"/>
  <c r="Z357" i="7"/>
  <c r="J436" i="7"/>
  <c r="J435" i="7"/>
  <c r="J438" i="7"/>
  <c r="J390" i="7"/>
  <c r="J305" i="7"/>
  <c r="J303" i="7"/>
  <c r="J299" i="7"/>
  <c r="J296" i="7"/>
  <c r="J232" i="7"/>
  <c r="J213" i="7"/>
  <c r="J182" i="7"/>
  <c r="J180" i="7"/>
  <c r="J175" i="7"/>
  <c r="J173" i="7"/>
  <c r="J437" i="7"/>
  <c r="J376" i="7"/>
  <c r="J371" i="7"/>
  <c r="J369" i="7"/>
  <c r="J367" i="7"/>
  <c r="J365" i="7"/>
  <c r="J363" i="7"/>
  <c r="J310" i="7"/>
  <c r="J304" i="7"/>
  <c r="J302" i="7"/>
  <c r="J297" i="7"/>
  <c r="J239" i="7"/>
  <c r="J236" i="7"/>
  <c r="J227" i="7"/>
  <c r="J183" i="7"/>
  <c r="L178" i="7"/>
  <c r="J105" i="7"/>
  <c r="L100" i="7"/>
  <c r="J96" i="7"/>
  <c r="J95" i="7"/>
  <c r="J91" i="7"/>
  <c r="J439" i="7"/>
  <c r="J433" i="7"/>
  <c r="J389" i="7"/>
  <c r="J377" i="7"/>
  <c r="J374" i="7"/>
  <c r="L300" i="7"/>
  <c r="J295" i="7"/>
  <c r="J238" i="7"/>
  <c r="J235" i="7"/>
  <c r="J225" i="7"/>
  <c r="J231" i="7"/>
  <c r="J230" i="7"/>
  <c r="J181" i="7"/>
  <c r="J176" i="7"/>
  <c r="J174" i="7"/>
  <c r="J171" i="7"/>
  <c r="J434" i="7"/>
  <c r="J375" i="7"/>
  <c r="L372" i="7"/>
  <c r="J370" i="7"/>
  <c r="J368" i="7"/>
  <c r="J366" i="7"/>
  <c r="J364" i="7"/>
  <c r="J298" i="7"/>
  <c r="J237" i="7"/>
  <c r="L228" i="7"/>
  <c r="J188" i="7"/>
  <c r="J177" i="7"/>
  <c r="J172" i="7"/>
  <c r="J99" i="7"/>
  <c r="J94" i="7"/>
  <c r="J92" i="7"/>
  <c r="J90" i="7"/>
  <c r="J87" i="7"/>
  <c r="J98" i="7"/>
  <c r="J97" i="7"/>
  <c r="J88" i="7"/>
  <c r="J117" i="7"/>
  <c r="J89" i="7"/>
  <c r="J104" i="7"/>
  <c r="J103" i="7"/>
  <c r="J102" i="7"/>
  <c r="AC32" i="7"/>
  <c r="S453" i="7"/>
  <c r="J432" i="7"/>
  <c r="J431" i="7"/>
  <c r="J430" i="7"/>
  <c r="J429" i="7"/>
  <c r="J428" i="7"/>
  <c r="AA29" i="7"/>
  <c r="AB357" i="7"/>
  <c r="N27" i="7"/>
  <c r="AA28" i="7"/>
  <c r="N29" i="7"/>
  <c r="AA30" i="7"/>
  <c r="AB31" i="7"/>
  <c r="AC33" i="7"/>
  <c r="Z229" i="7"/>
  <c r="AC229" i="7" s="1"/>
  <c r="AC129" i="7"/>
  <c r="AA27" i="7"/>
  <c r="AC67" i="7"/>
  <c r="Z28" i="7"/>
  <c r="O28" i="7" s="1"/>
  <c r="AB29" i="7"/>
  <c r="Z30" i="7"/>
  <c r="O30" i="7" s="1"/>
  <c r="AC36" i="7"/>
  <c r="AC40" i="7"/>
  <c r="AC318" i="7"/>
  <c r="AB318" i="7" s="1"/>
  <c r="AB326" i="7" s="1"/>
  <c r="AA229" i="7"/>
  <c r="J481" i="7" l="1"/>
  <c r="J460" i="7"/>
  <c r="AC55" i="7"/>
  <c r="AA38" i="7"/>
  <c r="AC136" i="7"/>
  <c r="AC326" i="7"/>
  <c r="AC44" i="7"/>
  <c r="AB38" i="7"/>
  <c r="AC285" i="7"/>
  <c r="AC29" i="7"/>
  <c r="AC27" i="7"/>
  <c r="AC31" i="7"/>
  <c r="AA104" i="7"/>
  <c r="Z104" i="7"/>
  <c r="O104" i="7" s="1"/>
  <c r="N104" i="7" s="1"/>
  <c r="AB104" i="7"/>
  <c r="N92" i="7"/>
  <c r="AA92" i="7"/>
  <c r="AB92" i="7"/>
  <c r="Z92" i="7"/>
  <c r="N298" i="7"/>
  <c r="Z298" i="7"/>
  <c r="AC298" i="7" s="1"/>
  <c r="AB298" i="7" s="1"/>
  <c r="AA298" i="7"/>
  <c r="AC170" i="7"/>
  <c r="AB170" i="7" s="1"/>
  <c r="Z171" i="7"/>
  <c r="AC171" i="7" s="1"/>
  <c r="AA171" i="7"/>
  <c r="AB171" i="7"/>
  <c r="N171" i="7"/>
  <c r="N238" i="7"/>
  <c r="AA238" i="7"/>
  <c r="Z238" i="7" s="1"/>
  <c r="AB238" i="7"/>
  <c r="AA105" i="7"/>
  <c r="N105" i="7"/>
  <c r="AB105" i="7"/>
  <c r="Z105" i="7"/>
  <c r="Z304" i="7"/>
  <c r="AC304" i="7" s="1"/>
  <c r="AA304" i="7"/>
  <c r="AB304" i="7"/>
  <c r="N304" i="7"/>
  <c r="Z437" i="7"/>
  <c r="AC437" i="7" s="1"/>
  <c r="AA437" i="7"/>
  <c r="AB437" i="7"/>
  <c r="N437" i="7"/>
  <c r="AB182" i="7"/>
  <c r="AA182" i="7" s="1"/>
  <c r="N182" i="7"/>
  <c r="Z182" i="7"/>
  <c r="O182" i="7" s="1"/>
  <c r="AB296" i="7"/>
  <c r="AA296" i="7" s="1"/>
  <c r="N296" i="7"/>
  <c r="Z296" i="7"/>
  <c r="AC296" i="7" s="1"/>
  <c r="Z435" i="7"/>
  <c r="AC435" i="7" s="1"/>
  <c r="AB435" i="7"/>
  <c r="AA435" i="7"/>
  <c r="N435" i="7"/>
  <c r="O357" i="7"/>
  <c r="N357" i="7" s="1"/>
  <c r="AC357" i="7"/>
  <c r="AC28" i="7"/>
  <c r="N97" i="7"/>
  <c r="L97" i="7" s="1"/>
  <c r="AA97" i="7" s="1"/>
  <c r="AB177" i="7"/>
  <c r="N177" i="7"/>
  <c r="Z177" i="7"/>
  <c r="AC177" i="7" s="1"/>
  <c r="AA177" i="7"/>
  <c r="AB370" i="7"/>
  <c r="N370" i="7"/>
  <c r="Z370" i="7"/>
  <c r="AC370" i="7" s="1"/>
  <c r="AA370" i="7"/>
  <c r="Z230" i="7"/>
  <c r="AC230" i="7" s="1"/>
  <c r="AA230" i="7"/>
  <c r="AB230" i="7"/>
  <c r="N230" i="7"/>
  <c r="N377" i="7"/>
  <c r="Z377" i="7"/>
  <c r="AA377" i="7"/>
  <c r="AB377" i="7"/>
  <c r="AA91" i="7"/>
  <c r="N91" i="7"/>
  <c r="AB91" i="7"/>
  <c r="Z91" i="7"/>
  <c r="O91" i="7" s="1"/>
  <c r="Z236" i="7"/>
  <c r="O236" i="7" s="1"/>
  <c r="AA236" i="7"/>
  <c r="AB236" i="7"/>
  <c r="N236" i="7"/>
  <c r="Z367" i="7"/>
  <c r="AC367" i="7" s="1"/>
  <c r="AA367" i="7"/>
  <c r="AB367" i="7"/>
  <c r="N367" i="7"/>
  <c r="AA390" i="7"/>
  <c r="AB390" i="7"/>
  <c r="N390" i="7"/>
  <c r="Z390" i="7"/>
  <c r="AC390" i="7" s="1"/>
  <c r="AA428" i="7"/>
  <c r="AB428" i="7"/>
  <c r="Z428" i="7"/>
  <c r="AC428" i="7" s="1"/>
  <c r="N428" i="7"/>
  <c r="AA432" i="7"/>
  <c r="AB432" i="7"/>
  <c r="Z432" i="7"/>
  <c r="AC432" i="7" s="1"/>
  <c r="N432" i="7"/>
  <c r="Z103" i="7"/>
  <c r="O103" i="7" s="1"/>
  <c r="AB103" i="7"/>
  <c r="N103" i="7"/>
  <c r="AA103" i="7"/>
  <c r="AB88" i="7"/>
  <c r="N88" i="7"/>
  <c r="Z88" i="7"/>
  <c r="AC88" i="7" s="1"/>
  <c r="AA88" i="7"/>
  <c r="AA90" i="7"/>
  <c r="Z90" i="7"/>
  <c r="AC90" i="7" s="1"/>
  <c r="AB90" i="7"/>
  <c r="N90" i="7"/>
  <c r="Z172" i="7"/>
  <c r="AC172" i="7" s="1"/>
  <c r="AA172" i="7"/>
  <c r="AB172" i="7"/>
  <c r="N172" i="7"/>
  <c r="AC236" i="7"/>
  <c r="AA237" i="7"/>
  <c r="AB237" i="7"/>
  <c r="N237" i="7"/>
  <c r="Z237" i="7"/>
  <c r="AC237" i="7" s="1"/>
  <c r="AB368" i="7"/>
  <c r="N368" i="7"/>
  <c r="Z368" i="7"/>
  <c r="AC368" i="7" s="1"/>
  <c r="AA368" i="7"/>
  <c r="AB434" i="7"/>
  <c r="N434" i="7"/>
  <c r="Z434" i="7"/>
  <c r="AC434" i="7" s="1"/>
  <c r="AA434" i="7"/>
  <c r="N181" i="7"/>
  <c r="Z181" i="7"/>
  <c r="O181" i="7" s="1"/>
  <c r="AA181" i="7"/>
  <c r="AB181" i="7"/>
  <c r="AB235" i="7"/>
  <c r="N235" i="7"/>
  <c r="Z235" i="7"/>
  <c r="AC235" i="7" s="1"/>
  <c r="AA235" i="7"/>
  <c r="N374" i="7"/>
  <c r="Z374" i="7"/>
  <c r="O374" i="7" s="1"/>
  <c r="AA374" i="7"/>
  <c r="AB439" i="7"/>
  <c r="N439" i="7"/>
  <c r="AA439" i="7"/>
  <c r="Z439" i="7"/>
  <c r="O439" i="7" s="1"/>
  <c r="AA100" i="7"/>
  <c r="O100" i="7"/>
  <c r="Z100" i="7"/>
  <c r="AC100" i="7" s="1"/>
  <c r="AB100" i="7"/>
  <c r="Z227" i="7"/>
  <c r="AC227" i="7" s="1"/>
  <c r="AA227" i="7"/>
  <c r="AB227" i="7"/>
  <c r="N227" i="7"/>
  <c r="Z302" i="7"/>
  <c r="AC302" i="7" s="1"/>
  <c r="AA302" i="7"/>
  <c r="AB302" i="7"/>
  <c r="N302" i="7"/>
  <c r="Z365" i="7"/>
  <c r="AC365" i="7" s="1"/>
  <c r="AA365" i="7"/>
  <c r="AB365" i="7"/>
  <c r="N365" i="7"/>
  <c r="Z376" i="7"/>
  <c r="O376" i="7" s="1"/>
  <c r="AA376" i="7"/>
  <c r="N376" i="7"/>
  <c r="AA180" i="7"/>
  <c r="AB180" i="7"/>
  <c r="N180" i="7"/>
  <c r="Z180" i="7"/>
  <c r="O180" i="7" s="1"/>
  <c r="AA305" i="7"/>
  <c r="N305" i="7"/>
  <c r="Z305" i="7"/>
  <c r="AC30" i="7"/>
  <c r="AB102" i="7"/>
  <c r="Z102" i="7"/>
  <c r="O102" i="7" s="1"/>
  <c r="N102" i="7"/>
  <c r="AA102" i="7"/>
  <c r="AC86" i="7"/>
  <c r="AA87" i="7"/>
  <c r="N87" i="7"/>
  <c r="Z87" i="7"/>
  <c r="AC87" i="7" s="1"/>
  <c r="AB228" i="7"/>
  <c r="O228" i="7"/>
  <c r="Z228" i="7"/>
  <c r="AC228" i="7" s="1"/>
  <c r="AA228" i="7"/>
  <c r="AB375" i="7"/>
  <c r="N375" i="7"/>
  <c r="Z375" i="7"/>
  <c r="O375" i="7" s="1"/>
  <c r="AA375" i="7"/>
  <c r="Z225" i="7"/>
  <c r="AC225" i="7" s="1"/>
  <c r="AC226" i="7" s="1"/>
  <c r="AA225" i="7"/>
  <c r="AA226" i="7" s="1"/>
  <c r="AB225" i="7"/>
  <c r="AB226" i="7" s="1"/>
  <c r="N225" i="7"/>
  <c r="Z433" i="7"/>
  <c r="AC433" i="7" s="1"/>
  <c r="AB433" i="7"/>
  <c r="AA433" i="7" s="1"/>
  <c r="N433" i="7"/>
  <c r="Z183" i="7"/>
  <c r="AA183" i="7"/>
  <c r="AB183" i="7"/>
  <c r="N183" i="7"/>
  <c r="Z297" i="7"/>
  <c r="AC297" i="7" s="1"/>
  <c r="AA297" i="7"/>
  <c r="AB297" i="7"/>
  <c r="N297" i="7"/>
  <c r="Z371" i="7"/>
  <c r="AC371" i="7" s="1"/>
  <c r="AA371" i="7"/>
  <c r="AB371" i="7"/>
  <c r="N371" i="7"/>
  <c r="AA175" i="7"/>
  <c r="AB175" i="7"/>
  <c r="N175" i="7"/>
  <c r="Z175" i="7"/>
  <c r="AC175" i="7" s="1"/>
  <c r="AA232" i="7"/>
  <c r="AB232" i="7"/>
  <c r="N232" i="7"/>
  <c r="Z232" i="7"/>
  <c r="AC232" i="7" s="1"/>
  <c r="AB303" i="7"/>
  <c r="AA303" i="7" s="1"/>
  <c r="N303" i="7"/>
  <c r="Z303" i="7"/>
  <c r="O303" i="7" s="1"/>
  <c r="AA429" i="7"/>
  <c r="AB429" i="7"/>
  <c r="Z429" i="7"/>
  <c r="AC429" i="7" s="1"/>
  <c r="N429" i="7"/>
  <c r="AA431" i="7"/>
  <c r="AB431" i="7"/>
  <c r="Z431" i="7"/>
  <c r="AC431" i="7" s="1"/>
  <c r="N431" i="7"/>
  <c r="AC116" i="7"/>
  <c r="AB117" i="7"/>
  <c r="N117" i="7"/>
  <c r="Z117" i="7"/>
  <c r="AC117" i="7" s="1"/>
  <c r="AA117" i="7"/>
  <c r="AA99" i="7"/>
  <c r="Z99" i="7"/>
  <c r="AC99" i="7" s="1"/>
  <c r="AB99" i="7"/>
  <c r="N99" i="7"/>
  <c r="AB366" i="7"/>
  <c r="N366" i="7"/>
  <c r="Z366" i="7"/>
  <c r="AC366" i="7" s="1"/>
  <c r="AA366" i="7"/>
  <c r="Z176" i="7"/>
  <c r="AC176" i="7" s="1"/>
  <c r="AB176" i="7"/>
  <c r="AA176" i="7" s="1"/>
  <c r="N176" i="7"/>
  <c r="O300" i="7"/>
  <c r="Z300" i="7"/>
  <c r="AC300" i="7" s="1"/>
  <c r="AA300" i="7"/>
  <c r="AB300" i="7"/>
  <c r="AA96" i="7"/>
  <c r="Z96" i="7"/>
  <c r="AC96" i="7" s="1"/>
  <c r="N96" i="7"/>
  <c r="AB96" i="7"/>
  <c r="AC362" i="7"/>
  <c r="AB362" i="7" s="1"/>
  <c r="Z363" i="7"/>
  <c r="AC363" i="7" s="1"/>
  <c r="AA363" i="7"/>
  <c r="AB363" i="7"/>
  <c r="N363" i="7"/>
  <c r="AA430" i="7"/>
  <c r="AB430" i="7"/>
  <c r="Z430" i="7"/>
  <c r="AC430" i="7" s="1"/>
  <c r="N430" i="7"/>
  <c r="Z89" i="7"/>
  <c r="AC89" i="7" s="1"/>
  <c r="N89" i="7"/>
  <c r="AB89" i="7"/>
  <c r="AA89" i="7" s="1"/>
  <c r="AC187" i="7"/>
  <c r="N188" i="7"/>
  <c r="Z188" i="7"/>
  <c r="AC188" i="7" s="1"/>
  <c r="AB188" i="7" s="1"/>
  <c r="AA188" i="7"/>
  <c r="AB364" i="7"/>
  <c r="N364" i="7"/>
  <c r="Z364" i="7"/>
  <c r="AC364" i="7" s="1"/>
  <c r="AA364" i="7"/>
  <c r="AB372" i="7"/>
  <c r="O372" i="7"/>
  <c r="Z372" i="7"/>
  <c r="AC372" i="7" s="1"/>
  <c r="AA372" i="7"/>
  <c r="Z174" i="7"/>
  <c r="AC174" i="7" s="1"/>
  <c r="AA174" i="7"/>
  <c r="AB174" i="7"/>
  <c r="N174" i="7"/>
  <c r="Z231" i="7"/>
  <c r="AC231" i="7" s="1"/>
  <c r="AA231" i="7"/>
  <c r="AB231" i="7"/>
  <c r="N231" i="7"/>
  <c r="AC294" i="7"/>
  <c r="Z295" i="7"/>
  <c r="AC295" i="7" s="1"/>
  <c r="AA295" i="7"/>
  <c r="AB295" i="7"/>
  <c r="N295" i="7"/>
  <c r="AC385" i="7"/>
  <c r="Z389" i="7"/>
  <c r="AC389" i="7" s="1"/>
  <c r="AA389" i="7"/>
  <c r="AB389" i="7"/>
  <c r="N389" i="7"/>
  <c r="N95" i="7"/>
  <c r="L95" i="7" s="1"/>
  <c r="AA95" i="7" s="1"/>
  <c r="Z95" i="7" s="1"/>
  <c r="Z178" i="7"/>
  <c r="AC178" i="7" s="1"/>
  <c r="AA178" i="7"/>
  <c r="AB178" i="7"/>
  <c r="O178" i="7"/>
  <c r="AC244" i="7"/>
  <c r="Z239" i="7"/>
  <c r="AC239" i="7" s="1"/>
  <c r="AA239" i="7"/>
  <c r="AB239" i="7"/>
  <c r="N239" i="7"/>
  <c r="AC308" i="7"/>
  <c r="Z310" i="7"/>
  <c r="AC310" i="7" s="1"/>
  <c r="AA310" i="7"/>
  <c r="AB310" i="7"/>
  <c r="N310" i="7"/>
  <c r="Z369" i="7"/>
  <c r="AC369" i="7" s="1"/>
  <c r="AA369" i="7"/>
  <c r="AB369" i="7"/>
  <c r="N369" i="7"/>
  <c r="AA173" i="7"/>
  <c r="AB173" i="7"/>
  <c r="N173" i="7"/>
  <c r="Z173" i="7"/>
  <c r="AC173" i="7" s="1"/>
  <c r="AA213" i="7"/>
  <c r="AA214" i="7" s="1"/>
  <c r="AB213" i="7"/>
  <c r="AB214" i="7" s="1"/>
  <c r="N213" i="7"/>
  <c r="Z213" i="7"/>
  <c r="AC213" i="7" s="1"/>
  <c r="AC214" i="7" s="1"/>
  <c r="AA299" i="7"/>
  <c r="AB299" i="7"/>
  <c r="N299" i="7"/>
  <c r="Z299" i="7"/>
  <c r="AC299" i="7" s="1"/>
  <c r="AA438" i="7"/>
  <c r="AB438" i="7"/>
  <c r="N438" i="7"/>
  <c r="Z438" i="7"/>
  <c r="O438" i="7" s="1"/>
  <c r="AA436" i="7"/>
  <c r="AB436" i="7"/>
  <c r="N436" i="7"/>
  <c r="Z436" i="7"/>
  <c r="AC436" i="7" s="1"/>
  <c r="AA460" i="7" l="1"/>
  <c r="AB460" i="7"/>
  <c r="Z460" i="7"/>
  <c r="AC460" i="7" s="1"/>
  <c r="AC301" i="7"/>
  <c r="AB301" i="7"/>
  <c r="AA190" i="7"/>
  <c r="AA410" i="7"/>
  <c r="AA179" i="7"/>
  <c r="AA301" i="7"/>
  <c r="AA373" i="7"/>
  <c r="AB126" i="7"/>
  <c r="AC373" i="7"/>
  <c r="AA126" i="7"/>
  <c r="AA314" i="7"/>
  <c r="AA234" i="7"/>
  <c r="AB250" i="7"/>
  <c r="AB442" i="7"/>
  <c r="AB179" i="7"/>
  <c r="AC38" i="7"/>
  <c r="AB373" i="7"/>
  <c r="AB190" i="7"/>
  <c r="AC234" i="7"/>
  <c r="AA250" i="7"/>
  <c r="AA442" i="7"/>
  <c r="AC179" i="7"/>
  <c r="AB234" i="7"/>
  <c r="AC182" i="7"/>
  <c r="AC374" i="7"/>
  <c r="AC439" i="7"/>
  <c r="AB87" i="7"/>
  <c r="AB97" i="7"/>
  <c r="AB95" i="7"/>
  <c r="Z97" i="7"/>
  <c r="AC97" i="7" s="1"/>
  <c r="AC104" i="7"/>
  <c r="O95" i="7"/>
  <c r="AC95" i="7"/>
  <c r="O377" i="7"/>
  <c r="AC377" i="7"/>
  <c r="AC102" i="7"/>
  <c r="AC303" i="7"/>
  <c r="O238" i="7"/>
  <c r="AC238" i="7"/>
  <c r="AC250" i="7" s="1"/>
  <c r="O92" i="7"/>
  <c r="AC92" i="7"/>
  <c r="AC91" i="7"/>
  <c r="AC103" i="7"/>
  <c r="O183" i="7"/>
  <c r="AC183" i="7"/>
  <c r="O305" i="7"/>
  <c r="AC305" i="7"/>
  <c r="AB305" i="7" s="1"/>
  <c r="AB314" i="7" s="1"/>
  <c r="O97" i="7"/>
  <c r="AC376" i="7"/>
  <c r="AB376" i="7" s="1"/>
  <c r="AC181" i="7"/>
  <c r="AC478" i="7"/>
  <c r="AC480" i="7" s="1"/>
  <c r="Z481" i="7"/>
  <c r="AC481" i="7" s="1"/>
  <c r="AA481" i="7"/>
  <c r="O105" i="7"/>
  <c r="AC105" i="7"/>
  <c r="AC375" i="7"/>
  <c r="AC438" i="7"/>
  <c r="AC180" i="7"/>
  <c r="AB481" i="7" l="1"/>
  <c r="AC483" i="7"/>
  <c r="AC442" i="7"/>
  <c r="AC314" i="7"/>
  <c r="AC126" i="7"/>
  <c r="AC190" i="7"/>
  <c r="AC410" i="7"/>
  <c r="AB374" i="7"/>
  <c r="AB410" i="7" s="1"/>
  <c r="AB478" i="7"/>
  <c r="AC461" i="7"/>
  <c r="AC462" i="7" s="1"/>
  <c r="L68" i="7"/>
  <c r="AA68" i="7" s="1"/>
  <c r="L94" i="7"/>
  <c r="AA94" i="7" s="1"/>
  <c r="L98" i="7"/>
  <c r="AA98" i="7" s="1"/>
  <c r="L358" i="7"/>
  <c r="AA358" i="7" s="1"/>
  <c r="AA359" i="7" s="1"/>
  <c r="N94" i="7"/>
  <c r="N68" i="7"/>
  <c r="N98" i="7"/>
  <c r="N358" i="7"/>
  <c r="AC484" i="7" l="1"/>
  <c r="AA101" i="7"/>
  <c r="AA73" i="7"/>
  <c r="O94" i="7"/>
  <c r="AB94" i="7"/>
  <c r="Z94" i="7"/>
  <c r="AC94" i="7" s="1"/>
  <c r="AB98" i="7"/>
  <c r="O98" i="7"/>
  <c r="O68" i="7"/>
  <c r="O358" i="7"/>
  <c r="AB68" i="7"/>
  <c r="AB358" i="7"/>
  <c r="AB359" i="7" s="1"/>
  <c r="Z358" i="7"/>
  <c r="AC358" i="7" s="1"/>
  <c r="AC359" i="7" s="1"/>
  <c r="Z98" i="7"/>
  <c r="AC98" i="7" s="1"/>
  <c r="Z68" i="7"/>
  <c r="AC68" i="7" s="1"/>
  <c r="AD452" i="7"/>
  <c r="AA443" i="7" l="1"/>
  <c r="AB73" i="7"/>
  <c r="AC101" i="7"/>
  <c r="AB101" i="7"/>
  <c r="AC73" i="7"/>
  <c r="G10" i="15"/>
  <c r="J10" i="15" s="1"/>
  <c r="R10" i="15" s="1"/>
  <c r="S10" i="15" s="1"/>
  <c r="G24" i="15"/>
  <c r="K24" i="15" s="1"/>
  <c r="L24" i="15" s="1"/>
  <c r="G7" i="15"/>
  <c r="J7" i="15" s="1"/>
  <c r="R7" i="15" s="1"/>
  <c r="S7" i="15" s="1"/>
  <c r="G9" i="15"/>
  <c r="J9" i="15" s="1"/>
  <c r="R9" i="15" s="1"/>
  <c r="S9" i="15" s="1"/>
  <c r="G11" i="15"/>
  <c r="J11" i="15" s="1"/>
  <c r="R11" i="15" s="1"/>
  <c r="S11" i="15" s="1"/>
  <c r="G12" i="15"/>
  <c r="J12" i="15" s="1"/>
  <c r="R12" i="15" s="1"/>
  <c r="S12" i="15" s="1"/>
  <c r="G13" i="15"/>
  <c r="J13" i="15" s="1"/>
  <c r="R13" i="15" s="1"/>
  <c r="S13" i="15" s="1"/>
  <c r="G14" i="15"/>
  <c r="J14" i="15" s="1"/>
  <c r="R14" i="15" s="1"/>
  <c r="S14" i="15" s="1"/>
  <c r="G15" i="15"/>
  <c r="J15" i="15" s="1"/>
  <c r="R15" i="15" s="1"/>
  <c r="S15" i="15" s="1"/>
  <c r="G16" i="15"/>
  <c r="J16" i="15" s="1"/>
  <c r="R16" i="15" s="1"/>
  <c r="S16" i="15" s="1"/>
  <c r="G17" i="15"/>
  <c r="J17" i="15" s="1"/>
  <c r="R17" i="15" s="1"/>
  <c r="S17" i="15" s="1"/>
  <c r="G18" i="15"/>
  <c r="J18" i="15" s="1"/>
  <c r="R18" i="15" s="1"/>
  <c r="S18" i="15" s="1"/>
  <c r="G22" i="15"/>
  <c r="J22" i="15" s="1"/>
  <c r="R22" i="15" s="1"/>
  <c r="S22" i="15" s="1"/>
  <c r="G23" i="15"/>
  <c r="J23" i="15" s="1"/>
  <c r="R23" i="15" s="1"/>
  <c r="S23" i="15" s="1"/>
  <c r="M129" i="34"/>
  <c r="K11" i="15" l="1"/>
  <c r="L11" i="15" s="1"/>
  <c r="AC443" i="7"/>
  <c r="AB443" i="7"/>
  <c r="K13" i="15"/>
  <c r="L13" i="15" s="1"/>
  <c r="K23" i="15"/>
  <c r="L23" i="15" s="1"/>
  <c r="K16" i="15"/>
  <c r="L16" i="15" s="1"/>
  <c r="K12" i="15"/>
  <c r="L12" i="15" s="1"/>
  <c r="K14" i="15"/>
  <c r="L14" i="15" s="1"/>
  <c r="K9" i="15"/>
  <c r="L9" i="15" s="1"/>
  <c r="M17" i="15"/>
  <c r="N17" i="15" s="1"/>
  <c r="P17" i="15"/>
  <c r="M13" i="15"/>
  <c r="N13" i="15" s="1"/>
  <c r="P13" i="15"/>
  <c r="M7" i="15"/>
  <c r="N7" i="15" s="1"/>
  <c r="P7" i="15"/>
  <c r="M18" i="15"/>
  <c r="N18" i="15" s="1"/>
  <c r="P18" i="15"/>
  <c r="M14" i="15"/>
  <c r="N14" i="15" s="1"/>
  <c r="P14" i="15"/>
  <c r="M9" i="15"/>
  <c r="N9" i="15" s="1"/>
  <c r="P9" i="15"/>
  <c r="M22" i="15"/>
  <c r="N22" i="15" s="1"/>
  <c r="P22" i="15"/>
  <c r="M15" i="15"/>
  <c r="N15" i="15" s="1"/>
  <c r="P15" i="15"/>
  <c r="M11" i="15"/>
  <c r="N11" i="15" s="1"/>
  <c r="P11" i="15"/>
  <c r="M10" i="15"/>
  <c r="N10" i="15" s="1"/>
  <c r="P10" i="15"/>
  <c r="M23" i="15"/>
  <c r="N23" i="15" s="1"/>
  <c r="P23" i="15"/>
  <c r="M16" i="15"/>
  <c r="N16" i="15" s="1"/>
  <c r="P16" i="15"/>
  <c r="M12" i="15"/>
  <c r="N12" i="15" s="1"/>
  <c r="P12" i="15"/>
  <c r="K18" i="15"/>
  <c r="L18" i="15" s="1"/>
  <c r="K7" i="15"/>
  <c r="K22" i="15"/>
  <c r="L22" i="15" s="1"/>
  <c r="K15" i="15"/>
  <c r="L15" i="15" s="1"/>
  <c r="J24" i="15"/>
  <c r="R24" i="15" s="1"/>
  <c r="S24" i="15" s="1"/>
  <c r="K17" i="15"/>
  <c r="L17" i="15" s="1"/>
  <c r="K10" i="15"/>
  <c r="L10" i="15" s="1"/>
  <c r="AC14" i="35"/>
  <c r="AC17" i="35"/>
  <c r="AC19" i="35"/>
  <c r="AC306" i="35"/>
  <c r="AC307" i="35" s="1"/>
  <c r="G19" i="15" s="1"/>
  <c r="AC324" i="35"/>
  <c r="J325" i="35"/>
  <c r="Z325" i="35" s="1"/>
  <c r="AC325" i="35" s="1"/>
  <c r="G19" i="48" s="1"/>
  <c r="AC326" i="35"/>
  <c r="AC449" i="35"/>
  <c r="AC451" i="35" s="1"/>
  <c r="AB449" i="35"/>
  <c r="AB306" i="35"/>
  <c r="AB307" i="35" s="1"/>
  <c r="AA307" i="35"/>
  <c r="AA325" i="35"/>
  <c r="AA327" i="35" s="1"/>
  <c r="AA387" i="35" s="1"/>
  <c r="J411" i="35"/>
  <c r="Z411" i="35" s="1"/>
  <c r="AC411" i="35" s="1"/>
  <c r="J413" i="35"/>
  <c r="AB413" i="35" s="1"/>
  <c r="AC414" i="35"/>
  <c r="T394" i="35"/>
  <c r="J402" i="35"/>
  <c r="AA402" i="35" s="1"/>
  <c r="AC403" i="35"/>
  <c r="J405" i="35"/>
  <c r="AA405" i="35" s="1"/>
  <c r="AA407" i="35" s="1"/>
  <c r="AC406" i="35"/>
  <c r="J416" i="35"/>
  <c r="Z416" i="35" s="1"/>
  <c r="AC416" i="35" s="1"/>
  <c r="AC417" i="35"/>
  <c r="J425" i="35"/>
  <c r="Z425" i="35" s="1"/>
  <c r="AC425" i="35" s="1"/>
  <c r="J426" i="35"/>
  <c r="Z426" i="35" s="1"/>
  <c r="AC426" i="35" s="1"/>
  <c r="J427" i="35"/>
  <c r="Z427" i="35" s="1"/>
  <c r="AC427" i="35" s="1"/>
  <c r="AC428" i="35"/>
  <c r="AA426" i="35"/>
  <c r="AC244" i="6"/>
  <c r="AC245" i="6" s="1"/>
  <c r="AC295" i="6"/>
  <c r="AC296" i="6" s="1"/>
  <c r="AC222" i="6"/>
  <c r="AC223" i="6" s="1"/>
  <c r="AC186" i="6"/>
  <c r="AC187" i="6" s="1"/>
  <c r="AC163" i="6"/>
  <c r="AC164" i="6" s="1"/>
  <c r="AC45" i="6"/>
  <c r="AC46" i="6" s="1"/>
  <c r="AC82" i="6"/>
  <c r="AC83" i="6" s="1"/>
  <c r="AC325" i="6"/>
  <c r="AC326" i="6" s="1"/>
  <c r="AC304" i="6"/>
  <c r="J305" i="6"/>
  <c r="Z305" i="6" s="1"/>
  <c r="AC305" i="6" s="1"/>
  <c r="AC310" i="6"/>
  <c r="AC268" i="6"/>
  <c r="AC269" i="6" s="1"/>
  <c r="AC122" i="6"/>
  <c r="AC123" i="6" s="1"/>
  <c r="AC343" i="6"/>
  <c r="AC344" i="6" s="1"/>
  <c r="AC411" i="6"/>
  <c r="AC412" i="6" s="1"/>
  <c r="AB411" i="6"/>
  <c r="AA411" i="6"/>
  <c r="AC9" i="6"/>
  <c r="AC10" i="6"/>
  <c r="AC13" i="6"/>
  <c r="AC25" i="6"/>
  <c r="AC195" i="6"/>
  <c r="AC196" i="6" s="1"/>
  <c r="AC355" i="6"/>
  <c r="AC356" i="6" s="1"/>
  <c r="AC383" i="6"/>
  <c r="AC384" i="6" s="1"/>
  <c r="AC452" i="6"/>
  <c r="AC453" i="6" s="1"/>
  <c r="AB452" i="6"/>
  <c r="AC423" i="6"/>
  <c r="AC424" i="6" s="1"/>
  <c r="AC408" i="6"/>
  <c r="AC409" i="6" s="1"/>
  <c r="AB408" i="6"/>
  <c r="AC443" i="6"/>
  <c r="AC444" i="6" s="1"/>
  <c r="AB443" i="6"/>
  <c r="AC405" i="6"/>
  <c r="AC406" i="6" s="1"/>
  <c r="AC437" i="6"/>
  <c r="AC438" i="6" s="1"/>
  <c r="AC455" i="6"/>
  <c r="AC456" i="6" s="1"/>
  <c r="AC431" i="6"/>
  <c r="AC432" i="6" s="1"/>
  <c r="AC399" i="6"/>
  <c r="AC400" i="6" s="1"/>
  <c r="AC402" i="6"/>
  <c r="AC403" i="6" s="1"/>
  <c r="AC413" i="6"/>
  <c r="AC414" i="6"/>
  <c r="AD414" i="6" s="1"/>
  <c r="AC416" i="6"/>
  <c r="AC419" i="6"/>
  <c r="AC420" i="6" s="1"/>
  <c r="AC427" i="6"/>
  <c r="AD427" i="6" s="1"/>
  <c r="AC434" i="6"/>
  <c r="AC435" i="6" s="1"/>
  <c r="AC440" i="6"/>
  <c r="AC441" i="6" s="1"/>
  <c r="AC445" i="6"/>
  <c r="AD445" i="6" s="1"/>
  <c r="AC446" i="6"/>
  <c r="AD446" i="6" s="1"/>
  <c r="AC447" i="6"/>
  <c r="AD447" i="6" s="1"/>
  <c r="AC449" i="6"/>
  <c r="AB434" i="6"/>
  <c r="AB402" i="6"/>
  <c r="AB416" i="6"/>
  <c r="AB358" i="37"/>
  <c r="J393" i="37"/>
  <c r="AB393" i="37" s="1"/>
  <c r="J396" i="37"/>
  <c r="Z396" i="37" s="1"/>
  <c r="AC396" i="37" s="1"/>
  <c r="J397" i="37"/>
  <c r="AB397" i="37" s="1"/>
  <c r="J399" i="37"/>
  <c r="AB399" i="37" s="1"/>
  <c r="J400" i="37"/>
  <c r="AB400" i="37" s="1"/>
  <c r="J401" i="37"/>
  <c r="Z401" i="37" s="1"/>
  <c r="AC401" i="37" s="1"/>
  <c r="J402" i="37"/>
  <c r="AB402" i="37" s="1"/>
  <c r="J403" i="37"/>
  <c r="AA403" i="37" s="1"/>
  <c r="AC13" i="37"/>
  <c r="AC16" i="37"/>
  <c r="AC358" i="37"/>
  <c r="AE358" i="37" s="1"/>
  <c r="AE362" i="37" s="1"/>
  <c r="AC362" i="37"/>
  <c r="AC372" i="37"/>
  <c r="AC409" i="37"/>
  <c r="AC429" i="37"/>
  <c r="AC431" i="37" s="1"/>
  <c r="AC15" i="33"/>
  <c r="AC16" i="33" s="1"/>
  <c r="AC20" i="33"/>
  <c r="AC21" i="33" s="1"/>
  <c r="AB403" i="37" l="1"/>
  <c r="Z403" i="37"/>
  <c r="AC403" i="37" s="1"/>
  <c r="N325" i="35"/>
  <c r="AB426" i="35"/>
  <c r="AC418" i="35"/>
  <c r="Z402" i="35"/>
  <c r="AC402" i="35" s="1"/>
  <c r="AC404" i="35" s="1"/>
  <c r="AC449" i="7"/>
  <c r="AC453" i="7" s="1"/>
  <c r="AE39" i="7"/>
  <c r="AF36" i="7" s="1"/>
  <c r="AC428" i="6"/>
  <c r="AB325" i="35"/>
  <c r="AB327" i="35" s="1"/>
  <c r="AA400" i="37"/>
  <c r="AA396" i="37"/>
  <c r="AB396" i="37"/>
  <c r="AB410" i="37" s="1"/>
  <c r="AB507" i="37" s="1"/>
  <c r="AB401" i="37"/>
  <c r="AA402" i="37"/>
  <c r="AC27" i="33"/>
  <c r="I19" i="48"/>
  <c r="J19" i="48"/>
  <c r="G23" i="48"/>
  <c r="AB387" i="35"/>
  <c r="AC26" i="6"/>
  <c r="AC25" i="35"/>
  <c r="G8" i="15" s="1"/>
  <c r="K8" i="15" s="1"/>
  <c r="L8" i="15" s="1"/>
  <c r="AB305" i="6"/>
  <c r="AB416" i="35"/>
  <c r="AB418" i="35" s="1"/>
  <c r="AA305" i="6"/>
  <c r="AA416" i="35"/>
  <c r="AA418" i="35" s="1"/>
  <c r="AB411" i="35"/>
  <c r="AB415" i="35" s="1"/>
  <c r="AA401" i="37"/>
  <c r="AC450" i="6"/>
  <c r="AC11" i="6"/>
  <c r="AA411" i="35"/>
  <c r="L7" i="15"/>
  <c r="M24" i="15"/>
  <c r="N24" i="15" s="1"/>
  <c r="P24" i="15"/>
  <c r="AA393" i="37"/>
  <c r="Z399" i="37"/>
  <c r="AC399" i="37" s="1"/>
  <c r="AC373" i="37"/>
  <c r="AA399" i="37"/>
  <c r="AB405" i="35"/>
  <c r="AB407" i="35" s="1"/>
  <c r="AA397" i="37"/>
  <c r="AA425" i="35"/>
  <c r="AB425" i="35"/>
  <c r="N305" i="6"/>
  <c r="AC417" i="6"/>
  <c r="AC457" i="6" s="1"/>
  <c r="AD431" i="6"/>
  <c r="AA427" i="35"/>
  <c r="AC327" i="35"/>
  <c r="G21" i="15" s="1"/>
  <c r="AC429" i="35"/>
  <c r="J8" i="15"/>
  <c r="AC311" i="6"/>
  <c r="AC385" i="6" s="1"/>
  <c r="AE9" i="6" s="1"/>
  <c r="AE13" i="6" s="1"/>
  <c r="AA404" i="35"/>
  <c r="J19" i="15"/>
  <c r="R19" i="15" s="1"/>
  <c r="S19" i="15" s="1"/>
  <c r="K19" i="15"/>
  <c r="L19" i="15" s="1"/>
  <c r="AC374" i="37"/>
  <c r="AD413" i="6"/>
  <c r="AD457" i="6" s="1"/>
  <c r="AC28" i="33"/>
  <c r="Z402" i="37"/>
  <c r="AC402" i="37" s="1"/>
  <c r="AC383" i="37" s="1"/>
  <c r="AD380" i="37" s="1"/>
  <c r="Z400" i="37"/>
  <c r="AC400" i="37" s="1"/>
  <c r="Z397" i="37"/>
  <c r="AC397" i="37" s="1"/>
  <c r="Z393" i="37"/>
  <c r="AA413" i="35"/>
  <c r="AB402" i="35"/>
  <c r="AB427" i="35"/>
  <c r="Z405" i="35"/>
  <c r="Z413" i="35"/>
  <c r="AC413" i="35" s="1"/>
  <c r="AC415" i="35" s="1"/>
  <c r="AC395" i="35" s="1"/>
  <c r="AD392" i="35" s="1"/>
  <c r="AE42" i="7" l="1"/>
  <c r="AE43" i="7" s="1"/>
  <c r="L19" i="48"/>
  <c r="O19" i="48"/>
  <c r="Q19" i="48"/>
  <c r="R19" i="48" s="1"/>
  <c r="I23" i="48"/>
  <c r="AC387" i="35"/>
  <c r="AC389" i="35" s="1"/>
  <c r="AA415" i="35"/>
  <c r="AA429" i="35"/>
  <c r="K19" i="48"/>
  <c r="K23" i="48" s="1"/>
  <c r="J23" i="48"/>
  <c r="P8" i="15"/>
  <c r="R8" i="15"/>
  <c r="S8" i="15" s="1"/>
  <c r="G25" i="15"/>
  <c r="G27" i="15" s="1"/>
  <c r="G29" i="15" s="1"/>
  <c r="AB429" i="35"/>
  <c r="AD409" i="37"/>
  <c r="AA410" i="37"/>
  <c r="AA507" i="37" s="1"/>
  <c r="M19" i="15"/>
  <c r="N19" i="15" s="1"/>
  <c r="P19" i="15"/>
  <c r="AB404" i="35"/>
  <c r="AB430" i="35" s="1"/>
  <c r="AB509" i="35" s="1"/>
  <c r="Z431" i="35"/>
  <c r="AC405" i="35"/>
  <c r="AA430" i="35"/>
  <c r="AA509" i="35" s="1"/>
  <c r="Z410" i="37"/>
  <c r="AC393" i="37"/>
  <c r="M8" i="15"/>
  <c r="AE14" i="35"/>
  <c r="AE17" i="35" s="1"/>
  <c r="AE19" i="35" s="1"/>
  <c r="AD391" i="35"/>
  <c r="AD393" i="35" s="1"/>
  <c r="AE13" i="37"/>
  <c r="AE16" i="37" s="1"/>
  <c r="AG16" i="37" s="1"/>
  <c r="AC377" i="37"/>
  <c r="J21" i="15"/>
  <c r="R21" i="15" s="1"/>
  <c r="S21" i="15" s="1"/>
  <c r="K21" i="15"/>
  <c r="L21" i="15" s="1"/>
  <c r="L25" i="15" s="1"/>
  <c r="M19" i="48" l="1"/>
  <c r="M23" i="48" s="1"/>
  <c r="L23" i="48"/>
  <c r="M21" i="15"/>
  <c r="N21" i="15" s="1"/>
  <c r="P21" i="15"/>
  <c r="K25" i="15"/>
  <c r="J25" i="15"/>
  <c r="J27" i="15" s="1"/>
  <c r="J29" i="15" s="1"/>
  <c r="N8" i="15"/>
  <c r="N25" i="15" s="1"/>
  <c r="AC407" i="35"/>
  <c r="AC430" i="35" s="1"/>
  <c r="AC390" i="35" s="1"/>
  <c r="AD397" i="37"/>
  <c r="AD410" i="37" s="1"/>
  <c r="AC410" i="37"/>
  <c r="M25" i="15" l="1"/>
  <c r="AC391" i="35"/>
  <c r="AC393" i="35" s="1"/>
  <c r="AC378" i="37"/>
  <c r="AC379" i="37" s="1"/>
  <c r="AC381" i="37" s="1"/>
  <c r="AC507" i="37" s="1"/>
  <c r="AD378" i="37"/>
  <c r="AD379" i="37" s="1"/>
  <c r="AD381" i="37" s="1"/>
  <c r="AC509" i="35" l="1"/>
</calcChain>
</file>

<file path=xl/sharedStrings.xml><?xml version="1.0" encoding="utf-8"?>
<sst xmlns="http://schemas.openxmlformats.org/spreadsheetml/2006/main" count="30406" uniqueCount="996">
  <si>
    <t>tit</t>
  </si>
  <si>
    <t>tipus</t>
  </si>
  <si>
    <t>pm</t>
  </si>
  <si>
    <t>pad</t>
  </si>
  <si>
    <t>gm1</t>
  </si>
  <si>
    <t>gad1</t>
  </si>
  <si>
    <t>gad2</t>
  </si>
  <si>
    <t>340</t>
  </si>
  <si>
    <t>M</t>
  </si>
  <si>
    <t>340061</t>
  </si>
  <si>
    <t>TFGR</t>
  </si>
  <si>
    <t>Treball de Fi de Grau</t>
  </si>
  <si>
    <t>PRO</t>
  </si>
  <si>
    <t>8</t>
  </si>
  <si>
    <t>D</t>
  </si>
  <si>
    <t>340071</t>
  </si>
  <si>
    <t>ESTE</t>
  </si>
  <si>
    <t>Estètica</t>
  </si>
  <si>
    <t>ESP</t>
  </si>
  <si>
    <t>2</t>
  </si>
  <si>
    <t>340074</t>
  </si>
  <si>
    <t>EXAR</t>
  </si>
  <si>
    <t>Expressió artística</t>
  </si>
  <si>
    <t>3</t>
  </si>
  <si>
    <t>340080</t>
  </si>
  <si>
    <t>DIGR</t>
  </si>
  <si>
    <t>Disseny gràfic</t>
  </si>
  <si>
    <t>5</t>
  </si>
  <si>
    <t>340085</t>
  </si>
  <si>
    <t>P</t>
  </si>
  <si>
    <t>340284</t>
  </si>
  <si>
    <t>EPSE</t>
  </si>
  <si>
    <t>European Project Semester</t>
  </si>
  <si>
    <t>OPT</t>
  </si>
  <si>
    <t>340PEX</t>
  </si>
  <si>
    <t>PREX</t>
  </si>
  <si>
    <t>Pràctiques externes</t>
  </si>
  <si>
    <t>OP2</t>
  </si>
  <si>
    <t>701</t>
  </si>
  <si>
    <t>I</t>
  </si>
  <si>
    <t>340361</t>
  </si>
  <si>
    <t>FUIN</t>
  </si>
  <si>
    <t>Future Internet</t>
  </si>
  <si>
    <t>6</t>
  </si>
  <si>
    <t>340369</t>
  </si>
  <si>
    <t>INCO</t>
  </si>
  <si>
    <t>Introducció als Computadors</t>
  </si>
  <si>
    <t>BAS</t>
  </si>
  <si>
    <t>1</t>
  </si>
  <si>
    <t>340372</t>
  </si>
  <si>
    <t>ESC1</t>
  </si>
  <si>
    <t>Estructura de computadors I</t>
  </si>
  <si>
    <t>340375</t>
  </si>
  <si>
    <t>ESC2</t>
  </si>
  <si>
    <t>Estructura de computadors II</t>
  </si>
  <si>
    <t>340377</t>
  </si>
  <si>
    <t>SIOP</t>
  </si>
  <si>
    <t>Sistemes operatius</t>
  </si>
  <si>
    <t>340378</t>
  </si>
  <si>
    <t>ARCO</t>
  </si>
  <si>
    <t>Arquitectura de Computadors</t>
  </si>
  <si>
    <t>4</t>
  </si>
  <si>
    <t>340382</t>
  </si>
  <si>
    <t>ADSO</t>
  </si>
  <si>
    <t>Administració de sistemes operatius</t>
  </si>
  <si>
    <t>340383</t>
  </si>
  <si>
    <t>SODX</t>
  </si>
  <si>
    <t>Sistemes operatius distribuïts i en xarxa</t>
  </si>
  <si>
    <t>340384</t>
  </si>
  <si>
    <t>PACO</t>
  </si>
  <si>
    <t>Paral·lelisme i Concurrència</t>
  </si>
  <si>
    <t>340386</t>
  </si>
  <si>
    <t>PTIN</t>
  </si>
  <si>
    <t>Projecte de Tecnologies de la Informació</t>
  </si>
  <si>
    <t>340387</t>
  </si>
  <si>
    <t>R</t>
  </si>
  <si>
    <t>340625</t>
  </si>
  <si>
    <t>TEIN</t>
  </si>
  <si>
    <t>Tecnologies d'internet</t>
  </si>
  <si>
    <t>702</t>
  </si>
  <si>
    <t>E</t>
  </si>
  <si>
    <t>340031</t>
  </si>
  <si>
    <t>CIMA</t>
  </si>
  <si>
    <t>Ciència de materials</t>
  </si>
  <si>
    <t>AMB</t>
  </si>
  <si>
    <t>K</t>
  </si>
  <si>
    <t>340052</t>
  </si>
  <si>
    <t>MAES</t>
  </si>
  <si>
    <t>Materials estructurals</t>
  </si>
  <si>
    <t>340072</t>
  </si>
  <si>
    <t>TAD1</t>
  </si>
  <si>
    <t>Taller de disseny I</t>
  </si>
  <si>
    <t>340084</t>
  </si>
  <si>
    <t>TAD3</t>
  </si>
  <si>
    <t>Taller de disseny III</t>
  </si>
  <si>
    <t>340095</t>
  </si>
  <si>
    <t>PRFA</t>
  </si>
  <si>
    <t>Processos de fabricació</t>
  </si>
  <si>
    <t>340096</t>
  </si>
  <si>
    <t>340200</t>
  </si>
  <si>
    <t>TSAI</t>
  </si>
  <si>
    <t>Tractaments de Superfícies per Aplicacions Industr</t>
  </si>
  <si>
    <t>OP1</t>
  </si>
  <si>
    <t>7</t>
  </si>
  <si>
    <t>340201</t>
  </si>
  <si>
    <t>MPAF</t>
  </si>
  <si>
    <t>Materials i processos avançats de fabricació</t>
  </si>
  <si>
    <t>340202</t>
  </si>
  <si>
    <t>FIPI</t>
  </si>
  <si>
    <t>Fiabilitat i Integritat dels Productes Industrials</t>
  </si>
  <si>
    <t>340212</t>
  </si>
  <si>
    <t>DIEL</t>
  </si>
  <si>
    <t>Disseny elèctrònic</t>
  </si>
  <si>
    <t>340213</t>
  </si>
  <si>
    <t>APEL</t>
  </si>
  <si>
    <t>Aplicacions electrònicques</t>
  </si>
  <si>
    <t>340271</t>
  </si>
  <si>
    <t>SEMA</t>
  </si>
  <si>
    <t>Selecció de materials en el Disseny Industrial</t>
  </si>
  <si>
    <t>340273</t>
  </si>
  <si>
    <t>DPMM</t>
  </si>
  <si>
    <t>Disseny i prototip de motllos i matrius</t>
  </si>
  <si>
    <t>707</t>
  </si>
  <si>
    <t>U</t>
  </si>
  <si>
    <t>16215</t>
  </si>
  <si>
    <t>POFC</t>
  </si>
  <si>
    <t>Projecte Final de Carrera</t>
  </si>
  <si>
    <t>340033</t>
  </si>
  <si>
    <t>FOAU</t>
  </si>
  <si>
    <t>Fonaments d'automàtica</t>
  </si>
  <si>
    <t>340104</t>
  </si>
  <si>
    <t>REAU</t>
  </si>
  <si>
    <t>Regulació Automàtica</t>
  </si>
  <si>
    <t>340120</t>
  </si>
  <si>
    <t>AUIN</t>
  </si>
  <si>
    <t>Automatització industrial</t>
  </si>
  <si>
    <t>340122</t>
  </si>
  <si>
    <t>ININ</t>
  </si>
  <si>
    <t>Informàtica industrial</t>
  </si>
  <si>
    <t>340128</t>
  </si>
  <si>
    <t>SIRO</t>
  </si>
  <si>
    <t>Sistemes robotitzats</t>
  </si>
  <si>
    <t>340129</t>
  </si>
  <si>
    <t>Regulació automàtica</t>
  </si>
  <si>
    <t>340130</t>
  </si>
  <si>
    <t>ENCO</t>
  </si>
  <si>
    <t>Enginyeria de Control</t>
  </si>
  <si>
    <t>340131</t>
  </si>
  <si>
    <t>340240</t>
  </si>
  <si>
    <t>SIPI</t>
  </si>
  <si>
    <t>Sistemes de producció integrats</t>
  </si>
  <si>
    <t>340242</t>
  </si>
  <si>
    <t>SDIN</t>
  </si>
  <si>
    <t>Sistemes distribuïts industrials</t>
  </si>
  <si>
    <t>340263</t>
  </si>
  <si>
    <t>INPS</t>
  </si>
  <si>
    <t>Interacció persona-sistema</t>
  </si>
  <si>
    <t>340603</t>
  </si>
  <si>
    <t>SIAC</t>
  </si>
  <si>
    <t>Sistemes Avançats de Control</t>
  </si>
  <si>
    <t>OBT</t>
  </si>
  <si>
    <t>340605</t>
  </si>
  <si>
    <t>INAM</t>
  </si>
  <si>
    <t>Intel·ligència Ambiental</t>
  </si>
  <si>
    <t>340608</t>
  </si>
  <si>
    <t>SETR</t>
  </si>
  <si>
    <t>Sistemes Encastats i de Temps Real</t>
  </si>
  <si>
    <t>340611</t>
  </si>
  <si>
    <t>TRFM</t>
  </si>
  <si>
    <t>Treball de Fi de Màster</t>
  </si>
  <si>
    <t>340621</t>
  </si>
  <si>
    <t>ROVI</t>
  </si>
  <si>
    <t>Robòtica i Visió</t>
  </si>
  <si>
    <t>340622</t>
  </si>
  <si>
    <t>PRDM</t>
  </si>
  <si>
    <t>Programació de Dispositius Mòbils</t>
  </si>
  <si>
    <t>340623</t>
  </si>
  <si>
    <t>ECUS</t>
  </si>
  <si>
    <t>Enginyeria Centrada en l'Usuari</t>
  </si>
  <si>
    <t>T</t>
  </si>
  <si>
    <t>709</t>
  </si>
  <si>
    <t>340030</t>
  </si>
  <si>
    <t>SIEL</t>
  </si>
  <si>
    <t>Sistemes elèctrics</t>
  </si>
  <si>
    <t>340036</t>
  </si>
  <si>
    <t>ORPR</t>
  </si>
  <si>
    <t>Organització de la producció</t>
  </si>
  <si>
    <t>340037</t>
  </si>
  <si>
    <t>GEPR</t>
  </si>
  <si>
    <t>Gestió de projectes</t>
  </si>
  <si>
    <t>340101</t>
  </si>
  <si>
    <t>LIEL</t>
  </si>
  <si>
    <t>Línies elèctriques</t>
  </si>
  <si>
    <t>340102</t>
  </si>
  <si>
    <t>MAE1</t>
  </si>
  <si>
    <t>Màquines elèctriques I</t>
  </si>
  <si>
    <t>340103</t>
  </si>
  <si>
    <t>CIEL</t>
  </si>
  <si>
    <t>Circuits elèctrics</t>
  </si>
  <si>
    <t>340105</t>
  </si>
  <si>
    <t>IEAI</t>
  </si>
  <si>
    <t>Instal·lacions elèctriques i automatització indust</t>
  </si>
  <si>
    <t>340106</t>
  </si>
  <si>
    <t>CEER</t>
  </si>
  <si>
    <t>Centrals elèctriques i energies renovables</t>
  </si>
  <si>
    <t>340107</t>
  </si>
  <si>
    <t>INEL</t>
  </si>
  <si>
    <t>Instal·lacions elèctriques de BT, MT i AT</t>
  </si>
  <si>
    <t>340108</t>
  </si>
  <si>
    <t>MAE2</t>
  </si>
  <si>
    <t>Màquines elèctriques II</t>
  </si>
  <si>
    <t>340109</t>
  </si>
  <si>
    <t>SIEP</t>
  </si>
  <si>
    <t>Sistemes elèctrics de potència</t>
  </si>
  <si>
    <t>340110</t>
  </si>
  <si>
    <t>ACEL</t>
  </si>
  <si>
    <t>Accionaments Elèctrics</t>
  </si>
  <si>
    <t>340111</t>
  </si>
  <si>
    <t>340121</t>
  </si>
  <si>
    <t>ELEC</t>
  </si>
  <si>
    <t>Electrotècnia</t>
  </si>
  <si>
    <t>340220</t>
  </si>
  <si>
    <t>TMDM</t>
  </si>
  <si>
    <t>Tècniques de manteniment i diagnòstic en motors i</t>
  </si>
  <si>
    <t>340221</t>
  </si>
  <si>
    <t>VEEH</t>
  </si>
  <si>
    <t>Vehicles elèctrics i híbrids</t>
  </si>
  <si>
    <t>340222</t>
  </si>
  <si>
    <t>DMDE</t>
  </si>
  <si>
    <t>Disseny de màquines i dispositius elèctrics</t>
  </si>
  <si>
    <t>340223</t>
  </si>
  <si>
    <t>SIFE</t>
  </si>
  <si>
    <t>Sistemes fotovoltaics i eòlics</t>
  </si>
  <si>
    <t>340227</t>
  </si>
  <si>
    <t>LUMI</t>
  </si>
  <si>
    <t>Luminotècnia</t>
  </si>
  <si>
    <t>340229</t>
  </si>
  <si>
    <t>GSEP</t>
  </si>
  <si>
    <t>Gestió de Sistemes Elèctrics de Potència i Estalvi</t>
  </si>
  <si>
    <t>340601</t>
  </si>
  <si>
    <t>MCME</t>
  </si>
  <si>
    <t>Modelat i Control de Màquines Elèctriques</t>
  </si>
  <si>
    <t>340610</t>
  </si>
  <si>
    <t>GEEN</t>
  </si>
  <si>
    <t>Gestió de l'Energia</t>
  </si>
  <si>
    <t>710</t>
  </si>
  <si>
    <t>340003</t>
  </si>
  <si>
    <t>SOAC</t>
  </si>
  <si>
    <t>Sostenibilitat i accessibilitat</t>
  </si>
  <si>
    <t>TRA</t>
  </si>
  <si>
    <t>340004</t>
  </si>
  <si>
    <t>SOAP</t>
  </si>
  <si>
    <t>Sostenibilitat aplicada</t>
  </si>
  <si>
    <t>340035</t>
  </si>
  <si>
    <t>SIEK</t>
  </si>
  <si>
    <t>Sistemes electrònics</t>
  </si>
  <si>
    <t>340100</t>
  </si>
  <si>
    <t>ELPO</t>
  </si>
  <si>
    <t>Electrònica de potència</t>
  </si>
  <si>
    <t>340123</t>
  </si>
  <si>
    <t>ELDI</t>
  </si>
  <si>
    <t>Electrònica digital</t>
  </si>
  <si>
    <t>340124</t>
  </si>
  <si>
    <t>ELAN</t>
  </si>
  <si>
    <t>Electrònica analògica</t>
  </si>
  <si>
    <t>340125</t>
  </si>
  <si>
    <t>340126</t>
  </si>
  <si>
    <t>SIDI</t>
  </si>
  <si>
    <t>Sistemes digitals</t>
  </si>
  <si>
    <t>340127</t>
  </si>
  <si>
    <t>Instrumentació electrònica</t>
  </si>
  <si>
    <t>340243</t>
  </si>
  <si>
    <t>ENRE</t>
  </si>
  <si>
    <t>Energies renovables</t>
  </si>
  <si>
    <t>340245</t>
  </si>
  <si>
    <t>SIIN</t>
  </si>
  <si>
    <t>Sistemes d'instrumentació</t>
  </si>
  <si>
    <t>340410</t>
  </si>
  <si>
    <t>340470</t>
  </si>
  <si>
    <t>DSCE</t>
  </si>
  <si>
    <t>Disseny i simulació de circuits electrònics</t>
  </si>
  <si>
    <t>340604</t>
  </si>
  <si>
    <t>SEAI</t>
  </si>
  <si>
    <t>Sist. Electrònics Avançats i Integració de Fonts d</t>
  </si>
  <si>
    <t>340606</t>
  </si>
  <si>
    <t>SENS</t>
  </si>
  <si>
    <t>Sensors i MEMS</t>
  </si>
  <si>
    <t>340607</t>
  </si>
  <si>
    <t>Sistemes Digitals</t>
  </si>
  <si>
    <t>340624</t>
  </si>
  <si>
    <t>SDAV</t>
  </si>
  <si>
    <t>Sistemes Digitals Avançats</t>
  </si>
  <si>
    <t>340636</t>
  </si>
  <si>
    <t>FOME</t>
  </si>
  <si>
    <t>Fonaments de mecànica</t>
  </si>
  <si>
    <t>340637</t>
  </si>
  <si>
    <t>FEIN</t>
  </si>
  <si>
    <t>Fonaments d'electrònica i instrumentació</t>
  </si>
  <si>
    <t>712</t>
  </si>
  <si>
    <t>340034</t>
  </si>
  <si>
    <t>SIME</t>
  </si>
  <si>
    <t>Sistemes mecànics</t>
  </si>
  <si>
    <t>340050</t>
  </si>
  <si>
    <t>TEMA</t>
  </si>
  <si>
    <t>Teoria de màquines</t>
  </si>
  <si>
    <t>340055</t>
  </si>
  <si>
    <t>DIMA</t>
  </si>
  <si>
    <t>Disseny de màquines</t>
  </si>
  <si>
    <t>340059</t>
  </si>
  <si>
    <t>340060</t>
  </si>
  <si>
    <t>DSAO</t>
  </si>
  <si>
    <t>Disseny i simulació assistit per ordinador</t>
  </si>
  <si>
    <t>340073</t>
  </si>
  <si>
    <t>MECA</t>
  </si>
  <si>
    <t>Mecànica</t>
  </si>
  <si>
    <t>340076</t>
  </si>
  <si>
    <t>TAD2</t>
  </si>
  <si>
    <t>Taller de disseny II</t>
  </si>
  <si>
    <t>340078</t>
  </si>
  <si>
    <t>DIAO</t>
  </si>
  <si>
    <t>Disseny assistit per ordinador</t>
  </si>
  <si>
    <t>340083</t>
  </si>
  <si>
    <t>DIME</t>
  </si>
  <si>
    <t>Disseny de mecanismes</t>
  </si>
  <si>
    <t>340207</t>
  </si>
  <si>
    <t>DMAO</t>
  </si>
  <si>
    <t>Disseny de màquines assistit per ordinador</t>
  </si>
  <si>
    <t>340600</t>
  </si>
  <si>
    <t>DIAP</t>
  </si>
  <si>
    <t>Dinàmica Aplicada</t>
  </si>
  <si>
    <t>713</t>
  </si>
  <si>
    <t>340022</t>
  </si>
  <si>
    <t>QUIM</t>
  </si>
  <si>
    <t>Química</t>
  </si>
  <si>
    <t>717</t>
  </si>
  <si>
    <t>340024</t>
  </si>
  <si>
    <t>EXGR</t>
  </si>
  <si>
    <t>Expressió gràfica</t>
  </si>
  <si>
    <t>340053</t>
  </si>
  <si>
    <t>EXG2</t>
  </si>
  <si>
    <t>Expressió gràfica II</t>
  </si>
  <si>
    <t>340075</t>
  </si>
  <si>
    <t>DIRT</t>
  </si>
  <si>
    <t>Disseny i representació tècnica</t>
  </si>
  <si>
    <t>340079</t>
  </si>
  <si>
    <t>DIBA</t>
  </si>
  <si>
    <t>Disseny bàsic</t>
  </si>
  <si>
    <t>340081</t>
  </si>
  <si>
    <t>DIPR</t>
  </si>
  <si>
    <t>Disseny i producte</t>
  </si>
  <si>
    <t>340082</t>
  </si>
  <si>
    <t>MEDI</t>
  </si>
  <si>
    <t>Metodologia del disseny</t>
  </si>
  <si>
    <t>340086</t>
  </si>
  <si>
    <t>MAPR</t>
  </si>
  <si>
    <t>Maquetació i prototipatge</t>
  </si>
  <si>
    <t>340268</t>
  </si>
  <si>
    <t>ENUA</t>
  </si>
  <si>
    <t>Enginyeria de la usabilitat i l'accessibilitat</t>
  </si>
  <si>
    <t>721</t>
  </si>
  <si>
    <t>340023</t>
  </si>
  <si>
    <t>FIS1</t>
  </si>
  <si>
    <t>Física I</t>
  </si>
  <si>
    <t>340027</t>
  </si>
  <si>
    <t>FIS2</t>
  </si>
  <si>
    <t>Física II</t>
  </si>
  <si>
    <t>340367</t>
  </si>
  <si>
    <t>FISI</t>
  </si>
  <si>
    <t>Física</t>
  </si>
  <si>
    <t>723</t>
  </si>
  <si>
    <t>340020</t>
  </si>
  <si>
    <t>INFO</t>
  </si>
  <si>
    <t>Informàtica</t>
  </si>
  <si>
    <t>340368</t>
  </si>
  <si>
    <t>FOPR</t>
  </si>
  <si>
    <t>Fonaments de programació</t>
  </si>
  <si>
    <t>340371</t>
  </si>
  <si>
    <t>PRO1</t>
  </si>
  <si>
    <t>Programació I</t>
  </si>
  <si>
    <t>340374</t>
  </si>
  <si>
    <t>ESIN</t>
  </si>
  <si>
    <t>Estructura de la Informació</t>
  </si>
  <si>
    <t>340376</t>
  </si>
  <si>
    <t>INEP</t>
  </si>
  <si>
    <t>Introducció a l'Enginyeria del Programari</t>
  </si>
  <si>
    <t>340379</t>
  </si>
  <si>
    <t>AMEP</t>
  </si>
  <si>
    <t>Ampliació a l'Enginyeria del Programari</t>
  </si>
  <si>
    <t>340380</t>
  </si>
  <si>
    <t>PROP</t>
  </si>
  <si>
    <t>Projecte de Programació</t>
  </si>
  <si>
    <t>340453</t>
  </si>
  <si>
    <t>DAMO</t>
  </si>
  <si>
    <t>Desenvolupament d'aplicacions mòbils</t>
  </si>
  <si>
    <t>340454</t>
  </si>
  <si>
    <t>INDI</t>
  </si>
  <si>
    <t>Interacció i disseny d'interfícies</t>
  </si>
  <si>
    <t>340455</t>
  </si>
  <si>
    <t>REIN</t>
  </si>
  <si>
    <t>Recuperació de la Informació</t>
  </si>
  <si>
    <t>340456</t>
  </si>
  <si>
    <t>PMUD</t>
  </si>
  <si>
    <t>Programació multiplataforma i distribuïda</t>
  </si>
  <si>
    <t>340457</t>
  </si>
  <si>
    <t>DABD</t>
  </si>
  <si>
    <t>Disseny i Administració de Bases de Dades</t>
  </si>
  <si>
    <t>340458</t>
  </si>
  <si>
    <t>MIDA</t>
  </si>
  <si>
    <t>Mineria de Dades</t>
  </si>
  <si>
    <t>729</t>
  </si>
  <si>
    <t>340038</t>
  </si>
  <si>
    <t>FENT</t>
  </si>
  <si>
    <t>Fonaments d'enginyeria tèrmica</t>
  </si>
  <si>
    <t>340039</t>
  </si>
  <si>
    <t>MFLU</t>
  </si>
  <si>
    <t>Mecànica de fluids</t>
  </si>
  <si>
    <t>340056</t>
  </si>
  <si>
    <t>ETER</t>
  </si>
  <si>
    <t>Enginyeria tèrmica</t>
  </si>
  <si>
    <t>340058</t>
  </si>
  <si>
    <t>ENFL</t>
  </si>
  <si>
    <t>Enginyeria de fluids</t>
  </si>
  <si>
    <t>340208</t>
  </si>
  <si>
    <t>MATH</t>
  </si>
  <si>
    <t>Màquines tèrmiques i hidràuliques</t>
  </si>
  <si>
    <t>732</t>
  </si>
  <si>
    <t>340028</t>
  </si>
  <si>
    <t>EMPR</t>
  </si>
  <si>
    <t>Empresa</t>
  </si>
  <si>
    <t>340355</t>
  </si>
  <si>
    <t>340381</t>
  </si>
  <si>
    <t>EESO</t>
  </si>
  <si>
    <t>Economia, ètica i societat</t>
  </si>
  <si>
    <t>340385</t>
  </si>
  <si>
    <t>GEET</t>
  </si>
  <si>
    <t>Gestió d'empreses TIC</t>
  </si>
  <si>
    <t>736</t>
  </si>
  <si>
    <t>340280</t>
  </si>
  <si>
    <t>TEEE</t>
  </si>
  <si>
    <t>Tècniques d'escriptura per l'enginyeria</t>
  </si>
  <si>
    <t>340281</t>
  </si>
  <si>
    <t>TCAP</t>
  </si>
  <si>
    <t>Tècniques de comunicació acadèmiques i professiona</t>
  </si>
  <si>
    <t>340282</t>
  </si>
  <si>
    <t>HADP</t>
  </si>
  <si>
    <t>Habilitats acadèmiques pel desenvolupament d'un pr</t>
  </si>
  <si>
    <t>340283</t>
  </si>
  <si>
    <t>PRTL</t>
  </si>
  <si>
    <t>Pràctica en tercera llengua</t>
  </si>
  <si>
    <t>737</t>
  </si>
  <si>
    <t>340051</t>
  </si>
  <si>
    <t>RMA2</t>
  </si>
  <si>
    <t>Resistència dels materials II</t>
  </si>
  <si>
    <t>340054</t>
  </si>
  <si>
    <t>RMA1</t>
  </si>
  <si>
    <t>Resistència dels Materials I</t>
  </si>
  <si>
    <t>340057</t>
  </si>
  <si>
    <t>ESCI</t>
  </si>
  <si>
    <t>Estructures i construccions industrials</t>
  </si>
  <si>
    <t>340077</t>
  </si>
  <si>
    <t>ELRM</t>
  </si>
  <si>
    <t>Elasticitat i resistència dels materials</t>
  </si>
  <si>
    <t>340203</t>
  </si>
  <si>
    <t>TESA</t>
  </si>
  <si>
    <t>Tècniques experimentals i de simulació d'anàlisi d</t>
  </si>
  <si>
    <t>739</t>
  </si>
  <si>
    <t>743</t>
  </si>
  <si>
    <t>340021</t>
  </si>
  <si>
    <t>FOMA</t>
  </si>
  <si>
    <t>Fonaments matemàtics</t>
  </si>
  <si>
    <t>340025</t>
  </si>
  <si>
    <t>EQDI</t>
  </si>
  <si>
    <t>Equacions diferencials</t>
  </si>
  <si>
    <t>340026</t>
  </si>
  <si>
    <t>CAAV</t>
  </si>
  <si>
    <t>Càlcul avançat</t>
  </si>
  <si>
    <t>340029</t>
  </si>
  <si>
    <t>ESTA</t>
  </si>
  <si>
    <t>Estadística</t>
  </si>
  <si>
    <t>340070</t>
  </si>
  <si>
    <t>MADI</t>
  </si>
  <si>
    <t>Matemàtiques pel disseny</t>
  </si>
  <si>
    <t>340354</t>
  </si>
  <si>
    <t>340366</t>
  </si>
  <si>
    <t>340370</t>
  </si>
  <si>
    <t>MATD</t>
  </si>
  <si>
    <t>Matemàtica discreta</t>
  </si>
  <si>
    <t>340373</t>
  </si>
  <si>
    <t>LOAL</t>
  </si>
  <si>
    <t>Lògica i Àlgebra</t>
  </si>
  <si>
    <t>340602</t>
  </si>
  <si>
    <t>Simulació i Optimització</t>
  </si>
  <si>
    <t>744</t>
  </si>
  <si>
    <t>340005</t>
  </si>
  <si>
    <t>340265</t>
  </si>
  <si>
    <t>DIDU</t>
  </si>
  <si>
    <t>Disseny inclusiu i disseny centrat en l'usuari</t>
  </si>
  <si>
    <t>340356</t>
  </si>
  <si>
    <t>XACO</t>
  </si>
  <si>
    <t>Xarxes de Computadors</t>
  </si>
  <si>
    <t>340357</t>
  </si>
  <si>
    <t>INTE</t>
  </si>
  <si>
    <t>Internet</t>
  </si>
  <si>
    <t>340360</t>
  </si>
  <si>
    <t>XAMU</t>
  </si>
  <si>
    <t>Xarxes multimèdia</t>
  </si>
  <si>
    <t>340362</t>
  </si>
  <si>
    <t>SEAX</t>
  </si>
  <si>
    <t>Seguretat i Administració de Xarxes</t>
  </si>
  <si>
    <t>340609</t>
  </si>
  <si>
    <t>Xarxes de Comunicacions</t>
  </si>
  <si>
    <t>Total general</t>
  </si>
  <si>
    <t>ACAP</t>
  </si>
  <si>
    <t>Accessibilitat aplicada</t>
  </si>
  <si>
    <t>dept</t>
  </si>
  <si>
    <t>curs</t>
  </si>
  <si>
    <t>codi</t>
  </si>
  <si>
    <t>sigla</t>
  </si>
  <si>
    <t>Q1 
num 
grup 
gran</t>
  </si>
  <si>
    <t>Q1 
est</t>
  </si>
  <si>
    <t>Q1 
num 
grup 
petit</t>
  </si>
  <si>
    <t>Q2 
est</t>
  </si>
  <si>
    <t>Q2 
num 
grup 
petit</t>
  </si>
  <si>
    <t>Q2 
num 
grup 
gran</t>
  </si>
  <si>
    <t>punts
Q1</t>
  </si>
  <si>
    <t>punts
Q2</t>
  </si>
  <si>
    <t>punts
Q1+Q2</t>
  </si>
  <si>
    <t>punts
grup 
gran</t>
  </si>
  <si>
    <t>punts
grup
petit</t>
  </si>
  <si>
    <t>Descripció</t>
  </si>
  <si>
    <t>Enginyeria en Automàtica i Electrònica Industrial</t>
  </si>
  <si>
    <t>Grau en Enginyeria de Disseny Industrial i Desenvolupament del Producte</t>
  </si>
  <si>
    <t>Grau en Enginyeria Electrica</t>
  </si>
  <si>
    <t>Grau en Enginyeria Informàtica</t>
  </si>
  <si>
    <t>Grau en Enginyeria Electrònica Industrial i Automàtica</t>
  </si>
  <si>
    <t>Grau en Enginyeria Mecànica</t>
  </si>
  <si>
    <t>Màster Universitari en Enginyeria de Sistemes Automàtics i Electrònica Industrial</t>
  </si>
  <si>
    <t>Grau en Enginyeria de Sistemes Electrònics</t>
  </si>
  <si>
    <t>tit.</t>
  </si>
  <si>
    <t>Total</t>
  </si>
  <si>
    <t>2013/14</t>
  </si>
  <si>
    <t>2014/15</t>
  </si>
  <si>
    <t>2015/16</t>
  </si>
  <si>
    <t>EPSEVG</t>
  </si>
  <si>
    <t>AC</t>
  </si>
  <si>
    <t>CMEM</t>
  </si>
  <si>
    <t>ESAII</t>
  </si>
  <si>
    <t>EE</t>
  </si>
  <si>
    <t>EEL</t>
  </si>
  <si>
    <t>EM</t>
  </si>
  <si>
    <t>EQ</t>
  </si>
  <si>
    <t>EGE</t>
  </si>
  <si>
    <t>CS</t>
  </si>
  <si>
    <t>MF</t>
  </si>
  <si>
    <t>OE</t>
  </si>
  <si>
    <t>RMEE</t>
  </si>
  <si>
    <t>TSC</t>
  </si>
  <si>
    <t>ENTEL</t>
  </si>
  <si>
    <t>Credits
ECTS</t>
  </si>
  <si>
    <t>SEDI</t>
  </si>
  <si>
    <t>Sistemes electrònics pel disseny</t>
  </si>
  <si>
    <t>Total
PUNTS</t>
  </si>
  <si>
    <t>MARK</t>
  </si>
  <si>
    <t>Marketing i producció</t>
  </si>
  <si>
    <t>Total Encarrec</t>
  </si>
  <si>
    <t>Punts per cada TFG</t>
  </si>
  <si>
    <t>Punts per cada Pext</t>
  </si>
  <si>
    <t>Hores/sem Optatives</t>
  </si>
  <si>
    <t>rdep</t>
  </si>
  <si>
    <t>Punts per OPT a afegir</t>
  </si>
  <si>
    <t>Hores per ECTS
G.Gran</t>
  </si>
  <si>
    <t>Hores per ECTS
G.Petit</t>
  </si>
  <si>
    <t>2016/17</t>
  </si>
  <si>
    <t>Punts en excés:</t>
  </si>
  <si>
    <t>Maxim Punts 1ª Volta:</t>
  </si>
  <si>
    <t>340088</t>
  </si>
  <si>
    <t>340098</t>
  </si>
  <si>
    <t xml:space="preserve">Total punts afegits fora de l'encàrrec:                                                                                                                                      </t>
  </si>
  <si>
    <t>Total=</t>
  </si>
  <si>
    <t>Fonaments matemàtics (curs anivellament)</t>
  </si>
  <si>
    <t>Física I (curs anivellament)</t>
  </si>
  <si>
    <t>749</t>
  </si>
  <si>
    <t>748</t>
  </si>
  <si>
    <t>Etiquetes de fila</t>
  </si>
  <si>
    <t>FIS</t>
  </si>
  <si>
    <t>MAT</t>
  </si>
  <si>
    <t>7xx</t>
  </si>
  <si>
    <t>x</t>
  </si>
  <si>
    <t>340 Total</t>
  </si>
  <si>
    <t>701 Total</t>
  </si>
  <si>
    <t>702 Total</t>
  </si>
  <si>
    <t>707 Total</t>
  </si>
  <si>
    <t>709 Total</t>
  </si>
  <si>
    <t>710 Total</t>
  </si>
  <si>
    <t>712 Total</t>
  </si>
  <si>
    <t>713 Total</t>
  </si>
  <si>
    <t>717 Total</t>
  </si>
  <si>
    <t>723 Total</t>
  </si>
  <si>
    <t>729 Total</t>
  </si>
  <si>
    <t>732 Total</t>
  </si>
  <si>
    <t>736 Total</t>
  </si>
  <si>
    <t>737 Total</t>
  </si>
  <si>
    <t>744 Total</t>
  </si>
  <si>
    <t>748 Total</t>
  </si>
  <si>
    <t>749 Total</t>
  </si>
  <si>
    <t>Curs</t>
  </si>
  <si>
    <t>Dep.</t>
  </si>
  <si>
    <t>340xxx</t>
  </si>
  <si>
    <t>TOTAL</t>
  </si>
  <si>
    <t>Q1</t>
  </si>
  <si>
    <t>Q2</t>
  </si>
  <si>
    <r>
      <t xml:space="preserve">
</t>
    </r>
    <r>
      <rPr>
        <b/>
        <sz val="10"/>
        <rFont val="Arial"/>
        <family val="2"/>
      </rPr>
      <t>ENCÀRREC DOCENT EPSEVG -  2016/17 (v10)
Ordenat per: Departaments.
Proposta aprovada en la Junta del 07/04/2016</t>
    </r>
    <r>
      <rPr>
        <sz val="10"/>
        <rFont val="Arial"/>
        <family val="2"/>
      </rPr>
      <t xml:space="preserve">
nom assignatura</t>
    </r>
  </si>
  <si>
    <r>
      <t xml:space="preserve">
ENCÀRREC DOCENT EPSEVG -  2016/17 (v10)
Ordenat per: Titulacions i cursos.
Proposta aprovada en la Junta del 07/04/2016
</t>
    </r>
    <r>
      <rPr>
        <sz val="10"/>
        <rFont val="Arial"/>
        <family val="2"/>
      </rPr>
      <t>nom assignatura</t>
    </r>
  </si>
  <si>
    <t>Amb els punts 2ª volta:</t>
  </si>
  <si>
    <t>punts gg</t>
  </si>
  <si>
    <t>punts gp</t>
  </si>
  <si>
    <t>total punts</t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</si>
  <si>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(2ª Volta) 
EPSEVG -  2016/17 (v10)
Ordenat per: Departaments.
</t>
    </r>
    <r>
      <rPr>
        <sz val="10"/>
        <rFont val="Arial"/>
        <family val="2"/>
      </rPr>
      <t xml:space="preserve">
nom assignatura</t>
    </r>
  </si>
  <si>
    <t>num</t>
  </si>
  <si>
    <t>Total 707</t>
  </si>
  <si>
    <t>Total 710</t>
  </si>
  <si>
    <t>Total 713</t>
  </si>
  <si>
    <t>Total 729</t>
  </si>
  <si>
    <t>Total 744</t>
  </si>
  <si>
    <t>D-mbd</t>
  </si>
  <si>
    <t>Punts del 707 al 744 en SOAC</t>
  </si>
  <si>
    <t>cred</t>
  </si>
  <si>
    <t>DEKM</t>
  </si>
  <si>
    <t>percent</t>
  </si>
  <si>
    <t>cur</t>
  </si>
  <si>
    <t>assignatura</t>
  </si>
  <si>
    <t>Assignatures compartides entre departaments: % repartiment revisable cada any</t>
  </si>
  <si>
    <t>Maxim Punts:</t>
  </si>
  <si>
    <t>2017/18</t>
  </si>
  <si>
    <t>MBDisseny</t>
  </si>
  <si>
    <t>Assignacio</t>
  </si>
  <si>
    <t>THATC</t>
  </si>
  <si>
    <t>Variacio%</t>
  </si>
  <si>
    <t>MBDis.</t>
  </si>
  <si>
    <t>Assignacó</t>
  </si>
  <si>
    <t>Amb MBD</t>
  </si>
  <si>
    <t>Sense MBD</t>
  </si>
  <si>
    <t>Diferencia</t>
  </si>
  <si>
    <t>Diferencia:</t>
  </si>
  <si>
    <t>Direrencia:</t>
  </si>
  <si>
    <t>MBDisseny:</t>
  </si>
  <si>
    <t>Encarrec (excepre MBDisseny)</t>
  </si>
  <si>
    <t>Total:</t>
  </si>
  <si>
    <t>756</t>
  </si>
  <si>
    <t>756 Total</t>
  </si>
  <si>
    <t>B</t>
  </si>
  <si>
    <t>GRAUS</t>
  </si>
  <si>
    <t>MASTERS</t>
  </si>
  <si>
    <t>AL-001</t>
  </si>
  <si>
    <t>AL-002</t>
  </si>
  <si>
    <t>AL-008</t>
  </si>
  <si>
    <t>AL-010</t>
  </si>
  <si>
    <t>AL-011</t>
  </si>
  <si>
    <t>AL-012</t>
  </si>
  <si>
    <t>AL-013</t>
  </si>
  <si>
    <t>AL-019</t>
  </si>
  <si>
    <t>AL-102</t>
  </si>
  <si>
    <t>AL-103</t>
  </si>
  <si>
    <t>AL-104</t>
  </si>
  <si>
    <t>AL-106</t>
  </si>
  <si>
    <t>AL-114</t>
  </si>
  <si>
    <t>AL-116</t>
  </si>
  <si>
    <t>AI-101</t>
  </si>
  <si>
    <t>AI-109</t>
  </si>
  <si>
    <t>AI-111</t>
  </si>
  <si>
    <t>AI-112</t>
  </si>
  <si>
    <t>AI-113</t>
  </si>
  <si>
    <t>AI-115</t>
  </si>
  <si>
    <t>AI-117</t>
  </si>
  <si>
    <t>BI-101</t>
  </si>
  <si>
    <t>OBC</t>
  </si>
  <si>
    <t>Design, theory and criticism</t>
  </si>
  <si>
    <t>Design, project and environment</t>
  </si>
  <si>
    <t>DPRE</t>
  </si>
  <si>
    <t>DTEC</t>
  </si>
  <si>
    <t>Design, technology and innovation</t>
  </si>
  <si>
    <t>DTEI</t>
  </si>
  <si>
    <t>Design and Society</t>
  </si>
  <si>
    <t>DSOC</t>
  </si>
  <si>
    <t>Data Driven Design</t>
  </si>
  <si>
    <t>DADR</t>
  </si>
  <si>
    <t>Design processes in complex systems</t>
  </si>
  <si>
    <t>DPCS</t>
  </si>
  <si>
    <t>Methods and Processes of Research in Innovative Design and Technology</t>
  </si>
  <si>
    <t>MPID</t>
  </si>
  <si>
    <t>Creativity net and technology</t>
  </si>
  <si>
    <t>CRTE</t>
  </si>
  <si>
    <t>Innovation-Research in Design and Technology</t>
  </si>
  <si>
    <t>IRDT</t>
  </si>
  <si>
    <t>Trabajo Fin de Master</t>
  </si>
  <si>
    <t>Total 701</t>
  </si>
  <si>
    <t>Total 702</t>
  </si>
  <si>
    <t>Total 717</t>
  </si>
  <si>
    <t>Total 749</t>
  </si>
  <si>
    <t>Màster Interuniversitari en Estudis Avançats en Disseny - Barcelona (MBDisseny)</t>
  </si>
  <si>
    <t>Punts assignats a l'encarrec docent 2017/18:</t>
  </si>
  <si>
    <t xml:space="preserve">           Punts assignats a l’encàrrec docent 2016/17:      </t>
  </si>
  <si>
    <t>1.       Actualitzar el nombre d’estudiants i grups a la previsió de matricula i ajust hores/setm =</t>
  </si>
  <si>
    <t>Amb MBDisseny</t>
  </si>
  <si>
    <t>reservats MBDisseny</t>
  </si>
  <si>
    <t>Sense MBDisseny</t>
  </si>
  <si>
    <t xml:space="preserve">                Subtotal:</t>
  </si>
  <si>
    <r>
      <t xml:space="preserve"> </t>
    </r>
    <r>
      <rPr>
        <b/>
        <sz val="14"/>
        <rFont val="Times New Roman"/>
        <family val="1"/>
      </rPr>
      <t xml:space="preserve">       </t>
    </r>
    <r>
      <rPr>
        <b/>
        <sz val="14"/>
        <rFont val="Calibri"/>
        <family val="2"/>
        <scheme val="minor"/>
      </rPr>
      <t>Encàrrec 2017/18 resultant :</t>
    </r>
  </si>
  <si>
    <r>
      <t xml:space="preserve"> </t>
    </r>
    <r>
      <rPr>
        <sz val="14"/>
        <rFont val="Times New Roman"/>
        <family val="1"/>
      </rPr>
      <t xml:space="preserve">       </t>
    </r>
    <r>
      <rPr>
        <sz val="14"/>
        <rFont val="Calibri"/>
        <family val="2"/>
        <scheme val="minor"/>
      </rPr>
      <t>Encàrrec 2017/18 assignat :</t>
    </r>
  </si>
  <si>
    <t>extra EGE MBDisseny</t>
  </si>
  <si>
    <t>Total excepte MBDisseny</t>
  </si>
  <si>
    <t>Total amb MBDisseny</t>
  </si>
  <si>
    <t>Punts que queden fora de l'encàrrec 2017/18:</t>
  </si>
  <si>
    <t>Assignacio de Punts:</t>
  </si>
  <si>
    <t>Assignació de Punts:</t>
  </si>
  <si>
    <t>Variacio</t>
  </si>
  <si>
    <t>MBDisseny - Màster Barcelona Disseny</t>
  </si>
  <si>
    <t>EPS - European Project Semester</t>
  </si>
  <si>
    <t>percentgg</t>
  </si>
  <si>
    <t>percentpg</t>
  </si>
  <si>
    <t>PADs</t>
  </si>
  <si>
    <t xml:space="preserve">MUESAEI </t>
  </si>
  <si>
    <t>Diferencia =</t>
  </si>
  <si>
    <t xml:space="preserve">4.       Passar de 0,04 a 0,05 PADs per cada Pràctica Externa  = </t>
  </si>
  <si>
    <t>Punts per cada TFM</t>
  </si>
  <si>
    <r>
      <t xml:space="preserve">
ENCÀRREC DOCENT EPSEVG -  2017/18 (v2.2)
Master Interuniversitari en Estudis Avançats en Disseny - Barcelona (MBDisseny).
</t>
    </r>
    <r>
      <rPr>
        <sz val="10"/>
        <rFont val="Arial"/>
        <family val="2"/>
      </rPr>
      <t>nom assignatura</t>
    </r>
  </si>
  <si>
    <r>
      <t xml:space="preserve">
ENCÀRREC DOCENT EPSEVG -  2017/18 (v2.2)
Ordenat per: Titulacions i cursos.
</t>
    </r>
    <r>
      <rPr>
        <sz val="10"/>
        <rFont val="Arial"/>
        <family val="2"/>
      </rPr>
      <t>nom assignatura</t>
    </r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</si>
  <si>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EPSEVG-2017/18 (v2.2)
Ordenat per: Titulacions i cursos.
</t>
    </r>
    <r>
      <rPr>
        <sz val="10"/>
        <rFont val="Arial"/>
        <family val="2"/>
      </rPr>
      <t xml:space="preserve">
nom assignatura</t>
    </r>
  </si>
  <si>
    <t>Encarrec (excepte MBDisseny)</t>
  </si>
  <si>
    <t>Extra EGE=</t>
  </si>
  <si>
    <t xml:space="preserve">Extra EGE = </t>
  </si>
  <si>
    <t>Física (curs anivellament)</t>
  </si>
  <si>
    <t>7.       Punts extra per MBDisseny - EGE   =</t>
  </si>
  <si>
    <t xml:space="preserve">2.       Mantenir el curs d’anivellament de Matemàtiques i Física (24,75+2,7 PADs) als graus  =  </t>
  </si>
  <si>
    <t xml:space="preserve">6.       Puns reservats al MBDisseny = </t>
  </si>
  <si>
    <t xml:space="preserve">3.       Passar de 0,5 a 0,54 PADs per cada estudiant de TFG  = </t>
  </si>
  <si>
    <t xml:space="preserve">3.      Pràctiques externes: Punts de 0,05 a 1 per cada pràctica curricular prevista:             </t>
  </si>
  <si>
    <t>Nom del Laboratori docent o</t>
  </si>
  <si>
    <t>Aula informàtica</t>
  </si>
  <si>
    <t>llocs</t>
  </si>
  <si>
    <t>treball</t>
  </si>
  <si>
    <t>est/</t>
  </si>
  <si>
    <t>lloc</t>
  </si>
  <si>
    <t>est</t>
  </si>
  <si>
    <t>Màquines Elèctriques</t>
  </si>
  <si>
    <t>Tractaments tèrmics (1)</t>
  </si>
  <si>
    <t>Control avançat</t>
  </si>
  <si>
    <t>Disseny de Sistemes Interactius</t>
  </si>
  <si>
    <t>(MUESAEI)</t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</si>
  <si>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EPSEVG-2017/18 (v2.2)
Ordenat per: Departaments
</t>
    </r>
    <r>
      <rPr>
        <sz val="10"/>
        <rFont val="Arial"/>
        <family val="2"/>
      </rPr>
      <t xml:space="preserve">
nom assignatura</t>
    </r>
  </si>
  <si>
    <t>PLCS</t>
  </si>
  <si>
    <t>Controladors Lògics Programables</t>
  </si>
  <si>
    <t xml:space="preserve">1.      Química de primer: 11 grups de laboratori de química al Q1 area industrial:            </t>
  </si>
  <si>
    <t>v2.4</t>
  </si>
  <si>
    <t xml:space="preserve">5.       Reconvertir 18 PADs del grup R3 (MUESAEI) en una nova optativa (PLCS) = </t>
  </si>
  <si>
    <t>TFG</t>
  </si>
  <si>
    <t>TFM</t>
  </si>
  <si>
    <t xml:space="preserve">2.      TFG/TFM: Punts restants de 0,54  a 3 PADs per cada estudiant previst  (Graus i MUESAEI)                 </t>
  </si>
  <si>
    <t>Aprovat Junta 6/4/17</t>
  </si>
  <si>
    <t>Graus</t>
  </si>
  <si>
    <r>
      <t xml:space="preserve">
ENCÀRREC DOCENT EPSEVG -  2017/18
Aprovat Junta 6/4/2017
Ordenat per: Departaments
</t>
    </r>
    <r>
      <rPr>
        <sz val="10"/>
        <rFont val="Arial"/>
        <family val="2"/>
      </rPr>
      <t>nom assignatura</t>
    </r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</si>
  <si>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EPSEVG-2017/18
Aprovat Junta 6/4/2017
Ordenat per: Titulacions i cursos.
</t>
    </r>
    <r>
      <rPr>
        <sz val="10"/>
        <rFont val="Arial"/>
        <family val="2"/>
      </rPr>
      <t xml:space="preserve">
nom assignatura</t>
    </r>
  </si>
  <si>
    <r>
      <t xml:space="preserve">
ENCÀRREC DOCENT EPSEVG -  2017/18
Aprovat Junta 6/4/2017
Master Interuniversitari en Estudis Avançats en Disseny - Barcelona (MBDisseny).
</t>
    </r>
    <r>
      <rPr>
        <sz val="10"/>
        <rFont val="Arial"/>
        <family val="2"/>
      </rPr>
      <t>nom assignatura</t>
    </r>
  </si>
  <si>
    <t>Aprovat Junta 6/4/2017</t>
  </si>
  <si>
    <t>B01</t>
  </si>
  <si>
    <t>B02</t>
  </si>
  <si>
    <t>B03</t>
  </si>
  <si>
    <t>B11</t>
  </si>
  <si>
    <t>B12</t>
  </si>
  <si>
    <t>B21</t>
  </si>
  <si>
    <t>B31</t>
  </si>
  <si>
    <t>B22</t>
  </si>
  <si>
    <t>B32</t>
  </si>
  <si>
    <t>B41</t>
  </si>
  <si>
    <t>R01</t>
  </si>
  <si>
    <t>Punts per TFM-B</t>
  </si>
  <si>
    <t>Encarrec total</t>
  </si>
  <si>
    <t>UA</t>
  </si>
  <si>
    <t>Titulació</t>
  </si>
  <si>
    <t>Tipus Assignat</t>
  </si>
  <si>
    <t>Ob</t>
  </si>
  <si>
    <t>Op</t>
  </si>
  <si>
    <t>Codi Assignat</t>
  </si>
  <si>
    <r>
      <t xml:space="preserve">
ENCÀRREC DOCENT EPSEVG -  2017/18
Aprovat Junta 6/4/2017
Ordenat per: Titulacions i cursos.
</t>
    </r>
    <r>
      <rPr>
        <b/>
        <sz val="10"/>
        <color rgb="FF0000FF"/>
        <rFont val="Arial"/>
        <family val="2"/>
      </rPr>
      <t>Nom Assignatura</t>
    </r>
  </si>
  <si>
    <t>GrupsQ1 
G</t>
  </si>
  <si>
    <t>Grups Q1 
P</t>
  </si>
  <si>
    <t>Grups Q2 
G</t>
  </si>
  <si>
    <t>Grups Q2 
P</t>
  </si>
  <si>
    <t>H per ECTS
G</t>
  </si>
  <si>
    <t>H per ECTS
P</t>
  </si>
  <si>
    <t>H per ECTS Total</t>
  </si>
  <si>
    <t>Punts docents totals 1a volta</t>
  </si>
  <si>
    <t>Punts docents totals 2a volta</t>
  </si>
  <si>
    <t>European Project Semester - Optativitat transversal a les titulacions</t>
  </si>
  <si>
    <t>Codis pendens d'assignació</t>
  </si>
  <si>
    <t>Rxx</t>
  </si>
  <si>
    <t>Nova optativa (titulació R)</t>
  </si>
  <si>
    <t>Bxx</t>
  </si>
  <si>
    <t>Noves assignatures del nou màster (titulació B)</t>
  </si>
  <si>
    <t>[7]</t>
  </si>
  <si>
    <t>[20]</t>
  </si>
  <si>
    <t>Codis pendents d'assignació</t>
  </si>
  <si>
    <t>Autòmats Programables</t>
  </si>
  <si>
    <t>APRO</t>
  </si>
  <si>
    <t>Tipus</t>
  </si>
  <si>
    <t>Codi</t>
  </si>
  <si>
    <t>Sigla</t>
  </si>
  <si>
    <t>nom assignatura</t>
  </si>
  <si>
    <t>crèdits</t>
  </si>
  <si>
    <t>Depts</t>
  </si>
  <si>
    <t>Tit</t>
  </si>
  <si>
    <t>717, 749</t>
  </si>
  <si>
    <t>707, 744</t>
  </si>
  <si>
    <t>702, 729, 749</t>
  </si>
  <si>
    <t>702, 707, 717, 729, 744, 749</t>
  </si>
  <si>
    <t>Autòmats Programables ?</t>
  </si>
  <si>
    <t>APRO ?</t>
  </si>
  <si>
    <t>PADs &gt;= 5% -&gt; 1 PDI</t>
  </si>
  <si>
    <t>PADs &gt;= 30% -&gt; 2 PDI</t>
  </si>
  <si>
    <t>(proposta de millora)</t>
  </si>
  <si>
    <t>AUDI</t>
  </si>
  <si>
    <t>Automatització i Digitalització Industrial</t>
  </si>
  <si>
    <t>340638</t>
  </si>
  <si>
    <t>Disseny, Teoría i Crítica</t>
  </si>
  <si>
    <t>210601</t>
  </si>
  <si>
    <t>210602</t>
  </si>
  <si>
    <t>Disseny, Projecte i Entorn</t>
  </si>
  <si>
    <t>Disseny, Tecnología i Innovació</t>
  </si>
  <si>
    <t>210603</t>
  </si>
  <si>
    <t>Disseny i Societat</t>
  </si>
  <si>
    <t>210625</t>
  </si>
  <si>
    <t>Disseny i Anàlisi de Dades</t>
  </si>
  <si>
    <t>210627</t>
  </si>
  <si>
    <t>Mètodes i Processos d'Investigació, en Disseny, Innovació i Tecnología</t>
  </si>
  <si>
    <t>210629</t>
  </si>
  <si>
    <t>Creativitat en Xarxa i Tecnología</t>
  </si>
  <si>
    <t>210626</t>
  </si>
  <si>
    <t>Disseny de Processos en Sistemes Complexos</t>
  </si>
  <si>
    <t>210628</t>
  </si>
  <si>
    <t>Investigació i Innovació en Disseny i Tecnología</t>
  </si>
  <si>
    <t>210630</t>
  </si>
  <si>
    <t>210618</t>
  </si>
  <si>
    <r>
      <t xml:space="preserve">
ENCÀRREC DOCENT EPSEVG -  2017/18
Aprovat Junta 6/4/2017
Ordenat per: Departaments.
</t>
    </r>
    <r>
      <rPr>
        <b/>
        <sz val="10"/>
        <color rgb="FF0000FF"/>
        <rFont val="Arial"/>
        <family val="2"/>
      </rPr>
      <t>Nom Assignatura</t>
    </r>
  </si>
  <si>
    <t>PEDT</t>
  </si>
  <si>
    <t>XASF</t>
  </si>
  <si>
    <t>2018/19</t>
  </si>
  <si>
    <t>Inc%</t>
  </si>
  <si>
    <t>Històric total PADs per departaments</t>
  </si>
  <si>
    <t>Diferència</t>
  </si>
  <si>
    <t>CS 2018/19</t>
  </si>
  <si>
    <t>GG</t>
  </si>
  <si>
    <t>GP</t>
  </si>
  <si>
    <t>17/18-1-2</t>
  </si>
  <si>
    <t>18/19-1-2</t>
  </si>
  <si>
    <t>Inc</t>
  </si>
  <si>
    <t>AXASF</t>
  </si>
  <si>
    <t>marticula mayor de 60 en el 2017/18 y se preve seguir asi en el 2018/19, pasando de 3 a 4 grupos de lab en el Q1 (13,5 PADs)</t>
  </si>
  <si>
    <t>matricula mayor de 40 en el 2017/18-1 y se preve se mantenga  en el 2018/19, pasando de 2 a 3 grupos de lab en el Q1 (9 PADs)</t>
  </si>
  <si>
    <t>matricula prevista en Q2 mayor de 20, al ser una optativa de 7º que pasa a obligatoria en  en el 2017/18-2 y se preve se mantenga  en el 2018/19, pasando de 1 a 2 grupos de lab en el Q2 (9 PADs)</t>
  </si>
  <si>
    <t>nueva asignatura optativa que se añade a la linea de optatividad de .. Como consecuencia del cambio en el plan de estudios para unificar la estructura con la FIB</t>
  </si>
  <si>
    <t>Incremento de puntos=</t>
  </si>
  <si>
    <t>marge</t>
  </si>
  <si>
    <t>&lt;--</t>
  </si>
  <si>
    <t>36 màxim</t>
  </si>
  <si>
    <t>(36,00 màxim)</t>
  </si>
  <si>
    <t>20+50=70</t>
  </si>
  <si>
    <t>05+10=15</t>
  </si>
  <si>
    <t>05+15=20</t>
  </si>
  <si>
    <t>15+05=20</t>
  </si>
  <si>
    <t>00+05=05</t>
  </si>
  <si>
    <t>25+10=35</t>
  </si>
  <si>
    <t>05+00=05</t>
  </si>
  <si>
    <t>05+05=10</t>
  </si>
  <si>
    <t>20+20=40</t>
  </si>
  <si>
    <t>EPSEVG Encàrrec 2018/19</t>
  </si>
  <si>
    <t>TFG/TFM-PREX 
(Excepte EPS)</t>
  </si>
  <si>
    <t>EPS
2018/19</t>
  </si>
  <si>
    <t>DTC</t>
  </si>
  <si>
    <t>210PEX</t>
  </si>
  <si>
    <t>DPE</t>
  </si>
  <si>
    <t>DTI</t>
  </si>
  <si>
    <t>DS</t>
  </si>
  <si>
    <t>DAA</t>
  </si>
  <si>
    <t xml:space="preserve">MPI </t>
  </si>
  <si>
    <t>CXT</t>
  </si>
  <si>
    <t>DPSC</t>
  </si>
  <si>
    <t>IDT</t>
  </si>
  <si>
    <t>Punts per TFM-R/B</t>
  </si>
  <si>
    <t>Prev inicial</t>
  </si>
  <si>
    <t>Difer1</t>
  </si>
  <si>
    <t>Prev. Final</t>
  </si>
  <si>
    <t>Difer2</t>
  </si>
  <si>
    <t>TFG=0,24 PADs,   TFM=0,44 PADs,  PREX=0,02 PADs  Hores opt=4h/s</t>
  </si>
  <si>
    <t>Processament i explotació de dades textuals</t>
  </si>
  <si>
    <t>(MUESAEI, MBDesign)</t>
  </si>
  <si>
    <t xml:space="preserve">Assignatures compartides entre departaments: Acords de repartiment </t>
  </si>
  <si>
    <t>MBDesign</t>
  </si>
  <si>
    <t>RB</t>
  </si>
  <si>
    <t>Paràmetres per l'ajust:</t>
  </si>
  <si>
    <t>Encàrrec Docent EPSEVG 2018/19.  Històric per departaments</t>
  </si>
  <si>
    <t>Total PADs per departaments</t>
  </si>
  <si>
    <t>Xarxes sense fils: Tecnologies i aplicacions</t>
  </si>
  <si>
    <t>Encàrrec Docent</t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</si>
  <si>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EPSEVG-2017/18
CCD 8/3/2018 v3
Ordenat per: Titulacions i cursos.
</t>
    </r>
    <r>
      <rPr>
        <sz val="10"/>
        <rFont val="Arial"/>
        <family val="2"/>
      </rPr>
      <t xml:space="preserve">
nom assignatura</t>
    </r>
  </si>
  <si>
    <t>1 Total</t>
  </si>
  <si>
    <t>2 Total</t>
  </si>
  <si>
    <t>3 Total</t>
  </si>
  <si>
    <t>4 Total</t>
  </si>
  <si>
    <t>5 Total</t>
  </si>
  <si>
    <t>6 Total</t>
  </si>
  <si>
    <t>7 Total</t>
  </si>
  <si>
    <t>8 Total</t>
  </si>
  <si>
    <t>CT 
Membres</t>
  </si>
  <si>
    <t>Totals</t>
  </si>
  <si>
    <t>Anterior</t>
  </si>
  <si>
    <t>3 - 4</t>
  </si>
  <si>
    <t>9 - 12</t>
  </si>
  <si>
    <t>Prototipatge Digital</t>
  </si>
  <si>
    <t>AL-003</t>
  </si>
  <si>
    <t>Disseny Producte / Maquetes i Prototips</t>
  </si>
  <si>
    <t>AL-006/07</t>
  </si>
  <si>
    <t>Assaig de Materials 1</t>
  </si>
  <si>
    <t>Assaig de Materials 2</t>
  </si>
  <si>
    <t>Mecànica i Resistencia de Materials</t>
  </si>
  <si>
    <t>AL-107</t>
  </si>
  <si>
    <t>Electrònica Bàsica</t>
  </si>
  <si>
    <t>Circuits (2)</t>
  </si>
  <si>
    <t>8 - 10</t>
  </si>
  <si>
    <t>16 - 20</t>
  </si>
  <si>
    <t>Sensors i Control de Processos (2)</t>
  </si>
  <si>
    <t>Mecànica de Fluids i Motors Tèrmics (1)</t>
  </si>
  <si>
    <t>Mesures Elèctriques (3)</t>
  </si>
  <si>
    <t>Automàtica i Sistemes de Control</t>
  </si>
  <si>
    <t>Aula informàtica A101</t>
  </si>
  <si>
    <t>Aula informàtica A109</t>
  </si>
  <si>
    <t>Aula informàtica A111</t>
  </si>
  <si>
    <t>Aula informàtica A112</t>
  </si>
  <si>
    <t>Aula informàtica A115</t>
  </si>
  <si>
    <t>Aula informàtica A117</t>
  </si>
  <si>
    <t>Aula informàtica B101</t>
  </si>
  <si>
    <t>Aula informàtica A113</t>
  </si>
  <si>
    <t>valor 
màxim</t>
  </si>
  <si>
    <t>capacitat
màxima</t>
  </si>
  <si>
    <t>matrícula i
encàrrec 
docent</t>
  </si>
  <si>
    <t>Num</t>
  </si>
  <si>
    <r>
      <t>(2)</t>
    </r>
    <r>
      <rPr>
        <sz val="7"/>
        <rFont val="Times New Roman"/>
        <family val="1"/>
      </rPr>
      <t xml:space="preserve">     </t>
    </r>
    <r>
      <rPr>
        <sz val="10"/>
        <rFont val="Calibri"/>
        <family val="2"/>
      </rPr>
      <t xml:space="preserve">Per un millor funcionament de les pràctiques als laboratoris AL-104 i AL-106, s’ha previst una capacitat inferior a 20 a les assignatures següents: </t>
    </r>
  </si>
  <si>
    <t xml:space="preserve">- Capacitat = 16 :  K4 : ELDI;  K5: ELAN, SIDI;  E6: INEL.   Capacitat = 14 : DM7: APEL.   Capacitat = 12:  R2: SENS </t>
  </si>
  <si>
    <r>
      <t>(1)</t>
    </r>
    <r>
      <rPr>
        <sz val="7"/>
        <rFont val="Times New Roman"/>
        <family val="1"/>
      </rPr>
      <t>    </t>
    </r>
    <r>
      <rPr>
        <sz val="10"/>
        <rFont val="Calibri"/>
        <family val="2"/>
      </rPr>
      <t>AL-008 i AL-013: la capacitat de 15 estudiants prevista implica la realització de dos torns de com a màxim 8 estudiants cadascun, que corresponen a  4 (o 2) llocs de treball amb 2 (o 4) estudiants per cada lloc</t>
    </r>
  </si>
  <si>
    <t>(3) Es procurarà una capacitat de 9 estudiants (en lloc de 12) en les assignatures en que sigui possible</t>
  </si>
  <si>
    <t>340230</t>
  </si>
  <si>
    <t>APME</t>
  </si>
  <si>
    <t>Aplicacions de Motors Elèctrics</t>
  </si>
  <si>
    <t>340459</t>
  </si>
  <si>
    <t>340460</t>
  </si>
  <si>
    <t>TMIN</t>
  </si>
  <si>
    <t>Tècniques de manteniment industrial</t>
  </si>
  <si>
    <r>
      <t xml:space="preserve">
ENCÀRREC DOCENT EPSEVG -  2018/19
CCD 8/3/2018 </t>
    </r>
    <r>
      <rPr>
        <b/>
        <sz val="10"/>
        <color rgb="FFC00000"/>
        <rFont val="Arial"/>
        <family val="2"/>
      </rPr>
      <t>v5 - Aprovat Junta 22/3/2018</t>
    </r>
    <r>
      <rPr>
        <b/>
        <sz val="10"/>
        <rFont val="Arial"/>
        <family val="2"/>
      </rPr>
      <t xml:space="preserve">
Ordenat per: Departaments.
</t>
    </r>
    <r>
      <rPr>
        <sz val="10"/>
        <rFont val="Arial"/>
        <family val="2"/>
      </rPr>
      <t>nom assignatura</t>
    </r>
  </si>
  <si>
    <r>
      <t xml:space="preserve">
ENCÀRREC DOCENT EPSEVG -  2018/19
CCD 8/3/2018 </t>
    </r>
    <r>
      <rPr>
        <b/>
        <sz val="10"/>
        <color rgb="FFC00000"/>
        <rFont val="Arial"/>
        <family val="2"/>
      </rPr>
      <t>v5 - Aprobat Junta 22/3/2018</t>
    </r>
    <r>
      <rPr>
        <b/>
        <sz val="10"/>
        <rFont val="Arial"/>
        <family val="2"/>
      </rPr>
      <t xml:space="preserve">
Ordenat per: Titulacions i cursos.
</t>
    </r>
    <r>
      <rPr>
        <sz val="10"/>
        <rFont val="Arial"/>
        <family val="2"/>
      </rPr>
      <t>nom assignatura</t>
    </r>
  </si>
  <si>
    <t>TFG=0,20 PADs,   TFM=0,40 PADs,  PREX=0,02 PADs  Hores opt=4h/s</t>
  </si>
  <si>
    <t>v5 - Aprovat Junta 22/3/2018</t>
  </si>
  <si>
    <t>v5 - Aprovat 22/3/2018</t>
  </si>
  <si>
    <r>
      <t xml:space="preserve"> </t>
    </r>
    <r>
      <rPr>
        <sz val="9"/>
        <color rgb="FFC00000"/>
        <rFont val="Arial"/>
        <family val="2"/>
      </rPr>
      <t>v5 - Aprovat Junta 22/3/2018</t>
    </r>
  </si>
  <si>
    <t>2018/19 faltaposar dades exactes (HADP, DIAP, TFG/TFM)</t>
  </si>
  <si>
    <t>2018/19 Aprovat</t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</si>
  <si>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EPSEVG-2017/18
CCD 8/3/2018 v5 - Aprovat Junta 22/3/2018
Ordenat per: Departaments
</t>
    </r>
    <r>
      <rPr>
        <sz val="10"/>
        <rFont val="Arial"/>
        <family val="2"/>
      </rPr>
      <t xml:space="preserve">
nom assignatura</t>
    </r>
  </si>
  <si>
    <t>Total 340</t>
  </si>
  <si>
    <t>Total 709</t>
  </si>
  <si>
    <t>Total 712</t>
  </si>
  <si>
    <t>Total 723</t>
  </si>
  <si>
    <t>Total 732</t>
  </si>
  <si>
    <t>Total 737</t>
  </si>
  <si>
    <t>Total 748</t>
  </si>
  <si>
    <t>Total 756</t>
  </si>
  <si>
    <t>Total Encàrrec EPSEVG (PADs)</t>
  </si>
  <si>
    <t xml:space="preserve">TOTAL </t>
  </si>
  <si>
    <t>Total TFG+TFM</t>
  </si>
  <si>
    <t>Total TFG</t>
  </si>
  <si>
    <t>Total TFM</t>
  </si>
  <si>
    <t>PADs/TFG</t>
  </si>
  <si>
    <t>PADs/TFM</t>
  </si>
  <si>
    <t>1ª volta</t>
  </si>
  <si>
    <t>2ª volta</t>
  </si>
  <si>
    <t>PADs/PREX</t>
  </si>
  <si>
    <t>Total PREX</t>
  </si>
  <si>
    <t>Total 1ª+2ª</t>
  </si>
  <si>
    <r>
      <t xml:space="preserve">
ENCÀRREC DOCENT EPSEVG -  2018/19
CCD 8/3/2018 </t>
    </r>
    <r>
      <rPr>
        <b/>
        <sz val="10"/>
        <color rgb="FFC00000"/>
        <rFont val="Arial"/>
        <family val="2"/>
      </rPr>
      <t xml:space="preserve">v5 - Aprobat Junta 22/3/2018 </t>
    </r>
    <r>
      <rPr>
        <b/>
        <sz val="10"/>
        <rFont val="Arial"/>
        <family val="2"/>
      </rPr>
      <t xml:space="preserve">
Ordenat per: Titulacions i cursos.
</t>
    </r>
    <r>
      <rPr>
        <sz val="10"/>
        <rFont val="Arial"/>
        <family val="2"/>
      </rPr>
      <t>nom assignatura</t>
    </r>
  </si>
  <si>
    <t>Acord entre 340 i 707 posterior a la Junta</t>
  </si>
  <si>
    <t>xxxxxx</t>
  </si>
  <si>
    <t>B Total</t>
  </si>
  <si>
    <t>D Total</t>
  </si>
  <si>
    <t>E Total</t>
  </si>
  <si>
    <t>I Total</t>
  </si>
  <si>
    <t>K Total</t>
  </si>
  <si>
    <t>M Total</t>
  </si>
  <si>
    <t>R Total</t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</si>
  <si>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EPSEVG-2017/18
CCD 8/3/2018 v5
Ordenat per: Titulacions i cursos.
</t>
    </r>
    <r>
      <rPr>
        <sz val="10"/>
        <rFont val="Arial"/>
        <family val="2"/>
      </rPr>
      <t xml:space="preserve">
nom assignatura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</si>
</sst>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"/>
    <numFmt numFmtId="166" formatCode="0.0"/>
    <numFmt numFmtId="167" formatCode="0.000000"/>
    <numFmt numFmtId="168" formatCode="#,##0.00\ _€"/>
  </numFmts>
  <fonts count="7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 tint="0.499984740745262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rgb="FFC00000"/>
      <name val="Arial"/>
      <family val="2"/>
    </font>
    <font>
      <sz val="12"/>
      <color rgb="FF0000FF"/>
      <name val="Arial"/>
      <family val="2"/>
    </font>
    <font>
      <b/>
      <sz val="11"/>
      <color rgb="FF0000FF"/>
      <name val="Arial"/>
      <family val="2"/>
    </font>
    <font>
      <sz val="14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rgb="FF008000"/>
      <name val="Arial"/>
      <family val="2"/>
    </font>
    <font>
      <sz val="12"/>
      <name val="Calibri"/>
      <family val="2"/>
    </font>
    <font>
      <b/>
      <sz val="12"/>
      <color rgb="FFC00000"/>
      <name val="Arial"/>
      <family val="2"/>
    </font>
    <font>
      <b/>
      <sz val="12"/>
      <name val="Calibri"/>
      <family val="2"/>
    </font>
    <font>
      <sz val="11"/>
      <color rgb="FF7030A0"/>
      <name val="Arial"/>
      <family val="2"/>
    </font>
    <font>
      <b/>
      <sz val="11"/>
      <color rgb="FFC00000"/>
      <name val="Calibri"/>
      <family val="2"/>
      <scheme val="minor"/>
    </font>
    <font>
      <sz val="10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rgb="FFC00000"/>
      <name val="Arial Narrow"/>
      <family val="2"/>
    </font>
    <font>
      <b/>
      <sz val="10"/>
      <color rgb="FF0000FF"/>
      <name val="Arial Narrow"/>
      <family val="2"/>
    </font>
    <font>
      <b/>
      <sz val="10"/>
      <name val="Arial Narrow"/>
      <family val="2"/>
    </font>
    <font>
      <b/>
      <sz val="10"/>
      <color rgb="FF7030A0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7030A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0"/>
      <color rgb="FF0000FF"/>
      <name val="Arial Narrow"/>
      <family val="2"/>
    </font>
    <font>
      <b/>
      <sz val="11"/>
      <color rgb="FFC00000"/>
      <name val="Arial Narrow"/>
      <family val="2"/>
    </font>
    <font>
      <sz val="11"/>
      <color rgb="FF7030A0"/>
      <name val="Arial Narrow"/>
      <family val="2"/>
    </font>
    <font>
      <sz val="11"/>
      <color rgb="FFC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C00000"/>
      <name val="Arial Narrow"/>
      <family val="2"/>
    </font>
    <font>
      <sz val="12"/>
      <name val="Arial Narrow"/>
      <family val="2"/>
    </font>
    <font>
      <sz val="12"/>
      <color rgb="FFC00000"/>
      <name val="Arial Narrow"/>
      <family val="2"/>
    </font>
    <font>
      <b/>
      <sz val="12"/>
      <color rgb="FF7030A0"/>
      <name val="Arial Narrow"/>
      <family val="2"/>
    </font>
    <font>
      <sz val="9"/>
      <color rgb="FFFF0000"/>
      <name val="Arial"/>
      <family val="2"/>
    </font>
    <font>
      <sz val="10"/>
      <color rgb="FF7030A0"/>
      <name val="Arial Narrow"/>
      <family val="2"/>
    </font>
    <font>
      <b/>
      <sz val="12"/>
      <color rgb="FF0000FF"/>
      <name val="Arial Narrow"/>
      <family val="2"/>
    </font>
    <font>
      <b/>
      <sz val="11"/>
      <color rgb="FF0000FF"/>
      <name val="Arial Narrow"/>
      <family val="2"/>
    </font>
    <font>
      <sz val="11"/>
      <color rgb="FF0000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8000"/>
      <name val="Arial Narrow"/>
      <family val="2"/>
    </font>
    <font>
      <b/>
      <sz val="12"/>
      <color rgb="FF0033CC"/>
      <name val="Arial Narrow"/>
      <family val="2"/>
    </font>
    <font>
      <sz val="7"/>
      <name val="Times New Roman"/>
      <family val="1"/>
    </font>
    <font>
      <sz val="12"/>
      <name val="Calibri"/>
      <family val="2"/>
      <scheme val="minor"/>
    </font>
    <font>
      <sz val="9"/>
      <color rgb="FFC00000"/>
      <name val="Arial"/>
      <family val="2"/>
    </font>
    <font>
      <sz val="12"/>
      <color rgb="FF0000FF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BE5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FF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4">
    <xf numFmtId="0" fontId="0" fillId="0" borderId="0" xfId="0"/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/>
    <xf numFmtId="2" fontId="2" fillId="0" borderId="0" xfId="0" applyNumberFormat="1" applyFont="1"/>
    <xf numFmtId="0" fontId="2" fillId="0" borderId="4" xfId="0" applyFont="1" applyBorder="1"/>
    <xf numFmtId="0" fontId="2" fillId="0" borderId="5" xfId="0" applyFont="1" applyBorder="1"/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2" fontId="2" fillId="0" borderId="8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2" fontId="2" fillId="0" borderId="2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1" xfId="0" applyFont="1" applyBorder="1" applyAlignment="1">
      <alignment horizontal="right" wrapText="1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2" fontId="1" fillId="0" borderId="13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2" borderId="12" xfId="0" applyNumberFormat="1" applyFont="1" applyFill="1" applyBorder="1" applyAlignment="1">
      <alignment horizontal="right" wrapText="1"/>
    </xf>
    <xf numFmtId="0" fontId="2" fillId="3" borderId="10" xfId="0" applyFont="1" applyFill="1" applyBorder="1" applyAlignment="1">
      <alignment horizontal="right" wrapText="1"/>
    </xf>
    <xf numFmtId="2" fontId="2" fillId="3" borderId="11" xfId="0" applyNumberFormat="1" applyFont="1" applyFill="1" applyBorder="1" applyAlignment="1">
      <alignment horizontal="right" wrapText="1"/>
    </xf>
    <xf numFmtId="2" fontId="2" fillId="3" borderId="12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horizontal="right" wrapText="1"/>
    </xf>
    <xf numFmtId="2" fontId="2" fillId="2" borderId="3" xfId="0" applyNumberFormat="1" applyFont="1" applyFill="1" applyBorder="1" applyAlignment="1">
      <alignment horizontal="right" wrapText="1"/>
    </xf>
    <xf numFmtId="2" fontId="2" fillId="3" borderId="10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2" fontId="0" fillId="0" borderId="0" xfId="0" applyNumberFormat="1"/>
    <xf numFmtId="0" fontId="2" fillId="0" borderId="0" xfId="0" applyFont="1" applyBorder="1"/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165" fontId="2" fillId="4" borderId="11" xfId="0" applyNumberFormat="1" applyFont="1" applyFill="1" applyBorder="1" applyAlignment="1">
      <alignment horizontal="right" wrapText="1"/>
    </xf>
    <xf numFmtId="165" fontId="2" fillId="4" borderId="12" xfId="0" applyNumberFormat="1" applyFont="1" applyFill="1" applyBorder="1" applyAlignment="1">
      <alignment horizontal="right" wrapText="1"/>
    </xf>
    <xf numFmtId="165" fontId="2" fillId="0" borderId="2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0" fontId="2" fillId="0" borderId="5" xfId="0" applyFont="1" applyBorder="1" applyAlignment="1">
      <alignment horizontal="left"/>
    </xf>
    <xf numFmtId="10" fontId="0" fillId="0" borderId="0" xfId="0" applyNumberFormat="1"/>
    <xf numFmtId="2" fontId="0" fillId="0" borderId="0" xfId="0" applyNumberFormat="1" applyAlignment="1">
      <alignment horizontal="right"/>
    </xf>
    <xf numFmtId="0" fontId="4" fillId="0" borderId="0" xfId="0" applyFont="1"/>
    <xf numFmtId="0" fontId="8" fillId="0" borderId="0" xfId="0" applyFont="1"/>
    <xf numFmtId="165" fontId="2" fillId="0" borderId="22" xfId="0" applyNumberFormat="1" applyFont="1" applyBorder="1" applyAlignment="1">
      <alignment horizontal="right"/>
    </xf>
    <xf numFmtId="165" fontId="2" fillId="4" borderId="25" xfId="0" applyNumberFormat="1" applyFont="1" applyFill="1" applyBorder="1" applyAlignment="1">
      <alignment horizontal="right" wrapText="1"/>
    </xf>
    <xf numFmtId="165" fontId="2" fillId="0" borderId="26" xfId="0" applyNumberFormat="1" applyFont="1" applyBorder="1" applyAlignment="1">
      <alignment wrapText="1"/>
    </xf>
    <xf numFmtId="165" fontId="2" fillId="0" borderId="27" xfId="0" applyNumberFormat="1" applyFont="1" applyBorder="1" applyAlignment="1">
      <alignment wrapText="1"/>
    </xf>
    <xf numFmtId="165" fontId="2" fillId="0" borderId="28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/>
    <xf numFmtId="165" fontId="0" fillId="0" borderId="0" xfId="0" applyNumberFormat="1"/>
    <xf numFmtId="165" fontId="6" fillId="0" borderId="0" xfId="0" applyNumberFormat="1" applyFont="1"/>
    <xf numFmtId="0" fontId="2" fillId="4" borderId="1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5" fillId="0" borderId="0" xfId="0" applyNumberFormat="1" applyFont="1"/>
    <xf numFmtId="0" fontId="5" fillId="0" borderId="0" xfId="0" applyFont="1"/>
    <xf numFmtId="1" fontId="6" fillId="0" borderId="0" xfId="0" applyNumberFormat="1" applyFont="1"/>
    <xf numFmtId="165" fontId="2" fillId="0" borderId="21" xfId="0" applyNumberFormat="1" applyFont="1" applyBorder="1" applyAlignment="1">
      <alignment horizontal="right" wrapText="1"/>
    </xf>
    <xf numFmtId="165" fontId="2" fillId="0" borderId="26" xfId="0" applyNumberFormat="1" applyFont="1" applyBorder="1" applyAlignment="1">
      <alignment horizontal="right"/>
    </xf>
    <xf numFmtId="165" fontId="2" fillId="0" borderId="23" xfId="0" applyNumberFormat="1" applyFont="1" applyBorder="1" applyAlignment="1">
      <alignment horizontal="right"/>
    </xf>
    <xf numFmtId="165" fontId="2" fillId="0" borderId="27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2" fontId="11" fillId="0" borderId="0" xfId="0" applyNumberFormat="1" applyFont="1"/>
    <xf numFmtId="166" fontId="1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8" fillId="0" borderId="0" xfId="0" applyNumberFormat="1" applyFont="1"/>
    <xf numFmtId="164" fontId="0" fillId="0" borderId="0" xfId="0" applyNumberFormat="1"/>
    <xf numFmtId="0" fontId="2" fillId="0" borderId="5" xfId="0" quotePrefix="1" applyFont="1" applyBorder="1"/>
    <xf numFmtId="2" fontId="12" fillId="0" borderId="0" xfId="0" applyNumberFormat="1" applyFont="1"/>
    <xf numFmtId="0" fontId="13" fillId="0" borderId="0" xfId="0" applyFont="1" applyAlignment="1">
      <alignment horizontal="left" indent="4"/>
    </xf>
    <xf numFmtId="0" fontId="14" fillId="0" borderId="0" xfId="0" applyFont="1"/>
    <xf numFmtId="0" fontId="14" fillId="0" borderId="0" xfId="0" applyFont="1" applyAlignment="1">
      <alignment vertical="center"/>
    </xf>
    <xf numFmtId="0" fontId="2" fillId="0" borderId="4" xfId="0" quotePrefix="1" applyFont="1" applyBorder="1"/>
    <xf numFmtId="0" fontId="0" fillId="0" borderId="0" xfId="0" applyAlignment="1">
      <alignment horizontal="left"/>
    </xf>
    <xf numFmtId="0" fontId="2" fillId="0" borderId="7" xfId="0" quotePrefix="1" applyFont="1" applyBorder="1"/>
    <xf numFmtId="0" fontId="1" fillId="0" borderId="0" xfId="0" quotePrefix="1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2" fillId="0" borderId="5" xfId="0" quotePrefix="1" applyFont="1" applyBorder="1" applyAlignment="1">
      <alignment horizontal="left"/>
    </xf>
    <xf numFmtId="0" fontId="2" fillId="0" borderId="5" xfId="0" quotePrefix="1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left"/>
    </xf>
    <xf numFmtId="0" fontId="1" fillId="0" borderId="4" xfId="0" applyFont="1" applyBorder="1"/>
    <xf numFmtId="0" fontId="1" fillId="0" borderId="4" xfId="0" quotePrefix="1" applyFont="1" applyBorder="1"/>
    <xf numFmtId="0" fontId="1" fillId="4" borderId="11" xfId="0" applyFont="1" applyFill="1" applyBorder="1" applyAlignment="1">
      <alignment wrapText="1"/>
    </xf>
    <xf numFmtId="0" fontId="13" fillId="0" borderId="0" xfId="0" applyFont="1" applyAlignment="1">
      <alignment horizontal="left" indent="3"/>
    </xf>
    <xf numFmtId="0" fontId="13" fillId="0" borderId="0" xfId="0" applyFont="1" applyAlignment="1">
      <alignment horizontal="left" indent="7"/>
    </xf>
    <xf numFmtId="165" fontId="1" fillId="0" borderId="0" xfId="0" applyNumberFormat="1" applyFont="1"/>
    <xf numFmtId="165" fontId="1" fillId="0" borderId="0" xfId="0" applyNumberFormat="1" applyFont="1" applyBorder="1" applyAlignment="1">
      <alignment wrapText="1"/>
    </xf>
    <xf numFmtId="0" fontId="16" fillId="6" borderId="5" xfId="0" applyFont="1" applyFill="1" applyBorder="1"/>
    <xf numFmtId="2" fontId="16" fillId="6" borderId="5" xfId="0" applyNumberFormat="1" applyFont="1" applyFill="1" applyBorder="1" applyAlignment="1">
      <alignment horizontal="right"/>
    </xf>
    <xf numFmtId="0" fontId="17" fillId="0" borderId="5" xfId="0" applyFont="1" applyBorder="1"/>
    <xf numFmtId="0" fontId="17" fillId="4" borderId="5" xfId="0" applyFont="1" applyFill="1" applyBorder="1"/>
    <xf numFmtId="10" fontId="0" fillId="7" borderId="5" xfId="0" applyNumberFormat="1" applyFill="1" applyBorder="1"/>
    <xf numFmtId="10" fontId="0" fillId="0" borderId="5" xfId="0" applyNumberFormat="1" applyBorder="1"/>
    <xf numFmtId="0" fontId="0" fillId="0" borderId="5" xfId="0" applyBorder="1"/>
    <xf numFmtId="10" fontId="19" fillId="0" borderId="5" xfId="0" applyNumberFormat="1" applyFont="1" applyBorder="1"/>
    <xf numFmtId="2" fontId="11" fillId="0" borderId="0" xfId="0" applyNumberFormat="1" applyFont="1" applyAlignment="1">
      <alignment horizontal="right"/>
    </xf>
    <xf numFmtId="2" fontId="11" fillId="0" borderId="0" xfId="0" applyNumberFormat="1" applyFont="1" applyBorder="1" applyAlignment="1">
      <alignment horizontal="right" wrapText="1"/>
    </xf>
    <xf numFmtId="165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38" xfId="0" quotePrefix="1" applyFont="1" applyBorder="1"/>
    <xf numFmtId="0" fontId="2" fillId="0" borderId="38" xfId="0" applyFont="1" applyBorder="1"/>
    <xf numFmtId="0" fontId="2" fillId="0" borderId="0" xfId="0" quotePrefix="1" applyFont="1" applyBorder="1"/>
    <xf numFmtId="0" fontId="20" fillId="0" borderId="42" xfId="0" applyFont="1" applyBorder="1" applyAlignment="1">
      <alignment horizontal="right"/>
    </xf>
    <xf numFmtId="0" fontId="20" fillId="0" borderId="44" xfId="0" applyFont="1" applyBorder="1"/>
    <xf numFmtId="0" fontId="0" fillId="0" borderId="45" xfId="0" applyFont="1" applyBorder="1" applyAlignment="1">
      <alignment horizontal="right"/>
    </xf>
    <xf numFmtId="0" fontId="20" fillId="0" borderId="47" xfId="0" applyFont="1" applyBorder="1"/>
    <xf numFmtId="0" fontId="0" fillId="0" borderId="48" xfId="0" applyFont="1" applyBorder="1" applyAlignment="1">
      <alignment horizontal="right"/>
    </xf>
    <xf numFmtId="0" fontId="20" fillId="0" borderId="5" xfId="0" applyFont="1" applyBorder="1"/>
    <xf numFmtId="0" fontId="0" fillId="0" borderId="6" xfId="0" applyFont="1" applyBorder="1"/>
    <xf numFmtId="0" fontId="0" fillId="0" borderId="4" xfId="0" applyFont="1" applyBorder="1"/>
    <xf numFmtId="0" fontId="0" fillId="0" borderId="46" xfId="0" applyFont="1" applyBorder="1"/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0" fontId="8" fillId="0" borderId="5" xfId="0" applyFont="1" applyBorder="1"/>
    <xf numFmtId="0" fontId="8" fillId="0" borderId="4" xfId="0" applyFont="1" applyBorder="1"/>
    <xf numFmtId="0" fontId="8" fillId="0" borderId="6" xfId="0" applyFont="1" applyBorder="1"/>
    <xf numFmtId="0" fontId="8" fillId="0" borderId="46" xfId="0" applyFont="1" applyBorder="1"/>
    <xf numFmtId="0" fontId="7" fillId="0" borderId="5" xfId="0" applyFont="1" applyBorder="1"/>
    <xf numFmtId="0" fontId="8" fillId="0" borderId="51" xfId="0" applyFont="1" applyBorder="1"/>
    <xf numFmtId="0" fontId="8" fillId="0" borderId="50" xfId="0" applyFont="1" applyBorder="1"/>
    <xf numFmtId="165" fontId="8" fillId="0" borderId="5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65" fontId="8" fillId="0" borderId="23" xfId="0" applyNumberFormat="1" applyFont="1" applyBorder="1" applyAlignment="1">
      <alignment horizontal="right"/>
    </xf>
    <xf numFmtId="165" fontId="8" fillId="0" borderId="27" xfId="0" applyNumberFormat="1" applyFont="1" applyBorder="1" applyAlignment="1">
      <alignment horizontal="right"/>
    </xf>
    <xf numFmtId="2" fontId="8" fillId="0" borderId="5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165" fontId="8" fillId="0" borderId="27" xfId="0" applyNumberFormat="1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19" xfId="0" applyFont="1" applyBorder="1"/>
    <xf numFmtId="2" fontId="8" fillId="0" borderId="15" xfId="0" applyNumberFormat="1" applyFont="1" applyBorder="1"/>
    <xf numFmtId="2" fontId="8" fillId="0" borderId="4" xfId="0" applyNumberFormat="1" applyFont="1" applyBorder="1" applyAlignment="1">
      <alignment horizontal="right"/>
    </xf>
    <xf numFmtId="165" fontId="2" fillId="0" borderId="0" xfId="0" quotePrefix="1" applyNumberFormat="1" applyFont="1" applyBorder="1"/>
    <xf numFmtId="2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" fillId="0" borderId="4" xfId="0" applyNumberFormat="1" applyFont="1" applyBorder="1"/>
    <xf numFmtId="165" fontId="2" fillId="0" borderId="47" xfId="0" applyNumberFormat="1" applyFont="1" applyFill="1" applyBorder="1" applyAlignment="1">
      <alignment horizontal="right"/>
    </xf>
    <xf numFmtId="167" fontId="0" fillId="0" borderId="0" xfId="0" applyNumberFormat="1"/>
    <xf numFmtId="10" fontId="0" fillId="0" borderId="0" xfId="0" applyNumberFormat="1" applyAlignment="1">
      <alignment horizontal="right"/>
    </xf>
    <xf numFmtId="165" fontId="0" fillId="0" borderId="5" xfId="0" applyNumberFormat="1" applyBorder="1"/>
    <xf numFmtId="167" fontId="0" fillId="0" borderId="5" xfId="0" applyNumberFormat="1" applyBorder="1"/>
    <xf numFmtId="164" fontId="2" fillId="0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0" fillId="0" borderId="5" xfId="0" applyNumberFormat="1" applyBorder="1"/>
    <xf numFmtId="165" fontId="9" fillId="0" borderId="0" xfId="0" applyNumberFormat="1" applyFont="1" applyAlignment="1">
      <alignment horizontal="right"/>
    </xf>
    <xf numFmtId="2" fontId="9" fillId="0" borderId="0" xfId="0" applyNumberFormat="1" applyFont="1"/>
    <xf numFmtId="2" fontId="8" fillId="0" borderId="0" xfId="0" applyNumberFormat="1" applyFont="1" applyBorder="1" applyAlignment="1">
      <alignment horizontal="right"/>
    </xf>
    <xf numFmtId="165" fontId="0" fillId="0" borderId="0" xfId="0" applyNumberFormat="1" applyBorder="1"/>
    <xf numFmtId="165" fontId="21" fillId="0" borderId="0" xfId="0" applyNumberFormat="1" applyFont="1" applyAlignment="1">
      <alignment horizontal="right"/>
    </xf>
    <xf numFmtId="2" fontId="21" fillId="0" borderId="0" xfId="0" applyNumberFormat="1" applyFont="1"/>
    <xf numFmtId="165" fontId="21" fillId="0" borderId="0" xfId="0" applyNumberFormat="1" applyFont="1"/>
    <xf numFmtId="165" fontId="17" fillId="0" borderId="0" xfId="0" applyNumberFormat="1" applyFont="1"/>
    <xf numFmtId="0" fontId="17" fillId="0" borderId="0" xfId="0" applyFont="1"/>
    <xf numFmtId="165" fontId="22" fillId="0" borderId="0" xfId="0" applyNumberFormat="1" applyFont="1"/>
    <xf numFmtId="165" fontId="23" fillId="0" borderId="0" xfId="0" applyNumberFormat="1" applyFont="1" applyAlignment="1">
      <alignment horizontal="right"/>
    </xf>
    <xf numFmtId="165" fontId="23" fillId="0" borderId="5" xfId="0" applyNumberFormat="1" applyFont="1" applyBorder="1"/>
    <xf numFmtId="2" fontId="17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2" fontId="24" fillId="0" borderId="0" xfId="0" applyNumberFormat="1" applyFont="1"/>
    <xf numFmtId="2" fontId="17" fillId="0" borderId="0" xfId="0" applyNumberFormat="1" applyFont="1"/>
    <xf numFmtId="165" fontId="18" fillId="0" borderId="0" xfId="0" applyNumberFormat="1" applyFont="1" applyAlignment="1">
      <alignment horizontal="right"/>
    </xf>
    <xf numFmtId="2" fontId="18" fillId="0" borderId="0" xfId="0" applyNumberFormat="1" applyFont="1"/>
    <xf numFmtId="165" fontId="17" fillId="0" borderId="0" xfId="0" applyNumberFormat="1" applyFont="1" applyAlignment="1">
      <alignment horizontal="right"/>
    </xf>
    <xf numFmtId="165" fontId="17" fillId="0" borderId="5" xfId="0" applyNumberFormat="1" applyFont="1" applyBorder="1"/>
    <xf numFmtId="0" fontId="17" fillId="0" borderId="0" xfId="0" applyFont="1" applyAlignment="1">
      <alignment horizontal="right"/>
    </xf>
    <xf numFmtId="166" fontId="24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165" fontId="17" fillId="0" borderId="0" xfId="0" applyNumberFormat="1" applyFont="1" applyBorder="1"/>
    <xf numFmtId="165" fontId="24" fillId="0" borderId="0" xfId="0" applyNumberFormat="1" applyFont="1"/>
    <xf numFmtId="165" fontId="18" fillId="0" borderId="0" xfId="0" applyNumberFormat="1" applyFont="1"/>
    <xf numFmtId="165" fontId="17" fillId="0" borderId="5" xfId="0" applyNumberFormat="1" applyFont="1" applyBorder="1" applyAlignment="1">
      <alignment horizontal="right"/>
    </xf>
    <xf numFmtId="165" fontId="17" fillId="4" borderId="5" xfId="0" applyNumberFormat="1" applyFont="1" applyFill="1" applyBorder="1" applyAlignment="1">
      <alignment horizontal="right"/>
    </xf>
    <xf numFmtId="165" fontId="17" fillId="0" borderId="47" xfId="0" applyNumberFormat="1" applyFont="1" applyFill="1" applyBorder="1" applyAlignment="1">
      <alignment horizontal="right"/>
    </xf>
    <xf numFmtId="10" fontId="2" fillId="0" borderId="5" xfId="0" applyNumberFormat="1" applyFont="1" applyBorder="1"/>
    <xf numFmtId="10" fontId="2" fillId="7" borderId="5" xfId="0" applyNumberFormat="1" applyFont="1" applyFill="1" applyBorder="1"/>
    <xf numFmtId="10" fontId="2" fillId="2" borderId="5" xfId="0" applyNumberFormat="1" applyFont="1" applyFill="1" applyBorder="1"/>
    <xf numFmtId="10" fontId="0" fillId="2" borderId="5" xfId="0" applyNumberFormat="1" applyFill="1" applyBorder="1"/>
    <xf numFmtId="0" fontId="17" fillId="8" borderId="0" xfId="0" applyFont="1" applyFill="1" applyBorder="1"/>
    <xf numFmtId="165" fontId="17" fillId="8" borderId="0" xfId="0" applyNumberFormat="1" applyFont="1" applyFill="1" applyBorder="1" applyAlignment="1">
      <alignment horizontal="right"/>
    </xf>
    <xf numFmtId="2" fontId="17" fillId="8" borderId="23" xfId="0" applyNumberFormat="1" applyFont="1" applyFill="1" applyBorder="1" applyAlignment="1">
      <alignment horizontal="right"/>
    </xf>
    <xf numFmtId="2" fontId="17" fillId="8" borderId="19" xfId="0" applyNumberFormat="1" applyFont="1" applyFill="1" applyBorder="1" applyAlignment="1">
      <alignment horizontal="right"/>
    </xf>
    <xf numFmtId="2" fontId="17" fillId="8" borderId="0" xfId="0" applyNumberFormat="1" applyFont="1" applyFill="1" applyBorder="1" applyAlignment="1">
      <alignment horizontal="right"/>
    </xf>
    <xf numFmtId="2" fontId="18" fillId="8" borderId="15" xfId="0" applyNumberFormat="1" applyFont="1" applyFill="1" applyBorder="1" applyAlignment="1">
      <alignment horizontal="left"/>
    </xf>
    <xf numFmtId="0" fontId="8" fillId="0" borderId="55" xfId="0" applyFont="1" applyBorder="1"/>
    <xf numFmtId="0" fontId="8" fillId="0" borderId="56" xfId="0" applyFont="1" applyBorder="1"/>
    <xf numFmtId="0" fontId="8" fillId="0" borderId="57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42" xfId="0" applyFont="1" applyBorder="1"/>
    <xf numFmtId="0" fontId="20" fillId="0" borderId="55" xfId="0" applyFont="1" applyBorder="1" applyAlignment="1">
      <alignment horizontal="right"/>
    </xf>
    <xf numFmtId="0" fontId="20" fillId="0" borderId="56" xfId="0" applyFont="1" applyBorder="1" applyAlignment="1">
      <alignment horizontal="right"/>
    </xf>
    <xf numFmtId="0" fontId="20" fillId="0" borderId="57" xfId="0" applyFont="1" applyBorder="1" applyAlignment="1">
      <alignment horizontal="right"/>
    </xf>
    <xf numFmtId="0" fontId="20" fillId="0" borderId="1" xfId="0" applyFont="1" applyBorder="1"/>
    <xf numFmtId="0" fontId="20" fillId="0" borderId="3" xfId="0" applyFont="1" applyBorder="1"/>
    <xf numFmtId="0" fontId="20" fillId="0" borderId="42" xfId="0" applyFont="1" applyBorder="1"/>
    <xf numFmtId="0" fontId="2" fillId="0" borderId="1" xfId="0" quotePrefix="1" applyFont="1" applyBorder="1"/>
    <xf numFmtId="0" fontId="2" fillId="2" borderId="59" xfId="0" applyFont="1" applyFill="1" applyBorder="1" applyAlignment="1">
      <alignment horizontal="right" wrapText="1"/>
    </xf>
    <xf numFmtId="2" fontId="2" fillId="2" borderId="60" xfId="0" applyNumberFormat="1" applyFont="1" applyFill="1" applyBorder="1" applyAlignment="1">
      <alignment horizontal="right" wrapText="1"/>
    </xf>
    <xf numFmtId="2" fontId="2" fillId="2" borderId="61" xfId="0" applyNumberFormat="1" applyFont="1" applyFill="1" applyBorder="1" applyAlignment="1">
      <alignment horizontal="right" wrapText="1"/>
    </xf>
    <xf numFmtId="2" fontId="2" fillId="0" borderId="3" xfId="0" applyNumberFormat="1" applyFont="1" applyBorder="1"/>
    <xf numFmtId="2" fontId="2" fillId="0" borderId="6" xfId="0" applyNumberFormat="1" applyFont="1" applyBorder="1"/>
    <xf numFmtId="165" fontId="2" fillId="0" borderId="42" xfId="0" applyNumberFormat="1" applyFont="1" applyBorder="1" applyAlignment="1">
      <alignment wrapText="1"/>
    </xf>
    <xf numFmtId="165" fontId="2" fillId="0" borderId="46" xfId="0" applyNumberFormat="1" applyFont="1" applyBorder="1" applyAlignment="1">
      <alignment wrapText="1"/>
    </xf>
    <xf numFmtId="0" fontId="2" fillId="0" borderId="2" xfId="0" quotePrefix="1" applyFont="1" applyBorder="1"/>
    <xf numFmtId="0" fontId="2" fillId="0" borderId="63" xfId="0" applyFont="1" applyBorder="1"/>
    <xf numFmtId="0" fontId="2" fillId="0" borderId="63" xfId="0" quotePrefix="1" applyFont="1" applyBorder="1"/>
    <xf numFmtId="0" fontId="2" fillId="0" borderId="63" xfId="0" applyFont="1" applyBorder="1" applyAlignment="1">
      <alignment horizontal="left"/>
    </xf>
    <xf numFmtId="165" fontId="2" fillId="0" borderId="63" xfId="0" applyNumberFormat="1" applyFont="1" applyBorder="1" applyAlignment="1">
      <alignment horizontal="right"/>
    </xf>
    <xf numFmtId="165" fontId="2" fillId="0" borderId="64" xfId="0" applyNumberFormat="1" applyFont="1" applyBorder="1" applyAlignment="1">
      <alignment horizontal="right"/>
    </xf>
    <xf numFmtId="0" fontId="2" fillId="0" borderId="65" xfId="0" applyFont="1" applyBorder="1" applyAlignment="1">
      <alignment horizontal="right"/>
    </xf>
    <xf numFmtId="165" fontId="2" fillId="0" borderId="65" xfId="0" applyNumberFormat="1" applyFont="1" applyBorder="1" applyAlignment="1">
      <alignment horizontal="right"/>
    </xf>
    <xf numFmtId="165" fontId="2" fillId="0" borderId="66" xfId="0" applyNumberFormat="1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2" fontId="2" fillId="0" borderId="63" xfId="0" applyNumberFormat="1" applyFont="1" applyBorder="1" applyAlignment="1">
      <alignment horizontal="right"/>
    </xf>
    <xf numFmtId="2" fontId="2" fillId="0" borderId="64" xfId="0" applyNumberFormat="1" applyFont="1" applyBorder="1" applyAlignment="1">
      <alignment horizontal="right"/>
    </xf>
    <xf numFmtId="0" fontId="2" fillId="0" borderId="62" xfId="0" applyFont="1" applyBorder="1"/>
    <xf numFmtId="2" fontId="2" fillId="0" borderId="64" xfId="0" applyNumberFormat="1" applyFont="1" applyBorder="1"/>
    <xf numFmtId="2" fontId="2" fillId="0" borderId="62" xfId="0" applyNumberFormat="1" applyFont="1" applyBorder="1" applyAlignment="1">
      <alignment horizontal="right"/>
    </xf>
    <xf numFmtId="165" fontId="2" fillId="0" borderId="67" xfId="0" applyNumberFormat="1" applyFont="1" applyBorder="1" applyAlignment="1">
      <alignment wrapText="1"/>
    </xf>
    <xf numFmtId="0" fontId="1" fillId="0" borderId="62" xfId="0" quotePrefix="1" applyNumberFormat="1" applyFont="1" applyBorder="1"/>
    <xf numFmtId="0" fontId="14" fillId="0" borderId="0" xfId="0" quotePrefix="1" applyFont="1" applyAlignment="1">
      <alignment horizontal="left" indent="7"/>
    </xf>
    <xf numFmtId="0" fontId="13" fillId="0" borderId="0" xfId="0" quotePrefix="1" applyFont="1" applyAlignment="1">
      <alignment horizontal="left" indent="7"/>
    </xf>
    <xf numFmtId="2" fontId="8" fillId="0" borderId="0" xfId="0" applyNumberFormat="1" applyFont="1"/>
    <xf numFmtId="0" fontId="29" fillId="0" borderId="0" xfId="0" applyFont="1" applyAlignment="1">
      <alignment horizontal="left"/>
    </xf>
    <xf numFmtId="0" fontId="29" fillId="0" borderId="0" xfId="0" applyFont="1"/>
    <xf numFmtId="0" fontId="28" fillId="0" borderId="0" xfId="0" applyFont="1"/>
    <xf numFmtId="10" fontId="29" fillId="0" borderId="0" xfId="0" applyNumberFormat="1" applyFont="1"/>
    <xf numFmtId="10" fontId="29" fillId="0" borderId="0" xfId="0" applyNumberFormat="1" applyFont="1" applyAlignment="1">
      <alignment horizontal="right"/>
    </xf>
    <xf numFmtId="0" fontId="28" fillId="0" borderId="5" xfId="0" applyFont="1" applyBorder="1" applyAlignment="1">
      <alignment horizontal="left"/>
    </xf>
    <xf numFmtId="0" fontId="28" fillId="0" borderId="5" xfId="0" applyFont="1" applyBorder="1"/>
    <xf numFmtId="10" fontId="28" fillId="0" borderId="5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0" fontId="28" fillId="0" borderId="23" xfId="0" applyFont="1" applyBorder="1" applyAlignment="1">
      <alignment horizontal="left"/>
    </xf>
    <xf numFmtId="0" fontId="28" fillId="0" borderId="23" xfId="0" applyFont="1" applyBorder="1"/>
    <xf numFmtId="10" fontId="28" fillId="0" borderId="23" xfId="0" applyNumberFormat="1" applyFont="1" applyBorder="1" applyAlignment="1">
      <alignment horizontal="right"/>
    </xf>
    <xf numFmtId="0" fontId="29" fillId="0" borderId="5" xfId="0" applyFont="1" applyBorder="1" applyAlignment="1">
      <alignment horizontal="left"/>
    </xf>
    <xf numFmtId="0" fontId="29" fillId="0" borderId="5" xfId="0" applyFont="1" applyBorder="1"/>
    <xf numFmtId="10" fontId="29" fillId="0" borderId="5" xfId="0" applyNumberFormat="1" applyFont="1" applyBorder="1" applyAlignment="1">
      <alignment horizontal="right"/>
    </xf>
    <xf numFmtId="10" fontId="29" fillId="0" borderId="0" xfId="0" applyNumberFormat="1" applyFont="1" applyBorder="1" applyAlignment="1">
      <alignment horizontal="right"/>
    </xf>
    <xf numFmtId="0" fontId="29" fillId="0" borderId="4" xfId="0" applyFont="1" applyBorder="1" applyAlignment="1">
      <alignment horizontal="left"/>
    </xf>
    <xf numFmtId="0" fontId="29" fillId="0" borderId="4" xfId="0" applyFont="1" applyBorder="1"/>
    <xf numFmtId="10" fontId="30" fillId="0" borderId="0" xfId="0" applyNumberFormat="1" applyFont="1" applyBorder="1" applyAlignment="1">
      <alignment horizontal="right"/>
    </xf>
    <xf numFmtId="0" fontId="29" fillId="0" borderId="5" xfId="0" quotePrefix="1" applyFont="1" applyBorder="1"/>
    <xf numFmtId="0" fontId="29" fillId="0" borderId="23" xfId="0" quotePrefix="1" applyFont="1" applyBorder="1"/>
    <xf numFmtId="0" fontId="29" fillId="0" borderId="23" xfId="0" applyFont="1" applyBorder="1"/>
    <xf numFmtId="0" fontId="29" fillId="0" borderId="23" xfId="0" applyFont="1" applyBorder="1" applyAlignment="1">
      <alignment horizontal="left"/>
    </xf>
    <xf numFmtId="10" fontId="29" fillId="0" borderId="23" xfId="0" applyNumberFormat="1" applyFont="1" applyBorder="1" applyAlignment="1">
      <alignment horizontal="right"/>
    </xf>
    <xf numFmtId="0" fontId="29" fillId="0" borderId="68" xfId="0" quotePrefix="1" applyFont="1" applyBorder="1"/>
    <xf numFmtId="0" fontId="29" fillId="0" borderId="68" xfId="0" applyFont="1" applyBorder="1"/>
    <xf numFmtId="0" fontId="29" fillId="0" borderId="68" xfId="0" applyFont="1" applyBorder="1" applyAlignment="1">
      <alignment horizontal="left"/>
    </xf>
    <xf numFmtId="10" fontId="29" fillId="0" borderId="68" xfId="0" applyNumberFormat="1" applyFont="1" applyBorder="1" applyAlignment="1">
      <alignment horizontal="right"/>
    </xf>
    <xf numFmtId="0" fontId="29" fillId="0" borderId="0" xfId="0" applyFont="1" applyBorder="1"/>
    <xf numFmtId="0" fontId="29" fillId="0" borderId="0" xfId="0" quotePrefix="1" applyFont="1" applyBorder="1"/>
    <xf numFmtId="0" fontId="29" fillId="0" borderId="0" xfId="0" applyFont="1" applyBorder="1" applyAlignment="1">
      <alignment horizontal="left"/>
    </xf>
    <xf numFmtId="165" fontId="29" fillId="0" borderId="0" xfId="0" applyNumberFormat="1" applyFont="1" applyBorder="1" applyAlignment="1">
      <alignment horizontal="right"/>
    </xf>
    <xf numFmtId="0" fontId="28" fillId="0" borderId="63" xfId="0" applyFont="1" applyBorder="1" applyAlignment="1">
      <alignment horizontal="left"/>
    </xf>
    <xf numFmtId="0" fontId="28" fillId="0" borderId="63" xfId="0" applyFont="1" applyBorder="1"/>
    <xf numFmtId="10" fontId="28" fillId="0" borderId="63" xfId="0" applyNumberFormat="1" applyFont="1" applyBorder="1" applyAlignment="1">
      <alignment horizontal="right"/>
    </xf>
    <xf numFmtId="0" fontId="28" fillId="0" borderId="5" xfId="0" applyFont="1" applyBorder="1" applyAlignment="1">
      <alignment horizontal="right"/>
    </xf>
    <xf numFmtId="0" fontId="29" fillId="0" borderId="0" xfId="0" applyFont="1" applyAlignment="1">
      <alignment horizontal="right"/>
    </xf>
    <xf numFmtId="165" fontId="29" fillId="0" borderId="5" xfId="0" applyNumberFormat="1" applyFont="1" applyBorder="1" applyAlignment="1">
      <alignment horizontal="right"/>
    </xf>
    <xf numFmtId="165" fontId="29" fillId="0" borderId="6" xfId="0" applyNumberFormat="1" applyFont="1" applyBorder="1" applyAlignment="1">
      <alignment horizontal="right"/>
    </xf>
    <xf numFmtId="0" fontId="29" fillId="0" borderId="4" xfId="0" quotePrefix="1" applyFont="1" applyBorder="1"/>
    <xf numFmtId="165" fontId="29" fillId="0" borderId="0" xfId="0" applyNumberFormat="1" applyFont="1"/>
    <xf numFmtId="0" fontId="18" fillId="4" borderId="0" xfId="0" applyFont="1" applyFill="1" applyAlignment="1">
      <alignment horizontal="left" vertical="center"/>
    </xf>
    <xf numFmtId="0" fontId="29" fillId="4" borderId="0" xfId="0" applyFont="1" applyFill="1" applyAlignment="1">
      <alignment horizontal="left"/>
    </xf>
    <xf numFmtId="0" fontId="29" fillId="4" borderId="0" xfId="0" applyFont="1" applyFill="1"/>
    <xf numFmtId="0" fontId="28" fillId="4" borderId="0" xfId="0" applyFont="1" applyFill="1"/>
    <xf numFmtId="10" fontId="29" fillId="4" borderId="0" xfId="0" applyNumberFormat="1" applyFont="1" applyFill="1"/>
    <xf numFmtId="10" fontId="29" fillId="4" borderId="0" xfId="0" applyNumberFormat="1" applyFont="1" applyFill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 applyBorder="1"/>
    <xf numFmtId="0" fontId="31" fillId="0" borderId="23" xfId="0" applyFont="1" applyBorder="1" applyAlignment="1">
      <alignment horizontal="left"/>
    </xf>
    <xf numFmtId="0" fontId="31" fillId="0" borderId="0" xfId="0" quotePrefix="1" applyFont="1" applyFill="1" applyBorder="1"/>
    <xf numFmtId="0" fontId="24" fillId="0" borderId="0" xfId="0" applyFont="1"/>
    <xf numFmtId="2" fontId="32" fillId="0" borderId="0" xfId="0" applyNumberFormat="1" applyFont="1"/>
    <xf numFmtId="165" fontId="32" fillId="0" borderId="0" xfId="0" applyNumberFormat="1" applyFont="1" applyAlignment="1">
      <alignment horizontal="right"/>
    </xf>
    <xf numFmtId="165" fontId="32" fillId="0" borderId="0" xfId="0" applyNumberFormat="1" applyFont="1"/>
    <xf numFmtId="2" fontId="33" fillId="0" borderId="0" xfId="0" applyNumberFormat="1" applyFont="1"/>
    <xf numFmtId="165" fontId="34" fillId="0" borderId="0" xfId="0" applyNumberFormat="1" applyFont="1"/>
    <xf numFmtId="165" fontId="35" fillId="0" borderId="5" xfId="0" applyNumberFormat="1" applyFont="1" applyBorder="1" applyAlignment="1">
      <alignment horizontal="right" vertical="center"/>
    </xf>
    <xf numFmtId="165" fontId="35" fillId="0" borderId="5" xfId="0" applyNumberFormat="1" applyFont="1" applyBorder="1" applyAlignment="1">
      <alignment vertical="center"/>
    </xf>
    <xf numFmtId="2" fontId="36" fillId="0" borderId="0" xfId="0" applyNumberFormat="1" applyFont="1"/>
    <xf numFmtId="165" fontId="33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165" fontId="26" fillId="0" borderId="0" xfId="0" applyNumberFormat="1" applyFont="1"/>
    <xf numFmtId="165" fontId="13" fillId="0" borderId="0" xfId="0" applyNumberFormat="1" applyFont="1"/>
    <xf numFmtId="165" fontId="13" fillId="0" borderId="0" xfId="0" applyNumberFormat="1" applyFont="1" applyAlignment="1">
      <alignment horizontal="right"/>
    </xf>
    <xf numFmtId="165" fontId="25" fillId="0" borderId="0" xfId="0" applyNumberFormat="1" applyFont="1"/>
    <xf numFmtId="165" fontId="26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24" fillId="0" borderId="0" xfId="0" applyNumberFormat="1" applyFont="1" applyAlignment="1">
      <alignment horizontal="right"/>
    </xf>
    <xf numFmtId="0" fontId="35" fillId="0" borderId="73" xfId="0" applyFont="1" applyBorder="1" applyAlignment="1">
      <alignment vertical="center"/>
    </xf>
    <xf numFmtId="0" fontId="35" fillId="0" borderId="73" xfId="0" applyFont="1" applyBorder="1" applyAlignment="1">
      <alignment horizontal="right" vertical="center"/>
    </xf>
    <xf numFmtId="0" fontId="37" fillId="0" borderId="74" xfId="0" applyFont="1" applyBorder="1" applyAlignment="1">
      <alignment horizontal="right" vertical="center"/>
    </xf>
    <xf numFmtId="0" fontId="35" fillId="0" borderId="58" xfId="0" applyFont="1" applyBorder="1" applyAlignment="1">
      <alignment vertical="center"/>
    </xf>
    <xf numFmtId="0" fontId="35" fillId="0" borderId="58" xfId="0" applyFont="1" applyBorder="1" applyAlignment="1">
      <alignment horizontal="right" vertical="center"/>
    </xf>
    <xf numFmtId="0" fontId="37" fillId="0" borderId="71" xfId="0" applyFont="1" applyBorder="1" applyAlignment="1">
      <alignment horizontal="right" vertical="center"/>
    </xf>
    <xf numFmtId="0" fontId="21" fillId="0" borderId="0" xfId="0" applyFont="1"/>
    <xf numFmtId="2" fontId="1" fillId="0" borderId="6" xfId="0" applyNumberFormat="1" applyFont="1" applyBorder="1" applyAlignment="1">
      <alignment horizontal="right"/>
    </xf>
    <xf numFmtId="166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5" fontId="12" fillId="0" borderId="0" xfId="0" applyNumberFormat="1" applyFont="1"/>
    <xf numFmtId="2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12" fillId="0" borderId="0" xfId="0" applyNumberFormat="1" applyFont="1" applyBorder="1"/>
    <xf numFmtId="2" fontId="38" fillId="0" borderId="0" xfId="0" applyNumberFormat="1" applyFont="1" applyAlignment="1">
      <alignment horizontal="right"/>
    </xf>
    <xf numFmtId="0" fontId="39" fillId="0" borderId="43" xfId="0" applyFont="1" applyBorder="1"/>
    <xf numFmtId="0" fontId="40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5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10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0" fontId="29" fillId="0" borderId="5" xfId="0" applyNumberFormat="1" applyFont="1" applyBorder="1" applyAlignment="1">
      <alignment vertical="top"/>
    </xf>
    <xf numFmtId="0" fontId="29" fillId="0" borderId="5" xfId="0" applyFont="1" applyBorder="1" applyAlignment="1">
      <alignment vertical="top"/>
    </xf>
    <xf numFmtId="10" fontId="29" fillId="8" borderId="5" xfId="0" applyNumberFormat="1" applyFont="1" applyFill="1" applyBorder="1" applyAlignment="1">
      <alignment horizontal="right"/>
    </xf>
    <xf numFmtId="165" fontId="10" fillId="0" borderId="0" xfId="0" applyNumberFormat="1" applyFont="1"/>
    <xf numFmtId="0" fontId="2" fillId="0" borderId="55" xfId="0" applyFont="1" applyBorder="1" applyAlignment="1">
      <alignment horizontal="right"/>
    </xf>
    <xf numFmtId="2" fontId="2" fillId="0" borderId="76" xfId="0" applyNumberFormat="1" applyFont="1" applyBorder="1" applyAlignment="1">
      <alignment horizontal="right"/>
    </xf>
    <xf numFmtId="2" fontId="2" fillId="0" borderId="56" xfId="0" applyNumberFormat="1" applyFont="1" applyBorder="1" applyAlignment="1">
      <alignment horizontal="right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wrapText="1"/>
    </xf>
    <xf numFmtId="2" fontId="4" fillId="3" borderId="11" xfId="0" applyNumberFormat="1" applyFont="1" applyFill="1" applyBorder="1" applyAlignment="1">
      <alignment horizontal="right" wrapText="1"/>
    </xf>
    <xf numFmtId="2" fontId="4" fillId="3" borderId="1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5" fontId="2" fillId="0" borderId="54" xfId="0" applyNumberFormat="1" applyFont="1" applyBorder="1" applyAlignment="1">
      <alignment horizontal="right"/>
    </xf>
    <xf numFmtId="165" fontId="2" fillId="0" borderId="77" xfId="0" applyNumberFormat="1" applyFont="1" applyBorder="1" applyAlignment="1">
      <alignment horizontal="right"/>
    </xf>
    <xf numFmtId="165" fontId="11" fillId="0" borderId="0" xfId="0" applyNumberFormat="1" applyFont="1"/>
    <xf numFmtId="165" fontId="9" fillId="0" borderId="0" xfId="0" applyNumberFormat="1" applyFont="1"/>
    <xf numFmtId="165" fontId="2" fillId="4" borderId="0" xfId="0" applyNumberFormat="1" applyFont="1" applyFill="1" applyBorder="1" applyAlignment="1">
      <alignment horizontal="right" wrapText="1"/>
    </xf>
    <xf numFmtId="165" fontId="0" fillId="0" borderId="38" xfId="0" applyNumberFormat="1" applyBorder="1"/>
    <xf numFmtId="165" fontId="8" fillId="0" borderId="38" xfId="0" applyNumberFormat="1" applyFont="1" applyBorder="1"/>
    <xf numFmtId="165" fontId="11" fillId="0" borderId="0" xfId="0" applyNumberFormat="1" applyFont="1" applyBorder="1"/>
    <xf numFmtId="165" fontId="9" fillId="0" borderId="0" xfId="0" applyNumberFormat="1" applyFont="1" applyBorder="1"/>
    <xf numFmtId="2" fontId="11" fillId="0" borderId="0" xfId="0" applyNumberFormat="1" applyFont="1" applyBorder="1"/>
    <xf numFmtId="0" fontId="0" fillId="0" borderId="0" xfId="0" applyBorder="1"/>
    <xf numFmtId="0" fontId="4" fillId="4" borderId="11" xfId="0" applyFont="1" applyFill="1" applyBorder="1" applyAlignment="1">
      <alignment horizontal="right" wrapText="1"/>
    </xf>
    <xf numFmtId="0" fontId="2" fillId="4" borderId="11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165" fontId="2" fillId="0" borderId="42" xfId="0" applyNumberFormat="1" applyFont="1" applyBorder="1" applyAlignment="1">
      <alignment horizontal="right" wrapText="1"/>
    </xf>
    <xf numFmtId="165" fontId="2" fillId="0" borderId="46" xfId="0" applyNumberFormat="1" applyFont="1" applyBorder="1" applyAlignment="1">
      <alignment horizontal="right" wrapText="1"/>
    </xf>
    <xf numFmtId="2" fontId="2" fillId="0" borderId="46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 wrapText="1"/>
    </xf>
    <xf numFmtId="165" fontId="17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 wrapText="1"/>
    </xf>
    <xf numFmtId="165" fontId="1" fillId="0" borderId="0" xfId="0" applyNumberFormat="1" applyFont="1" applyAlignment="1">
      <alignment horizontal="right"/>
    </xf>
    <xf numFmtId="2" fontId="2" fillId="0" borderId="4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4" fillId="4" borderId="0" xfId="0" applyFont="1" applyFill="1" applyBorder="1" applyAlignment="1">
      <alignment horizontal="right" wrapText="1"/>
    </xf>
    <xf numFmtId="165" fontId="2" fillId="0" borderId="38" xfId="0" applyNumberFormat="1" applyFont="1" applyBorder="1" applyAlignment="1">
      <alignment horizontal="right" wrapText="1"/>
    </xf>
    <xf numFmtId="2" fontId="2" fillId="0" borderId="38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center" vertical="center"/>
    </xf>
    <xf numFmtId="1" fontId="3" fillId="0" borderId="0" xfId="0" quotePrefix="1" applyNumberFormat="1" applyFont="1" applyAlignment="1">
      <alignment horizontal="center" vertical="center"/>
    </xf>
    <xf numFmtId="0" fontId="6" fillId="0" borderId="4" xfId="0" quotePrefix="1" applyFont="1" applyBorder="1"/>
    <xf numFmtId="0" fontId="6" fillId="0" borderId="5" xfId="0" applyFont="1" applyBorder="1"/>
    <xf numFmtId="0" fontId="6" fillId="0" borderId="5" xfId="0" applyFont="1" applyBorder="1" applyAlignment="1">
      <alignment horizontal="left"/>
    </xf>
    <xf numFmtId="165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165" fontId="6" fillId="0" borderId="23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6" fillId="0" borderId="77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6" fillId="0" borderId="19" xfId="0" applyFont="1" applyBorder="1"/>
    <xf numFmtId="2" fontId="6" fillId="0" borderId="15" xfId="0" applyNumberFormat="1" applyFont="1" applyBorder="1"/>
    <xf numFmtId="2" fontId="6" fillId="0" borderId="4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wrapText="1"/>
    </xf>
    <xf numFmtId="2" fontId="6" fillId="0" borderId="46" xfId="0" applyNumberFormat="1" applyFont="1" applyBorder="1" applyAlignment="1">
      <alignment horizontal="right"/>
    </xf>
    <xf numFmtId="165" fontId="6" fillId="0" borderId="38" xfId="0" applyNumberFormat="1" applyFont="1" applyBorder="1"/>
    <xf numFmtId="0" fontId="6" fillId="0" borderId="0" xfId="0" applyFont="1"/>
    <xf numFmtId="0" fontId="6" fillId="0" borderId="5" xfId="0" quotePrefix="1" applyFont="1" applyBorder="1"/>
    <xf numFmtId="165" fontId="6" fillId="0" borderId="46" xfId="0" applyNumberFormat="1" applyFont="1" applyBorder="1" applyAlignment="1">
      <alignment horizontal="right" wrapText="1"/>
    </xf>
    <xf numFmtId="165" fontId="6" fillId="0" borderId="38" xfId="0" applyNumberFormat="1" applyFont="1" applyBorder="1" applyAlignment="1">
      <alignment horizontal="right" wrapText="1"/>
    </xf>
    <xf numFmtId="0" fontId="6" fillId="0" borderId="38" xfId="0" applyFont="1" applyBorder="1"/>
    <xf numFmtId="165" fontId="6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2" fontId="6" fillId="0" borderId="76" xfId="0" applyNumberFormat="1" applyFont="1" applyBorder="1" applyAlignment="1">
      <alignment horizontal="right"/>
    </xf>
    <xf numFmtId="2" fontId="6" fillId="0" borderId="56" xfId="0" applyNumberFormat="1" applyFont="1" applyBorder="1" applyAlignment="1">
      <alignment horizontal="right"/>
    </xf>
    <xf numFmtId="0" fontId="6" fillId="0" borderId="4" xfId="0" applyFont="1" applyBorder="1"/>
    <xf numFmtId="2" fontId="6" fillId="0" borderId="6" xfId="0" applyNumberFormat="1" applyFont="1" applyBorder="1"/>
    <xf numFmtId="165" fontId="6" fillId="0" borderId="46" xfId="0" applyNumberFormat="1" applyFont="1" applyBorder="1" applyAlignment="1">
      <alignment wrapText="1"/>
    </xf>
    <xf numFmtId="0" fontId="6" fillId="0" borderId="0" xfId="0" quotePrefix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0" fontId="6" fillId="7" borderId="5" xfId="0" applyNumberFormat="1" applyFont="1" applyFill="1" applyBorder="1"/>
    <xf numFmtId="0" fontId="2" fillId="0" borderId="78" xfId="0" applyFont="1" applyBorder="1"/>
    <xf numFmtId="2" fontId="2" fillId="0" borderId="79" xfId="0" applyNumberFormat="1" applyFont="1" applyBorder="1"/>
    <xf numFmtId="165" fontId="2" fillId="0" borderId="66" xfId="0" applyNumberFormat="1" applyFont="1" applyBorder="1" applyAlignment="1">
      <alignment wrapText="1"/>
    </xf>
    <xf numFmtId="0" fontId="2" fillId="0" borderId="14" xfId="0" applyFont="1" applyBorder="1"/>
    <xf numFmtId="0" fontId="2" fillId="0" borderId="15" xfId="0" quotePrefix="1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4" borderId="60" xfId="0" applyFont="1" applyFill="1" applyBorder="1" applyAlignment="1">
      <alignment wrapText="1"/>
    </xf>
    <xf numFmtId="0" fontId="1" fillId="4" borderId="60" xfId="0" applyFont="1" applyFill="1" applyBorder="1" applyAlignment="1">
      <alignment wrapText="1"/>
    </xf>
    <xf numFmtId="0" fontId="38" fillId="0" borderId="0" xfId="0" applyFont="1"/>
    <xf numFmtId="165" fontId="10" fillId="0" borderId="0" xfId="0" applyNumberFormat="1" applyFont="1" applyAlignment="1">
      <alignment horizontal="right"/>
    </xf>
    <xf numFmtId="0" fontId="2" fillId="0" borderId="15" xfId="0" applyFont="1" applyBorder="1"/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65" fontId="10" fillId="0" borderId="5" xfId="0" applyNumberFormat="1" applyFont="1" applyBorder="1"/>
    <xf numFmtId="0" fontId="0" fillId="0" borderId="55" xfId="0" applyFont="1" applyBorder="1"/>
    <xf numFmtId="0" fontId="0" fillId="0" borderId="56" xfId="0" applyFont="1" applyBorder="1"/>
    <xf numFmtId="0" fontId="0" fillId="0" borderId="0" xfId="0" quotePrefix="1" applyAlignment="1">
      <alignment horizontal="left"/>
    </xf>
    <xf numFmtId="0" fontId="29" fillId="0" borderId="1" xfId="0" applyFont="1" applyBorder="1" applyAlignment="1">
      <alignment horizontal="left" vertical="top"/>
    </xf>
    <xf numFmtId="0" fontId="29" fillId="0" borderId="2" xfId="0" applyFont="1" applyBorder="1" applyAlignment="1">
      <alignment horizontal="left" vertical="top"/>
    </xf>
    <xf numFmtId="10" fontId="29" fillId="0" borderId="2" xfId="0" applyNumberFormat="1" applyFont="1" applyBorder="1" applyAlignment="1">
      <alignment vertical="top"/>
    </xf>
    <xf numFmtId="0" fontId="29" fillId="0" borderId="2" xfId="0" applyFont="1" applyBorder="1" applyAlignment="1">
      <alignment vertical="top"/>
    </xf>
    <xf numFmtId="0" fontId="29" fillId="0" borderId="3" xfId="0" applyFont="1" applyBorder="1" applyAlignment="1">
      <alignment vertical="top"/>
    </xf>
    <xf numFmtId="0" fontId="29" fillId="0" borderId="4" xfId="0" applyFont="1" applyBorder="1" applyAlignment="1">
      <alignment horizontal="left" vertical="top"/>
    </xf>
    <xf numFmtId="0" fontId="29" fillId="0" borderId="6" xfId="0" applyFont="1" applyBorder="1" applyAlignment="1">
      <alignment vertical="top"/>
    </xf>
    <xf numFmtId="10" fontId="29" fillId="0" borderId="8" xfId="0" applyNumberFormat="1" applyFont="1" applyBorder="1" applyAlignment="1">
      <alignment vertical="top"/>
    </xf>
    <xf numFmtId="0" fontId="31" fillId="0" borderId="59" xfId="0" applyFont="1" applyBorder="1" applyAlignment="1">
      <alignment horizontal="left" vertical="center" wrapText="1"/>
    </xf>
    <xf numFmtId="0" fontId="28" fillId="0" borderId="51" xfId="0" applyFont="1" applyBorder="1" applyAlignment="1">
      <alignment horizontal="left" vertical="center"/>
    </xf>
    <xf numFmtId="0" fontId="1" fillId="0" borderId="15" xfId="0" applyFont="1" applyBorder="1" applyAlignment="1">
      <alignment horizontal="right"/>
    </xf>
    <xf numFmtId="0" fontId="1" fillId="0" borderId="7" xfId="0" applyFont="1" applyBorder="1"/>
    <xf numFmtId="0" fontId="1" fillId="0" borderId="9" xfId="0" applyFont="1" applyBorder="1"/>
    <xf numFmtId="0" fontId="1" fillId="0" borderId="49" xfId="0" applyFont="1" applyBorder="1"/>
    <xf numFmtId="0" fontId="4" fillId="0" borderId="15" xfId="0" applyFont="1" applyBorder="1" applyAlignment="1">
      <alignment horizontal="right"/>
    </xf>
    <xf numFmtId="0" fontId="4" fillId="0" borderId="51" xfId="0" applyFont="1" applyBorder="1"/>
    <xf numFmtId="0" fontId="4" fillId="0" borderId="50" xfId="0" applyFont="1" applyBorder="1"/>
    <xf numFmtId="0" fontId="4" fillId="0" borderId="52" xfId="0" applyFont="1" applyBorder="1"/>
    <xf numFmtId="0" fontId="29" fillId="0" borderId="5" xfId="0" applyFont="1" applyBorder="1" applyAlignment="1">
      <alignment horizontal="right" vertical="top"/>
    </xf>
    <xf numFmtId="0" fontId="29" fillId="0" borderId="6" xfId="0" applyFont="1" applyBorder="1" applyAlignment="1">
      <alignment horizontal="right" vertical="top"/>
    </xf>
    <xf numFmtId="0" fontId="6" fillId="0" borderId="55" xfId="0" applyFont="1" applyBorder="1"/>
    <xf numFmtId="0" fontId="2" fillId="0" borderId="15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4" xfId="0" quotePrefix="1" applyFont="1" applyBorder="1"/>
    <xf numFmtId="0" fontId="41" fillId="0" borderId="0" xfId="0" applyFont="1"/>
    <xf numFmtId="0" fontId="42" fillId="0" borderId="0" xfId="0" applyFont="1" applyAlignment="1">
      <alignment horizontal="left"/>
    </xf>
    <xf numFmtId="0" fontId="42" fillId="0" borderId="0" xfId="0" applyFont="1"/>
    <xf numFmtId="0" fontId="43" fillId="0" borderId="0" xfId="0" applyFont="1"/>
    <xf numFmtId="165" fontId="42" fillId="0" borderId="0" xfId="0" applyNumberFormat="1" applyFont="1"/>
    <xf numFmtId="168" fontId="42" fillId="0" borderId="0" xfId="0" applyNumberFormat="1" applyFont="1"/>
    <xf numFmtId="0" fontId="44" fillId="0" borderId="0" xfId="0" applyFont="1"/>
    <xf numFmtId="2" fontId="44" fillId="0" borderId="0" xfId="0" applyNumberFormat="1" applyFont="1"/>
    <xf numFmtId="0" fontId="45" fillId="0" borderId="0" xfId="0" applyFont="1"/>
    <xf numFmtId="0" fontId="46" fillId="0" borderId="0" xfId="0" applyFont="1"/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/>
    <xf numFmtId="165" fontId="47" fillId="0" borderId="0" xfId="0" applyNumberFormat="1" applyFont="1" applyAlignment="1">
      <alignment horizontal="right"/>
    </xf>
    <xf numFmtId="0" fontId="48" fillId="0" borderId="5" xfId="0" applyFont="1" applyBorder="1"/>
    <xf numFmtId="0" fontId="48" fillId="0" borderId="5" xfId="0" applyFont="1" applyBorder="1" applyAlignment="1">
      <alignment horizontal="left"/>
    </xf>
    <xf numFmtId="0" fontId="48" fillId="0" borderId="5" xfId="0" applyFont="1" applyBorder="1" applyAlignment="1">
      <alignment horizontal="right"/>
    </xf>
    <xf numFmtId="0" fontId="49" fillId="0" borderId="5" xfId="0" applyFont="1" applyBorder="1" applyAlignment="1">
      <alignment horizontal="right"/>
    </xf>
    <xf numFmtId="0" fontId="50" fillId="0" borderId="5" xfId="0" applyFont="1" applyBorder="1" applyAlignment="1">
      <alignment horizontal="right"/>
    </xf>
    <xf numFmtId="0" fontId="51" fillId="0" borderId="5" xfId="0" applyFont="1" applyBorder="1" applyAlignment="1">
      <alignment horizontal="right"/>
    </xf>
    <xf numFmtId="0" fontId="51" fillId="0" borderId="5" xfId="0" applyFont="1" applyBorder="1" applyAlignment="1">
      <alignment horizontal="left"/>
    </xf>
    <xf numFmtId="0" fontId="52" fillId="0" borderId="5" xfId="0" applyFont="1" applyBorder="1" applyAlignment="1">
      <alignment horizontal="right"/>
    </xf>
    <xf numFmtId="165" fontId="42" fillId="0" borderId="5" xfId="0" applyNumberFormat="1" applyFont="1" applyBorder="1"/>
    <xf numFmtId="10" fontId="42" fillId="0" borderId="0" xfId="0" applyNumberFormat="1" applyFont="1"/>
    <xf numFmtId="10" fontId="53" fillId="0" borderId="0" xfId="0" applyNumberFormat="1" applyFont="1"/>
    <xf numFmtId="165" fontId="53" fillId="0" borderId="5" xfId="0" applyNumberFormat="1" applyFont="1" applyBorder="1"/>
    <xf numFmtId="165" fontId="53" fillId="0" borderId="0" xfId="0" applyNumberFormat="1" applyFont="1" applyBorder="1"/>
    <xf numFmtId="10" fontId="44" fillId="0" borderId="0" xfId="0" applyNumberFormat="1" applyFont="1"/>
    <xf numFmtId="165" fontId="42" fillId="0" borderId="0" xfId="0" applyNumberFormat="1" applyFont="1" applyBorder="1"/>
    <xf numFmtId="165" fontId="47" fillId="0" borderId="0" xfId="0" applyNumberFormat="1" applyFont="1"/>
    <xf numFmtId="165" fontId="42" fillId="0" borderId="0" xfId="0" applyNumberFormat="1" applyFont="1" applyAlignment="1">
      <alignment horizontal="left"/>
    </xf>
    <xf numFmtId="0" fontId="42" fillId="0" borderId="0" xfId="0" quotePrefix="1" applyFont="1"/>
    <xf numFmtId="165" fontId="50" fillId="0" borderId="5" xfId="0" applyNumberFormat="1" applyFont="1" applyBorder="1" applyAlignment="1">
      <alignment horizontal="right"/>
    </xf>
    <xf numFmtId="168" fontId="50" fillId="0" borderId="5" xfId="0" applyNumberFormat="1" applyFont="1" applyBorder="1" applyAlignment="1">
      <alignment horizontal="right"/>
    </xf>
    <xf numFmtId="0" fontId="54" fillId="0" borderId="5" xfId="0" applyFont="1" applyBorder="1" applyAlignment="1">
      <alignment horizontal="right"/>
    </xf>
    <xf numFmtId="2" fontId="54" fillId="0" borderId="5" xfId="0" applyNumberFormat="1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2" fontId="52" fillId="0" borderId="5" xfId="0" applyNumberFormat="1" applyFont="1" applyBorder="1" applyAlignment="1">
      <alignment horizontal="right"/>
    </xf>
    <xf numFmtId="165" fontId="52" fillId="0" borderId="5" xfId="0" applyNumberFormat="1" applyFont="1" applyBorder="1"/>
    <xf numFmtId="165" fontId="55" fillId="0" borderId="5" xfId="0" applyNumberFormat="1" applyFont="1" applyBorder="1"/>
    <xf numFmtId="10" fontId="55" fillId="0" borderId="5" xfId="0" applyNumberFormat="1" applyFont="1" applyBorder="1" applyAlignment="1">
      <alignment horizontal="right"/>
    </xf>
    <xf numFmtId="165" fontId="55" fillId="0" borderId="5" xfId="0" applyNumberFormat="1" applyFont="1" applyBorder="1" applyAlignment="1">
      <alignment horizontal="right"/>
    </xf>
    <xf numFmtId="168" fontId="55" fillId="0" borderId="5" xfId="0" applyNumberFormat="1" applyFont="1" applyBorder="1"/>
    <xf numFmtId="165" fontId="56" fillId="0" borderId="5" xfId="0" applyNumberFormat="1" applyFont="1" applyBorder="1"/>
    <xf numFmtId="2" fontId="56" fillId="0" borderId="5" xfId="0" applyNumberFormat="1" applyFont="1" applyBorder="1" applyAlignment="1">
      <alignment horizontal="right"/>
    </xf>
    <xf numFmtId="10" fontId="56" fillId="0" borderId="5" xfId="0" applyNumberFormat="1" applyFont="1" applyBorder="1" applyAlignment="1">
      <alignment horizontal="right"/>
    </xf>
    <xf numFmtId="165" fontId="57" fillId="5" borderId="5" xfId="0" applyNumberFormat="1" applyFont="1" applyFill="1" applyBorder="1"/>
    <xf numFmtId="165" fontId="58" fillId="5" borderId="5" xfId="0" applyNumberFormat="1" applyFont="1" applyFill="1" applyBorder="1"/>
    <xf numFmtId="168" fontId="58" fillId="5" borderId="5" xfId="0" applyNumberFormat="1" applyFont="1" applyFill="1" applyBorder="1"/>
    <xf numFmtId="165" fontId="54" fillId="5" borderId="5" xfId="0" applyNumberFormat="1" applyFont="1" applyFill="1" applyBorder="1"/>
    <xf numFmtId="2" fontId="54" fillId="5" borderId="5" xfId="0" applyNumberFormat="1" applyFont="1" applyFill="1" applyBorder="1"/>
    <xf numFmtId="0" fontId="59" fillId="0" borderId="0" xfId="0" applyFont="1"/>
    <xf numFmtId="168" fontId="60" fillId="0" borderId="0" xfId="0" applyNumberFormat="1" applyFont="1"/>
    <xf numFmtId="0" fontId="61" fillId="0" borderId="0" xfId="0" applyFont="1"/>
    <xf numFmtId="2" fontId="61" fillId="0" borderId="0" xfId="0" applyNumberFormat="1" applyFont="1"/>
    <xf numFmtId="0" fontId="60" fillId="0" borderId="0" xfId="0" applyFont="1"/>
    <xf numFmtId="168" fontId="62" fillId="0" borderId="0" xfId="0" applyNumberFormat="1" applyFont="1"/>
    <xf numFmtId="0" fontId="59" fillId="0" borderId="0" xfId="0" applyFont="1" applyAlignment="1">
      <alignment horizontal="right"/>
    </xf>
    <xf numFmtId="2" fontId="59" fillId="0" borderId="0" xfId="0" applyNumberFormat="1" applyFont="1"/>
    <xf numFmtId="0" fontId="62" fillId="0" borderId="0" xfId="0" applyFont="1" applyAlignment="1">
      <alignment horizontal="right"/>
    </xf>
    <xf numFmtId="0" fontId="63" fillId="0" borderId="5" xfId="0" quotePrefix="1" applyFont="1" applyBorder="1"/>
    <xf numFmtId="0" fontId="29" fillId="0" borderId="55" xfId="0" applyFont="1" applyBorder="1" applyAlignment="1">
      <alignment horizontal="left" vertical="top"/>
    </xf>
    <xf numFmtId="0" fontId="29" fillId="0" borderId="76" xfId="0" applyFont="1" applyBorder="1" applyAlignment="1">
      <alignment horizontal="left" vertical="top"/>
    </xf>
    <xf numFmtId="0" fontId="29" fillId="0" borderId="76" xfId="0" applyFont="1" applyBorder="1" applyAlignment="1">
      <alignment vertical="top"/>
    </xf>
    <xf numFmtId="0" fontId="29" fillId="0" borderId="56" xfId="0" applyFont="1" applyBorder="1" applyAlignment="1">
      <alignment vertical="top"/>
    </xf>
    <xf numFmtId="0" fontId="29" fillId="0" borderId="40" xfId="0" applyFont="1" applyBorder="1" applyAlignment="1">
      <alignment horizontal="left" vertical="top"/>
    </xf>
    <xf numFmtId="0" fontId="29" fillId="0" borderId="40" xfId="0" applyFont="1" applyBorder="1" applyAlignment="1">
      <alignment vertical="top"/>
    </xf>
    <xf numFmtId="10" fontId="29" fillId="0" borderId="40" xfId="0" applyNumberFormat="1" applyFont="1" applyBorder="1" applyAlignment="1">
      <alignment vertical="top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vertical="top"/>
    </xf>
    <xf numFmtId="10" fontId="29" fillId="0" borderId="0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6" fillId="0" borderId="0" xfId="0" applyNumberFormat="1" applyFont="1"/>
    <xf numFmtId="165" fontId="36" fillId="0" borderId="0" xfId="0" applyNumberFormat="1" applyFont="1" applyAlignment="1">
      <alignment horizontal="left"/>
    </xf>
    <xf numFmtId="2" fontId="64" fillId="0" borderId="0" xfId="0" applyNumberFormat="1" applyFont="1"/>
    <xf numFmtId="2" fontId="60" fillId="0" borderId="0" xfId="0" applyNumberFormat="1" applyFont="1"/>
    <xf numFmtId="2" fontId="43" fillId="0" borderId="0" xfId="0" applyNumberFormat="1" applyFont="1"/>
    <xf numFmtId="0" fontId="65" fillId="0" borderId="0" xfId="0" applyFont="1"/>
    <xf numFmtId="0" fontId="66" fillId="0" borderId="5" xfId="0" applyFont="1" applyBorder="1" applyAlignment="1">
      <alignment horizontal="right"/>
    </xf>
    <xf numFmtId="165" fontId="66" fillId="0" borderId="5" xfId="0" applyNumberFormat="1" applyFont="1" applyBorder="1"/>
    <xf numFmtId="165" fontId="66" fillId="5" borderId="5" xfId="0" applyNumberFormat="1" applyFont="1" applyFill="1" applyBorder="1"/>
    <xf numFmtId="2" fontId="45" fillId="0" borderId="0" xfId="0" applyNumberFormat="1" applyFont="1"/>
    <xf numFmtId="2" fontId="53" fillId="0" borderId="0" xfId="0" applyNumberFormat="1" applyFont="1"/>
    <xf numFmtId="2" fontId="66" fillId="0" borderId="5" xfId="0" applyNumberFormat="1" applyFont="1" applyBorder="1" applyAlignment="1">
      <alignment horizontal="right"/>
    </xf>
    <xf numFmtId="0" fontId="66" fillId="0" borderId="0" xfId="0" applyFont="1" applyBorder="1" applyAlignment="1">
      <alignment horizontal="right"/>
    </xf>
    <xf numFmtId="0" fontId="53" fillId="0" borderId="0" xfId="0" applyFont="1"/>
    <xf numFmtId="0" fontId="53" fillId="0" borderId="0" xfId="0" applyFont="1" applyAlignment="1">
      <alignment horizontal="left"/>
    </xf>
    <xf numFmtId="2" fontId="67" fillId="0" borderId="5" xfId="0" applyNumberFormat="1" applyFont="1" applyBorder="1" applyAlignment="1">
      <alignment horizontal="right"/>
    </xf>
    <xf numFmtId="10" fontId="67" fillId="0" borderId="5" xfId="0" applyNumberFormat="1" applyFont="1" applyBorder="1" applyAlignment="1">
      <alignment horizontal="right"/>
    </xf>
    <xf numFmtId="0" fontId="66" fillId="0" borderId="5" xfId="0" applyFont="1" applyBorder="1" applyAlignment="1">
      <alignment horizontal="left"/>
    </xf>
    <xf numFmtId="2" fontId="66" fillId="5" borderId="5" xfId="0" applyNumberFormat="1" applyFont="1" applyFill="1" applyBorder="1"/>
    <xf numFmtId="0" fontId="67" fillId="0" borderId="5" xfId="0" applyFont="1" applyBorder="1" applyAlignment="1">
      <alignment horizontal="right"/>
    </xf>
    <xf numFmtId="0" fontId="67" fillId="0" borderId="5" xfId="0" applyFont="1" applyBorder="1" applyAlignment="1">
      <alignment horizontal="left"/>
    </xf>
    <xf numFmtId="0" fontId="2" fillId="0" borderId="5" xfId="0" quotePrefix="1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" fillId="0" borderId="4" xfId="0" applyFont="1" applyBorder="1" applyAlignment="1">
      <alignment horizontal="right"/>
    </xf>
    <xf numFmtId="0" fontId="1" fillId="0" borderId="5" xfId="0" applyFont="1" applyBorder="1"/>
    <xf numFmtId="0" fontId="1" fillId="0" borderId="15" xfId="0" quotePrefix="1" applyFont="1" applyBorder="1"/>
    <xf numFmtId="0" fontId="2" fillId="0" borderId="62" xfId="0" quotePrefix="1" applyFont="1" applyBorder="1"/>
    <xf numFmtId="0" fontId="2" fillId="0" borderId="63" xfId="0" quotePrefix="1" applyFont="1" applyBorder="1" applyAlignment="1">
      <alignment horizontal="left" vertical="top"/>
    </xf>
    <xf numFmtId="0" fontId="2" fillId="0" borderId="63" xfId="0" applyFont="1" applyBorder="1" applyAlignment="1">
      <alignment horizontal="left" vertical="top"/>
    </xf>
    <xf numFmtId="0" fontId="2" fillId="0" borderId="78" xfId="0" applyFont="1" applyBorder="1" applyAlignment="1">
      <alignment horizontal="left"/>
    </xf>
    <xf numFmtId="0" fontId="1" fillId="0" borderId="79" xfId="0" quotePrefix="1" applyFont="1" applyBorder="1"/>
    <xf numFmtId="165" fontId="10" fillId="0" borderId="0" xfId="0" applyNumberFormat="1" applyFont="1" applyBorder="1"/>
    <xf numFmtId="0" fontId="1" fillId="0" borderId="5" xfId="0" quotePrefix="1" applyFont="1" applyBorder="1"/>
    <xf numFmtId="0" fontId="17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/>
    <xf numFmtId="2" fontId="17" fillId="0" borderId="0" xfId="0" applyNumberFormat="1" applyFont="1" applyBorder="1"/>
    <xf numFmtId="2" fontId="38" fillId="0" borderId="0" xfId="0" applyNumberFormat="1" applyFont="1" applyBorder="1" applyAlignment="1">
      <alignment horizontal="right"/>
    </xf>
    <xf numFmtId="2" fontId="24" fillId="0" borderId="0" xfId="0" applyNumberFormat="1" applyFont="1" applyBorder="1"/>
    <xf numFmtId="2" fontId="17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0" fontId="17" fillId="0" borderId="0" xfId="0" applyFont="1" applyBorder="1"/>
    <xf numFmtId="0" fontId="38" fillId="0" borderId="0" xfId="0" applyFont="1" applyBorder="1"/>
    <xf numFmtId="2" fontId="18" fillId="0" borderId="0" xfId="0" applyNumberFormat="1" applyFont="1" applyBorder="1"/>
    <xf numFmtId="2" fontId="32" fillId="0" borderId="0" xfId="0" applyNumberFormat="1" applyFont="1" applyBorder="1"/>
    <xf numFmtId="2" fontId="1" fillId="0" borderId="0" xfId="0" applyNumberFormat="1" applyFont="1" applyBorder="1"/>
    <xf numFmtId="165" fontId="32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5" fontId="24" fillId="0" borderId="0" xfId="0" applyNumberFormat="1" applyFont="1" applyBorder="1" applyAlignment="1">
      <alignment horizontal="right"/>
    </xf>
    <xf numFmtId="165" fontId="24" fillId="0" borderId="0" xfId="0" applyNumberFormat="1" applyFont="1" applyBorder="1"/>
    <xf numFmtId="165" fontId="32" fillId="0" borderId="0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 applyBorder="1"/>
    <xf numFmtId="2" fontId="29" fillId="0" borderId="5" xfId="0" applyNumberFormat="1" applyFont="1" applyBorder="1" applyAlignment="1">
      <alignment horizontal="right"/>
    </xf>
    <xf numFmtId="165" fontId="29" fillId="0" borderId="5" xfId="0" applyNumberFormat="1" applyFont="1" applyBorder="1"/>
    <xf numFmtId="0" fontId="9" fillId="0" borderId="0" xfId="0" applyFont="1"/>
    <xf numFmtId="165" fontId="68" fillId="6" borderId="5" xfId="0" applyNumberFormat="1" applyFont="1" applyFill="1" applyBorder="1" applyAlignment="1">
      <alignment vertical="center"/>
    </xf>
    <xf numFmtId="165" fontId="68" fillId="6" borderId="5" xfId="0" applyNumberFormat="1" applyFont="1" applyFill="1" applyBorder="1" applyAlignment="1">
      <alignment horizontal="right" vertical="center"/>
    </xf>
    <xf numFmtId="1" fontId="60" fillId="0" borderId="5" xfId="0" applyNumberFormat="1" applyFont="1" applyBorder="1" applyAlignment="1">
      <alignment vertical="center" wrapText="1"/>
    </xf>
    <xf numFmtId="165" fontId="60" fillId="0" borderId="5" xfId="0" applyNumberFormat="1" applyFont="1" applyBorder="1" applyAlignment="1">
      <alignment horizontal="right" vertical="center" wrapText="1"/>
    </xf>
    <xf numFmtId="165" fontId="43" fillId="6" borderId="5" xfId="0" applyNumberFormat="1" applyFont="1" applyFill="1" applyBorder="1" applyAlignment="1">
      <alignment vertical="center" wrapText="1"/>
    </xf>
    <xf numFmtId="165" fontId="60" fillId="6" borderId="5" xfId="0" applyNumberFormat="1" applyFont="1" applyFill="1" applyBorder="1" applyAlignment="1">
      <alignment horizontal="right" vertical="center" wrapText="1"/>
    </xf>
    <xf numFmtId="0" fontId="69" fillId="6" borderId="5" xfId="0" applyFont="1" applyFill="1" applyBorder="1" applyAlignment="1">
      <alignment vertical="center"/>
    </xf>
    <xf numFmtId="0" fontId="69" fillId="6" borderId="5" xfId="0" applyFont="1" applyFill="1" applyBorder="1" applyAlignment="1">
      <alignment horizontal="right" vertical="center"/>
    </xf>
    <xf numFmtId="0" fontId="60" fillId="0" borderId="5" xfId="0" applyFont="1" applyBorder="1" applyAlignment="1">
      <alignment vertical="center"/>
    </xf>
    <xf numFmtId="165" fontId="60" fillId="0" borderId="5" xfId="0" applyNumberFormat="1" applyFont="1" applyBorder="1" applyAlignment="1">
      <alignment horizontal="right" vertical="center"/>
    </xf>
    <xf numFmtId="165" fontId="60" fillId="0" borderId="5" xfId="0" applyNumberFormat="1" applyFont="1" applyBorder="1" applyAlignment="1">
      <alignment vertical="center"/>
    </xf>
    <xf numFmtId="0" fontId="60" fillId="6" borderId="5" xfId="0" applyFont="1" applyFill="1" applyBorder="1" applyAlignment="1">
      <alignment vertical="center"/>
    </xf>
    <xf numFmtId="165" fontId="60" fillId="6" borderId="5" xfId="0" applyNumberFormat="1" applyFont="1" applyFill="1" applyBorder="1" applyAlignment="1">
      <alignment horizontal="right" vertical="center"/>
    </xf>
    <xf numFmtId="0" fontId="60" fillId="6" borderId="5" xfId="0" applyFont="1" applyFill="1" applyBorder="1" applyAlignment="1">
      <alignment horizontal="right" vertical="center"/>
    </xf>
    <xf numFmtId="0" fontId="60" fillId="8" borderId="5" xfId="0" applyFont="1" applyFill="1" applyBorder="1" applyAlignment="1">
      <alignment horizontal="right" vertical="center"/>
    </xf>
    <xf numFmtId="0" fontId="69" fillId="8" borderId="5" xfId="0" applyFont="1" applyFill="1" applyBorder="1" applyAlignment="1">
      <alignment horizontal="right" vertical="center"/>
    </xf>
    <xf numFmtId="10" fontId="60" fillId="0" borderId="5" xfId="0" applyNumberFormat="1" applyFont="1" applyBorder="1" applyAlignment="1">
      <alignment horizontal="right" vertical="center"/>
    </xf>
    <xf numFmtId="10" fontId="60" fillId="8" borderId="5" xfId="0" applyNumberFormat="1" applyFont="1" applyFill="1" applyBorder="1" applyAlignment="1">
      <alignment horizontal="right" vertical="center"/>
    </xf>
    <xf numFmtId="10" fontId="60" fillId="0" borderId="5" xfId="0" applyNumberFormat="1" applyFont="1" applyBorder="1" applyAlignment="1">
      <alignment vertical="center"/>
    </xf>
    <xf numFmtId="0" fontId="46" fillId="10" borderId="5" xfId="0" applyFont="1" applyFill="1" applyBorder="1" applyAlignment="1">
      <alignment wrapText="1"/>
    </xf>
    <xf numFmtId="0" fontId="69" fillId="6" borderId="5" xfId="0" applyFont="1" applyFill="1" applyBorder="1" applyAlignment="1">
      <alignment horizontal="center" vertical="center"/>
    </xf>
    <xf numFmtId="0" fontId="69" fillId="8" borderId="5" xfId="0" applyFont="1" applyFill="1" applyBorder="1" applyAlignment="1">
      <alignment horizontal="center" vertical="center"/>
    </xf>
    <xf numFmtId="0" fontId="60" fillId="10" borderId="5" xfId="0" applyFont="1" applyFill="1" applyBorder="1" applyAlignment="1">
      <alignment horizontal="center" vertical="center"/>
    </xf>
    <xf numFmtId="0" fontId="43" fillId="9" borderId="5" xfId="0" applyFont="1" applyFill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70" fillId="9" borderId="5" xfId="0" applyFont="1" applyFill="1" applyBorder="1" applyAlignment="1">
      <alignment horizontal="center" vertical="center"/>
    </xf>
    <xf numFmtId="0" fontId="60" fillId="0" borderId="5" xfId="0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59" fillId="9" borderId="5" xfId="0" applyFont="1" applyFill="1" applyBorder="1" applyAlignment="1">
      <alignment horizontal="center" vertical="center"/>
    </xf>
    <xf numFmtId="0" fontId="43" fillId="11" borderId="5" xfId="0" applyFont="1" applyFill="1" applyBorder="1" applyAlignment="1">
      <alignment horizontal="center" vertical="center"/>
    </xf>
    <xf numFmtId="0" fontId="71" fillId="0" borderId="5" xfId="0" applyFont="1" applyBorder="1" applyAlignment="1">
      <alignment horizontal="center" vertical="center"/>
    </xf>
    <xf numFmtId="0" fontId="68" fillId="6" borderId="5" xfId="0" applyFont="1" applyFill="1" applyBorder="1" applyAlignment="1">
      <alignment horizontal="center" vertical="center"/>
    </xf>
    <xf numFmtId="0" fontId="60" fillId="0" borderId="5" xfId="0" applyFont="1" applyBorder="1" applyAlignment="1">
      <alignment horizontal="left" vertical="center"/>
    </xf>
    <xf numFmtId="0" fontId="60" fillId="0" borderId="5" xfId="0" applyFont="1" applyFill="1" applyBorder="1" applyAlignment="1">
      <alignment horizontal="center" vertical="center"/>
    </xf>
    <xf numFmtId="16" fontId="35" fillId="0" borderId="73" xfId="0" quotePrefix="1" applyNumberFormat="1" applyFont="1" applyBorder="1" applyAlignment="1">
      <alignment horizontal="right" vertical="center"/>
    </xf>
    <xf numFmtId="0" fontId="35" fillId="0" borderId="73" xfId="0" quotePrefix="1" applyFont="1" applyBorder="1" applyAlignment="1">
      <alignment horizontal="right" vertical="center"/>
    </xf>
    <xf numFmtId="0" fontId="37" fillId="0" borderId="74" xfId="0" quotePrefix="1" applyFont="1" applyBorder="1" applyAlignment="1">
      <alignment horizontal="right" vertical="center"/>
    </xf>
    <xf numFmtId="0" fontId="0" fillId="3" borderId="81" xfId="0" applyFill="1" applyBorder="1"/>
    <xf numFmtId="0" fontId="0" fillId="3" borderId="83" xfId="0" applyFill="1" applyBorder="1"/>
    <xf numFmtId="0" fontId="2" fillId="3" borderId="84" xfId="0" applyFont="1" applyFill="1" applyBorder="1" applyAlignment="1">
      <alignment horizontal="center" wrapText="1"/>
    </xf>
    <xf numFmtId="0" fontId="0" fillId="3" borderId="84" xfId="0" applyFill="1" applyBorder="1"/>
    <xf numFmtId="0" fontId="2" fillId="3" borderId="82" xfId="0" applyFont="1" applyFill="1" applyBorder="1" applyAlignment="1">
      <alignment horizontal="right" wrapText="1"/>
    </xf>
    <xf numFmtId="0" fontId="35" fillId="3" borderId="70" xfId="0" applyFont="1" applyFill="1" applyBorder="1" applyAlignment="1">
      <alignment vertical="center" wrapText="1"/>
    </xf>
    <xf numFmtId="0" fontId="35" fillId="3" borderId="82" xfId="0" applyFont="1" applyFill="1" applyBorder="1" applyAlignment="1">
      <alignment horizontal="right" vertical="center" wrapText="1"/>
    </xf>
    <xf numFmtId="0" fontId="35" fillId="3" borderId="69" xfId="0" applyFont="1" applyFill="1" applyBorder="1" applyAlignment="1">
      <alignment vertical="center" wrapText="1"/>
    </xf>
    <xf numFmtId="0" fontId="35" fillId="3" borderId="71" xfId="0" applyFont="1" applyFill="1" applyBorder="1" applyAlignment="1">
      <alignment horizontal="right" vertical="center" wrapText="1"/>
    </xf>
    <xf numFmtId="0" fontId="35" fillId="3" borderId="72" xfId="0" applyFont="1" applyFill="1" applyBorder="1" applyAlignment="1">
      <alignment vertical="center"/>
    </xf>
    <xf numFmtId="0" fontId="35" fillId="3" borderId="75" xfId="0" applyFont="1" applyFill="1" applyBorder="1" applyAlignment="1">
      <alignment vertical="center"/>
    </xf>
    <xf numFmtId="0" fontId="40" fillId="0" borderId="0" xfId="0" applyFont="1" applyAlignment="1">
      <alignment horizontal="left" vertical="center" indent="4"/>
    </xf>
    <xf numFmtId="0" fontId="40" fillId="0" borderId="0" xfId="0" quotePrefix="1" applyFont="1" applyAlignment="1">
      <alignment horizontal="left" vertical="center" indent="4"/>
    </xf>
    <xf numFmtId="0" fontId="73" fillId="0" borderId="0" xfId="0" applyFont="1"/>
    <xf numFmtId="165" fontId="5" fillId="0" borderId="27" xfId="0" applyNumberFormat="1" applyFont="1" applyBorder="1" applyAlignment="1">
      <alignment wrapText="1"/>
    </xf>
    <xf numFmtId="165" fontId="5" fillId="0" borderId="5" xfId="0" applyNumberFormat="1" applyFont="1" applyBorder="1" applyAlignment="1">
      <alignment horizontal="right"/>
    </xf>
    <xf numFmtId="10" fontId="74" fillId="0" borderId="5" xfId="0" applyNumberFormat="1" applyFont="1" applyBorder="1" applyAlignment="1">
      <alignment horizontal="right"/>
    </xf>
    <xf numFmtId="0" fontId="43" fillId="12" borderId="5" xfId="0" applyFont="1" applyFill="1" applyBorder="1" applyAlignment="1">
      <alignment horizontal="center" vertical="center"/>
    </xf>
    <xf numFmtId="168" fontId="44" fillId="0" borderId="0" xfId="0" applyNumberFormat="1" applyFont="1"/>
    <xf numFmtId="0" fontId="5" fillId="0" borderId="5" xfId="0" applyFont="1" applyBorder="1"/>
    <xf numFmtId="0" fontId="30" fillId="0" borderId="0" xfId="0" applyFont="1" applyAlignment="1">
      <alignment horizontal="left"/>
    </xf>
    <xf numFmtId="0" fontId="54" fillId="0" borderId="0" xfId="0" applyFont="1"/>
    <xf numFmtId="0" fontId="65" fillId="0" borderId="0" xfId="0" applyFont="1" applyAlignment="1">
      <alignment horizontal="left"/>
    </xf>
    <xf numFmtId="1" fontId="4" fillId="0" borderId="0" xfId="0" applyNumberFormat="1" applyFont="1" applyAlignment="1">
      <alignment horizontal="center" vertical="center"/>
    </xf>
    <xf numFmtId="0" fontId="2" fillId="0" borderId="79" xfId="0" quotePrefix="1" applyFont="1" applyBorder="1"/>
    <xf numFmtId="0" fontId="1" fillId="0" borderId="62" xfId="0" quotePrefix="1" applyFont="1" applyBorder="1"/>
    <xf numFmtId="165" fontId="60" fillId="0" borderId="19" xfId="0" applyNumberFormat="1" applyFont="1" applyBorder="1" applyAlignment="1">
      <alignment horizontal="right" vertical="center"/>
    </xf>
    <xf numFmtId="165" fontId="60" fillId="6" borderId="63" xfId="0" applyNumberFormat="1" applyFont="1" applyFill="1" applyBorder="1" applyAlignment="1">
      <alignment horizontal="right" vertical="center"/>
    </xf>
    <xf numFmtId="165" fontId="60" fillId="0" borderId="0" xfId="0" applyNumberFormat="1" applyFont="1"/>
    <xf numFmtId="0" fontId="7" fillId="0" borderId="0" xfId="0" applyFont="1" applyBorder="1"/>
    <xf numFmtId="0" fontId="4" fillId="0" borderId="10" xfId="0" applyFont="1" applyBorder="1"/>
    <xf numFmtId="0" fontId="4" fillId="0" borderId="12" xfId="0" applyFont="1" applyBorder="1"/>
    <xf numFmtId="0" fontId="2" fillId="0" borderId="85" xfId="0" applyFont="1" applyBorder="1"/>
    <xf numFmtId="0" fontId="0" fillId="0" borderId="0" xfId="0" applyBorder="1" applyAlignment="1">
      <alignment horizontal="center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6" fillId="0" borderId="0" xfId="0" applyNumberFormat="1" applyFont="1" applyAlignment="1">
      <alignment horizontal="left"/>
    </xf>
    <xf numFmtId="164" fontId="0" fillId="0" borderId="0" xfId="0" applyNumberFormat="1" applyBorder="1" applyAlignment="1">
      <alignment horizontal="center" vertical="center"/>
    </xf>
    <xf numFmtId="0" fontId="4" fillId="0" borderId="4" xfId="0" quotePrefix="1" applyFont="1" applyBorder="1"/>
    <xf numFmtId="0" fontId="31" fillId="0" borderId="4" xfId="0" quotePrefix="1" applyFont="1" applyBorder="1"/>
    <xf numFmtId="165" fontId="75" fillId="0" borderId="5" xfId="0" applyNumberFormat="1" applyFont="1" applyBorder="1" applyAlignment="1">
      <alignment horizontal="right" vertical="center"/>
    </xf>
    <xf numFmtId="165" fontId="75" fillId="0" borderId="19" xfId="0" applyNumberFormat="1" applyFont="1" applyBorder="1" applyAlignment="1">
      <alignment horizontal="right" vertical="center"/>
    </xf>
    <xf numFmtId="165" fontId="1" fillId="0" borderId="27" xfId="0" applyNumberFormat="1" applyFont="1" applyBorder="1" applyAlignment="1">
      <alignment wrapText="1"/>
    </xf>
    <xf numFmtId="0" fontId="20" fillId="0" borderId="5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0" fillId="0" borderId="26" xfId="0" applyFont="1" applyBorder="1" applyAlignment="1">
      <alignment horizontal="center"/>
    </xf>
    <xf numFmtId="164" fontId="0" fillId="0" borderId="85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28" fillId="0" borderId="60" xfId="0" applyFont="1" applyBorder="1" applyAlignment="1">
      <alignment vertical="center"/>
    </xf>
    <xf numFmtId="0" fontId="28" fillId="0" borderId="80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0" fontId="28" fillId="0" borderId="60" xfId="0" applyFont="1" applyBorder="1" applyAlignment="1">
      <alignment horizontal="left" vertical="center"/>
    </xf>
    <xf numFmtId="0" fontId="28" fillId="0" borderId="80" xfId="0" applyFont="1" applyBorder="1" applyAlignment="1">
      <alignment horizontal="left" vertical="center"/>
    </xf>
    <xf numFmtId="0" fontId="20" fillId="0" borderId="39" xfId="0" applyFont="1" applyBorder="1" applyAlignment="1">
      <alignment wrapText="1"/>
    </xf>
    <xf numFmtId="0" fontId="0" fillId="0" borderId="40" xfId="0" applyBorder="1" applyAlignment="1"/>
    <xf numFmtId="0" fontId="0" fillId="0" borderId="41" xfId="0" applyBorder="1" applyAlignment="1"/>
    <xf numFmtId="0" fontId="8" fillId="0" borderId="5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5" fillId="3" borderId="70" xfId="0" applyFont="1" applyFill="1" applyBorder="1" applyAlignment="1"/>
    <xf numFmtId="0" fontId="35" fillId="3" borderId="69" xfId="0" applyFont="1" applyFill="1" applyBorder="1" applyAlignment="1"/>
    <xf numFmtId="0" fontId="37" fillId="3" borderId="70" xfId="0" applyFont="1" applyFill="1" applyBorder="1" applyAlignment="1">
      <alignment horizontal="right" vertical="center" wrapText="1"/>
    </xf>
    <xf numFmtId="0" fontId="37" fillId="3" borderId="69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EBFF"/>
      <color rgb="FFFFFF99"/>
      <color rgb="FFFFFF66"/>
      <color rgb="FF008000"/>
      <color rgb="FF800000"/>
      <color rgb="FF0033CC"/>
      <color rgb="FFCCECFF"/>
      <color rgb="FFCC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'Evolucio encarrec departaments'!$C$6:$O$6</c:f>
              <c:strCache>
                <c:ptCount val="6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</c:strCache>
            </c:strRef>
          </c:cat>
          <c:val>
            <c:numRef>
              <c:f>'Evolucio encarrec departaments'!$C$25:$O$25</c:f>
              <c:numCache>
                <c:formatCode>General</c:formatCode>
                <c:ptCount val="6"/>
                <c:pt idx="0">
                  <c:v>7250.5300000000007</c:v>
                </c:pt>
                <c:pt idx="1">
                  <c:v>7271.3600000000015</c:v>
                </c:pt>
                <c:pt idx="2">
                  <c:v>7267.01</c:v>
                </c:pt>
                <c:pt idx="3" formatCode="0.0000">
                  <c:v>7324.3399999999992</c:v>
                </c:pt>
                <c:pt idx="4" formatCode="0.0000">
                  <c:v>7368.7000000000007</c:v>
                </c:pt>
                <c:pt idx="5" formatCode="0.0000">
                  <c:v>7404.5401999999995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C7-4B05-BA70-B3F51D4C4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03904"/>
        <c:axId val="187809792"/>
      </c:lineChart>
      <c:catAx>
        <c:axId val="1878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809792"/>
        <c:crosses val="autoZero"/>
        <c:auto val="1"/>
        <c:lblAlgn val="ctr"/>
        <c:lblOffset val="100"/>
        <c:noMultiLvlLbl val="0"/>
      </c:catAx>
      <c:valAx>
        <c:axId val="18780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80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'Evolucio encarrec departaments'!$C$6</c:f>
              <c:strCache>
                <c:ptCount val="1"/>
                <c:pt idx="0">
                  <c:v>2013/14</c:v>
                </c:pt>
              </c:strCache>
            </c:strRef>
          </c:tx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departaments'!$C$7:$C$24</c:f>
              <c:numCache>
                <c:formatCode>General</c:formatCode>
                <c:ptCount val="18"/>
                <c:pt idx="0">
                  <c:v>236.21</c:v>
                </c:pt>
                <c:pt idx="1">
                  <c:v>304.33</c:v>
                </c:pt>
                <c:pt idx="2">
                  <c:v>422.78</c:v>
                </c:pt>
                <c:pt idx="3">
                  <c:v>486.94</c:v>
                </c:pt>
                <c:pt idx="4">
                  <c:v>534.44000000000005</c:v>
                </c:pt>
                <c:pt idx="5">
                  <c:v>705.89</c:v>
                </c:pt>
                <c:pt idx="6">
                  <c:v>390.72</c:v>
                </c:pt>
                <c:pt idx="7">
                  <c:v>321.99</c:v>
                </c:pt>
                <c:pt idx="8">
                  <c:v>790.58</c:v>
                </c:pt>
                <c:pt idx="9">
                  <c:v>562.37</c:v>
                </c:pt>
                <c:pt idx="10">
                  <c:v>232.35</c:v>
                </c:pt>
                <c:pt idx="11">
                  <c:v>418.04</c:v>
                </c:pt>
                <c:pt idx="12">
                  <c:v>313.02999999999997</c:v>
                </c:pt>
                <c:pt idx="13">
                  <c:v>224.46</c:v>
                </c:pt>
                <c:pt idx="14">
                  <c:v>212.37</c:v>
                </c:pt>
                <c:pt idx="15">
                  <c:v>306.68</c:v>
                </c:pt>
                <c:pt idx="16">
                  <c:v>665.55</c:v>
                </c:pt>
                <c:pt idx="17">
                  <c:v>121.8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B-415C-AF04-1EA14979B97D}"/>
            </c:ext>
          </c:extLst>
        </c:ser>
        <c:ser>
          <c:idx val="1"/>
          <c:order val="1"/>
          <c:tx>
            <c:strRef>
              <c:f>'Evolucio encarrec departaments'!$D$6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departaments'!$D$7:$D$24</c:f>
              <c:numCache>
                <c:formatCode>General</c:formatCode>
                <c:ptCount val="18"/>
                <c:pt idx="0">
                  <c:v>253.76</c:v>
                </c:pt>
                <c:pt idx="1">
                  <c:v>326</c:v>
                </c:pt>
                <c:pt idx="2">
                  <c:v>483.14</c:v>
                </c:pt>
                <c:pt idx="3">
                  <c:v>483.27</c:v>
                </c:pt>
                <c:pt idx="4">
                  <c:v>633.19000000000005</c:v>
                </c:pt>
                <c:pt idx="5">
                  <c:v>634.64</c:v>
                </c:pt>
                <c:pt idx="6">
                  <c:v>409.34</c:v>
                </c:pt>
                <c:pt idx="7">
                  <c:v>283.35000000000002</c:v>
                </c:pt>
                <c:pt idx="8">
                  <c:v>742.58</c:v>
                </c:pt>
                <c:pt idx="9">
                  <c:v>559.01</c:v>
                </c:pt>
                <c:pt idx="10">
                  <c:v>253.14</c:v>
                </c:pt>
                <c:pt idx="11">
                  <c:v>398.58</c:v>
                </c:pt>
                <c:pt idx="12">
                  <c:v>343.6</c:v>
                </c:pt>
                <c:pt idx="13">
                  <c:v>136.5</c:v>
                </c:pt>
                <c:pt idx="14">
                  <c:v>201.01</c:v>
                </c:pt>
                <c:pt idx="15">
                  <c:v>327.75</c:v>
                </c:pt>
                <c:pt idx="16">
                  <c:v>690</c:v>
                </c:pt>
                <c:pt idx="17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B-415C-AF04-1EA14979B97D}"/>
            </c:ext>
          </c:extLst>
        </c:ser>
        <c:ser>
          <c:idx val="2"/>
          <c:order val="2"/>
          <c:tx>
            <c:strRef>
              <c:f>'Evolucio encarrec departaments'!$E$6</c:f>
              <c:strCache>
                <c:ptCount val="1"/>
                <c:pt idx="0">
                  <c:v>2015/16</c:v>
                </c:pt>
              </c:strCache>
            </c:strRef>
          </c:tx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departaments'!$E$7:$E$24</c:f>
              <c:numCache>
                <c:formatCode>0.00</c:formatCode>
                <c:ptCount val="18"/>
                <c:pt idx="0">
                  <c:v>250.25</c:v>
                </c:pt>
                <c:pt idx="1">
                  <c:v>318.5</c:v>
                </c:pt>
                <c:pt idx="2">
                  <c:v>589.52500000000009</c:v>
                </c:pt>
                <c:pt idx="3">
                  <c:v>567</c:v>
                </c:pt>
                <c:pt idx="4">
                  <c:v>701.59999999999991</c:v>
                </c:pt>
                <c:pt idx="5">
                  <c:v>548.15</c:v>
                </c:pt>
                <c:pt idx="6">
                  <c:v>473.13</c:v>
                </c:pt>
                <c:pt idx="7">
                  <c:v>222.25000000000003</c:v>
                </c:pt>
                <c:pt idx="8">
                  <c:v>675.95</c:v>
                </c:pt>
                <c:pt idx="9">
                  <c:v>526.91000000000008</c:v>
                </c:pt>
                <c:pt idx="10">
                  <c:v>309.75</c:v>
                </c:pt>
                <c:pt idx="11">
                  <c:v>327.76499999999999</c:v>
                </c:pt>
                <c:pt idx="12">
                  <c:v>351.98</c:v>
                </c:pt>
                <c:pt idx="13">
                  <c:v>31</c:v>
                </c:pt>
                <c:pt idx="14">
                  <c:v>199</c:v>
                </c:pt>
                <c:pt idx="15">
                  <c:v>351</c:v>
                </c:pt>
                <c:pt idx="16">
                  <c:v>710.75</c:v>
                </c:pt>
                <c:pt idx="17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3B-415C-AF04-1EA14979B97D}"/>
            </c:ext>
          </c:extLst>
        </c:ser>
        <c:ser>
          <c:idx val="3"/>
          <c:order val="3"/>
          <c:tx>
            <c:strRef>
              <c:f>'Evolucio encarrec departaments'!$F$6</c:f>
              <c:strCache>
                <c:ptCount val="1"/>
                <c:pt idx="0">
                  <c:v>2016/17</c:v>
                </c:pt>
              </c:strCache>
            </c:strRef>
          </c:tx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departaments'!$F$7:$F$24</c:f>
              <c:numCache>
                <c:formatCode>0.0000</c:formatCode>
                <c:ptCount val="18"/>
                <c:pt idx="0">
                  <c:v>219.142</c:v>
                </c:pt>
                <c:pt idx="1">
                  <c:v>328.58</c:v>
                </c:pt>
                <c:pt idx="2">
                  <c:v>617.16999999999996</c:v>
                </c:pt>
                <c:pt idx="3">
                  <c:v>552.90499999999997</c:v>
                </c:pt>
                <c:pt idx="4">
                  <c:v>663.57</c:v>
                </c:pt>
                <c:pt idx="5">
                  <c:v>538.86620000000005</c:v>
                </c:pt>
                <c:pt idx="6">
                  <c:v>472.71000000000004</c:v>
                </c:pt>
                <c:pt idx="7">
                  <c:v>233.24760000000001</c:v>
                </c:pt>
                <c:pt idx="8">
                  <c:v>712.95999999999992</c:v>
                </c:pt>
                <c:pt idx="9">
                  <c:v>555.16</c:v>
                </c:pt>
                <c:pt idx="10">
                  <c:v>311.27820000000003</c:v>
                </c:pt>
                <c:pt idx="11">
                  <c:v>374.17</c:v>
                </c:pt>
                <c:pt idx="12">
                  <c:v>342.22</c:v>
                </c:pt>
                <c:pt idx="13">
                  <c:v>0</c:v>
                </c:pt>
                <c:pt idx="14">
                  <c:v>202.495</c:v>
                </c:pt>
                <c:pt idx="15">
                  <c:v>360</c:v>
                </c:pt>
                <c:pt idx="16">
                  <c:v>727.06200000000001</c:v>
                </c:pt>
                <c:pt idx="17">
                  <c:v>112.804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3B-415C-AF04-1EA14979B97D}"/>
            </c:ext>
          </c:extLst>
        </c:ser>
        <c:ser>
          <c:idx val="4"/>
          <c:order val="4"/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departaments'!$G$7:$G$24</c:f>
            </c:numRef>
          </c:val>
          <c:extLst>
            <c:ext xmlns:c16="http://schemas.microsoft.com/office/drawing/2014/chart" uri="{C3380CC4-5D6E-409C-BE32-E72D297353CC}">
              <c16:uniqueId val="{00000004-B33B-415C-AF04-1EA14979B97D}"/>
            </c:ext>
          </c:extLst>
        </c:ser>
        <c:ser>
          <c:idx val="5"/>
          <c:order val="5"/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departaments'!$H$7:$H$24</c:f>
            </c:numRef>
          </c:val>
          <c:extLst>
            <c:ext xmlns:c16="http://schemas.microsoft.com/office/drawing/2014/chart" uri="{C3380CC4-5D6E-409C-BE32-E72D297353CC}">
              <c16:uniqueId val="{00000005-B33B-415C-AF04-1EA14979B97D}"/>
            </c:ext>
          </c:extLst>
        </c:ser>
        <c:ser>
          <c:idx val="6"/>
          <c:order val="6"/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departaments'!$I$7:$I$24</c:f>
            </c:numRef>
          </c:val>
          <c:extLst>
            <c:ext xmlns:c16="http://schemas.microsoft.com/office/drawing/2014/chart" uri="{C3380CC4-5D6E-409C-BE32-E72D297353CC}">
              <c16:uniqueId val="{00000006-B33B-415C-AF04-1EA14979B97D}"/>
            </c:ext>
          </c:extLst>
        </c:ser>
        <c:ser>
          <c:idx val="7"/>
          <c:order val="7"/>
          <c:tx>
            <c:strRef>
              <c:f>'Evolucio encarrec departaments'!$J$6</c:f>
              <c:strCache>
                <c:ptCount val="1"/>
                <c:pt idx="0">
                  <c:v>2017/18</c:v>
                </c:pt>
              </c:strCache>
            </c:strRef>
          </c:tx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departaments'!$J$7:$J$24</c:f>
              <c:numCache>
                <c:formatCode>0.0000</c:formatCode>
                <c:ptCount val="18"/>
                <c:pt idx="0">
                  <c:v>220.74199999999999</c:v>
                </c:pt>
                <c:pt idx="1">
                  <c:v>316.55</c:v>
                </c:pt>
                <c:pt idx="2">
                  <c:v>612.26670000000013</c:v>
                </c:pt>
                <c:pt idx="3">
                  <c:v>544.05860000000007</c:v>
                </c:pt>
                <c:pt idx="4">
                  <c:v>648.44999999999993</c:v>
                </c:pt>
                <c:pt idx="5">
                  <c:v>534.17190000000005</c:v>
                </c:pt>
                <c:pt idx="6">
                  <c:v>464.50000000000006</c:v>
                </c:pt>
                <c:pt idx="7">
                  <c:v>231.9462</c:v>
                </c:pt>
                <c:pt idx="8">
                  <c:v>767.51660000000004</c:v>
                </c:pt>
                <c:pt idx="9">
                  <c:v>579.60000000000014</c:v>
                </c:pt>
                <c:pt idx="10">
                  <c:v>307.89060000000006</c:v>
                </c:pt>
                <c:pt idx="11">
                  <c:v>330.29999999999995</c:v>
                </c:pt>
                <c:pt idx="12">
                  <c:v>318.7</c:v>
                </c:pt>
                <c:pt idx="14">
                  <c:v>226.65479999999999</c:v>
                </c:pt>
                <c:pt idx="15">
                  <c:v>358.2</c:v>
                </c:pt>
                <c:pt idx="16">
                  <c:v>749.34860000000003</c:v>
                </c:pt>
                <c:pt idx="17">
                  <c:v>157.804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3B-415C-AF04-1EA14979B97D}"/>
            </c:ext>
          </c:extLst>
        </c:ser>
        <c:ser>
          <c:idx val="8"/>
          <c:order val="8"/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departaments'!$K$7:$K$24</c:f>
            </c:numRef>
          </c:val>
          <c:extLst>
            <c:ext xmlns:c16="http://schemas.microsoft.com/office/drawing/2014/chart" uri="{C3380CC4-5D6E-409C-BE32-E72D297353CC}">
              <c16:uniqueId val="{00000008-B33B-415C-AF04-1EA14979B97D}"/>
            </c:ext>
          </c:extLst>
        </c:ser>
        <c:ser>
          <c:idx val="9"/>
          <c:order val="9"/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departaments'!$L$7:$L$24</c:f>
            </c:numRef>
          </c:val>
          <c:extLst>
            <c:ext xmlns:c16="http://schemas.microsoft.com/office/drawing/2014/chart" uri="{C3380CC4-5D6E-409C-BE32-E72D297353CC}">
              <c16:uniqueId val="{00000009-B33B-415C-AF04-1EA14979B97D}"/>
            </c:ext>
          </c:extLst>
        </c:ser>
        <c:ser>
          <c:idx val="10"/>
          <c:order val="10"/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departaments'!$M$7:$M$24</c:f>
            </c:numRef>
          </c:val>
          <c:extLst>
            <c:ext xmlns:c16="http://schemas.microsoft.com/office/drawing/2014/chart" uri="{C3380CC4-5D6E-409C-BE32-E72D297353CC}">
              <c16:uniqueId val="{0000000A-B33B-415C-AF04-1EA14979B97D}"/>
            </c:ext>
          </c:extLst>
        </c:ser>
        <c:ser>
          <c:idx val="11"/>
          <c:order val="11"/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departaments'!$N$7:$N$24</c:f>
            </c:numRef>
          </c:val>
          <c:extLst>
            <c:ext xmlns:c16="http://schemas.microsoft.com/office/drawing/2014/chart" uri="{C3380CC4-5D6E-409C-BE32-E72D297353CC}">
              <c16:uniqueId val="{0000000B-B33B-415C-AF04-1EA14979B97D}"/>
            </c:ext>
          </c:extLst>
        </c:ser>
        <c:ser>
          <c:idx val="12"/>
          <c:order val="12"/>
          <c:tx>
            <c:strRef>
              <c:f>'Evolucio encarrec departaments'!$Q$6</c:f>
              <c:strCache>
                <c:ptCount val="1"/>
                <c:pt idx="0">
                  <c:v>2018/19</c:v>
                </c:pt>
              </c:strCache>
            </c:strRef>
          </c:tx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departaments'!$Q$7:$Q$24</c:f>
              <c:numCache>
                <c:formatCode>0.0000</c:formatCode>
                <c:ptCount val="18"/>
                <c:pt idx="0">
                  <c:v>213.69909999999999</c:v>
                </c:pt>
                <c:pt idx="1">
                  <c:v>318.61</c:v>
                </c:pt>
                <c:pt idx="2">
                  <c:v>601.49</c:v>
                </c:pt>
                <c:pt idx="3">
                  <c:v>489.96</c:v>
                </c:pt>
                <c:pt idx="4">
                  <c:v>660.34</c:v>
                </c:pt>
                <c:pt idx="5">
                  <c:v>529.95190000000002</c:v>
                </c:pt>
                <c:pt idx="6">
                  <c:v>464.2</c:v>
                </c:pt>
                <c:pt idx="7">
                  <c:v>236.74619999999999</c:v>
                </c:pt>
                <c:pt idx="8">
                  <c:v>785.03</c:v>
                </c:pt>
                <c:pt idx="9">
                  <c:v>626.94000000000005</c:v>
                </c:pt>
                <c:pt idx="10">
                  <c:v>304.6619</c:v>
                </c:pt>
                <c:pt idx="11">
                  <c:v>327.85</c:v>
                </c:pt>
                <c:pt idx="12">
                  <c:v>317.89999999999998</c:v>
                </c:pt>
                <c:pt idx="14">
                  <c:v>260.83089999999999</c:v>
                </c:pt>
                <c:pt idx="15">
                  <c:v>358.4</c:v>
                </c:pt>
                <c:pt idx="16">
                  <c:v>758.19</c:v>
                </c:pt>
                <c:pt idx="1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3B-415C-AF04-1EA14979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53440"/>
        <c:axId val="187879808"/>
      </c:barChart>
      <c:catAx>
        <c:axId val="1878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879808"/>
        <c:crosses val="autoZero"/>
        <c:auto val="1"/>
        <c:lblAlgn val="ctr"/>
        <c:lblOffset val="100"/>
        <c:noMultiLvlLbl val="0"/>
      </c:catAx>
      <c:valAx>
        <c:axId val="18787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85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57</xdr:row>
      <xdr:rowOff>14287</xdr:rowOff>
    </xdr:from>
    <xdr:to>
      <xdr:col>15</xdr:col>
      <xdr:colOff>371475</xdr:colOff>
      <xdr:row>68</xdr:row>
      <xdr:rowOff>104775</xdr:rowOff>
    </xdr:to>
    <xdr:graphicFrame macro="">
      <xdr:nvGraphicFramePr>
        <xdr:cNvPr id="5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29</xdr:row>
      <xdr:rowOff>76200</xdr:rowOff>
    </xdr:from>
    <xdr:to>
      <xdr:col>20</xdr:col>
      <xdr:colOff>485775</xdr:colOff>
      <xdr:row>53</xdr:row>
      <xdr:rowOff>123826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CAP%20ESTUDIS\Encarrec%20Docent\Encarrec%202017-18\Acord_Junta_Escola\EPSEVG_Encarrec_Docent_2017_18_Jun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2447.936357638886" createdVersion="3" refreshedVersion="3" minRefreshableVersion="3" recordCount="371">
  <cacheSource type="worksheet">
    <worksheetSource ref="A1:AE607" sheet="Assignatures_hores_setm_16_17" r:id="rId2"/>
  </cacheSource>
  <cacheFields count="29">
    <cacheField name="dept" numFmtId="0">
      <sharedItems count="18">
        <s v="710"/>
        <s v="713"/>
        <s v="729"/>
        <s v="744"/>
        <s v="707"/>
        <s v="723"/>
        <s v="743"/>
        <s v="721"/>
        <s v="717"/>
        <s v="340"/>
        <s v="702"/>
        <s v="712"/>
        <s v="732"/>
        <s v="737"/>
        <s v="709"/>
        <s v="736"/>
        <s v="739"/>
        <s v="701"/>
      </sharedItems>
    </cacheField>
    <cacheField name="tit" numFmtId="0">
      <sharedItems count="9">
        <s v="D"/>
        <s v="E"/>
        <s v="I"/>
        <s v="K"/>
        <s v="M"/>
        <s v="P"/>
        <s v="R"/>
        <s v="T"/>
        <s v="U"/>
      </sharedItems>
    </cacheField>
    <cacheField name="curs" numFmtId="0">
      <sharedItems count="8">
        <s v="1"/>
        <s v="2"/>
        <s v="3"/>
        <s v="4"/>
        <s v="5"/>
        <s v="6"/>
        <s v="7"/>
        <s v="8"/>
      </sharedItems>
    </cacheField>
    <cacheField name="codi" numFmtId="0">
      <sharedItems containsMixedTypes="1" containsNumber="1" containsInteger="1" minValue="340473" maxValue="340473"/>
    </cacheField>
    <cacheField name="sigla" numFmtId="0">
      <sharedItems/>
    </cacheField>
    <cacheField name="_x000a_ENCÀRREC ACADÈMIC EPSEVG -  2016/17 (v6)_x000a_Ordenat per: Titulacions i cursos._x000a_Versio inicial amb dades enviades a la UPC_x000a_aplicant acords CCD del 3/3/2016_x000a__x000a_nom assignatura" numFmtId="0">
      <sharedItems/>
    </cacheField>
    <cacheField name="Credits_x000a_ECTS" numFmtId="0">
      <sharedItems containsSemiMixedTypes="0" containsString="0" containsNumber="1" minValue="3" maxValue="24"/>
    </cacheField>
    <cacheField name="tipus" numFmtId="0">
      <sharedItems/>
    </cacheField>
    <cacheField name="rdep" numFmtId="164">
      <sharedItems containsString="0" containsBlank="1" containsNumber="1" minValue="6.25E-2" maxValue="1"/>
    </cacheField>
    <cacheField name="punts_x000a_grup _x000a_gran" numFmtId="165">
      <sharedItems containsSemiMixedTypes="0" containsString="0" containsNumber="1" minValue="0" maxValue="22.5"/>
    </cacheField>
    <cacheField name="pm" numFmtId="165">
      <sharedItems containsString="0" containsBlank="1" containsNumber="1" containsInteger="1" minValue="0" maxValue="3"/>
    </cacheField>
    <cacheField name="punts_x000a_grup_x000a_petit" numFmtId="165">
      <sharedItems containsSemiMixedTypes="0" containsString="0" containsNumber="1" minValue="0" maxValue="18"/>
    </cacheField>
    <cacheField name="pad" numFmtId="0">
      <sharedItems containsString="0" containsBlank="1" containsNumber="1" containsInteger="1" minValue="0" maxValue="0"/>
    </cacheField>
    <cacheField name="Hores per ECTS_x000a_G.Gran" numFmtId="165">
      <sharedItems containsSemiMixedTypes="0" containsString="0" containsNumber="1" minValue="0" maxValue="10"/>
    </cacheField>
    <cacheField name="Hores per ECTS_x000a_G.Petit" numFmtId="165">
      <sharedItems containsSemiMixedTypes="0" containsString="0" containsNumber="1" minValue="0" maxValue="10"/>
    </cacheField>
    <cacheField name="Q1 _x000a_est" numFmtId="0">
      <sharedItems containsSemiMixedTypes="0" containsString="0" containsNumber="1" containsInteger="1" minValue="0" maxValue="140"/>
    </cacheField>
    <cacheField name="Q1 _x000a_num _x000a_grup _x000a_gran" numFmtId="2">
      <sharedItems containsSemiMixedTypes="0" containsString="0" containsNumber="1" minValue="0" maxValue="8"/>
    </cacheField>
    <cacheField name="gm1" numFmtId="2">
      <sharedItems containsSemiMixedTypes="0" containsString="0" containsNumber="1" containsInteger="1" minValue="0" maxValue="0"/>
    </cacheField>
    <cacheField name="Q1 _x000a_num _x000a_grup _x000a_petit" numFmtId="2">
      <sharedItems containsSemiMixedTypes="0" containsString="0" containsNumber="1" minValue="0" maxValue="10"/>
    </cacheField>
    <cacheField name="gad1" numFmtId="0">
      <sharedItems containsString="0" containsBlank="1" containsNumber="1" containsInteger="1" minValue="0" maxValue="0"/>
    </cacheField>
    <cacheField name="Q2 _x000a_est" numFmtId="0">
      <sharedItems containsSemiMixedTypes="0" containsString="0" containsNumber="1" containsInteger="1" minValue="0" maxValue="140"/>
    </cacheField>
    <cacheField name="Q2 _x000a_num _x000a_grup _x000a_gran" numFmtId="2">
      <sharedItems containsSemiMixedTypes="0" containsString="0" containsNumber="1" minValue="0" maxValue="18"/>
    </cacheField>
    <cacheField name="gm12" numFmtId="2">
      <sharedItems containsString="0" containsBlank="1" containsNumber="1" containsInteger="1" minValue="0" maxValue="0"/>
    </cacheField>
    <cacheField name="Q2 _x000a_num _x000a_grup _x000a_petit" numFmtId="2">
      <sharedItems containsSemiMixedTypes="0" containsString="0" containsNumber="1" minValue="0" maxValue="9"/>
    </cacheField>
    <cacheField name="gad2" numFmtId="0">
      <sharedItems containsSemiMixedTypes="0" containsString="0" containsNumber="1" containsInteger="1" minValue="0" maxValue="0"/>
    </cacheField>
    <cacheField name="Total_x000a_PUNTS" numFmtId="2">
      <sharedItems containsSemiMixedTypes="0" containsString="0" containsNumber="1" minValue="0" maxValue="117"/>
    </cacheField>
    <cacheField name="punts_x000a_Q1" numFmtId="2">
      <sharedItems containsSemiMixedTypes="0" containsString="0" containsNumber="1" minValue="0" maxValue="81"/>
    </cacheField>
    <cacheField name="punts_x000a_Q2" numFmtId="2">
      <sharedItems containsSemiMixedTypes="0" containsString="0" containsNumber="1" minValue="0" maxValue="81"/>
    </cacheField>
    <cacheField name="punts_x000a_Q1+Q2" numFmtId="165">
      <sharedItems containsSemiMixedTypes="0" containsString="0" containsNumber="1" minValue="0" maxValue="1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1">
  <r>
    <x v="0"/>
    <x v="0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100"/>
    <n v="1.92"/>
    <n v="0"/>
    <n v="5"/>
    <n v="0"/>
    <n v="20"/>
    <n v="0.33"/>
    <n v="0"/>
    <n v="1"/>
    <n v="0"/>
    <n v="9.5625"/>
    <n v="8.07"/>
    <n v="1.4925000000000002"/>
    <n v="9.5625"/>
  </r>
  <r>
    <x v="1"/>
    <x v="0"/>
    <x v="0"/>
    <s v="340003"/>
    <s v="SOAC"/>
    <s v="Sostenibilitat i accessibilitat"/>
    <n v="6"/>
    <s v="TRA"/>
    <n v="0.25"/>
    <n v="3.375"/>
    <n v="0"/>
    <n v="1.125"/>
    <n v="0"/>
    <n v="1.875"/>
    <n v="0.625"/>
    <n v="100"/>
    <n v="1.92"/>
    <n v="0"/>
    <n v="5"/>
    <n v="0"/>
    <n v="20"/>
    <n v="0.33"/>
    <n v="0"/>
    <n v="1"/>
    <n v="0"/>
    <n v="14.34375"/>
    <n v="12.105"/>
    <n v="2.23875"/>
    <n v="14.34375"/>
  </r>
  <r>
    <x v="2"/>
    <x v="0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100"/>
    <n v="1.92"/>
    <n v="0"/>
    <n v="5"/>
    <n v="0"/>
    <n v="20"/>
    <n v="0.33"/>
    <n v="0"/>
    <n v="1"/>
    <n v="0"/>
    <n v="4.78125"/>
    <n v="4.0350000000000001"/>
    <n v="0.74625000000000008"/>
    <n v="4.78125"/>
  </r>
  <r>
    <x v="3"/>
    <x v="0"/>
    <x v="0"/>
    <s v="340003"/>
    <s v="SOAC"/>
    <s v="Sostenibilitat i accessibilitat"/>
    <n v="6"/>
    <s v="TRA"/>
    <n v="0.375"/>
    <n v="5.0625"/>
    <n v="0"/>
    <n v="1.6875"/>
    <n v="0"/>
    <n v="2.8125"/>
    <n v="0.9375"/>
    <n v="100"/>
    <n v="1.92"/>
    <n v="0"/>
    <n v="5"/>
    <n v="0"/>
    <n v="20"/>
    <n v="0.33"/>
    <n v="0"/>
    <n v="1"/>
    <n v="0"/>
    <n v="21.515625"/>
    <n v="18.157499999999999"/>
    <n v="3.3581250000000002"/>
    <n v="21.515625"/>
  </r>
  <r>
    <x v="4"/>
    <x v="0"/>
    <x v="0"/>
    <s v="340003"/>
    <s v="SOAC"/>
    <s v="Sostenibilitat i accessibilitat"/>
    <n v="6"/>
    <s v="TRA"/>
    <n v="0.125"/>
    <n v="1.6875"/>
    <n v="0"/>
    <n v="0.5625"/>
    <n v="0"/>
    <n v="0.9375"/>
    <n v="0.3125"/>
    <n v="100"/>
    <n v="1.92"/>
    <n v="0"/>
    <n v="5"/>
    <n v="0"/>
    <n v="20"/>
    <n v="0.33"/>
    <n v="0"/>
    <n v="1"/>
    <n v="0"/>
    <n v="7.171875"/>
    <n v="6.0525000000000002"/>
    <n v="1.119375"/>
    <n v="7.171875"/>
  </r>
  <r>
    <x v="5"/>
    <x v="0"/>
    <x v="0"/>
    <s v="340020"/>
    <s v="INFO"/>
    <s v="Informàtica"/>
    <n v="6"/>
    <s v="BAS"/>
    <n v="1"/>
    <n v="9"/>
    <n v="0"/>
    <n v="9"/>
    <n v="0"/>
    <n v="5"/>
    <n v="5"/>
    <n v="100"/>
    <n v="1.92"/>
    <n v="0"/>
    <n v="5"/>
    <n v="0"/>
    <n v="20"/>
    <n v="0.33"/>
    <n v="0"/>
    <n v="1"/>
    <n v="0"/>
    <n v="74.25"/>
    <n v="62.28"/>
    <n v="11.97"/>
    <n v="74.25"/>
  </r>
  <r>
    <x v="6"/>
    <x v="0"/>
    <x v="0"/>
    <s v="340021"/>
    <s v="FOMA"/>
    <s v="Fonaments matemàtics"/>
    <n v="6"/>
    <s v="BAS"/>
    <n v="1"/>
    <n v="18"/>
    <n v="0"/>
    <n v="0"/>
    <n v="0"/>
    <n v="10"/>
    <n v="0"/>
    <n v="100"/>
    <n v="2"/>
    <n v="0"/>
    <n v="5"/>
    <n v="0"/>
    <n v="40"/>
    <n v="1"/>
    <n v="0"/>
    <n v="2"/>
    <n v="0"/>
    <n v="54"/>
    <n v="36"/>
    <n v="18"/>
    <n v="54"/>
  </r>
  <r>
    <x v="1"/>
    <x v="0"/>
    <x v="0"/>
    <s v="340022"/>
    <s v="QUIM"/>
    <s v="Química"/>
    <n v="6"/>
    <s v="BAS"/>
    <n v="1"/>
    <n v="9"/>
    <n v="0"/>
    <n v="9"/>
    <n v="0"/>
    <n v="5"/>
    <n v="5"/>
    <n v="100"/>
    <n v="2"/>
    <n v="0"/>
    <n v="5"/>
    <n v="0"/>
    <n v="40"/>
    <n v="1"/>
    <n v="0"/>
    <n v="2"/>
    <n v="0"/>
    <n v="90"/>
    <n v="63"/>
    <n v="27"/>
    <n v="90"/>
  </r>
  <r>
    <x v="7"/>
    <x v="0"/>
    <x v="0"/>
    <s v="340023"/>
    <s v="FIS1"/>
    <s v="Física I"/>
    <n v="6"/>
    <s v="BAS"/>
    <n v="1"/>
    <n v="15.75"/>
    <n v="0"/>
    <n v="2.25"/>
    <n v="0"/>
    <n v="8.75"/>
    <n v="1.25"/>
    <n v="100"/>
    <n v="2"/>
    <n v="0"/>
    <n v="5"/>
    <n v="0"/>
    <n v="40"/>
    <n v="1"/>
    <n v="0"/>
    <n v="2"/>
    <n v="0"/>
    <n v="63"/>
    <n v="42.75"/>
    <n v="20.25"/>
    <n v="63"/>
  </r>
  <r>
    <x v="8"/>
    <x v="0"/>
    <x v="1"/>
    <s v="340024"/>
    <s v="EXGR"/>
    <s v="Expressió gràfica"/>
    <n v="6"/>
    <s v="BAS"/>
    <n v="1"/>
    <n v="9"/>
    <n v="0"/>
    <n v="9"/>
    <n v="0"/>
    <n v="5"/>
    <n v="5"/>
    <n v="30"/>
    <n v="0.33"/>
    <n v="0"/>
    <n v="1.5"/>
    <n v="0"/>
    <n v="60"/>
    <n v="1"/>
    <n v="0"/>
    <n v="3"/>
    <n v="0"/>
    <n v="52.47"/>
    <n v="16.47"/>
    <n v="36"/>
    <n v="52.47"/>
  </r>
  <r>
    <x v="7"/>
    <x v="0"/>
    <x v="1"/>
    <s v="340027"/>
    <s v="FIS2"/>
    <s v="Física II"/>
    <n v="6"/>
    <s v="BAS"/>
    <n v="1"/>
    <n v="15.75"/>
    <n v="0"/>
    <n v="2.25"/>
    <n v="0"/>
    <n v="8.75"/>
    <n v="1.25"/>
    <n v="40"/>
    <n v="0.8"/>
    <n v="0"/>
    <n v="2"/>
    <n v="0"/>
    <n v="80"/>
    <n v="2"/>
    <n v="0"/>
    <n v="4"/>
    <n v="0"/>
    <n v="57.599999999999994"/>
    <n v="17.100000000000001"/>
    <n v="40.5"/>
    <n v="57.599999999999994"/>
  </r>
  <r>
    <x v="6"/>
    <x v="0"/>
    <x v="1"/>
    <s v="340070"/>
    <s v="MADI"/>
    <s v="Matemàtiques pel disseny"/>
    <n v="6"/>
    <s v="ESP"/>
    <n v="1"/>
    <n v="13.5"/>
    <n v="0"/>
    <n v="4.5"/>
    <n v="0"/>
    <n v="7.5"/>
    <n v="2.5"/>
    <n v="40"/>
    <n v="1"/>
    <n v="0"/>
    <n v="2"/>
    <n v="0"/>
    <n v="100"/>
    <n v="2"/>
    <n v="0"/>
    <n v="5"/>
    <n v="0"/>
    <n v="72"/>
    <n v="22.5"/>
    <n v="49.5"/>
    <n v="72"/>
  </r>
  <r>
    <x v="9"/>
    <x v="0"/>
    <x v="1"/>
    <s v="340071"/>
    <s v="ESTE"/>
    <s v="Estètica"/>
    <n v="6"/>
    <s v="ESP"/>
    <n v="1"/>
    <n v="13.5"/>
    <n v="0"/>
    <n v="4.5"/>
    <n v="0"/>
    <n v="7.5"/>
    <n v="2.5"/>
    <n v="0"/>
    <n v="0"/>
    <n v="0"/>
    <n v="0"/>
    <n v="0"/>
    <n v="100"/>
    <n v="2"/>
    <n v="0"/>
    <n v="5"/>
    <n v="0"/>
    <n v="49.5"/>
    <n v="0"/>
    <n v="49.5"/>
    <n v="49.5"/>
  </r>
  <r>
    <x v="10"/>
    <x v="0"/>
    <x v="1"/>
    <s v="340096"/>
    <s v="CIMA"/>
    <s v="Ciència de materials"/>
    <n v="6"/>
    <s v="AMB"/>
    <n v="1"/>
    <n v="9"/>
    <n v="0"/>
    <n v="9"/>
    <n v="0"/>
    <n v="5"/>
    <n v="5"/>
    <n v="60"/>
    <n v="1"/>
    <n v="0"/>
    <n v="4"/>
    <n v="0"/>
    <n v="90"/>
    <n v="2"/>
    <n v="0"/>
    <n v="6"/>
    <n v="0"/>
    <n v="117"/>
    <n v="45"/>
    <n v="72"/>
    <n v="117"/>
  </r>
  <r>
    <x v="6"/>
    <x v="0"/>
    <x v="2"/>
    <s v="340029"/>
    <s v="ESTA"/>
    <s v="Estadística"/>
    <n v="6"/>
    <s v="BAS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1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8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2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3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1"/>
    <x v="0"/>
    <x v="2"/>
    <s v="340073"/>
    <s v="MECA"/>
    <s v="Mecànica"/>
    <n v="6"/>
    <s v="ESP"/>
    <n v="0.8"/>
    <n v="12.600000000000001"/>
    <n v="0"/>
    <n v="1.8"/>
    <n v="0"/>
    <n v="7.0000000000000009"/>
    <n v="1"/>
    <n v="135"/>
    <n v="2"/>
    <n v="0"/>
    <n v="9"/>
    <n v="0"/>
    <n v="0"/>
    <n v="0"/>
    <n v="0"/>
    <n v="0"/>
    <n v="0"/>
    <n v="41.400000000000006"/>
    <n v="41.400000000000006"/>
    <n v="0"/>
    <n v="41.400000000000006"/>
  </r>
  <r>
    <x v="2"/>
    <x v="0"/>
    <x v="2"/>
    <s v="340073"/>
    <s v="MECA"/>
    <s v="Mecànica"/>
    <n v="6"/>
    <s v="ESP"/>
    <n v="0.2"/>
    <n v="3.1500000000000004"/>
    <n v="0"/>
    <n v="0.45"/>
    <n v="0"/>
    <n v="1.7500000000000002"/>
    <n v="0.25"/>
    <n v="135"/>
    <n v="2"/>
    <n v="0"/>
    <n v="9"/>
    <n v="0"/>
    <n v="0"/>
    <n v="0"/>
    <n v="0"/>
    <n v="0"/>
    <n v="0"/>
    <n v="10.350000000000001"/>
    <n v="10.350000000000001"/>
    <n v="0"/>
    <n v="10.350000000000001"/>
  </r>
  <r>
    <x v="9"/>
    <x v="0"/>
    <x v="2"/>
    <s v="340074"/>
    <s v="EXAR"/>
    <s v="Expressió artística"/>
    <n v="6"/>
    <s v="ESP"/>
    <n v="1"/>
    <n v="9"/>
    <n v="0"/>
    <n v="9"/>
    <n v="0"/>
    <n v="5"/>
    <n v="5"/>
    <n v="120"/>
    <n v="2"/>
    <n v="0"/>
    <n v="6"/>
    <n v="0"/>
    <n v="0"/>
    <n v="0"/>
    <n v="0"/>
    <n v="0"/>
    <n v="0"/>
    <n v="72"/>
    <n v="72"/>
    <n v="0"/>
    <n v="72"/>
  </r>
  <r>
    <x v="8"/>
    <x v="0"/>
    <x v="2"/>
    <s v="340086"/>
    <s v="MAPR"/>
    <s v="Maquetació i prototipatge"/>
    <n v="6"/>
    <s v="ESP"/>
    <n v="1"/>
    <n v="13.5"/>
    <n v="0"/>
    <n v="4.5"/>
    <n v="0"/>
    <n v="7.5"/>
    <n v="2.5"/>
    <n v="120"/>
    <n v="2"/>
    <n v="0"/>
    <n v="10"/>
    <n v="0"/>
    <n v="0"/>
    <n v="0"/>
    <n v="0"/>
    <n v="0"/>
    <n v="0"/>
    <n v="72"/>
    <n v="72"/>
    <n v="0"/>
    <n v="72"/>
  </r>
  <r>
    <x v="12"/>
    <x v="0"/>
    <x v="3"/>
    <s v="340028"/>
    <s v="EMPR"/>
    <s v="Empresa"/>
    <n v="6"/>
    <s v="BAS"/>
    <n v="1"/>
    <n v="11.25"/>
    <n v="0"/>
    <n v="6.75"/>
    <n v="0"/>
    <n v="6.25"/>
    <n v="3.75"/>
    <n v="0"/>
    <n v="0"/>
    <n v="0"/>
    <n v="0"/>
    <n v="0"/>
    <n v="90"/>
    <n v="2"/>
    <n v="0"/>
    <n v="3"/>
    <n v="0"/>
    <n v="42.75"/>
    <n v="0"/>
    <n v="42.75"/>
    <n v="42.75"/>
  </r>
  <r>
    <x v="14"/>
    <x v="0"/>
    <x v="3"/>
    <s v="340030"/>
    <s v="SIEL"/>
    <s v="Sistemes elèctrics"/>
    <n v="6"/>
    <s v="AMB"/>
    <n v="1"/>
    <n v="13.5"/>
    <n v="0"/>
    <n v="4.5"/>
    <n v="0"/>
    <n v="7.5"/>
    <n v="2.5"/>
    <n v="0"/>
    <n v="0"/>
    <n v="0"/>
    <n v="0"/>
    <n v="0"/>
    <n v="112"/>
    <n v="2"/>
    <n v="0"/>
    <n v="7"/>
    <n v="0"/>
    <n v="58.5"/>
    <n v="0"/>
    <n v="58.5"/>
    <n v="58.5"/>
  </r>
  <r>
    <x v="8"/>
    <x v="0"/>
    <x v="3"/>
    <s v="340075"/>
    <s v="DIRT"/>
    <s v="Disseny i representació tècnica"/>
    <n v="6"/>
    <s v="ESP"/>
    <n v="1"/>
    <n v="9"/>
    <n v="0"/>
    <n v="9"/>
    <n v="0"/>
    <n v="5"/>
    <n v="5"/>
    <n v="0"/>
    <n v="0"/>
    <n v="0"/>
    <n v="0"/>
    <n v="0"/>
    <n v="120"/>
    <n v="2"/>
    <n v="0"/>
    <n v="6"/>
    <n v="0"/>
    <n v="72"/>
    <n v="0"/>
    <n v="72"/>
    <n v="72"/>
  </r>
  <r>
    <x v="11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8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2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3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3"/>
    <x v="0"/>
    <x v="3"/>
    <s v="340077"/>
    <s v="ELRM"/>
    <s v="Elasticitat i resistència dels materials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0"/>
    <x v="0"/>
    <x v="4"/>
    <s v="340098"/>
    <s v="SEDI"/>
    <s v="Sistemes electrònics pel disseny"/>
    <n v="6"/>
    <s v="AMB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1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8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13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8"/>
    <x v="0"/>
    <x v="4"/>
    <s v="340079"/>
    <s v="DIBA"/>
    <s v="Disseny bàsic"/>
    <n v="6"/>
    <s v="ESP"/>
    <n v="1"/>
    <n v="13.5"/>
    <n v="0"/>
    <n v="4.5"/>
    <n v="0"/>
    <n v="7.5"/>
    <n v="2.5"/>
    <n v="120"/>
    <n v="2"/>
    <n v="0"/>
    <n v="6"/>
    <n v="0"/>
    <n v="0"/>
    <n v="0"/>
    <n v="0"/>
    <n v="0"/>
    <n v="0"/>
    <n v="54"/>
    <n v="54"/>
    <n v="0"/>
    <n v="54"/>
  </r>
  <r>
    <x v="9"/>
    <x v="0"/>
    <x v="4"/>
    <s v="340080"/>
    <s v="DIGR"/>
    <s v="Disseny gràfic"/>
    <n v="6"/>
    <s v="ESP"/>
    <n v="1"/>
    <n v="9"/>
    <n v="0"/>
    <n v="9"/>
    <n v="0"/>
    <n v="5"/>
    <n v="5"/>
    <n v="120"/>
    <n v="2"/>
    <n v="0"/>
    <n v="6"/>
    <n v="0"/>
    <n v="0"/>
    <n v="0"/>
    <n v="0"/>
    <n v="0"/>
    <n v="0"/>
    <n v="72"/>
    <n v="72"/>
    <n v="0"/>
    <n v="72"/>
  </r>
  <r>
    <x v="10"/>
    <x v="0"/>
    <x v="4"/>
    <s v="340095"/>
    <s v="PRFA"/>
    <s v="Processos de fabricació"/>
    <n v="6"/>
    <s v="ESP"/>
    <n v="1"/>
    <n v="13.5"/>
    <n v="0"/>
    <n v="4.5"/>
    <n v="0"/>
    <n v="7.5"/>
    <n v="2.5"/>
    <n v="100"/>
    <n v="2"/>
    <n v="0"/>
    <n v="7"/>
    <n v="0"/>
    <n v="0"/>
    <n v="0"/>
    <n v="0"/>
    <n v="0"/>
    <n v="0"/>
    <n v="58.5"/>
    <n v="58.5"/>
    <n v="0"/>
    <n v="58.5"/>
  </r>
  <r>
    <x v="14"/>
    <x v="0"/>
    <x v="5"/>
    <s v="340037"/>
    <s v="GEPR"/>
    <s v="Gestió de projectes"/>
    <n v="6"/>
    <s v="AMB"/>
    <n v="0.25"/>
    <n v="2.25"/>
    <n v="0"/>
    <n v="2.25"/>
    <n v="0"/>
    <n v="1.25"/>
    <n v="1.25"/>
    <n v="0"/>
    <n v="0"/>
    <n v="0"/>
    <n v="0"/>
    <n v="0"/>
    <n v="100"/>
    <n v="2"/>
    <n v="0"/>
    <n v="5"/>
    <n v="0"/>
    <n v="15.75"/>
    <n v="0"/>
    <n v="15.75"/>
    <n v="15.75"/>
  </r>
  <r>
    <x v="8"/>
    <x v="0"/>
    <x v="5"/>
    <s v="340037"/>
    <s v="GEPR"/>
    <s v="Gestió de projectes"/>
    <n v="6"/>
    <s v="AMB"/>
    <n v="0.5"/>
    <n v="4.5"/>
    <n v="0"/>
    <n v="4.5"/>
    <n v="0"/>
    <n v="2.5"/>
    <n v="2.5"/>
    <n v="0"/>
    <n v="0"/>
    <n v="0"/>
    <n v="0"/>
    <n v="0"/>
    <n v="100"/>
    <n v="2"/>
    <n v="0"/>
    <n v="5"/>
    <n v="0"/>
    <n v="31.5"/>
    <n v="0"/>
    <n v="31.5"/>
    <n v="31.5"/>
  </r>
  <r>
    <x v="12"/>
    <x v="0"/>
    <x v="5"/>
    <s v="340037"/>
    <s v="GEPR"/>
    <s v="Gestió de projectes"/>
    <n v="6"/>
    <s v="AMB"/>
    <n v="0.25"/>
    <n v="2.25"/>
    <n v="0"/>
    <n v="2.25"/>
    <n v="0"/>
    <n v="1.25"/>
    <n v="1.25"/>
    <n v="0"/>
    <n v="0"/>
    <n v="0"/>
    <n v="0"/>
    <n v="0"/>
    <n v="100"/>
    <n v="2"/>
    <n v="0"/>
    <n v="5"/>
    <n v="0"/>
    <n v="15.75"/>
    <n v="0"/>
    <n v="15.75"/>
    <n v="15.75"/>
  </r>
  <r>
    <x v="8"/>
    <x v="0"/>
    <x v="5"/>
    <s v="340081"/>
    <s v="DIPR"/>
    <s v="Disseny i producte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8"/>
    <x v="0"/>
    <x v="5"/>
    <s v="340082"/>
    <s v="MEDI"/>
    <s v="Metodologia del disseny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0"/>
    <x v="5"/>
    <s v="340083"/>
    <s v="DIME"/>
    <s v="Disseny de mecanismes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8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2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3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2"/>
    <x v="0"/>
    <x v="6"/>
    <s v="340088"/>
    <s v="MARK"/>
    <s v="Marketing i producció"/>
    <n v="6"/>
    <s v="ESP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0"/>
    <x v="0"/>
    <x v="6"/>
    <s v="340202"/>
    <s v="FIPI"/>
    <s v="Fiabilitat i Integritat dels Productes Industrials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1"/>
    <x v="0"/>
    <x v="6"/>
    <s v="340207"/>
    <s v="DMAO"/>
    <s v="Disseny de màquines assistit per ordinador"/>
    <n v="6"/>
    <s v="OP1"/>
    <n v="1"/>
    <n v="13.5"/>
    <n v="0"/>
    <n v="4.5"/>
    <n v="0"/>
    <n v="7.5"/>
    <n v="2.5"/>
    <n v="24"/>
    <n v="0.5"/>
    <n v="0"/>
    <n v="1.5"/>
    <n v="0"/>
    <n v="0"/>
    <n v="0"/>
    <n v="0"/>
    <n v="0"/>
    <n v="0"/>
    <n v="13.5"/>
    <n v="13.5"/>
    <n v="0"/>
    <n v="13.5"/>
  </r>
  <r>
    <x v="0"/>
    <x v="0"/>
    <x v="6"/>
    <s v="340212"/>
    <s v="DIEL"/>
    <s v="Disseny elèctrònic"/>
    <n v="6"/>
    <s v="OP1"/>
    <n v="1"/>
    <n v="9"/>
    <n v="0"/>
    <n v="9"/>
    <n v="0"/>
    <n v="5"/>
    <n v="5"/>
    <n v="30"/>
    <n v="0.5"/>
    <n v="0"/>
    <n v="1"/>
    <n v="0"/>
    <n v="0"/>
    <n v="0"/>
    <n v="0"/>
    <n v="0"/>
    <n v="0"/>
    <n v="13.5"/>
    <n v="13.5"/>
    <n v="0"/>
    <n v="13.5"/>
  </r>
  <r>
    <x v="0"/>
    <x v="0"/>
    <x v="6"/>
    <s v="340213"/>
    <s v="APEL"/>
    <s v="Aplicacions electrònicques"/>
    <n v="6"/>
    <s v="OP1"/>
    <n v="1"/>
    <n v="13.5"/>
    <n v="0"/>
    <n v="4.5"/>
    <n v="0"/>
    <n v="7.5"/>
    <n v="2.5"/>
    <n v="30"/>
    <n v="0.5"/>
    <n v="0"/>
    <n v="1"/>
    <n v="0"/>
    <n v="0"/>
    <n v="0"/>
    <n v="0"/>
    <n v="0"/>
    <n v="0"/>
    <n v="11.25"/>
    <n v="11.25"/>
    <n v="0"/>
    <n v="11.25"/>
  </r>
  <r>
    <x v="4"/>
    <x v="0"/>
    <x v="6"/>
    <s v="340263"/>
    <s v="INPS"/>
    <s v="Interacció persona-sistema"/>
    <n v="6"/>
    <s v="OP1"/>
    <n v="0.5"/>
    <n v="6.75"/>
    <n v="0"/>
    <n v="2.25"/>
    <n v="0"/>
    <n v="3.75"/>
    <n v="1.25"/>
    <n v="40"/>
    <n v="1"/>
    <n v="0"/>
    <n v="2"/>
    <n v="0"/>
    <n v="0"/>
    <n v="0"/>
    <n v="0"/>
    <n v="0"/>
    <n v="0"/>
    <n v="11.25"/>
    <n v="11.25"/>
    <n v="0"/>
    <n v="11.25"/>
  </r>
  <r>
    <x v="12"/>
    <x v="0"/>
    <x v="6"/>
    <s v="340263"/>
    <s v="INPS"/>
    <s v="Interacció persona-sistema"/>
    <n v="6"/>
    <s v="OP1"/>
    <n v="0.5"/>
    <n v="6.75"/>
    <n v="1"/>
    <n v="2.25"/>
    <n v="0"/>
    <n v="3.75"/>
    <n v="1.25"/>
    <n v="40"/>
    <n v="1"/>
    <n v="0"/>
    <n v="2"/>
    <n v="0"/>
    <n v="0"/>
    <n v="0"/>
    <n v="0"/>
    <n v="0"/>
    <n v="0"/>
    <n v="11.25"/>
    <n v="11.25"/>
    <n v="0"/>
    <n v="11.25"/>
  </r>
  <r>
    <x v="3"/>
    <x v="0"/>
    <x v="6"/>
    <s v="340265"/>
    <s v="DIDU"/>
    <s v="Disseny inclusiu i disseny centrat en l'usuari"/>
    <n v="6"/>
    <s v="OP1"/>
    <n v="1"/>
    <n v="15.75"/>
    <n v="0"/>
    <n v="2.25"/>
    <n v="0"/>
    <n v="8.75"/>
    <n v="1.25"/>
    <n v="40"/>
    <n v="1"/>
    <n v="0"/>
    <n v="2"/>
    <n v="0"/>
    <n v="0"/>
    <n v="0"/>
    <n v="0"/>
    <n v="0"/>
    <n v="0"/>
    <n v="20.25"/>
    <n v="20.25"/>
    <n v="0"/>
    <n v="20.25"/>
  </r>
  <r>
    <x v="8"/>
    <x v="0"/>
    <x v="6"/>
    <s v="340268"/>
    <s v="ENUA"/>
    <s v="Enginyeria de la usabilitat i l'accessibilitat"/>
    <n v="6"/>
    <s v="OP1"/>
    <n v="0.33333333333333331"/>
    <n v="4.5"/>
    <n v="0"/>
    <n v="1.5"/>
    <n v="0"/>
    <n v="2.5"/>
    <n v="0.83333333333333337"/>
    <n v="40"/>
    <n v="1"/>
    <n v="0"/>
    <n v="2"/>
    <n v="0"/>
    <n v="0"/>
    <n v="0"/>
    <n v="0"/>
    <n v="0"/>
    <n v="0"/>
    <n v="7.5"/>
    <n v="7.5"/>
    <n v="0"/>
    <n v="7.5"/>
  </r>
  <r>
    <x v="12"/>
    <x v="0"/>
    <x v="6"/>
    <s v="340268"/>
    <s v="ENUA"/>
    <s v="Enginyeria de la usabilitat i l'accessibilitat"/>
    <n v="6"/>
    <s v="OP1"/>
    <n v="0.66666666666666663"/>
    <n v="9"/>
    <n v="0"/>
    <n v="3"/>
    <n v="0"/>
    <n v="5"/>
    <n v="1.6666666666666667"/>
    <n v="40"/>
    <n v="1"/>
    <n v="0"/>
    <n v="2"/>
    <n v="0"/>
    <n v="0"/>
    <n v="0"/>
    <n v="0"/>
    <n v="0"/>
    <n v="0"/>
    <n v="15"/>
    <n v="15"/>
    <n v="0"/>
    <n v="15"/>
  </r>
  <r>
    <x v="10"/>
    <x v="0"/>
    <x v="6"/>
    <s v="340271"/>
    <s v="SEMA"/>
    <s v="Selecció de materials en el Disseny Industrial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0"/>
    <x v="6"/>
    <s v="340273"/>
    <s v="DPMM"/>
    <s v="Disseny i prototip de motllos i matrius"/>
    <n v="6"/>
    <s v="OP1"/>
    <n v="0.66666666666666663"/>
    <n v="9"/>
    <n v="0"/>
    <n v="3"/>
    <n v="0"/>
    <n v="5"/>
    <n v="1.6666666666666667"/>
    <n v="30"/>
    <n v="1"/>
    <n v="0"/>
    <n v="2"/>
    <n v="0"/>
    <n v="0"/>
    <n v="0"/>
    <n v="0"/>
    <n v="0"/>
    <n v="0"/>
    <n v="15"/>
    <n v="15"/>
    <n v="0"/>
    <n v="15"/>
  </r>
  <r>
    <x v="8"/>
    <x v="0"/>
    <x v="6"/>
    <s v="340273"/>
    <s v="DPMM"/>
    <s v="Disseny i prototip de motllos i matrius"/>
    <n v="6"/>
    <s v="OP1"/>
    <n v="0.33333333333333331"/>
    <n v="4.5"/>
    <n v="0"/>
    <n v="1.5"/>
    <n v="0"/>
    <n v="2.5"/>
    <n v="0.83333333333333337"/>
    <n v="30"/>
    <n v="1"/>
    <n v="0"/>
    <n v="2"/>
    <n v="0"/>
    <n v="0"/>
    <n v="0"/>
    <n v="0"/>
    <n v="0"/>
    <n v="0"/>
    <n v="7.5"/>
    <n v="7.5"/>
    <n v="0"/>
    <n v="7.5"/>
  </r>
  <r>
    <x v="15"/>
    <x v="0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0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0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0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0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0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0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9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8"/>
    <n v="8"/>
    <n v="0"/>
    <n v="0"/>
    <n v="0"/>
    <n v="5.22"/>
    <n v="0.57999999999999996"/>
    <n v="4.6399999999999997"/>
    <n v="5.22"/>
  </r>
  <r>
    <x v="10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8"/>
    <n v="8"/>
    <n v="0"/>
    <n v="0"/>
    <n v="0"/>
    <n v="5.8"/>
    <n v="1.1599999999999999"/>
    <n v="4.6399999999999997"/>
    <n v="5.8"/>
  </r>
  <r>
    <x v="4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9"/>
    <n v="9"/>
    <n v="0"/>
    <n v="0"/>
    <n v="0"/>
    <n v="5.22"/>
    <n v="0"/>
    <n v="5.22"/>
    <n v="5.22"/>
  </r>
  <r>
    <x v="14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3"/>
    <n v="3"/>
    <n v="0"/>
    <n v="0"/>
    <n v="0"/>
    <n v="1.7399999999999998"/>
    <n v="0"/>
    <n v="1.7399999999999998"/>
    <n v="1.7399999999999998"/>
  </r>
  <r>
    <x v="0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4"/>
    <n v="4"/>
    <n v="0"/>
    <n v="0"/>
    <n v="0"/>
    <n v="2.3199999999999998"/>
    <n v="0"/>
    <n v="2.3199999999999998"/>
    <n v="2.3199999999999998"/>
  </r>
  <r>
    <x v="11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6"/>
    <n v="6"/>
    <n v="0"/>
    <n v="0"/>
    <n v="0"/>
    <n v="4.0599999999999996"/>
    <n v="0.57999999999999996"/>
    <n v="3.4799999999999995"/>
    <n v="4.0599999999999996"/>
  </r>
  <r>
    <x v="8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8"/>
    <n v="8"/>
    <n v="0"/>
    <n v="0"/>
    <n v="0"/>
    <n v="5.8"/>
    <n v="1.1599999999999999"/>
    <n v="4.6399999999999997"/>
    <n v="5.8"/>
  </r>
  <r>
    <x v="5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5"/>
    <n v="5"/>
    <n v="0"/>
    <n v="0"/>
    <n v="0"/>
    <n v="2.9"/>
    <n v="0"/>
    <n v="2.9"/>
    <n v="2.9"/>
  </r>
  <r>
    <x v="12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6"/>
    <n v="6"/>
    <n v="0"/>
    <n v="0"/>
    <n v="0"/>
    <n v="3.4799999999999995"/>
    <n v="0"/>
    <n v="3.4799999999999995"/>
    <n v="3.4799999999999995"/>
  </r>
  <r>
    <x v="13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7"/>
    <n v="7"/>
    <n v="0"/>
    <n v="0"/>
    <n v="0"/>
    <n v="4.6399999999999997"/>
    <n v="0.57999999999999996"/>
    <n v="4.0599999999999996"/>
    <n v="4.6399999999999997"/>
  </r>
  <r>
    <x v="16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6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15"/>
    <x v="0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9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0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4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14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"/>
    <n v="1"/>
    <n v="0"/>
    <n v="0"/>
    <n v="0"/>
    <n v="0.1"/>
    <n v="0"/>
    <n v="0.1"/>
    <n v="0.1"/>
  </r>
  <r>
    <x v="0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8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0"/>
    <n v="10"/>
    <n v="0"/>
    <n v="0"/>
    <n v="0"/>
    <n v="1"/>
    <n v="0"/>
    <n v="1"/>
    <n v="1"/>
  </r>
  <r>
    <x v="0"/>
    <x v="1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40"/>
    <n v="0.77"/>
    <n v="0"/>
    <n v="2"/>
    <n v="0"/>
    <n v="10"/>
    <n v="0.17"/>
    <n v="0"/>
    <n v="0.5"/>
    <n v="0"/>
    <n v="3.99"/>
    <n v="3.2324999999999999"/>
    <n v="0.75750000000000006"/>
    <n v="3.99"/>
  </r>
  <r>
    <x v="1"/>
    <x v="1"/>
    <x v="0"/>
    <s v="340003"/>
    <s v="SOAC"/>
    <s v="Sostenibilitat i accessibilitat"/>
    <n v="6"/>
    <s v="TRA"/>
    <n v="0.25"/>
    <n v="3.375"/>
    <n v="0"/>
    <n v="1.125"/>
    <n v="0"/>
    <n v="1.875"/>
    <n v="0.625"/>
    <n v="40"/>
    <n v="0.77"/>
    <n v="0"/>
    <n v="2"/>
    <n v="0"/>
    <n v="10"/>
    <n v="0.17"/>
    <n v="0"/>
    <n v="0.5"/>
    <n v="0"/>
    <n v="5.9850000000000003"/>
    <n v="4.8487499999999999"/>
    <n v="1.13625"/>
    <n v="5.9850000000000003"/>
  </r>
  <r>
    <x v="2"/>
    <x v="1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40"/>
    <n v="0.77"/>
    <n v="0"/>
    <n v="2"/>
    <n v="0"/>
    <n v="10"/>
    <n v="0.17"/>
    <n v="0"/>
    <n v="0.5"/>
    <n v="0"/>
    <n v="1.9950000000000001"/>
    <n v="1.61625"/>
    <n v="0.37875000000000003"/>
    <n v="1.9950000000000001"/>
  </r>
  <r>
    <x v="3"/>
    <x v="1"/>
    <x v="0"/>
    <s v="340003"/>
    <s v="SOAC"/>
    <s v="Sostenibilitat i accessibilitat"/>
    <n v="6"/>
    <s v="TRA"/>
    <n v="0.375"/>
    <n v="5.0625"/>
    <n v="0"/>
    <n v="1.6875"/>
    <n v="0"/>
    <n v="2.8125"/>
    <n v="0.9375"/>
    <n v="40"/>
    <n v="0.77"/>
    <n v="0"/>
    <n v="2"/>
    <n v="0"/>
    <n v="10"/>
    <n v="0.17"/>
    <n v="0"/>
    <n v="0.5"/>
    <n v="0"/>
    <n v="8.9774999999999991"/>
    <n v="7.2731250000000003"/>
    <n v="1.7043750000000002"/>
    <n v="8.9774999999999991"/>
  </r>
  <r>
    <x v="4"/>
    <x v="1"/>
    <x v="0"/>
    <s v="340003"/>
    <s v="SOAC"/>
    <s v="Sostenibilitat i accessibilitat"/>
    <n v="6"/>
    <s v="TRA"/>
    <n v="0.125"/>
    <n v="1.6875"/>
    <n v="0"/>
    <n v="0.5625"/>
    <n v="0"/>
    <n v="0.9375"/>
    <n v="0.3125"/>
    <n v="40"/>
    <n v="0.77"/>
    <n v="0"/>
    <n v="2"/>
    <n v="0"/>
    <n v="10"/>
    <n v="0.17"/>
    <n v="0"/>
    <n v="0.5"/>
    <n v="0"/>
    <n v="2.9925000000000002"/>
    <n v="2.4243749999999999"/>
    <n v="0.56812499999999999"/>
    <n v="2.9925000000000002"/>
  </r>
  <r>
    <x v="5"/>
    <x v="1"/>
    <x v="0"/>
    <s v="340020"/>
    <s v="INFO"/>
    <s v="Informàtica"/>
    <n v="6"/>
    <s v="BAS"/>
    <n v="1"/>
    <n v="9"/>
    <n v="0"/>
    <n v="9"/>
    <n v="0"/>
    <n v="5"/>
    <n v="5"/>
    <n v="40"/>
    <n v="0.77"/>
    <n v="0"/>
    <n v="2"/>
    <n v="0"/>
    <n v="10"/>
    <n v="0.17"/>
    <n v="0"/>
    <n v="0.5"/>
    <n v="0"/>
    <n v="30.96"/>
    <n v="24.93"/>
    <n v="6.03"/>
    <n v="30.96"/>
  </r>
  <r>
    <x v="6"/>
    <x v="1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10"/>
    <n v="0.25"/>
    <n v="0"/>
    <n v="1"/>
    <n v="0"/>
    <n v="22.5"/>
    <n v="18"/>
    <n v="4.5"/>
    <n v="22.5"/>
  </r>
  <r>
    <x v="1"/>
    <x v="1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20"/>
    <n v="0.25"/>
    <n v="0"/>
    <n v="1"/>
    <n v="0"/>
    <n v="29.25"/>
    <n v="18"/>
    <n v="11.25"/>
    <n v="29.25"/>
  </r>
  <r>
    <x v="7"/>
    <x v="1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20"/>
    <n v="0.25"/>
    <n v="0"/>
    <n v="1"/>
    <n v="0"/>
    <n v="28.6875"/>
    <n v="22.5"/>
    <n v="6.1875"/>
    <n v="28.6875"/>
  </r>
  <r>
    <x v="8"/>
    <x v="1"/>
    <x v="1"/>
    <s v="340024"/>
    <s v="EXGR"/>
    <s v="Expressió gràfica"/>
    <n v="6"/>
    <s v="BAS"/>
    <n v="1"/>
    <n v="9"/>
    <n v="0"/>
    <n v="9"/>
    <n v="0"/>
    <n v="5"/>
    <n v="5"/>
    <n v="10"/>
    <n v="0.17"/>
    <n v="0"/>
    <n v="0.5"/>
    <n v="0"/>
    <n v="40"/>
    <n v="1"/>
    <n v="0"/>
    <n v="2"/>
    <n v="0"/>
    <n v="33.03"/>
    <n v="6.03"/>
    <n v="27"/>
    <n v="33.03"/>
  </r>
  <r>
    <x v="6"/>
    <x v="1"/>
    <x v="1"/>
    <s v="340025"/>
    <s v="EQDI"/>
    <s v="Equacions diferencials"/>
    <n v="6"/>
    <s v="BAS"/>
    <n v="1"/>
    <n v="15.75"/>
    <n v="0"/>
    <n v="2.25"/>
    <n v="0"/>
    <n v="8.75"/>
    <n v="1.25"/>
    <n v="20"/>
    <n v="0.33"/>
    <n v="0"/>
    <n v="1"/>
    <n v="0"/>
    <n v="40"/>
    <n v="0.75"/>
    <n v="0"/>
    <n v="2"/>
    <n v="0"/>
    <n v="23.76"/>
    <n v="7.4475000000000007"/>
    <n v="16.3125"/>
    <n v="23.76"/>
  </r>
  <r>
    <x v="6"/>
    <x v="1"/>
    <x v="1"/>
    <s v="340026"/>
    <s v="CAAV"/>
    <s v="Càlcul avançat"/>
    <n v="6"/>
    <s v="BAS"/>
    <n v="1"/>
    <n v="15.75"/>
    <n v="0"/>
    <n v="2.25"/>
    <n v="0"/>
    <n v="8.75"/>
    <n v="1.25"/>
    <n v="20"/>
    <n v="0.5"/>
    <n v="0"/>
    <n v="1"/>
    <n v="0"/>
    <n v="40"/>
    <n v="0.75"/>
    <n v="0"/>
    <n v="2"/>
    <n v="0"/>
    <n v="26.4375"/>
    <n v="10.125"/>
    <n v="16.3125"/>
    <n v="26.4375"/>
  </r>
  <r>
    <x v="7"/>
    <x v="1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40"/>
    <n v="1"/>
    <n v="0"/>
    <n v="2"/>
    <n v="0"/>
    <n v="28.799999999999997"/>
    <n v="8.5500000000000007"/>
    <n v="20.25"/>
    <n v="28.799999999999997"/>
  </r>
  <r>
    <x v="10"/>
    <x v="1"/>
    <x v="1"/>
    <s v="340031"/>
    <s v="CIMA"/>
    <s v="Ciència de materials"/>
    <n v="6"/>
    <s v="AMB"/>
    <n v="1"/>
    <n v="9"/>
    <n v="0"/>
    <n v="9"/>
    <n v="0"/>
    <n v="5"/>
    <n v="5"/>
    <n v="15"/>
    <n v="0.33"/>
    <n v="0"/>
    <n v="1"/>
    <n v="0"/>
    <n v="45"/>
    <n v="0.75"/>
    <n v="0"/>
    <n v="3"/>
    <n v="0"/>
    <n v="45.72"/>
    <n v="11.97"/>
    <n v="33.75"/>
    <n v="45.72"/>
  </r>
  <r>
    <x v="12"/>
    <x v="1"/>
    <x v="2"/>
    <s v="340028"/>
    <s v="EMPR"/>
    <s v="Empresa"/>
    <n v="6"/>
    <s v="BAS"/>
    <n v="1"/>
    <n v="11.25"/>
    <n v="0"/>
    <n v="6.75"/>
    <n v="0"/>
    <n v="6.25"/>
    <n v="3.75"/>
    <n v="30"/>
    <n v="0.5"/>
    <n v="0"/>
    <n v="1"/>
    <n v="0"/>
    <n v="0"/>
    <n v="0"/>
    <n v="0"/>
    <n v="0"/>
    <n v="0"/>
    <n v="12.375"/>
    <n v="12.375"/>
    <n v="0"/>
    <n v="12.375"/>
  </r>
  <r>
    <x v="6"/>
    <x v="1"/>
    <x v="2"/>
    <s v="340029"/>
    <s v="ESTA"/>
    <s v="Estadística"/>
    <n v="6"/>
    <s v="BAS"/>
    <n v="1"/>
    <n v="13.5"/>
    <n v="0"/>
    <n v="4.5"/>
    <n v="0"/>
    <n v="7.5"/>
    <n v="2.5"/>
    <n v="40"/>
    <n v="0.75"/>
    <n v="0"/>
    <n v="2"/>
    <n v="0"/>
    <n v="0"/>
    <n v="0"/>
    <n v="0"/>
    <n v="0"/>
    <n v="0"/>
    <n v="19.125"/>
    <n v="19.125"/>
    <n v="0"/>
    <n v="19.125"/>
  </r>
  <r>
    <x v="14"/>
    <x v="1"/>
    <x v="2"/>
    <s v="340030"/>
    <s v="SIEL"/>
    <s v="Sistemes elèctrics"/>
    <n v="6"/>
    <s v="AMB"/>
    <n v="1"/>
    <n v="13.5"/>
    <n v="0"/>
    <n v="4.5"/>
    <n v="0"/>
    <n v="7.5"/>
    <n v="2.5"/>
    <n v="32"/>
    <n v="0.75"/>
    <n v="0"/>
    <n v="2"/>
    <n v="0"/>
    <n v="0"/>
    <n v="0"/>
    <n v="0"/>
    <n v="0"/>
    <n v="0"/>
    <n v="19.125"/>
    <n v="19.125"/>
    <n v="0"/>
    <n v="19.125"/>
  </r>
  <r>
    <x v="2"/>
    <x v="1"/>
    <x v="2"/>
    <s v="340038"/>
    <s v="FENT"/>
    <s v="Fonaments d'enginyeria tèrmica"/>
    <n v="6"/>
    <s v="AMB"/>
    <n v="1"/>
    <n v="15.75"/>
    <n v="0"/>
    <n v="2.25"/>
    <n v="0"/>
    <n v="8.75"/>
    <n v="1.25"/>
    <n v="45"/>
    <n v="0.75"/>
    <n v="0"/>
    <n v="3"/>
    <n v="0"/>
    <n v="0"/>
    <n v="0"/>
    <n v="0"/>
    <n v="0"/>
    <n v="0"/>
    <n v="18.5625"/>
    <n v="18.5625"/>
    <n v="0"/>
    <n v="18.5625"/>
  </r>
  <r>
    <x v="2"/>
    <x v="1"/>
    <x v="2"/>
    <s v="340039"/>
    <s v="MFLU"/>
    <s v="Mecànica de fluids"/>
    <n v="6"/>
    <s v="AMB"/>
    <n v="1"/>
    <n v="15.75"/>
    <n v="0"/>
    <n v="2.25"/>
    <n v="0"/>
    <n v="8.75"/>
    <n v="1.25"/>
    <n v="45"/>
    <n v="0.9"/>
    <n v="0"/>
    <n v="3"/>
    <n v="0"/>
    <n v="0"/>
    <n v="0"/>
    <n v="0"/>
    <n v="0"/>
    <n v="0"/>
    <n v="20.925000000000001"/>
    <n v="20.925000000000001"/>
    <n v="0"/>
    <n v="20.925000000000001"/>
  </r>
  <r>
    <x v="4"/>
    <x v="1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60"/>
    <n v="1"/>
    <n v="0"/>
    <n v="3"/>
    <n v="0"/>
    <n v="40.5"/>
    <n v="0"/>
    <n v="40.5"/>
    <n v="40.5"/>
  </r>
  <r>
    <x v="11"/>
    <x v="1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50"/>
    <n v="0.75"/>
    <n v="0"/>
    <n v="2.5"/>
    <n v="0"/>
    <n v="17.4375"/>
    <n v="0"/>
    <n v="17.4375"/>
    <n v="17.4375"/>
  </r>
  <r>
    <x v="0"/>
    <x v="1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40"/>
    <n v="0.75"/>
    <n v="0"/>
    <n v="2"/>
    <n v="0"/>
    <n v="19.125"/>
    <n v="0"/>
    <n v="19.125"/>
    <n v="19.125"/>
  </r>
  <r>
    <x v="14"/>
    <x v="1"/>
    <x v="3"/>
    <s v="340102"/>
    <s v="MAE1"/>
    <s v="Màquines elèctriques I"/>
    <n v="6"/>
    <s v="ESP"/>
    <n v="1"/>
    <n v="13.5"/>
    <n v="0"/>
    <n v="4.5"/>
    <n v="0"/>
    <n v="7.5"/>
    <n v="2.5"/>
    <n v="0"/>
    <n v="0"/>
    <n v="0"/>
    <n v="0"/>
    <n v="0"/>
    <n v="45"/>
    <n v="1"/>
    <n v="0"/>
    <n v="5"/>
    <n v="0"/>
    <n v="36"/>
    <n v="0"/>
    <n v="36"/>
    <n v="36"/>
  </r>
  <r>
    <x v="14"/>
    <x v="1"/>
    <x v="3"/>
    <s v="340103"/>
    <s v="CIEL"/>
    <s v="Circuits elèctrics"/>
    <n v="6"/>
    <s v="ESP"/>
    <n v="1"/>
    <n v="13.5"/>
    <n v="0"/>
    <n v="4.5"/>
    <n v="0"/>
    <n v="7.5"/>
    <n v="2.5"/>
    <n v="0"/>
    <n v="0"/>
    <n v="0"/>
    <n v="0"/>
    <n v="0"/>
    <n v="45"/>
    <n v="1"/>
    <n v="0"/>
    <n v="3"/>
    <n v="0"/>
    <n v="27"/>
    <n v="0"/>
    <n v="27"/>
    <n v="27"/>
  </r>
  <r>
    <x v="14"/>
    <x v="1"/>
    <x v="4"/>
    <s v="340036"/>
    <s v="ORPR"/>
    <s v="Organització de la producció"/>
    <n v="6"/>
    <s v="AMB"/>
    <n v="0.4"/>
    <n v="3.6"/>
    <n v="0"/>
    <n v="3.6"/>
    <n v="0"/>
    <n v="2"/>
    <n v="2"/>
    <n v="40"/>
    <n v="0.75"/>
    <n v="0"/>
    <n v="2"/>
    <n v="0"/>
    <n v="0"/>
    <n v="0"/>
    <n v="0"/>
    <n v="0"/>
    <n v="0"/>
    <n v="9.9"/>
    <n v="9.9"/>
    <n v="0"/>
    <n v="9.9"/>
  </r>
  <r>
    <x v="12"/>
    <x v="1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40"/>
    <n v="0.75"/>
    <n v="0"/>
    <n v="2"/>
    <n v="0"/>
    <n v="0"/>
    <n v="0"/>
    <n v="0"/>
    <n v="0"/>
    <n v="0"/>
    <n v="14.849999999999998"/>
    <n v="14.849999999999998"/>
    <n v="0"/>
    <n v="14.849999999999998"/>
  </r>
  <r>
    <x v="0"/>
    <x v="1"/>
    <x v="4"/>
    <s v="340100"/>
    <s v="ELPO"/>
    <s v="Electrònica de potència"/>
    <n v="6"/>
    <s v="ESP"/>
    <n v="1"/>
    <n v="9"/>
    <n v="0"/>
    <n v="9"/>
    <n v="0"/>
    <n v="5"/>
    <n v="5"/>
    <n v="30"/>
    <n v="1"/>
    <n v="0"/>
    <n v="2"/>
    <n v="0"/>
    <n v="0"/>
    <n v="0"/>
    <n v="0"/>
    <n v="0"/>
    <n v="0"/>
    <n v="27"/>
    <n v="27"/>
    <n v="0"/>
    <n v="27"/>
  </r>
  <r>
    <x v="14"/>
    <x v="1"/>
    <x v="4"/>
    <s v="340101"/>
    <s v="LIEL"/>
    <s v="Línies elèctriques"/>
    <n v="6"/>
    <s v="ESP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4"/>
    <x v="1"/>
    <x v="4"/>
    <s v="340104"/>
    <s v="REAU"/>
    <s v="Regulació Automàtica"/>
    <n v="6"/>
    <s v="ESP"/>
    <n v="1"/>
    <n v="9"/>
    <n v="0"/>
    <n v="9"/>
    <n v="0"/>
    <n v="5"/>
    <n v="5"/>
    <n v="30"/>
    <n v="1"/>
    <n v="0"/>
    <n v="2"/>
    <n v="0"/>
    <n v="0"/>
    <n v="0"/>
    <n v="0"/>
    <n v="0"/>
    <n v="0"/>
    <n v="27"/>
    <n v="27"/>
    <n v="0"/>
    <n v="27"/>
  </r>
  <r>
    <x v="14"/>
    <x v="1"/>
    <x v="4"/>
    <s v="340108"/>
    <s v="MAE2"/>
    <s v="Màquines elèctriques II"/>
    <n v="6"/>
    <s v="ESP"/>
    <n v="1"/>
    <n v="13.5"/>
    <n v="0"/>
    <n v="4.5"/>
    <n v="0"/>
    <n v="7.5"/>
    <n v="2.5"/>
    <n v="27"/>
    <n v="1"/>
    <n v="0"/>
    <n v="3"/>
    <n v="0"/>
    <n v="0"/>
    <n v="0"/>
    <n v="0"/>
    <n v="0"/>
    <n v="0"/>
    <n v="27"/>
    <n v="27"/>
    <n v="0"/>
    <n v="27"/>
  </r>
  <r>
    <x v="14"/>
    <x v="1"/>
    <x v="5"/>
    <s v="340105"/>
    <s v="IEAI"/>
    <s v="Instal·lacions elèctriques i automatització indust"/>
    <n v="6"/>
    <s v="ESP"/>
    <n v="1"/>
    <n v="9"/>
    <n v="0"/>
    <n v="9"/>
    <n v="0"/>
    <n v="5"/>
    <n v="5"/>
    <n v="0"/>
    <n v="0"/>
    <n v="0"/>
    <n v="0"/>
    <n v="0"/>
    <n v="24"/>
    <n v="2"/>
    <n v="0"/>
    <n v="2"/>
    <n v="0"/>
    <n v="36"/>
    <n v="0"/>
    <n v="36"/>
    <n v="36"/>
  </r>
  <r>
    <x v="14"/>
    <x v="1"/>
    <x v="5"/>
    <s v="340106"/>
    <s v="CEER"/>
    <s v="Centrals elèctriques i energies renovables"/>
    <n v="6"/>
    <s v="ESP"/>
    <n v="1"/>
    <n v="13.5"/>
    <n v="0"/>
    <n v="4.5"/>
    <n v="0"/>
    <n v="7.5"/>
    <n v="2.5"/>
    <n v="0"/>
    <n v="0"/>
    <n v="0"/>
    <n v="0"/>
    <n v="0"/>
    <n v="24"/>
    <n v="1"/>
    <n v="0"/>
    <n v="2"/>
    <n v="0"/>
    <n v="22.5"/>
    <n v="0"/>
    <n v="22.5"/>
    <n v="22.5"/>
  </r>
  <r>
    <x v="14"/>
    <x v="1"/>
    <x v="5"/>
    <s v="340107"/>
    <s v="INEL"/>
    <s v="Instal·lacions elèctriques de BT, MT i AT"/>
    <n v="6"/>
    <s v="ESP"/>
    <n v="1"/>
    <n v="13.5"/>
    <n v="0"/>
    <n v="4.5"/>
    <n v="0"/>
    <n v="7.5"/>
    <n v="2.5"/>
    <n v="0"/>
    <n v="0"/>
    <n v="0"/>
    <n v="0"/>
    <n v="0"/>
    <n v="24"/>
    <n v="1"/>
    <n v="0"/>
    <n v="2"/>
    <n v="0"/>
    <n v="22.5"/>
    <n v="0"/>
    <n v="22.5"/>
    <n v="22.5"/>
  </r>
  <r>
    <x v="14"/>
    <x v="1"/>
    <x v="5"/>
    <s v="340109"/>
    <s v="SIEP"/>
    <s v="Sistemes elèctrics de potència"/>
    <n v="6"/>
    <s v="ESP"/>
    <n v="1"/>
    <n v="13.5"/>
    <n v="0"/>
    <n v="4.5"/>
    <n v="0"/>
    <n v="7.5"/>
    <n v="2.5"/>
    <n v="0"/>
    <n v="0"/>
    <n v="0"/>
    <n v="0"/>
    <n v="0"/>
    <n v="36"/>
    <n v="1"/>
    <n v="0"/>
    <n v="3"/>
    <n v="0"/>
    <n v="27"/>
    <n v="0"/>
    <n v="27"/>
    <n v="27"/>
  </r>
  <r>
    <x v="14"/>
    <x v="1"/>
    <x v="5"/>
    <s v="340110"/>
    <s v="ACEL"/>
    <s v="Accionaments Elèctrics"/>
    <n v="6"/>
    <s v="ESP"/>
    <n v="1"/>
    <n v="13.5"/>
    <n v="0"/>
    <n v="4.5"/>
    <n v="0"/>
    <n v="7.5"/>
    <n v="2.5"/>
    <n v="0"/>
    <n v="0"/>
    <n v="0"/>
    <n v="0"/>
    <n v="0"/>
    <n v="27"/>
    <n v="1"/>
    <n v="0"/>
    <n v="3"/>
    <n v="0"/>
    <n v="27"/>
    <n v="0"/>
    <n v="27"/>
    <n v="27"/>
  </r>
  <r>
    <x v="14"/>
    <x v="1"/>
    <x v="6"/>
    <s v="340037"/>
    <s v="GEPR"/>
    <s v="Gestió de projectes"/>
    <n v="6"/>
    <s v="AMB"/>
    <n v="0.25"/>
    <n v="2.25"/>
    <n v="0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8"/>
    <x v="1"/>
    <x v="6"/>
    <s v="340037"/>
    <s v="GEPR"/>
    <s v="Gestió de projectes"/>
    <n v="6"/>
    <s v="AMB"/>
    <n v="0.5"/>
    <n v="4.5"/>
    <n v="1"/>
    <n v="4.5"/>
    <n v="0"/>
    <n v="2.5"/>
    <n v="2.5"/>
    <n v="20"/>
    <n v="0.5"/>
    <n v="0"/>
    <n v="1"/>
    <n v="0"/>
    <n v="0"/>
    <n v="0"/>
    <n v="0"/>
    <n v="0"/>
    <n v="0"/>
    <n v="6.75"/>
    <n v="6.75"/>
    <n v="0"/>
    <n v="6.75"/>
  </r>
  <r>
    <x v="12"/>
    <x v="1"/>
    <x v="6"/>
    <s v="340037"/>
    <s v="GEPR"/>
    <s v="Gestió de projectes"/>
    <n v="6"/>
    <s v="AMB"/>
    <n v="0.25"/>
    <n v="2.25"/>
    <n v="2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14"/>
    <x v="1"/>
    <x v="6"/>
    <s v="340220"/>
    <s v="TMDM"/>
    <s v="Tècniques de manteniment i diagnòstic en motors i"/>
    <n v="6"/>
    <s v="OP1"/>
    <n v="1"/>
    <n v="13.5"/>
    <n v="0"/>
    <n v="4.5"/>
    <n v="0"/>
    <n v="7.5"/>
    <n v="2.5"/>
    <n v="16"/>
    <n v="1"/>
    <n v="0"/>
    <n v="1"/>
    <n v="0"/>
    <n v="0"/>
    <n v="0"/>
    <n v="0"/>
    <n v="0"/>
    <n v="0"/>
    <n v="18"/>
    <n v="18"/>
    <n v="0"/>
    <n v="18"/>
  </r>
  <r>
    <x v="14"/>
    <x v="1"/>
    <x v="6"/>
    <s v="340221"/>
    <s v="VEEH"/>
    <s v="Vehicles elèctrics i híbrids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4"/>
    <x v="1"/>
    <x v="6"/>
    <s v="340222"/>
    <s v="DMDE"/>
    <s v="Disseny de màquines i dispositius elèctrics"/>
    <n v="6"/>
    <s v="OP1"/>
    <n v="1"/>
    <n v="13.5"/>
    <n v="0"/>
    <n v="4.5"/>
    <n v="0"/>
    <n v="7.5"/>
    <n v="2.5"/>
    <n v="18"/>
    <n v="1"/>
    <n v="0"/>
    <n v="2"/>
    <n v="0"/>
    <n v="0"/>
    <n v="0"/>
    <n v="0"/>
    <n v="0"/>
    <n v="0"/>
    <n v="22.5"/>
    <n v="22.5"/>
    <n v="0"/>
    <n v="22.5"/>
  </r>
  <r>
    <x v="14"/>
    <x v="1"/>
    <x v="6"/>
    <s v="340223"/>
    <s v="SIFE"/>
    <s v="Sistemes fotovoltaics i eòlics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4"/>
    <x v="1"/>
    <x v="6"/>
    <s v="340227"/>
    <s v="LUMI"/>
    <s v="Luminotècnia"/>
    <n v="6"/>
    <s v="OP1"/>
    <n v="1"/>
    <n v="13.5"/>
    <n v="0"/>
    <n v="4.5"/>
    <n v="0"/>
    <n v="7.5"/>
    <n v="2.5"/>
    <n v="16"/>
    <n v="1"/>
    <n v="0"/>
    <n v="1"/>
    <n v="0"/>
    <n v="0"/>
    <n v="0"/>
    <n v="0"/>
    <n v="0"/>
    <n v="0"/>
    <n v="18"/>
    <n v="18"/>
    <n v="0"/>
    <n v="18"/>
  </r>
  <r>
    <x v="14"/>
    <x v="1"/>
    <x v="6"/>
    <s v="340229"/>
    <s v="GSEP"/>
    <s v="Gestió de Sistemes Elèctrics de Potència i Estalvi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5"/>
    <x v="1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1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1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1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1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1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1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14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17"/>
    <n v="17"/>
    <n v="0"/>
    <n v="0"/>
    <n v="0"/>
    <n v="11.02"/>
    <n v="1.1599999999999999"/>
    <n v="9.86"/>
    <n v="11.02"/>
  </r>
  <r>
    <x v="0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3"/>
    <n v="3"/>
    <n v="0"/>
    <n v="0"/>
    <n v="0"/>
    <n v="1.7399999999999998"/>
    <n v="0"/>
    <n v="1.7399999999999998"/>
    <n v="1.7399999999999998"/>
  </r>
  <r>
    <x v="13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6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5"/>
    <x v="1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14"/>
    <x v="1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1"/>
    <n v="11"/>
    <n v="0"/>
    <n v="0"/>
    <n v="0"/>
    <n v="1.1000000000000001"/>
    <n v="0"/>
    <n v="1.1000000000000001"/>
    <n v="1.1000000000000001"/>
  </r>
  <r>
    <x v="6"/>
    <x v="2"/>
    <x v="0"/>
    <s v="340366"/>
    <s v="FOMA"/>
    <s v="Fonaments matemàtics"/>
    <n v="7.5"/>
    <s v="BAS"/>
    <n v="1"/>
    <n v="22.5"/>
    <n v="0"/>
    <n v="0"/>
    <n v="0"/>
    <n v="10"/>
    <n v="0"/>
    <n v="60"/>
    <n v="1"/>
    <n v="0"/>
    <n v="3"/>
    <n v="0"/>
    <n v="10"/>
    <n v="1"/>
    <n v="0"/>
    <n v="1"/>
    <n v="0"/>
    <n v="45"/>
    <n v="22.5"/>
    <n v="22.5"/>
    <n v="45"/>
  </r>
  <r>
    <x v="7"/>
    <x v="2"/>
    <x v="0"/>
    <s v="340367"/>
    <s v="FISI"/>
    <s v="Física"/>
    <n v="7.5"/>
    <s v="BAS"/>
    <n v="1"/>
    <n v="20.25"/>
    <n v="0"/>
    <n v="2.25"/>
    <n v="0"/>
    <n v="9"/>
    <n v="1"/>
    <n v="60"/>
    <n v="1"/>
    <n v="0"/>
    <n v="3"/>
    <n v="0"/>
    <n v="30"/>
    <n v="1"/>
    <n v="0"/>
    <n v="1"/>
    <n v="0"/>
    <n v="49.5"/>
    <n v="27"/>
    <n v="22.5"/>
    <n v="49.5"/>
  </r>
  <r>
    <x v="5"/>
    <x v="2"/>
    <x v="0"/>
    <s v="340368"/>
    <s v="FOPR"/>
    <s v="Fonaments de programació"/>
    <n v="7.5"/>
    <s v="BAS"/>
    <n v="1"/>
    <n v="13.5"/>
    <n v="0"/>
    <n v="9"/>
    <n v="0"/>
    <n v="6"/>
    <n v="4"/>
    <n v="60"/>
    <n v="1"/>
    <n v="0"/>
    <n v="3"/>
    <n v="0"/>
    <n v="30"/>
    <n v="1"/>
    <n v="0"/>
    <n v="1"/>
    <n v="0"/>
    <n v="63"/>
    <n v="40.5"/>
    <n v="22.5"/>
    <n v="63"/>
  </r>
  <r>
    <x v="17"/>
    <x v="2"/>
    <x v="0"/>
    <s v="340369"/>
    <s v="INCO"/>
    <s v="Introducció als Computadors"/>
    <n v="7.5"/>
    <s v="BAS"/>
    <n v="1"/>
    <n v="13.5"/>
    <n v="0"/>
    <n v="9"/>
    <n v="0"/>
    <n v="6"/>
    <n v="4"/>
    <n v="60"/>
    <n v="1"/>
    <n v="0"/>
    <n v="3"/>
    <n v="0"/>
    <n v="30"/>
    <n v="1"/>
    <n v="0"/>
    <n v="1"/>
    <n v="0"/>
    <n v="63"/>
    <n v="40.5"/>
    <n v="22.5"/>
    <n v="63"/>
  </r>
  <r>
    <x v="6"/>
    <x v="2"/>
    <x v="1"/>
    <s v="340370"/>
    <s v="MATD"/>
    <s v="Matemàtica discreta"/>
    <n v="7.5"/>
    <s v="BAS"/>
    <n v="1"/>
    <n v="18"/>
    <n v="0"/>
    <n v="4.5"/>
    <n v="0"/>
    <n v="8"/>
    <n v="2"/>
    <n v="20"/>
    <n v="1"/>
    <n v="0"/>
    <n v="1"/>
    <n v="0"/>
    <n v="40"/>
    <n v="1"/>
    <n v="0"/>
    <n v="2"/>
    <n v="0"/>
    <n v="49.5"/>
    <n v="22.5"/>
    <n v="27"/>
    <n v="49.5"/>
  </r>
  <r>
    <x v="5"/>
    <x v="2"/>
    <x v="1"/>
    <s v="340371"/>
    <s v="PRO1"/>
    <s v="Programació I"/>
    <n v="7.5"/>
    <s v="ESP"/>
    <n v="1"/>
    <n v="9"/>
    <n v="0"/>
    <n v="13.5"/>
    <n v="0"/>
    <n v="4"/>
    <n v="6"/>
    <n v="20"/>
    <n v="1"/>
    <n v="0"/>
    <n v="1"/>
    <n v="0"/>
    <n v="40"/>
    <n v="1"/>
    <n v="0"/>
    <n v="2"/>
    <n v="0"/>
    <n v="58.5"/>
    <n v="22.5"/>
    <n v="36"/>
    <n v="58.5"/>
  </r>
  <r>
    <x v="17"/>
    <x v="2"/>
    <x v="1"/>
    <s v="340372"/>
    <s v="ESC1"/>
    <s v="Estructura de computadors I"/>
    <n v="7.5"/>
    <s v="ESP"/>
    <n v="1"/>
    <n v="13.5"/>
    <n v="0"/>
    <n v="9"/>
    <n v="0"/>
    <n v="6"/>
    <n v="4"/>
    <n v="20"/>
    <n v="1"/>
    <n v="0"/>
    <n v="1"/>
    <n v="0"/>
    <n v="40"/>
    <n v="1"/>
    <n v="0"/>
    <n v="2"/>
    <n v="0"/>
    <n v="54"/>
    <n v="22.5"/>
    <n v="31.5"/>
    <n v="54"/>
  </r>
  <r>
    <x v="6"/>
    <x v="2"/>
    <x v="1"/>
    <s v="340373"/>
    <s v="LOAL"/>
    <s v="Lògica i Àlgebra"/>
    <n v="7.5"/>
    <s v="BAS"/>
    <n v="1"/>
    <n v="18"/>
    <n v="0"/>
    <n v="4.5"/>
    <n v="0"/>
    <n v="8"/>
    <n v="2"/>
    <n v="20"/>
    <n v="1"/>
    <n v="0"/>
    <n v="1"/>
    <n v="0"/>
    <n v="40"/>
    <n v="1"/>
    <n v="0"/>
    <n v="2"/>
    <n v="0"/>
    <n v="49.5"/>
    <n v="22.5"/>
    <n v="27"/>
    <n v="49.5"/>
  </r>
  <r>
    <x v="6"/>
    <x v="2"/>
    <x v="2"/>
    <s v="340354"/>
    <s v="ESTA"/>
    <s v="Estadística"/>
    <n v="6"/>
    <s v="BAS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5"/>
    <x v="2"/>
    <x v="2"/>
    <s v="340374"/>
    <s v="ESIN"/>
    <s v="Estructura de la Informació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17"/>
    <x v="2"/>
    <x v="2"/>
    <s v="340375"/>
    <s v="ESC2"/>
    <s v="Estructura de computadors II"/>
    <n v="6"/>
    <s v="ESP"/>
    <n v="1"/>
    <n v="13.5"/>
    <n v="0"/>
    <n v="4.5"/>
    <n v="0"/>
    <n v="7.5"/>
    <n v="2.5"/>
    <n v="40"/>
    <n v="1"/>
    <n v="0"/>
    <n v="3"/>
    <n v="0"/>
    <n v="0"/>
    <n v="0"/>
    <n v="0"/>
    <n v="0"/>
    <n v="0"/>
    <n v="27"/>
    <n v="27"/>
    <n v="0"/>
    <n v="27"/>
  </r>
  <r>
    <x v="5"/>
    <x v="2"/>
    <x v="2"/>
    <s v="340376"/>
    <s v="INEP"/>
    <s v="Introducció a l'Enginyeria del Programari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17"/>
    <x v="2"/>
    <x v="2"/>
    <s v="340377"/>
    <s v="SIOP"/>
    <s v="Sistemes operatius"/>
    <n v="6"/>
    <s v="ESP"/>
    <n v="1"/>
    <n v="13.5"/>
    <n v="0"/>
    <n v="4.5"/>
    <n v="0"/>
    <n v="7.5"/>
    <n v="2.5"/>
    <n v="40"/>
    <n v="1"/>
    <n v="0"/>
    <n v="3"/>
    <n v="0"/>
    <n v="0"/>
    <n v="0"/>
    <n v="0"/>
    <n v="0"/>
    <n v="0"/>
    <n v="27"/>
    <n v="27"/>
    <n v="0"/>
    <n v="27"/>
  </r>
  <r>
    <x v="12"/>
    <x v="2"/>
    <x v="3"/>
    <s v="340355"/>
    <s v="EMPR"/>
    <s v="Empresa"/>
    <n v="6"/>
    <s v="BAS"/>
    <n v="1"/>
    <n v="11.25"/>
    <n v="0"/>
    <n v="6.75"/>
    <n v="0"/>
    <n v="6.25"/>
    <n v="3.75"/>
    <n v="0"/>
    <n v="0"/>
    <n v="0"/>
    <n v="0"/>
    <n v="0"/>
    <n v="40"/>
    <n v="1"/>
    <n v="0"/>
    <n v="2"/>
    <n v="0"/>
    <n v="24.75"/>
    <n v="0"/>
    <n v="24.75"/>
    <n v="24.75"/>
  </r>
  <r>
    <x v="3"/>
    <x v="2"/>
    <x v="3"/>
    <s v="340356"/>
    <s v="XACO"/>
    <s v="Xarxes de Computadors"/>
    <n v="6"/>
    <s v="BAS"/>
    <n v="1"/>
    <n v="13.5"/>
    <n v="0"/>
    <n v="4.5"/>
    <n v="0"/>
    <n v="7.5"/>
    <n v="2.5"/>
    <n v="0"/>
    <n v="0"/>
    <n v="0"/>
    <n v="0"/>
    <n v="0"/>
    <n v="40"/>
    <n v="1"/>
    <n v="0"/>
    <n v="2"/>
    <n v="0"/>
    <n v="22.5"/>
    <n v="0"/>
    <n v="22.5"/>
    <n v="22.5"/>
  </r>
  <r>
    <x v="17"/>
    <x v="2"/>
    <x v="3"/>
    <s v="340378"/>
    <s v="ARCO"/>
    <s v="Arquitectura de Computadors"/>
    <n v="6"/>
    <s v="ESP"/>
    <n v="1"/>
    <n v="13.5"/>
    <n v="0"/>
    <n v="4.5"/>
    <n v="0"/>
    <n v="7.5"/>
    <n v="2.5"/>
    <n v="0"/>
    <n v="0"/>
    <n v="0"/>
    <n v="0"/>
    <n v="0"/>
    <n v="40"/>
    <n v="1"/>
    <n v="0"/>
    <n v="2"/>
    <n v="0"/>
    <n v="22.5"/>
    <n v="0"/>
    <n v="22.5"/>
    <n v="22.5"/>
  </r>
  <r>
    <x v="5"/>
    <x v="2"/>
    <x v="3"/>
    <s v="340379"/>
    <s v="AMEP"/>
    <s v="Ampliació a l'Enginyeria del Programari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5"/>
    <x v="2"/>
    <x v="3"/>
    <s v="340380"/>
    <s v="PROP"/>
    <s v="Projecte de Programació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3"/>
    <x v="2"/>
    <x v="4"/>
    <s v="340357"/>
    <s v="INTE"/>
    <s v="Internet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12"/>
    <x v="2"/>
    <x v="4"/>
    <s v="340381"/>
    <s v="EESO"/>
    <s v="Economia, ètica i societat"/>
    <n v="6"/>
    <s v="ESP"/>
    <n v="0.66666666666666663"/>
    <n v="9"/>
    <n v="0"/>
    <n v="3"/>
    <n v="0"/>
    <n v="5"/>
    <n v="1.6666666666666667"/>
    <n v="40"/>
    <n v="1"/>
    <n v="0"/>
    <n v="2"/>
    <n v="0"/>
    <n v="0"/>
    <n v="0"/>
    <n v="0"/>
    <n v="0"/>
    <n v="0"/>
    <n v="15"/>
    <n v="15"/>
    <n v="0"/>
    <n v="15"/>
  </r>
  <r>
    <x v="5"/>
    <x v="2"/>
    <x v="4"/>
    <s v="340381"/>
    <s v="EESO"/>
    <s v="Economia, ètica i societat"/>
    <n v="6"/>
    <s v="ESP"/>
    <n v="0.33333333333333331"/>
    <n v="4.5"/>
    <n v="1"/>
    <n v="1.5"/>
    <n v="0"/>
    <n v="2.5"/>
    <n v="0.83333333333333337"/>
    <n v="40"/>
    <n v="1"/>
    <n v="0"/>
    <n v="2"/>
    <n v="0"/>
    <n v="0"/>
    <n v="0"/>
    <n v="0"/>
    <n v="0"/>
    <n v="0"/>
    <n v="7.5"/>
    <n v="7.5"/>
    <n v="0"/>
    <n v="7.5"/>
  </r>
  <r>
    <x v="17"/>
    <x v="2"/>
    <x v="4"/>
    <s v="340382"/>
    <s v="ADSO"/>
    <s v="Administració de sistemes operatius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17"/>
    <x v="2"/>
    <x v="4"/>
    <s v="340383"/>
    <s v="SODX"/>
    <s v="Sistemes operatius distribuïts i en xarxa"/>
    <n v="6"/>
    <s v="ESP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7"/>
    <x v="2"/>
    <x v="4"/>
    <s v="340384"/>
    <s v="PACO"/>
    <s v="Paral·lelisme i Concurrència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3"/>
    <x v="2"/>
    <x v="5"/>
    <s v="340360"/>
    <s v="XAMU"/>
    <s v="Xarxes multimèdia"/>
    <n v="6"/>
    <s v="ESP"/>
    <n v="1"/>
    <n v="13.5"/>
    <n v="0"/>
    <n v="4.5"/>
    <n v="0"/>
    <n v="7.5"/>
    <n v="2.5"/>
    <n v="0"/>
    <n v="0"/>
    <n v="0"/>
    <n v="0"/>
    <n v="0"/>
    <n v="30"/>
    <n v="1"/>
    <n v="0"/>
    <n v="2"/>
    <n v="0"/>
    <n v="22.5"/>
    <n v="0"/>
    <n v="22.5"/>
    <n v="22.5"/>
  </r>
  <r>
    <x v="17"/>
    <x v="2"/>
    <x v="5"/>
    <s v="340361"/>
    <s v="FUIN"/>
    <s v="Future Internet"/>
    <n v="6"/>
    <s v="ESP"/>
    <n v="1"/>
    <n v="18"/>
    <n v="0"/>
    <n v="0"/>
    <n v="0"/>
    <n v="10"/>
    <n v="0"/>
    <n v="0"/>
    <n v="0"/>
    <n v="0"/>
    <n v="0"/>
    <n v="0"/>
    <n v="30"/>
    <n v="1"/>
    <n v="0"/>
    <n v="2"/>
    <n v="0"/>
    <n v="18"/>
    <n v="0"/>
    <n v="18"/>
    <n v="18"/>
  </r>
  <r>
    <x v="3"/>
    <x v="2"/>
    <x v="5"/>
    <s v="340362"/>
    <s v="SEAX"/>
    <s v="Seguretat i Administració de Xarxes"/>
    <n v="6"/>
    <s v="ESP"/>
    <n v="1"/>
    <n v="9"/>
    <n v="0"/>
    <n v="9"/>
    <n v="0"/>
    <n v="5"/>
    <n v="5"/>
    <n v="0"/>
    <n v="0"/>
    <n v="0"/>
    <n v="0"/>
    <n v="0"/>
    <n v="30"/>
    <n v="1"/>
    <n v="0"/>
    <n v="2"/>
    <n v="0"/>
    <n v="27"/>
    <n v="0"/>
    <n v="27"/>
    <n v="27"/>
  </r>
  <r>
    <x v="12"/>
    <x v="2"/>
    <x v="5"/>
    <s v="340385"/>
    <s v="GEET"/>
    <s v="Gestió d'empreses TIC"/>
    <n v="6"/>
    <s v="ESP"/>
    <n v="1"/>
    <n v="13.5"/>
    <n v="0"/>
    <n v="4.5"/>
    <n v="0"/>
    <n v="7.5"/>
    <n v="2.5"/>
    <n v="0"/>
    <n v="0"/>
    <n v="0"/>
    <n v="0"/>
    <n v="0"/>
    <n v="20"/>
    <n v="1"/>
    <n v="0"/>
    <n v="1"/>
    <n v="0"/>
    <n v="18"/>
    <n v="0"/>
    <n v="18"/>
    <n v="18"/>
  </r>
  <r>
    <x v="17"/>
    <x v="2"/>
    <x v="5"/>
    <s v="340386"/>
    <s v="PTIN"/>
    <s v="Projecte de Tecnologies de la Informació"/>
    <n v="6"/>
    <s v="ESP"/>
    <n v="1"/>
    <n v="9"/>
    <n v="0"/>
    <n v="9"/>
    <n v="0"/>
    <n v="5"/>
    <n v="5"/>
    <n v="0"/>
    <n v="0"/>
    <n v="0"/>
    <n v="0"/>
    <n v="0"/>
    <n v="30"/>
    <n v="1"/>
    <n v="0"/>
    <n v="2"/>
    <n v="0"/>
    <n v="27"/>
    <n v="0"/>
    <n v="27"/>
    <n v="27"/>
  </r>
  <r>
    <x v="5"/>
    <x v="2"/>
    <x v="6"/>
    <s v="340453"/>
    <s v="DAMO"/>
    <s v="Desenvolupament d'aplicacions mòbil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4"/>
    <s v="INDI"/>
    <s v="Interacció i disseny d'interfíci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5"/>
    <s v="REIN"/>
    <s v="Recuperació de la Informació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6"/>
    <s v="PMUD"/>
    <s v="Programació multiplataforma i distribuïda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7"/>
    <s v="DABD"/>
    <s v="Disseny i Administració de Bases de Dad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8"/>
    <s v="MIDA"/>
    <s v="Mineria de Dad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2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2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2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2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2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17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6"/>
    <n v="6"/>
    <n v="0"/>
    <n v="0"/>
    <n v="0"/>
    <n v="4.0599999999999996"/>
    <n v="0.57999999999999996"/>
    <n v="3.4799999999999995"/>
    <n v="4.0599999999999996"/>
  </r>
  <r>
    <x v="5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14"/>
    <n v="14"/>
    <n v="0"/>
    <n v="0"/>
    <n v="0"/>
    <n v="9.86"/>
    <n v="1.7399999999999998"/>
    <n v="8.1199999999999992"/>
    <n v="9.86"/>
  </r>
  <r>
    <x v="3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17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5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2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3"/>
    <n v="3"/>
    <n v="0"/>
    <n v="0"/>
    <n v="0"/>
    <n v="0.30000000000000004"/>
    <n v="0"/>
    <n v="0.30000000000000004"/>
    <n v="0.30000000000000004"/>
  </r>
  <r>
    <x v="3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3"/>
    <n v="3"/>
    <n v="0"/>
    <n v="0"/>
    <n v="0"/>
    <n v="0.30000000000000004"/>
    <n v="0"/>
    <n v="0.30000000000000004"/>
    <n v="0.30000000000000004"/>
  </r>
  <r>
    <x v="0"/>
    <x v="3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40"/>
    <n v="0.77"/>
    <n v="0"/>
    <n v="2"/>
    <n v="0"/>
    <n v="10"/>
    <n v="0.17"/>
    <n v="0"/>
    <n v="0.5"/>
    <n v="0"/>
    <n v="3.99"/>
    <n v="3.2324999999999999"/>
    <n v="0.75750000000000006"/>
    <n v="3.99"/>
  </r>
  <r>
    <x v="1"/>
    <x v="3"/>
    <x v="0"/>
    <s v="340003"/>
    <s v="SOAC"/>
    <s v="Sostenibilitat i accessibilitat"/>
    <n v="6"/>
    <s v="TRA"/>
    <n v="0.25"/>
    <n v="3.375"/>
    <n v="0"/>
    <n v="1.125"/>
    <n v="0"/>
    <n v="1.875"/>
    <n v="0.625"/>
    <n v="40"/>
    <n v="0.77"/>
    <n v="0"/>
    <n v="2"/>
    <n v="0"/>
    <n v="10"/>
    <n v="0.17"/>
    <n v="0"/>
    <n v="0.5"/>
    <n v="0"/>
    <n v="5.9850000000000003"/>
    <n v="4.8487499999999999"/>
    <n v="1.13625"/>
    <n v="5.9850000000000003"/>
  </r>
  <r>
    <x v="2"/>
    <x v="3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40"/>
    <n v="0.77"/>
    <n v="0"/>
    <n v="2"/>
    <n v="0"/>
    <n v="10"/>
    <n v="0.17"/>
    <n v="0"/>
    <n v="0.5"/>
    <n v="0"/>
    <n v="1.9950000000000001"/>
    <n v="1.61625"/>
    <n v="0.37875000000000003"/>
    <n v="1.9950000000000001"/>
  </r>
  <r>
    <x v="3"/>
    <x v="3"/>
    <x v="0"/>
    <s v="340003"/>
    <s v="SOAC"/>
    <s v="Sostenibilitat i accessibilitat"/>
    <n v="6"/>
    <s v="TRA"/>
    <n v="0.375"/>
    <n v="5.0625"/>
    <n v="0"/>
    <n v="1.6875"/>
    <n v="0"/>
    <n v="2.8125"/>
    <n v="0.9375"/>
    <n v="40"/>
    <n v="0.77"/>
    <n v="0"/>
    <n v="2"/>
    <n v="0"/>
    <n v="10"/>
    <n v="0.17"/>
    <n v="0"/>
    <n v="0.5"/>
    <n v="0"/>
    <n v="8.9774999999999991"/>
    <n v="7.2731250000000003"/>
    <n v="1.7043750000000002"/>
    <n v="8.9774999999999991"/>
  </r>
  <r>
    <x v="4"/>
    <x v="3"/>
    <x v="0"/>
    <s v="340003"/>
    <s v="SOAC"/>
    <s v="Sostenibilitat i accessibilitat"/>
    <n v="6"/>
    <s v="TRA"/>
    <n v="0.125"/>
    <n v="1.6875"/>
    <n v="0"/>
    <n v="0.5625"/>
    <n v="0"/>
    <n v="0.9375"/>
    <n v="0.3125"/>
    <n v="40"/>
    <n v="0.77"/>
    <n v="0"/>
    <n v="2"/>
    <n v="0"/>
    <n v="10"/>
    <n v="0.17"/>
    <n v="0"/>
    <n v="0.5"/>
    <n v="0"/>
    <n v="2.9925000000000002"/>
    <n v="2.4243749999999999"/>
    <n v="0.56812499999999999"/>
    <n v="2.9925000000000002"/>
  </r>
  <r>
    <x v="5"/>
    <x v="3"/>
    <x v="0"/>
    <s v="340020"/>
    <s v="INFO"/>
    <s v="Informàtica"/>
    <n v="6"/>
    <s v="BAS"/>
    <n v="1"/>
    <n v="9"/>
    <n v="0"/>
    <n v="9"/>
    <n v="0"/>
    <n v="5"/>
    <n v="5"/>
    <n v="40"/>
    <n v="0.77"/>
    <n v="0"/>
    <n v="2"/>
    <n v="0"/>
    <n v="10"/>
    <n v="0.17"/>
    <n v="0"/>
    <n v="0.5"/>
    <n v="0"/>
    <n v="30.96"/>
    <n v="24.93"/>
    <n v="6.03"/>
    <n v="30.96"/>
  </r>
  <r>
    <x v="6"/>
    <x v="3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20"/>
    <n v="0.25"/>
    <n v="0"/>
    <n v="1"/>
    <n v="0"/>
    <n v="22.5"/>
    <n v="18"/>
    <n v="4.5"/>
    <n v="22.5"/>
  </r>
  <r>
    <x v="1"/>
    <x v="3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20"/>
    <n v="0.25"/>
    <n v="0"/>
    <n v="1"/>
    <n v="0"/>
    <n v="29.25"/>
    <n v="18"/>
    <n v="11.25"/>
    <n v="29.25"/>
  </r>
  <r>
    <x v="7"/>
    <x v="3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20"/>
    <n v="0.25"/>
    <n v="0"/>
    <n v="1"/>
    <n v="0"/>
    <n v="28.6875"/>
    <n v="22.5"/>
    <n v="6.1875"/>
    <n v="28.6875"/>
  </r>
  <r>
    <x v="8"/>
    <x v="3"/>
    <x v="1"/>
    <s v="340024"/>
    <s v="EXGR"/>
    <s v="Expressió gràfica"/>
    <n v="6"/>
    <s v="BAS"/>
    <n v="1"/>
    <n v="9"/>
    <n v="0"/>
    <n v="9"/>
    <n v="0"/>
    <n v="5"/>
    <n v="5"/>
    <n v="10"/>
    <n v="0.17"/>
    <n v="0"/>
    <n v="0.5"/>
    <n v="0"/>
    <n v="40"/>
    <n v="1"/>
    <n v="0"/>
    <n v="2"/>
    <n v="0"/>
    <n v="33.03"/>
    <n v="6.03"/>
    <n v="27"/>
    <n v="33.03"/>
  </r>
  <r>
    <x v="6"/>
    <x v="3"/>
    <x v="1"/>
    <s v="340025"/>
    <s v="EQDI"/>
    <s v="Equacions diferencials"/>
    <n v="6"/>
    <s v="BAS"/>
    <n v="1"/>
    <n v="15.75"/>
    <n v="0"/>
    <n v="2.25"/>
    <n v="0"/>
    <n v="8.75"/>
    <n v="1.25"/>
    <n v="20"/>
    <n v="0.33"/>
    <n v="0"/>
    <n v="1"/>
    <n v="0"/>
    <n v="40"/>
    <n v="0.75"/>
    <n v="0"/>
    <n v="2"/>
    <n v="0"/>
    <n v="23.76"/>
    <n v="7.4475000000000007"/>
    <n v="16.3125"/>
    <n v="23.76"/>
  </r>
  <r>
    <x v="6"/>
    <x v="3"/>
    <x v="1"/>
    <s v="340026"/>
    <s v="CAAV"/>
    <s v="Càlcul avançat"/>
    <n v="6"/>
    <s v="BAS"/>
    <n v="1"/>
    <n v="15.75"/>
    <n v="0"/>
    <n v="2.25"/>
    <n v="0"/>
    <n v="8.75"/>
    <n v="1.25"/>
    <n v="20"/>
    <n v="0.5"/>
    <n v="0"/>
    <n v="1"/>
    <n v="0"/>
    <n v="20"/>
    <n v="0.75"/>
    <n v="0"/>
    <n v="1"/>
    <n v="0"/>
    <n v="24.1875"/>
    <n v="10.125"/>
    <n v="14.0625"/>
    <n v="24.1875"/>
  </r>
  <r>
    <x v="7"/>
    <x v="3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40"/>
    <n v="1"/>
    <n v="0"/>
    <n v="2"/>
    <n v="0"/>
    <n v="28.799999999999997"/>
    <n v="8.5500000000000007"/>
    <n v="20.25"/>
    <n v="28.799999999999997"/>
  </r>
  <r>
    <x v="10"/>
    <x v="3"/>
    <x v="1"/>
    <s v="340031"/>
    <s v="CIMA"/>
    <s v="Ciència de materials"/>
    <n v="6"/>
    <s v="AMB"/>
    <n v="1"/>
    <n v="9"/>
    <n v="0"/>
    <n v="9"/>
    <n v="0"/>
    <n v="5"/>
    <n v="5"/>
    <n v="15"/>
    <n v="0.33"/>
    <n v="0"/>
    <n v="1"/>
    <n v="0"/>
    <n v="45"/>
    <n v="0.75"/>
    <n v="0"/>
    <n v="3"/>
    <n v="0"/>
    <n v="45.72"/>
    <n v="11.97"/>
    <n v="33.75"/>
    <n v="45.72"/>
  </r>
  <r>
    <x v="12"/>
    <x v="3"/>
    <x v="2"/>
    <s v="340028"/>
    <s v="EMPR"/>
    <s v="Empresa"/>
    <n v="6"/>
    <s v="BAS"/>
    <n v="1"/>
    <n v="11.25"/>
    <n v="0"/>
    <n v="6.75"/>
    <n v="0"/>
    <n v="6.25"/>
    <n v="3.75"/>
    <n v="30"/>
    <n v="0.5"/>
    <n v="0"/>
    <n v="1"/>
    <n v="0"/>
    <n v="0"/>
    <n v="0"/>
    <n v="0"/>
    <n v="0"/>
    <n v="0"/>
    <n v="12.375"/>
    <n v="12.375"/>
    <n v="0"/>
    <n v="12.375"/>
  </r>
  <r>
    <x v="6"/>
    <x v="3"/>
    <x v="2"/>
    <s v="340029"/>
    <s v="ESTA"/>
    <s v="Estadística"/>
    <n v="6"/>
    <s v="BAS"/>
    <n v="1"/>
    <n v="13.5"/>
    <n v="0"/>
    <n v="4.5"/>
    <n v="0"/>
    <n v="7.5"/>
    <n v="2.5"/>
    <n v="40"/>
    <n v="0.75"/>
    <n v="0"/>
    <n v="2"/>
    <n v="0"/>
    <n v="0"/>
    <n v="0"/>
    <n v="0"/>
    <n v="0"/>
    <n v="0"/>
    <n v="19.125"/>
    <n v="19.125"/>
    <n v="0"/>
    <n v="19.125"/>
  </r>
  <r>
    <x v="14"/>
    <x v="3"/>
    <x v="2"/>
    <s v="340030"/>
    <s v="SIEL"/>
    <s v="Sistemes elèctrics"/>
    <n v="6"/>
    <s v="AMB"/>
    <n v="1"/>
    <n v="13.5"/>
    <n v="0"/>
    <n v="4.5"/>
    <n v="0"/>
    <n v="7.5"/>
    <n v="2.5"/>
    <n v="48"/>
    <n v="1"/>
    <n v="0"/>
    <n v="3"/>
    <n v="0"/>
    <n v="0"/>
    <n v="0"/>
    <n v="0"/>
    <n v="0"/>
    <n v="0"/>
    <n v="27"/>
    <n v="27"/>
    <n v="0"/>
    <n v="27"/>
  </r>
  <r>
    <x v="2"/>
    <x v="3"/>
    <x v="2"/>
    <s v="340038"/>
    <s v="FENT"/>
    <s v="Fonaments d'enginyeria tèrmica"/>
    <n v="6"/>
    <s v="AMB"/>
    <n v="1"/>
    <n v="15.75"/>
    <n v="0"/>
    <n v="2.25"/>
    <n v="0"/>
    <n v="8.75"/>
    <n v="1.25"/>
    <n v="45"/>
    <n v="0.75"/>
    <n v="0"/>
    <n v="3"/>
    <n v="0"/>
    <n v="0"/>
    <n v="0"/>
    <n v="0"/>
    <n v="0"/>
    <n v="0"/>
    <n v="18.5625"/>
    <n v="18.5625"/>
    <n v="0"/>
    <n v="18.5625"/>
  </r>
  <r>
    <x v="2"/>
    <x v="3"/>
    <x v="2"/>
    <s v="340039"/>
    <s v="MFLU"/>
    <s v="Mecànica de fluids"/>
    <n v="6"/>
    <s v="AMB"/>
    <n v="1"/>
    <n v="15.75"/>
    <n v="0"/>
    <n v="2.25"/>
    <n v="0"/>
    <n v="8.75"/>
    <n v="1.25"/>
    <n v="45"/>
    <n v="0.9"/>
    <n v="0"/>
    <n v="3"/>
    <n v="0"/>
    <n v="0"/>
    <n v="0"/>
    <n v="0"/>
    <n v="0"/>
    <n v="0"/>
    <n v="20.925000000000001"/>
    <n v="20.925000000000001"/>
    <n v="0"/>
    <n v="20.925000000000001"/>
  </r>
  <r>
    <x v="4"/>
    <x v="3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60"/>
    <n v="1"/>
    <n v="0"/>
    <n v="3"/>
    <n v="0"/>
    <n v="40.5"/>
    <n v="0"/>
    <n v="40.5"/>
    <n v="40.5"/>
  </r>
  <r>
    <x v="11"/>
    <x v="3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50"/>
    <n v="0.75"/>
    <n v="0"/>
    <n v="2.5"/>
    <n v="0"/>
    <n v="17.4375"/>
    <n v="0"/>
    <n v="17.4375"/>
    <n v="17.4375"/>
  </r>
  <r>
    <x v="0"/>
    <x v="3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40"/>
    <n v="0.75"/>
    <n v="0"/>
    <n v="2"/>
    <n v="0"/>
    <n v="19.125"/>
    <n v="0"/>
    <n v="19.125"/>
    <n v="19.125"/>
  </r>
  <r>
    <x v="14"/>
    <x v="3"/>
    <x v="3"/>
    <s v="340121"/>
    <s v="ELEC"/>
    <s v="Electrotècnia"/>
    <n v="6"/>
    <s v="ESP"/>
    <n v="1"/>
    <n v="13.5"/>
    <n v="0"/>
    <n v="4.5"/>
    <n v="0"/>
    <n v="7.5"/>
    <n v="2.5"/>
    <n v="0"/>
    <n v="0"/>
    <n v="0"/>
    <n v="0"/>
    <n v="0"/>
    <n v="54"/>
    <n v="1"/>
    <n v="0"/>
    <n v="6"/>
    <n v="0"/>
    <n v="40.5"/>
    <n v="0"/>
    <n v="40.5"/>
    <n v="40.5"/>
  </r>
  <r>
    <x v="0"/>
    <x v="3"/>
    <x v="3"/>
    <s v="340123"/>
    <s v="ELDI"/>
    <s v="Electrònica digital"/>
    <n v="6"/>
    <s v="ESP"/>
    <n v="1"/>
    <n v="9"/>
    <n v="0"/>
    <n v="9"/>
    <n v="0"/>
    <n v="5"/>
    <n v="5"/>
    <n v="0"/>
    <n v="0"/>
    <n v="0"/>
    <n v="0"/>
    <n v="0"/>
    <n v="60"/>
    <n v="1"/>
    <n v="0"/>
    <n v="3"/>
    <n v="0"/>
    <n v="36"/>
    <n v="0"/>
    <n v="36"/>
    <n v="36"/>
  </r>
  <r>
    <x v="14"/>
    <x v="3"/>
    <x v="4"/>
    <s v="340036"/>
    <s v="ORPR"/>
    <s v="Organització de la producció"/>
    <n v="6"/>
    <s v="AMB"/>
    <n v="0.4"/>
    <n v="3.6"/>
    <n v="0"/>
    <n v="3.6"/>
    <n v="0"/>
    <n v="2"/>
    <n v="2"/>
    <n v="40"/>
    <n v="0.75"/>
    <n v="0"/>
    <n v="2"/>
    <n v="0"/>
    <n v="0"/>
    <n v="0"/>
    <n v="0"/>
    <n v="0"/>
    <n v="0"/>
    <n v="9.9"/>
    <n v="9.9"/>
    <n v="0"/>
    <n v="9.9"/>
  </r>
  <r>
    <x v="12"/>
    <x v="3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40"/>
    <n v="0.75"/>
    <n v="0"/>
    <n v="2"/>
    <n v="0"/>
    <n v="0"/>
    <n v="0"/>
    <n v="0"/>
    <n v="0"/>
    <n v="0"/>
    <n v="14.849999999999998"/>
    <n v="14.849999999999998"/>
    <n v="0"/>
    <n v="14.849999999999998"/>
  </r>
  <r>
    <x v="4"/>
    <x v="3"/>
    <x v="4"/>
    <s v="340120"/>
    <s v="AUIN"/>
    <s v="Automatització industrial"/>
    <n v="6"/>
    <s v="ESP"/>
    <n v="1"/>
    <n v="4.5"/>
    <n v="0"/>
    <n v="13.5"/>
    <n v="0"/>
    <n v="2.5"/>
    <n v="7.5"/>
    <n v="40"/>
    <n v="1"/>
    <n v="0"/>
    <n v="2"/>
    <n v="0"/>
    <n v="0"/>
    <n v="0"/>
    <n v="0"/>
    <n v="0"/>
    <n v="0"/>
    <n v="31.5"/>
    <n v="31.5"/>
    <n v="0"/>
    <n v="31.5"/>
  </r>
  <r>
    <x v="0"/>
    <x v="3"/>
    <x v="4"/>
    <s v="340124"/>
    <s v="ELAN"/>
    <s v="Electrònica analògica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0"/>
    <x v="3"/>
    <x v="4"/>
    <s v="340126"/>
    <s v="SIDI"/>
    <s v="Sistemes digitals"/>
    <n v="6"/>
    <s v="ESP"/>
    <n v="1"/>
    <n v="9"/>
    <n v="0"/>
    <n v="9"/>
    <n v="0"/>
    <n v="5"/>
    <n v="5"/>
    <n v="25"/>
    <n v="1"/>
    <n v="0"/>
    <n v="2"/>
    <n v="0"/>
    <n v="0"/>
    <n v="0"/>
    <n v="0"/>
    <n v="0"/>
    <n v="0"/>
    <n v="27"/>
    <n v="27"/>
    <n v="0"/>
    <n v="27"/>
  </r>
  <r>
    <x v="4"/>
    <x v="3"/>
    <x v="4"/>
    <s v="340129"/>
    <s v="REAU"/>
    <s v="Regulació automàtica"/>
    <n v="6"/>
    <s v="ESP"/>
    <n v="1"/>
    <n v="9"/>
    <n v="0"/>
    <n v="9"/>
    <n v="0"/>
    <n v="5"/>
    <n v="5"/>
    <n v="36"/>
    <n v="1"/>
    <n v="0"/>
    <n v="3"/>
    <n v="0"/>
    <n v="0"/>
    <n v="0"/>
    <n v="0"/>
    <n v="0"/>
    <n v="0"/>
    <n v="36"/>
    <n v="36"/>
    <n v="0"/>
    <n v="36"/>
  </r>
  <r>
    <x v="4"/>
    <x v="3"/>
    <x v="5"/>
    <s v="340122"/>
    <s v="ININ"/>
    <s v="Informàtica industrial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0"/>
    <x v="3"/>
    <x v="5"/>
    <s v="340125"/>
    <s v="ELPO"/>
    <s v="Electrònica de potència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0"/>
    <x v="3"/>
    <x v="5"/>
    <s v="340127"/>
    <s v="INEL"/>
    <s v="Instrumentació electrònica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4"/>
    <x v="3"/>
    <x v="5"/>
    <s v="340128"/>
    <s v="SIRO"/>
    <s v="Sistemes robotitzats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4"/>
    <x v="3"/>
    <x v="5"/>
    <s v="340130"/>
    <s v="ENCO"/>
    <s v="Enginyeria de Control"/>
    <n v="6"/>
    <s v="ESP"/>
    <n v="1"/>
    <n v="4.5"/>
    <n v="0"/>
    <n v="13.5"/>
    <n v="0"/>
    <n v="2.5"/>
    <n v="7.5"/>
    <n v="0"/>
    <n v="0"/>
    <n v="0"/>
    <n v="0"/>
    <n v="0"/>
    <n v="40"/>
    <n v="1"/>
    <n v="0"/>
    <n v="2"/>
    <n v="0"/>
    <n v="31.5"/>
    <n v="0"/>
    <n v="31.5"/>
    <n v="31.5"/>
  </r>
  <r>
    <x v="14"/>
    <x v="3"/>
    <x v="6"/>
    <s v="340037"/>
    <s v="GEPR"/>
    <s v="Gestió de projectes"/>
    <n v="6"/>
    <s v="AMB"/>
    <n v="0.25"/>
    <n v="2.25"/>
    <n v="0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8"/>
    <x v="3"/>
    <x v="6"/>
    <s v="340037"/>
    <s v="GEPR"/>
    <s v="Gestió de projectes"/>
    <n v="6"/>
    <s v="AMB"/>
    <n v="0.5"/>
    <n v="4.5"/>
    <n v="1"/>
    <n v="4.5"/>
    <n v="0"/>
    <n v="2.5"/>
    <n v="2.5"/>
    <n v="20"/>
    <n v="0.5"/>
    <n v="0"/>
    <n v="1"/>
    <n v="0"/>
    <n v="0"/>
    <n v="0"/>
    <n v="0"/>
    <n v="0"/>
    <n v="0"/>
    <n v="6.75"/>
    <n v="6.75"/>
    <n v="0"/>
    <n v="6.75"/>
  </r>
  <r>
    <x v="12"/>
    <x v="3"/>
    <x v="6"/>
    <s v="340037"/>
    <s v="GEPR"/>
    <s v="Gestió de projectes"/>
    <n v="6"/>
    <s v="AMB"/>
    <n v="0.25"/>
    <n v="2.25"/>
    <n v="2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4"/>
    <x v="3"/>
    <x v="6"/>
    <s v="340240"/>
    <s v="SIPI"/>
    <s v="Sistemes de producció integrat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4"/>
    <x v="3"/>
    <x v="6"/>
    <s v="340242"/>
    <s v="SDIN"/>
    <s v="Sistemes distribuïts industrial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3"/>
    <x v="6"/>
    <s v="340243"/>
    <s v="ENRE"/>
    <s v="Energies renovabl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3"/>
    <x v="6"/>
    <s v="340245"/>
    <s v="SIIN"/>
    <s v="Sistemes d'instrumentació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15"/>
    <x v="3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3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3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3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3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3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3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9"/>
    <n v="9"/>
    <n v="0"/>
    <n v="0"/>
    <n v="0"/>
    <n v="5.8"/>
    <n v="0.57999999999999996"/>
    <n v="5.22"/>
    <n v="5.8"/>
  </r>
  <r>
    <x v="14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4"/>
    <n v="4"/>
    <n v="0"/>
    <n v="0"/>
    <n v="0"/>
    <n v="2.9"/>
    <n v="0.57999999999999996"/>
    <n v="2.3199999999999998"/>
    <n v="2.9"/>
  </r>
  <r>
    <x v="0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8"/>
    <n v="8"/>
    <n v="0"/>
    <n v="0"/>
    <n v="0"/>
    <n v="6.38"/>
    <n v="1.7399999999999998"/>
    <n v="4.6399999999999997"/>
    <n v="6.38"/>
  </r>
  <r>
    <x v="15"/>
    <x v="3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4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4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"/>
    <n v="1"/>
    <n v="0"/>
    <n v="0"/>
    <n v="0"/>
    <n v="0.1"/>
    <n v="0"/>
    <n v="0.1"/>
    <n v="0.1"/>
  </r>
  <r>
    <x v="0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0"/>
    <x v="4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80"/>
    <n v="1.54"/>
    <n v="0"/>
    <n v="4"/>
    <n v="0"/>
    <n v="20"/>
    <n v="0.33"/>
    <n v="0"/>
    <n v="1"/>
    <n v="0"/>
    <n v="7.9575000000000005"/>
    <n v="6.4649999999999999"/>
    <n v="1.4925000000000002"/>
    <n v="7.9575000000000005"/>
  </r>
  <r>
    <x v="1"/>
    <x v="4"/>
    <x v="0"/>
    <s v="340003"/>
    <s v="SOAC"/>
    <s v="Sostenibilitat i accessibilitat"/>
    <n v="6"/>
    <s v="TRA"/>
    <n v="0.25"/>
    <n v="3.375"/>
    <n v="0"/>
    <n v="1.125"/>
    <n v="0"/>
    <n v="1.875"/>
    <n v="0.625"/>
    <n v="80"/>
    <n v="1.54"/>
    <n v="0"/>
    <n v="4"/>
    <n v="0"/>
    <n v="20"/>
    <n v="0.33"/>
    <n v="0"/>
    <n v="1"/>
    <n v="0"/>
    <n v="11.936250000000001"/>
    <n v="9.6974999999999998"/>
    <n v="2.23875"/>
    <n v="11.936250000000001"/>
  </r>
  <r>
    <x v="2"/>
    <x v="4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80"/>
    <n v="1.54"/>
    <n v="0"/>
    <n v="4"/>
    <n v="0"/>
    <n v="20"/>
    <n v="0.33"/>
    <n v="0"/>
    <n v="1"/>
    <n v="0"/>
    <n v="3.9787500000000002"/>
    <n v="3.2324999999999999"/>
    <n v="0.74625000000000008"/>
    <n v="3.9787500000000002"/>
  </r>
  <r>
    <x v="3"/>
    <x v="4"/>
    <x v="0"/>
    <s v="340003"/>
    <s v="SOAC"/>
    <s v="Sostenibilitat i accessibilitat"/>
    <n v="6"/>
    <s v="TRA"/>
    <n v="0.375"/>
    <n v="5.0625"/>
    <n v="0"/>
    <n v="1.6875"/>
    <n v="0"/>
    <n v="2.8125"/>
    <n v="0.9375"/>
    <n v="80"/>
    <n v="1.54"/>
    <n v="0"/>
    <n v="4"/>
    <n v="0"/>
    <n v="20"/>
    <n v="0.33"/>
    <n v="0"/>
    <n v="1"/>
    <n v="0"/>
    <n v="17.904375000000002"/>
    <n v="14.546250000000001"/>
    <n v="3.3581250000000002"/>
    <n v="17.904375000000002"/>
  </r>
  <r>
    <x v="4"/>
    <x v="4"/>
    <x v="0"/>
    <s v="340003"/>
    <s v="SOAC"/>
    <s v="Sostenibilitat i accessibilitat"/>
    <n v="6"/>
    <s v="TRA"/>
    <n v="0.125"/>
    <n v="1.6875"/>
    <n v="0"/>
    <n v="0.5625"/>
    <n v="0"/>
    <n v="0.9375"/>
    <n v="0.3125"/>
    <n v="80"/>
    <n v="1.54"/>
    <n v="0"/>
    <n v="4"/>
    <n v="0"/>
    <n v="20"/>
    <n v="0.33"/>
    <n v="0"/>
    <n v="1"/>
    <n v="0"/>
    <n v="5.9681250000000006"/>
    <n v="4.8487499999999999"/>
    <n v="1.119375"/>
    <n v="5.9681250000000006"/>
  </r>
  <r>
    <x v="5"/>
    <x v="4"/>
    <x v="0"/>
    <s v="340020"/>
    <s v="INFO"/>
    <s v="Informàtica"/>
    <n v="6"/>
    <s v="BAS"/>
    <n v="1"/>
    <n v="9"/>
    <n v="0"/>
    <n v="9"/>
    <n v="0"/>
    <n v="5"/>
    <n v="5"/>
    <n v="80"/>
    <n v="1.54"/>
    <n v="0"/>
    <n v="4"/>
    <n v="0"/>
    <n v="20"/>
    <n v="0.33"/>
    <n v="0"/>
    <n v="1"/>
    <n v="0"/>
    <n v="61.83"/>
    <n v="49.86"/>
    <n v="11.97"/>
    <n v="61.83"/>
  </r>
  <r>
    <x v="6"/>
    <x v="4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40"/>
    <n v="0.5"/>
    <n v="0"/>
    <n v="2"/>
    <n v="0"/>
    <n v="27"/>
    <n v="18"/>
    <n v="9"/>
    <n v="27"/>
  </r>
  <r>
    <x v="1"/>
    <x v="4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40"/>
    <n v="0.5"/>
    <n v="0"/>
    <n v="2"/>
    <n v="0"/>
    <n v="40.5"/>
    <n v="18"/>
    <n v="22.5"/>
    <n v="40.5"/>
  </r>
  <r>
    <x v="7"/>
    <x v="4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40"/>
    <n v="0.5"/>
    <n v="0"/>
    <n v="2"/>
    <n v="0"/>
    <n v="34.875"/>
    <n v="22.5"/>
    <n v="12.375"/>
    <n v="34.875"/>
  </r>
  <r>
    <x v="8"/>
    <x v="4"/>
    <x v="1"/>
    <s v="340024"/>
    <s v="EXGR"/>
    <s v="Expressió gràfica"/>
    <n v="6"/>
    <s v="BAS"/>
    <n v="1"/>
    <n v="9"/>
    <n v="0"/>
    <n v="9"/>
    <n v="0"/>
    <n v="5"/>
    <n v="5"/>
    <n v="30"/>
    <n v="0.33"/>
    <n v="0"/>
    <n v="1.5"/>
    <n v="0"/>
    <n v="60"/>
    <n v="1"/>
    <n v="0"/>
    <n v="3"/>
    <n v="0"/>
    <n v="52.47"/>
    <n v="16.47"/>
    <n v="36"/>
    <n v="52.47"/>
  </r>
  <r>
    <x v="6"/>
    <x v="4"/>
    <x v="1"/>
    <s v="340025"/>
    <s v="EQDI"/>
    <s v="Equacions diferencials"/>
    <n v="6"/>
    <s v="BAS"/>
    <n v="1"/>
    <n v="15.75"/>
    <n v="0"/>
    <n v="2.25"/>
    <n v="0"/>
    <n v="8.75"/>
    <n v="1.25"/>
    <n v="20"/>
    <n v="0.34"/>
    <n v="0"/>
    <n v="1"/>
    <n v="0"/>
    <n v="80"/>
    <n v="1.5"/>
    <n v="0"/>
    <n v="4"/>
    <n v="0"/>
    <n v="40.230000000000004"/>
    <n v="7.6050000000000004"/>
    <n v="32.625"/>
    <n v="40.230000000000004"/>
  </r>
  <r>
    <x v="6"/>
    <x v="4"/>
    <x v="1"/>
    <s v="340026"/>
    <s v="CAAV"/>
    <s v="Càlcul avançat"/>
    <n v="6"/>
    <s v="BAS"/>
    <n v="1"/>
    <n v="15.75"/>
    <n v="0"/>
    <n v="2.25"/>
    <n v="0"/>
    <n v="8.75"/>
    <n v="1.25"/>
    <n v="40"/>
    <n v="1"/>
    <n v="0"/>
    <n v="2"/>
    <n v="0"/>
    <n v="80"/>
    <n v="1.5"/>
    <n v="0"/>
    <n v="4"/>
    <n v="0"/>
    <n v="52.875"/>
    <n v="20.25"/>
    <n v="32.625"/>
    <n v="52.875"/>
  </r>
  <r>
    <x v="7"/>
    <x v="4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60"/>
    <n v="1"/>
    <n v="0"/>
    <n v="3"/>
    <n v="0"/>
    <n v="31.049999999999997"/>
    <n v="8.5500000000000007"/>
    <n v="22.5"/>
    <n v="31.049999999999997"/>
  </r>
  <r>
    <x v="10"/>
    <x v="4"/>
    <x v="1"/>
    <s v="340031"/>
    <s v="CIMA"/>
    <s v="Ciència de materials"/>
    <n v="6"/>
    <s v="AMB"/>
    <n v="1"/>
    <n v="9"/>
    <n v="0"/>
    <n v="9"/>
    <n v="0"/>
    <n v="5"/>
    <n v="5"/>
    <n v="30"/>
    <n v="0.33"/>
    <n v="0"/>
    <n v="2"/>
    <n v="0"/>
    <n v="90"/>
    <n v="1.5"/>
    <n v="0"/>
    <n v="6"/>
    <n v="0"/>
    <n v="88.47"/>
    <n v="20.97"/>
    <n v="67.5"/>
    <n v="88.47"/>
  </r>
  <r>
    <x v="12"/>
    <x v="4"/>
    <x v="2"/>
    <s v="340028"/>
    <s v="EMPR"/>
    <s v="Empresa"/>
    <n v="6"/>
    <s v="BAS"/>
    <n v="1"/>
    <n v="11.25"/>
    <n v="0"/>
    <n v="6.75"/>
    <n v="0"/>
    <n v="6.25"/>
    <n v="3.75"/>
    <n v="60"/>
    <n v="1"/>
    <n v="0"/>
    <n v="2"/>
    <n v="0"/>
    <n v="0"/>
    <n v="0"/>
    <n v="0"/>
    <n v="0"/>
    <n v="0"/>
    <n v="24.75"/>
    <n v="24.75"/>
    <n v="0"/>
    <n v="24.75"/>
  </r>
  <r>
    <x v="6"/>
    <x v="4"/>
    <x v="2"/>
    <s v="340029"/>
    <s v="ESTA"/>
    <s v="Estadística"/>
    <n v="6"/>
    <s v="BAS"/>
    <n v="1"/>
    <n v="13.5"/>
    <n v="0"/>
    <n v="4.5"/>
    <n v="0"/>
    <n v="7.5"/>
    <n v="2.5"/>
    <n v="100"/>
    <n v="1.5"/>
    <n v="0"/>
    <n v="5"/>
    <n v="0"/>
    <n v="0"/>
    <n v="0"/>
    <n v="0"/>
    <n v="0"/>
    <n v="0"/>
    <n v="42.75"/>
    <n v="42.75"/>
    <n v="0"/>
    <n v="42.75"/>
  </r>
  <r>
    <x v="14"/>
    <x v="4"/>
    <x v="2"/>
    <s v="340030"/>
    <s v="SIEL"/>
    <s v="Sistemes elèctrics"/>
    <n v="6"/>
    <s v="AMB"/>
    <n v="1"/>
    <n v="13.5"/>
    <n v="0"/>
    <n v="4.5"/>
    <n v="0"/>
    <n v="7.5"/>
    <n v="2.5"/>
    <n v="64"/>
    <n v="1.25"/>
    <n v="0"/>
    <n v="4"/>
    <n v="0"/>
    <n v="0"/>
    <n v="0"/>
    <n v="0"/>
    <n v="0"/>
    <n v="0"/>
    <n v="34.875"/>
    <n v="34.875"/>
    <n v="0"/>
    <n v="34.875"/>
  </r>
  <r>
    <x v="2"/>
    <x v="4"/>
    <x v="2"/>
    <s v="340038"/>
    <s v="FENT"/>
    <s v="Fonaments d'enginyeria tèrmica"/>
    <n v="6"/>
    <s v="AMB"/>
    <n v="1"/>
    <n v="15.75"/>
    <n v="0"/>
    <n v="2.25"/>
    <n v="0"/>
    <n v="8.75"/>
    <n v="1.25"/>
    <n v="90"/>
    <n v="1.5"/>
    <n v="0"/>
    <n v="6"/>
    <n v="0"/>
    <n v="0"/>
    <n v="0"/>
    <n v="0"/>
    <n v="0"/>
    <n v="0"/>
    <n v="37.125"/>
    <n v="37.125"/>
    <n v="0"/>
    <n v="37.125"/>
  </r>
  <r>
    <x v="2"/>
    <x v="4"/>
    <x v="2"/>
    <s v="340039"/>
    <s v="MFLU"/>
    <s v="Mecànica de fluids"/>
    <n v="6"/>
    <s v="AMB"/>
    <n v="1"/>
    <n v="15.75"/>
    <n v="0"/>
    <n v="2.25"/>
    <n v="0"/>
    <n v="8.75"/>
    <n v="1.25"/>
    <n v="60"/>
    <n v="1.2"/>
    <n v="0"/>
    <n v="4"/>
    <n v="0"/>
    <n v="0"/>
    <n v="0"/>
    <n v="0"/>
    <n v="0"/>
    <n v="0"/>
    <n v="27.9"/>
    <n v="27.9"/>
    <n v="0"/>
    <n v="27.9"/>
  </r>
  <r>
    <x v="4"/>
    <x v="4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120"/>
    <n v="2"/>
    <n v="0"/>
    <n v="6"/>
    <n v="0"/>
    <n v="81"/>
    <n v="0"/>
    <n v="81"/>
    <n v="81"/>
  </r>
  <r>
    <x v="11"/>
    <x v="4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100"/>
    <n v="1.5"/>
    <n v="0"/>
    <n v="5"/>
    <n v="0"/>
    <n v="34.875"/>
    <n v="0"/>
    <n v="34.875"/>
    <n v="34.875"/>
  </r>
  <r>
    <x v="0"/>
    <x v="4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80"/>
    <n v="1.5"/>
    <n v="0"/>
    <n v="4"/>
    <n v="0"/>
    <n v="38.25"/>
    <n v="0"/>
    <n v="38.25"/>
    <n v="38.25"/>
  </r>
  <r>
    <x v="13"/>
    <x v="4"/>
    <x v="3"/>
    <s v="340054"/>
    <s v="RMA1"/>
    <s v="Resistència dels Materials I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4"/>
    <x v="3"/>
    <s v="340059"/>
    <s v="PRFA"/>
    <s v="Processos de fabricació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4"/>
    <x v="4"/>
    <x v="4"/>
    <s v="340036"/>
    <s v="ORPR"/>
    <s v="Organització de la producció"/>
    <n v="6"/>
    <s v="AMB"/>
    <n v="0.4"/>
    <n v="3.6"/>
    <n v="0"/>
    <n v="3.6"/>
    <n v="0"/>
    <n v="2"/>
    <n v="2"/>
    <n v="80"/>
    <n v="1.5"/>
    <n v="0"/>
    <n v="4"/>
    <n v="0"/>
    <n v="0"/>
    <n v="0"/>
    <n v="0"/>
    <n v="0"/>
    <n v="0"/>
    <n v="19.8"/>
    <n v="19.8"/>
    <n v="0"/>
    <n v="19.8"/>
  </r>
  <r>
    <x v="12"/>
    <x v="4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80"/>
    <n v="1.5"/>
    <n v="0"/>
    <n v="4"/>
    <n v="0"/>
    <n v="0"/>
    <n v="0"/>
    <n v="0"/>
    <n v="0"/>
    <n v="0"/>
    <n v="29.699999999999996"/>
    <n v="29.699999999999996"/>
    <n v="0"/>
    <n v="29.699999999999996"/>
  </r>
  <r>
    <x v="11"/>
    <x v="4"/>
    <x v="4"/>
    <s v="340050"/>
    <s v="TEMA"/>
    <s v="Teoria de màquines"/>
    <n v="6"/>
    <s v="ESP"/>
    <n v="1"/>
    <n v="15.75"/>
    <n v="0"/>
    <n v="2.25"/>
    <n v="0"/>
    <n v="8.75"/>
    <n v="1.25"/>
    <n v="140"/>
    <n v="2"/>
    <n v="0"/>
    <n v="7"/>
    <n v="0"/>
    <n v="0"/>
    <n v="0"/>
    <n v="0"/>
    <n v="0"/>
    <n v="0"/>
    <n v="47.25"/>
    <n v="47.25"/>
    <n v="0"/>
    <n v="47.25"/>
  </r>
  <r>
    <x v="13"/>
    <x v="4"/>
    <x v="4"/>
    <s v="340051"/>
    <s v="RMA2"/>
    <s v="Resistència dels materials II"/>
    <n v="6"/>
    <s v="ESP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0"/>
    <x v="4"/>
    <x v="4"/>
    <s v="340052"/>
    <s v="MAES"/>
    <s v="Materials estructurals"/>
    <n v="6"/>
    <s v="ESP"/>
    <n v="1"/>
    <n v="9"/>
    <n v="0"/>
    <n v="9"/>
    <n v="0"/>
    <n v="5"/>
    <n v="5"/>
    <n v="105"/>
    <n v="2"/>
    <n v="0"/>
    <n v="7"/>
    <n v="0"/>
    <n v="0"/>
    <n v="0"/>
    <n v="0"/>
    <n v="0"/>
    <n v="0"/>
    <n v="81"/>
    <n v="81"/>
    <n v="0"/>
    <n v="81"/>
  </r>
  <r>
    <x v="8"/>
    <x v="4"/>
    <x v="4"/>
    <s v="340053"/>
    <s v="EXG2"/>
    <s v="Expressió gràfica II"/>
    <n v="6"/>
    <s v="ESP"/>
    <n v="1"/>
    <n v="9"/>
    <n v="0"/>
    <n v="9"/>
    <n v="0"/>
    <n v="5"/>
    <n v="5"/>
    <n v="100"/>
    <n v="2"/>
    <n v="0"/>
    <n v="5"/>
    <n v="0"/>
    <n v="0"/>
    <n v="0"/>
    <n v="0"/>
    <n v="0"/>
    <n v="0"/>
    <n v="63"/>
    <n v="63"/>
    <n v="0"/>
    <n v="63"/>
  </r>
  <r>
    <x v="11"/>
    <x v="4"/>
    <x v="5"/>
    <s v="340055"/>
    <s v="DIMA"/>
    <s v="Disseny de màquines"/>
    <n v="6"/>
    <s v="ESP"/>
    <n v="1"/>
    <n v="15.75"/>
    <n v="0"/>
    <n v="2.25"/>
    <n v="0"/>
    <n v="8.75"/>
    <n v="1.25"/>
    <n v="0"/>
    <n v="0"/>
    <n v="0"/>
    <n v="0"/>
    <n v="0"/>
    <n v="140"/>
    <n v="2"/>
    <n v="0"/>
    <n v="7"/>
    <n v="0"/>
    <n v="47.25"/>
    <n v="0"/>
    <n v="47.25"/>
    <n v="47.25"/>
  </r>
  <r>
    <x v="2"/>
    <x v="4"/>
    <x v="5"/>
    <s v="340056"/>
    <s v="ETER"/>
    <s v="Enginyeria tèrmica"/>
    <n v="6"/>
    <s v="ESP"/>
    <n v="1"/>
    <n v="15.75"/>
    <n v="0"/>
    <n v="2.25"/>
    <n v="0"/>
    <n v="8.75"/>
    <n v="1.25"/>
    <n v="0"/>
    <n v="0"/>
    <n v="0"/>
    <n v="0"/>
    <n v="0"/>
    <n v="135"/>
    <n v="2"/>
    <n v="0"/>
    <n v="9"/>
    <n v="0"/>
    <n v="51.75"/>
    <n v="0"/>
    <n v="51.75"/>
    <n v="51.75"/>
  </r>
  <r>
    <x v="13"/>
    <x v="4"/>
    <x v="5"/>
    <s v="340057"/>
    <s v="ESCI"/>
    <s v="Estructures i construccions industrials"/>
    <n v="6"/>
    <s v="ESP"/>
    <n v="1"/>
    <n v="13.5"/>
    <n v="0"/>
    <n v="4.5"/>
    <n v="0"/>
    <n v="7.5"/>
    <n v="2.5"/>
    <n v="0"/>
    <n v="0"/>
    <n v="0"/>
    <n v="0"/>
    <n v="0"/>
    <n v="140"/>
    <n v="2"/>
    <n v="0"/>
    <n v="7"/>
    <n v="0"/>
    <n v="58.5"/>
    <n v="0"/>
    <n v="58.5"/>
    <n v="58.5"/>
  </r>
  <r>
    <x v="2"/>
    <x v="4"/>
    <x v="5"/>
    <s v="340058"/>
    <s v="ENFL"/>
    <s v="Enginyeria de fluids"/>
    <n v="6"/>
    <s v="ESP"/>
    <n v="1"/>
    <n v="15.75"/>
    <n v="0"/>
    <n v="2.25"/>
    <n v="0"/>
    <n v="8.75"/>
    <n v="1.25"/>
    <n v="0"/>
    <n v="0"/>
    <n v="0"/>
    <n v="0"/>
    <n v="0"/>
    <n v="135"/>
    <n v="2"/>
    <n v="0"/>
    <n v="9"/>
    <n v="0"/>
    <n v="51.75"/>
    <n v="0"/>
    <n v="51.75"/>
    <n v="51.75"/>
  </r>
  <r>
    <x v="11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8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13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14"/>
    <x v="4"/>
    <x v="6"/>
    <s v="340037"/>
    <s v="GEPR"/>
    <s v="Gestió de projectes"/>
    <n v="6"/>
    <s v="AMB"/>
    <n v="0.25"/>
    <n v="2.25"/>
    <n v="0"/>
    <n v="2.25"/>
    <n v="0"/>
    <n v="1.25"/>
    <n v="1.25"/>
    <n v="30"/>
    <n v="1"/>
    <n v="0"/>
    <n v="2"/>
    <n v="0"/>
    <n v="0"/>
    <n v="0"/>
    <n v="0"/>
    <n v="0"/>
    <n v="0"/>
    <n v="6.75"/>
    <n v="6.75"/>
    <n v="0"/>
    <n v="6.75"/>
  </r>
  <r>
    <x v="8"/>
    <x v="4"/>
    <x v="6"/>
    <s v="340037"/>
    <s v="GEPR"/>
    <s v="Gestió de projectes"/>
    <n v="6"/>
    <s v="AMB"/>
    <n v="0.5"/>
    <n v="4.5"/>
    <n v="1"/>
    <n v="4.5"/>
    <n v="0"/>
    <n v="2.5"/>
    <n v="2.5"/>
    <n v="40"/>
    <n v="1"/>
    <n v="0"/>
    <n v="2"/>
    <n v="0"/>
    <n v="0"/>
    <n v="0"/>
    <n v="0"/>
    <n v="0"/>
    <n v="0"/>
    <n v="13.5"/>
    <n v="13.5"/>
    <n v="0"/>
    <n v="13.5"/>
  </r>
  <r>
    <x v="12"/>
    <x v="4"/>
    <x v="6"/>
    <s v="340037"/>
    <s v="GEPR"/>
    <s v="Gestió de projectes"/>
    <n v="6"/>
    <s v="AMB"/>
    <n v="0.25"/>
    <n v="2.25"/>
    <n v="2"/>
    <n v="2.25"/>
    <n v="0"/>
    <n v="1.25"/>
    <n v="1.25"/>
    <n v="40"/>
    <n v="1"/>
    <n v="0"/>
    <n v="2"/>
    <n v="0"/>
    <n v="0"/>
    <n v="0"/>
    <n v="0"/>
    <n v="0"/>
    <n v="0"/>
    <n v="6.75"/>
    <n v="6.75"/>
    <n v="0"/>
    <n v="6.75"/>
  </r>
  <r>
    <x v="10"/>
    <x v="4"/>
    <x v="6"/>
    <s v="340200"/>
    <s v="TSAI"/>
    <s v="Tractaments de Superfícies per Aplicacions Industr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4"/>
    <x v="6"/>
    <s v="340201"/>
    <s v="MPAF"/>
    <s v="Materials i processos avançats de fabricació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4"/>
    <x v="6"/>
    <s v="340202"/>
    <s v="FIPI"/>
    <s v="Fiabilitat i Integritat dels Productes Industrials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3"/>
    <x v="4"/>
    <x v="6"/>
    <s v="340203"/>
    <s v="TESA"/>
    <s v="Tècniques experimentals i de simulació d'anàlisi d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1"/>
    <x v="4"/>
    <x v="6"/>
    <s v="340207"/>
    <s v="DMAO"/>
    <s v="Disseny de màquines assistit per ordinador"/>
    <n v="6"/>
    <s v="OP1"/>
    <n v="1"/>
    <n v="13.5"/>
    <n v="0"/>
    <n v="4.5"/>
    <n v="0"/>
    <n v="7.5"/>
    <n v="2.5"/>
    <n v="24"/>
    <n v="0.5"/>
    <n v="0"/>
    <n v="1.5"/>
    <n v="0"/>
    <n v="0"/>
    <n v="0"/>
    <n v="0"/>
    <n v="0"/>
    <n v="0"/>
    <n v="13.5"/>
    <n v="13.5"/>
    <n v="0"/>
    <n v="13.5"/>
  </r>
  <r>
    <x v="2"/>
    <x v="4"/>
    <x v="6"/>
    <s v="340208"/>
    <s v="MATH"/>
    <s v="Màquines tèrmiques i hidràuliques"/>
    <n v="6"/>
    <s v="OP1"/>
    <n v="1"/>
    <n v="15.75"/>
    <n v="0"/>
    <n v="2.25"/>
    <n v="0"/>
    <n v="8.75"/>
    <n v="1.25"/>
    <n v="30"/>
    <n v="1"/>
    <n v="0"/>
    <n v="2"/>
    <n v="0"/>
    <n v="0"/>
    <n v="0"/>
    <n v="0"/>
    <n v="0"/>
    <n v="0"/>
    <n v="20.25"/>
    <n v="20.25"/>
    <n v="0"/>
    <n v="20.25"/>
  </r>
  <r>
    <x v="0"/>
    <x v="4"/>
    <x v="6"/>
    <s v="340212"/>
    <s v="DIEL"/>
    <s v="Disseny elèctrònic"/>
    <n v="6"/>
    <s v="OP1"/>
    <n v="1"/>
    <n v="9"/>
    <n v="0"/>
    <n v="9"/>
    <n v="0"/>
    <n v="5"/>
    <n v="5"/>
    <n v="30"/>
    <n v="0.5"/>
    <n v="0"/>
    <n v="1"/>
    <n v="0"/>
    <n v="0"/>
    <n v="0"/>
    <n v="0"/>
    <n v="0"/>
    <n v="0"/>
    <n v="13.5"/>
    <n v="13.5"/>
    <n v="0"/>
    <n v="13.5"/>
  </r>
  <r>
    <x v="0"/>
    <x v="4"/>
    <x v="6"/>
    <s v="340213"/>
    <s v="APEL"/>
    <s v="Aplicacions electrònicques"/>
    <n v="6"/>
    <s v="OP1"/>
    <n v="1"/>
    <n v="13.5"/>
    <n v="0"/>
    <n v="4.5"/>
    <n v="0"/>
    <n v="7.5"/>
    <n v="2.5"/>
    <n v="30"/>
    <n v="0.5"/>
    <n v="0"/>
    <n v="1"/>
    <n v="0"/>
    <n v="0"/>
    <n v="0"/>
    <n v="0"/>
    <n v="0"/>
    <n v="0"/>
    <n v="11.25"/>
    <n v="11.25"/>
    <n v="0"/>
    <n v="11.25"/>
  </r>
  <r>
    <x v="15"/>
    <x v="4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4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4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4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4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4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4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9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5"/>
    <n v="5"/>
    <n v="0"/>
    <n v="0"/>
    <n v="0"/>
    <n v="3.4799999999999995"/>
    <n v="0.57999999999999996"/>
    <n v="2.9"/>
    <n v="3.4799999999999995"/>
  </r>
  <r>
    <x v="10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10"/>
    <n v="10"/>
    <n v="0"/>
    <n v="0"/>
    <n v="0"/>
    <n v="7.5399999999999991"/>
    <n v="1.7399999999999998"/>
    <n v="5.8"/>
    <n v="7.5399999999999991"/>
  </r>
  <r>
    <x v="14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3"/>
    <n v="3"/>
    <n v="0"/>
    <n v="0"/>
    <n v="0"/>
    <n v="2.3199999999999998"/>
    <n v="0.57999999999999996"/>
    <n v="1.7399999999999998"/>
    <n v="2.3199999999999998"/>
  </r>
  <r>
    <x v="11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8"/>
    <n v="8"/>
    <n v="0"/>
    <n v="0"/>
    <n v="0"/>
    <n v="4.6399999999999997"/>
    <n v="0"/>
    <n v="4.6399999999999997"/>
    <n v="4.6399999999999997"/>
  </r>
  <r>
    <x v="8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5"/>
    <n v="5"/>
    <n v="0"/>
    <n v="0"/>
    <n v="0"/>
    <n v="2.9"/>
    <n v="0"/>
    <n v="2.9"/>
    <n v="2.9"/>
  </r>
  <r>
    <x v="2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8"/>
    <n v="8"/>
    <n v="0"/>
    <n v="0"/>
    <n v="0"/>
    <n v="5.22"/>
    <n v="0.57999999999999996"/>
    <n v="4.6399999999999997"/>
    <n v="5.22"/>
  </r>
  <r>
    <x v="12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3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8"/>
    <n v="18"/>
    <n v="0"/>
    <n v="0"/>
    <n v="0"/>
    <n v="10.44"/>
    <n v="0"/>
    <n v="10.44"/>
    <n v="10.44"/>
  </r>
  <r>
    <x v="15"/>
    <x v="4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15"/>
    <x v="4"/>
    <x v="7"/>
    <s v="340283"/>
    <s v="PRTL"/>
    <s v="Pràctica en tercera llengua"/>
    <n v="3"/>
    <s v="OP2"/>
    <n v="1"/>
    <n v="9"/>
    <n v="0"/>
    <n v="0"/>
    <n v="0"/>
    <n v="10"/>
    <n v="0"/>
    <n v="0"/>
    <n v="0"/>
    <n v="0"/>
    <n v="0"/>
    <n v="0"/>
    <n v="40"/>
    <n v="2"/>
    <n v="0"/>
    <n v="0"/>
    <n v="0"/>
    <n v="18"/>
    <n v="0"/>
    <n v="18"/>
    <n v="18"/>
  </r>
  <r>
    <x v="10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5"/>
    <n v="5"/>
    <n v="0"/>
    <n v="0"/>
    <n v="0"/>
    <n v="0.5"/>
    <n v="0"/>
    <n v="0.5"/>
    <n v="0.5"/>
  </r>
  <r>
    <x v="14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5"/>
    <n v="5"/>
    <n v="0"/>
    <n v="0"/>
    <n v="0"/>
    <n v="0.5"/>
    <n v="0"/>
    <n v="0.5"/>
    <n v="0.5"/>
  </r>
  <r>
    <x v="11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8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2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6"/>
    <n v="6"/>
    <n v="0"/>
    <n v="0"/>
    <n v="0"/>
    <n v="0.60000000000000009"/>
    <n v="0"/>
    <n v="0.60000000000000009"/>
    <n v="0.60000000000000009"/>
  </r>
  <r>
    <x v="13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8"/>
    <n v="8"/>
    <n v="0"/>
    <n v="0"/>
    <n v="0"/>
    <n v="0.8"/>
    <n v="0"/>
    <n v="0.8"/>
    <n v="0.8"/>
  </r>
  <r>
    <x v="9"/>
    <x v="5"/>
    <x v="7"/>
    <s v="340284"/>
    <s v="EPSE"/>
    <s v="European Project Semester"/>
    <n v="6"/>
    <s v="OPT"/>
    <n v="0.32300000000000001"/>
    <n v="10.982000000000001"/>
    <n v="0"/>
    <n v="0"/>
    <n v="0"/>
    <n v="6.1011111111111118"/>
    <n v="0"/>
    <n v="0"/>
    <n v="0"/>
    <n v="0"/>
    <n v="0"/>
    <n v="0"/>
    <n v="30"/>
    <n v="1"/>
    <n v="0"/>
    <n v="0"/>
    <n v="0"/>
    <n v="10.982000000000001"/>
    <n v="0"/>
    <n v="10.982000000000001"/>
    <n v="10.982000000000001"/>
  </r>
  <r>
    <x v="4"/>
    <x v="5"/>
    <x v="7"/>
    <s v="340284"/>
    <s v="EPSE"/>
    <s v="European Project Semester"/>
    <n v="6"/>
    <s v="OPT"/>
    <n v="0.13500000000000001"/>
    <n v="4.59"/>
    <n v="0"/>
    <n v="0"/>
    <n v="0"/>
    <n v="2.5499999999999998"/>
    <n v="0"/>
    <n v="0"/>
    <n v="0"/>
    <n v="0"/>
    <n v="0"/>
    <n v="0"/>
    <n v="30"/>
    <n v="1"/>
    <n v="0"/>
    <n v="0"/>
    <n v="0"/>
    <n v="4.59"/>
    <n v="0"/>
    <n v="4.59"/>
    <n v="4.59"/>
  </r>
  <r>
    <x v="2"/>
    <x v="5"/>
    <x v="7"/>
    <s v="340284"/>
    <s v="EPSE"/>
    <s v="European Project Semester"/>
    <n v="6"/>
    <s v="OPT"/>
    <n v="6.8000000000000005E-2"/>
    <n v="2.3120000000000003"/>
    <n v="0"/>
    <n v="0"/>
    <n v="0"/>
    <n v="1.2844444444444447"/>
    <n v="0"/>
    <n v="0"/>
    <n v="0"/>
    <n v="0"/>
    <n v="0"/>
    <n v="0"/>
    <n v="30"/>
    <n v="1"/>
    <n v="0"/>
    <n v="0"/>
    <n v="0"/>
    <n v="2.3120000000000003"/>
    <n v="0"/>
    <n v="2.3120000000000003"/>
    <n v="2.3120000000000003"/>
  </r>
  <r>
    <x v="15"/>
    <x v="5"/>
    <x v="7"/>
    <s v="340284"/>
    <s v="EPSE"/>
    <s v="European Project Semester"/>
    <n v="6"/>
    <s v="OPT"/>
    <n v="0.40600000000000003"/>
    <n v="13.804"/>
    <n v="0"/>
    <n v="0"/>
    <n v="0"/>
    <n v="7.6688888888888878"/>
    <n v="0"/>
    <n v="0"/>
    <n v="0"/>
    <n v="0"/>
    <n v="0"/>
    <n v="0"/>
    <n v="30"/>
    <n v="1"/>
    <n v="0"/>
    <n v="0"/>
    <n v="0"/>
    <n v="13.804"/>
    <n v="0"/>
    <n v="13.804"/>
    <n v="13.804"/>
  </r>
  <r>
    <x v="6"/>
    <x v="5"/>
    <x v="7"/>
    <s v="340284"/>
    <s v="EPSE"/>
    <s v="European Project Semester"/>
    <n v="6"/>
    <s v="OPT"/>
    <n v="6.8000000000000005E-2"/>
    <n v="2.3120000000000003"/>
    <n v="0"/>
    <n v="0"/>
    <n v="0"/>
    <n v="1.2844444444444447"/>
    <n v="0"/>
    <n v="0"/>
    <n v="0"/>
    <n v="0"/>
    <n v="0"/>
    <n v="0"/>
    <n v="30"/>
    <n v="1"/>
    <n v="0"/>
    <n v="0"/>
    <n v="0"/>
    <n v="2.3120000000000003"/>
    <n v="0"/>
    <n v="2.3120000000000003"/>
    <n v="2.3120000000000003"/>
  </r>
  <r>
    <x v="9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17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4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1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8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5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2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2"/>
    <x v="5"/>
    <x v="7"/>
    <s v="340284"/>
    <s v="EPSE"/>
    <s v="European Project Semester"/>
    <n v="6"/>
    <s v="OPT"/>
    <n v="0.1875"/>
    <n v="0"/>
    <m/>
    <n v="3"/>
    <m/>
    <n v="0"/>
    <n v="1.6666666666666667"/>
    <n v="0"/>
    <n v="0"/>
    <n v="0"/>
    <n v="0"/>
    <m/>
    <n v="30"/>
    <n v="0"/>
    <m/>
    <n v="1"/>
    <n v="0"/>
    <n v="3"/>
    <n v="0"/>
    <n v="3"/>
    <n v="3"/>
  </r>
  <r>
    <x v="16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6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1"/>
    <x v="6"/>
    <x v="0"/>
    <s v="340600"/>
    <s v="DIAP"/>
    <s v="Dinàmica Aplicada"/>
    <n v="5"/>
    <s v="OBT"/>
    <n v="1"/>
    <n v="9"/>
    <n v="0"/>
    <n v="4.5"/>
    <n v="0"/>
    <n v="6"/>
    <n v="3"/>
    <n v="25"/>
    <n v="1"/>
    <n v="0"/>
    <n v="2"/>
    <n v="0"/>
    <n v="0"/>
    <n v="0"/>
    <n v="0"/>
    <n v="0"/>
    <n v="0"/>
    <n v="18"/>
    <n v="18"/>
    <n v="0"/>
    <n v="18"/>
  </r>
  <r>
    <x v="14"/>
    <x v="6"/>
    <x v="0"/>
    <s v="340601"/>
    <s v="MCME"/>
    <s v="Modelat i Control de Màquines Elèctriques"/>
    <n v="5"/>
    <s v="OBT"/>
    <n v="1"/>
    <n v="6.75"/>
    <n v="0"/>
    <n v="6.75"/>
    <n v="0"/>
    <n v="4.5"/>
    <n v="4.5"/>
    <n v="25"/>
    <n v="1"/>
    <n v="0"/>
    <n v="3"/>
    <n v="0"/>
    <n v="0"/>
    <n v="0"/>
    <n v="0"/>
    <n v="0"/>
    <n v="0"/>
    <n v="27"/>
    <n v="27"/>
    <n v="0"/>
    <n v="27"/>
  </r>
  <r>
    <x v="6"/>
    <x v="6"/>
    <x v="0"/>
    <s v="340602"/>
    <s v="SIOP"/>
    <s v="Simulació i Optimització"/>
    <n v="5"/>
    <s v="OBT"/>
    <n v="1"/>
    <n v="6.75"/>
    <n v="0"/>
    <n v="6.75"/>
    <n v="0"/>
    <n v="4.5"/>
    <n v="4.5"/>
    <n v="25"/>
    <n v="1"/>
    <n v="0"/>
    <n v="2"/>
    <n v="0"/>
    <n v="0"/>
    <n v="0"/>
    <n v="0"/>
    <n v="0"/>
    <n v="0"/>
    <n v="20.25"/>
    <n v="20.25"/>
    <n v="0"/>
    <n v="20.25"/>
  </r>
  <r>
    <x v="4"/>
    <x v="6"/>
    <x v="0"/>
    <s v="340603"/>
    <s v="SIAC"/>
    <s v="Sistemes Avançats de Control"/>
    <n v="5"/>
    <s v="OBT"/>
    <n v="1"/>
    <n v="4.5"/>
    <n v="0"/>
    <n v="9"/>
    <n v="0"/>
    <n v="3"/>
    <n v="6"/>
    <n v="25"/>
    <n v="1"/>
    <n v="0"/>
    <n v="2"/>
    <n v="0"/>
    <n v="0"/>
    <n v="0"/>
    <n v="0"/>
    <n v="0"/>
    <n v="0"/>
    <n v="22.5"/>
    <n v="22.5"/>
    <n v="0"/>
    <n v="22.5"/>
  </r>
  <r>
    <x v="0"/>
    <x v="6"/>
    <x v="0"/>
    <s v="340604"/>
    <s v="SEAI"/>
    <s v="Sist. Electrònics Avançats i Integració de Fonts d"/>
    <n v="5"/>
    <s v="OBT"/>
    <n v="1"/>
    <n v="6.75"/>
    <n v="0"/>
    <n v="6.75"/>
    <n v="0"/>
    <n v="4.5"/>
    <n v="4.5"/>
    <n v="25"/>
    <n v="1"/>
    <n v="0"/>
    <n v="2"/>
    <n v="0"/>
    <n v="0"/>
    <n v="0"/>
    <n v="0"/>
    <n v="0"/>
    <n v="0"/>
    <n v="20.25"/>
    <n v="20.25"/>
    <n v="0"/>
    <n v="20.25"/>
  </r>
  <r>
    <x v="11"/>
    <x v="6"/>
    <x v="0"/>
    <s v="340636"/>
    <s v="FOME"/>
    <s v="Fonaments de mecànica"/>
    <n v="5"/>
    <s v="OPT"/>
    <n v="1"/>
    <n v="9"/>
    <n v="0"/>
    <n v="4.5"/>
    <n v="0"/>
    <n v="6"/>
    <n v="3"/>
    <n v="12"/>
    <n v="1"/>
    <n v="0"/>
    <n v="1"/>
    <n v="0"/>
    <n v="0"/>
    <n v="0"/>
    <n v="0"/>
    <n v="0"/>
    <n v="0"/>
    <n v="13.5"/>
    <n v="13.5"/>
    <n v="0"/>
    <n v="13.5"/>
  </r>
  <r>
    <x v="0"/>
    <x v="6"/>
    <x v="0"/>
    <s v="340637"/>
    <s v="FEIN"/>
    <s v="Fonaments d'electrònica i instrumentació"/>
    <n v="5"/>
    <s v="OPT"/>
    <n v="1"/>
    <n v="9"/>
    <n v="0"/>
    <n v="4.5"/>
    <n v="0"/>
    <n v="6"/>
    <n v="3"/>
    <n v="12"/>
    <n v="1"/>
    <n v="0"/>
    <n v="1"/>
    <n v="0"/>
    <n v="0"/>
    <n v="0"/>
    <n v="0"/>
    <n v="0"/>
    <n v="0"/>
    <n v="13.5"/>
    <n v="13.5"/>
    <n v="0"/>
    <n v="13.5"/>
  </r>
  <r>
    <x v="4"/>
    <x v="6"/>
    <x v="1"/>
    <s v="340605"/>
    <s v="INAM"/>
    <s v="Intel·ligència Ambiental"/>
    <n v="5"/>
    <s v="OBT"/>
    <n v="1"/>
    <n v="4.5"/>
    <n v="0"/>
    <n v="9"/>
    <n v="0"/>
    <n v="3"/>
    <n v="6"/>
    <n v="0"/>
    <n v="0"/>
    <n v="0"/>
    <n v="0"/>
    <n v="0"/>
    <n v="24"/>
    <n v="1"/>
    <n v="0"/>
    <n v="2"/>
    <n v="0"/>
    <n v="22.5"/>
    <n v="0"/>
    <n v="22.5"/>
    <n v="22.5"/>
  </r>
  <r>
    <x v="0"/>
    <x v="6"/>
    <x v="1"/>
    <s v="340606"/>
    <s v="SENS"/>
    <s v="Sensors i MEMS"/>
    <n v="5"/>
    <s v="OBT"/>
    <n v="1"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0"/>
    <x v="6"/>
    <x v="1"/>
    <s v="340607"/>
    <s v="SIDI"/>
    <s v="Sistemes Digitals"/>
    <n v="5"/>
    <s v="OBT"/>
    <n v="1"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4"/>
    <x v="6"/>
    <x v="1"/>
    <s v="340608"/>
    <s v="SETR"/>
    <s v="Sistemes Encastats i de Temps Real"/>
    <n v="5"/>
    <s v="OBT"/>
    <n v="0.5"/>
    <n v="2.25"/>
    <n v="0"/>
    <n v="4.5"/>
    <n v="0"/>
    <n v="1.5"/>
    <n v="3"/>
    <n v="0"/>
    <n v="0"/>
    <n v="0"/>
    <n v="0"/>
    <n v="0"/>
    <n v="24"/>
    <n v="1"/>
    <n v="0"/>
    <n v="2"/>
    <n v="0"/>
    <n v="11.25"/>
    <n v="0"/>
    <n v="11.25"/>
    <n v="11.25"/>
  </r>
  <r>
    <x v="0"/>
    <x v="6"/>
    <x v="1"/>
    <s v="340608"/>
    <s v="SETR"/>
    <s v="Sistemes Encastats i de Temps Real"/>
    <n v="5"/>
    <s v="OBT"/>
    <n v="0.5"/>
    <n v="2.25"/>
    <n v="1"/>
    <n v="4.5"/>
    <n v="0"/>
    <n v="1.5"/>
    <n v="3"/>
    <n v="0"/>
    <n v="0"/>
    <n v="0"/>
    <n v="0"/>
    <n v="0"/>
    <n v="24"/>
    <n v="1"/>
    <n v="0"/>
    <n v="2"/>
    <n v="0"/>
    <n v="11.25"/>
    <n v="0"/>
    <n v="11.25"/>
    <n v="11.25"/>
  </r>
  <r>
    <x v="3"/>
    <x v="6"/>
    <x v="1"/>
    <s v="340609"/>
    <s v="XACO"/>
    <s v="Xarxes de Comunicacions"/>
    <n v="5"/>
    <s v="OBT"/>
    <m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14"/>
    <x v="6"/>
    <x v="1"/>
    <s v="340610"/>
    <s v="GEEN"/>
    <s v="Gestió de l'Energia"/>
    <n v="5"/>
    <s v="OBT"/>
    <n v="0.5"/>
    <n v="4.5"/>
    <n v="0"/>
    <n v="2.25"/>
    <n v="0"/>
    <n v="3"/>
    <n v="1.5"/>
    <n v="0"/>
    <n v="0"/>
    <n v="0"/>
    <n v="0"/>
    <n v="0"/>
    <n v="24"/>
    <n v="1"/>
    <n v="0"/>
    <n v="2"/>
    <n v="0"/>
    <n v="9"/>
    <n v="0"/>
    <n v="9"/>
    <n v="9"/>
  </r>
  <r>
    <x v="0"/>
    <x v="6"/>
    <x v="1"/>
    <s v="340610"/>
    <s v="GEEN"/>
    <s v="Gestió de l'Energia"/>
    <n v="5"/>
    <s v="OBT"/>
    <n v="0.5"/>
    <n v="4.5"/>
    <n v="1"/>
    <n v="2.25"/>
    <n v="0"/>
    <n v="3"/>
    <n v="1.5"/>
    <n v="0"/>
    <n v="0"/>
    <n v="0"/>
    <n v="0"/>
    <n v="0"/>
    <n v="24"/>
    <n v="1"/>
    <n v="0"/>
    <n v="2"/>
    <n v="0"/>
    <n v="9"/>
    <n v="0"/>
    <n v="9"/>
    <n v="9"/>
  </r>
  <r>
    <x v="4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5"/>
    <n v="5"/>
    <n v="0"/>
    <n v="0"/>
    <n v="0"/>
    <n v="0"/>
    <n v="0"/>
    <n v="0"/>
    <n v="0"/>
    <n v="0"/>
    <n v="2.9"/>
    <n v="2.9"/>
    <n v="0"/>
    <n v="2.9"/>
  </r>
  <r>
    <x v="14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4"/>
    <n v="4"/>
    <n v="0"/>
    <n v="0"/>
    <n v="0"/>
    <n v="0"/>
    <n v="0"/>
    <n v="0"/>
    <n v="0"/>
    <n v="0"/>
    <n v="2.3199999999999998"/>
    <n v="2.3199999999999998"/>
    <n v="0"/>
    <n v="2.3199999999999998"/>
  </r>
  <r>
    <x v="0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8"/>
    <n v="8"/>
    <n v="0"/>
    <n v="0"/>
    <n v="0"/>
    <n v="0"/>
    <n v="0"/>
    <n v="0"/>
    <n v="0"/>
    <n v="0"/>
    <n v="4.6399999999999997"/>
    <n v="4.6399999999999997"/>
    <n v="0"/>
    <n v="4.6399999999999997"/>
  </r>
  <r>
    <x v="11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3"/>
    <n v="3"/>
    <n v="0"/>
    <n v="0"/>
    <n v="0"/>
    <n v="0"/>
    <n v="0"/>
    <n v="0"/>
    <n v="0"/>
    <n v="0"/>
    <n v="1.7399999999999998"/>
    <n v="1.7399999999999998"/>
    <n v="0"/>
    <n v="1.7399999999999998"/>
  </r>
  <r>
    <x v="4"/>
    <x v="6"/>
    <x v="2"/>
    <s v="340621"/>
    <s v="ROVI"/>
    <s v="Robòtica i Visió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4"/>
    <x v="6"/>
    <x v="2"/>
    <s v="340622"/>
    <s v="PRDM"/>
    <s v="Programació de Dispositius Mòbils"/>
    <n v="5"/>
    <s v="OPT"/>
    <n v="1"/>
    <n v="9"/>
    <n v="0"/>
    <n v="9"/>
    <n v="0"/>
    <n v="6"/>
    <n v="6"/>
    <n v="24"/>
    <n v="1"/>
    <n v="0"/>
    <n v="2"/>
    <n v="0"/>
    <n v="0"/>
    <n v="0"/>
    <n v="0"/>
    <n v="0"/>
    <n v="0"/>
    <n v="27"/>
    <n v="27"/>
    <n v="0"/>
    <n v="27"/>
  </r>
  <r>
    <x v="4"/>
    <x v="6"/>
    <x v="2"/>
    <s v="340623"/>
    <s v="ECUS"/>
    <s v="Enginyeria Centrada en l'Usuari"/>
    <n v="5"/>
    <s v="OPT"/>
    <n v="0.5"/>
    <n v="6.75"/>
    <n v="0"/>
    <n v="2.25"/>
    <n v="0"/>
    <n v="4.5"/>
    <n v="1.5"/>
    <n v="24"/>
    <n v="1"/>
    <n v="0"/>
    <n v="2"/>
    <n v="0"/>
    <n v="0"/>
    <n v="0"/>
    <n v="0"/>
    <n v="0"/>
    <n v="0"/>
    <n v="11.25"/>
    <n v="11.25"/>
    <n v="0"/>
    <n v="11.25"/>
  </r>
  <r>
    <x v="12"/>
    <x v="6"/>
    <x v="2"/>
    <s v="340623"/>
    <s v="ECUS"/>
    <s v="Enginyeria Centrada en l'Usuari"/>
    <n v="5"/>
    <s v="OPT"/>
    <n v="0.5"/>
    <n v="6.75"/>
    <n v="1"/>
    <n v="2.25"/>
    <n v="0"/>
    <n v="4.5"/>
    <n v="1.5"/>
    <n v="24"/>
    <n v="1"/>
    <n v="0"/>
    <n v="2"/>
    <n v="0"/>
    <n v="0"/>
    <n v="0"/>
    <n v="0"/>
    <n v="0"/>
    <n v="0"/>
    <n v="11.25"/>
    <n v="11.25"/>
    <n v="0"/>
    <n v="11.25"/>
  </r>
  <r>
    <x v="0"/>
    <x v="6"/>
    <x v="2"/>
    <s v="340624"/>
    <s v="SDAV"/>
    <s v="Sistemes Digitals Avançats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17"/>
    <x v="6"/>
    <x v="2"/>
    <s v="340625"/>
    <s v="TEIN"/>
    <s v="Tecnologies d'internet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4"/>
    <x v="6"/>
    <x v="2"/>
    <s v="340PEX"/>
    <s v="PREX"/>
    <s v="Pràctiques externes"/>
    <n v="10"/>
    <s v="OP2"/>
    <n v="1"/>
    <n v="0.1"/>
    <n v="0"/>
    <n v="0"/>
    <n v="0"/>
    <n v="3.3333333333333333E-2"/>
    <n v="0"/>
    <n v="5"/>
    <n v="5"/>
    <n v="0"/>
    <n v="0"/>
    <n v="0"/>
    <n v="0"/>
    <n v="0"/>
    <n v="0"/>
    <n v="0"/>
    <n v="0"/>
    <n v="0.5"/>
    <n v="0.5"/>
    <n v="0"/>
    <n v="0.5"/>
  </r>
  <r>
    <x v="0"/>
    <x v="7"/>
    <x v="6"/>
    <s v="340470"/>
    <s v="DSCE"/>
    <s v="Disseny i simulació de circuits electrònic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16"/>
    <x v="7"/>
    <x v="6"/>
    <n v="340473"/>
    <s v="COOP"/>
    <s v="Comunicacions òptique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16"/>
    <x v="7"/>
    <x v="6"/>
    <s v="340475"/>
    <s v="SIAU"/>
    <s v="Sistemes audiovisual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0"/>
    <x v="7"/>
    <x v="7"/>
    <s v="340410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6"/>
    <x v="7"/>
    <x v="7"/>
    <s v="340410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4"/>
    <n v="4"/>
    <n v="0"/>
    <n v="0"/>
    <n v="0"/>
    <n v="2.3199999999999998"/>
    <n v="0"/>
    <n v="2.3199999999999998"/>
    <n v="2.3199999999999998"/>
  </r>
  <r>
    <x v="4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14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0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12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3" cacheId="0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C20" firstHeaderRow="1" firstDataRow="1" firstDataCol="0"/>
  <pivotFields count="29">
    <pivotField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ula dinàmica4" cacheId="0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A22" firstHeaderRow="1" firstDataRow="1" firstDataCol="1"/>
  <pivotFields count="29">
    <pivotField axis="axisRow"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ula dinàmica6" cacheId="0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A22" firstHeaderRow="1" firstDataRow="1" firstDataCol="1"/>
  <pivotFields count="29">
    <pivotField axis="axisRow"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60"/>
  <sheetViews>
    <sheetView zoomScaleNormal="100" workbookViewId="0">
      <pane ySplit="1" topLeftCell="A2" activePane="bottomLeft" state="frozen"/>
      <selection pane="bottomLeft" activeCell="AD393" sqref="AD393"/>
    </sheetView>
  </sheetViews>
  <sheetFormatPr defaultColWidth="11.42578125" defaultRowHeight="12.75" outlineLevelRow="2" x14ac:dyDescent="0.2"/>
  <cols>
    <col min="1" max="1" width="6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45.85546875" style="4" customWidth="1"/>
    <col min="7" max="7" width="6.7109375" style="46" customWidth="1"/>
    <col min="8" max="8" width="5.7109375" style="4" customWidth="1"/>
    <col min="9" max="10" width="8.7109375" style="61" customWidth="1"/>
    <col min="11" max="11" width="8.7109375" style="61" hidden="1" customWidth="1"/>
    <col min="12" max="12" width="8.7109375" style="61" customWidth="1"/>
    <col min="13" max="13" width="9" style="5" hidden="1" customWidth="1"/>
    <col min="14" max="15" width="9" style="61" hidden="1" customWidth="1"/>
    <col min="16" max="16" width="6.7109375" style="5" customWidth="1"/>
    <col min="17" max="17" width="6.7109375" style="6" customWidth="1"/>
    <col min="18" max="18" width="6.7109375" style="6" hidden="1" customWidth="1"/>
    <col min="19" max="19" width="6.7109375" style="6" customWidth="1"/>
    <col min="20" max="20" width="6.7109375" style="5" hidden="1" customWidth="1"/>
    <col min="21" max="21" width="6.7109375" style="5" customWidth="1"/>
    <col min="22" max="22" width="6.7109375" style="6" customWidth="1"/>
    <col min="23" max="23" width="6.7109375" style="6" hidden="1" customWidth="1"/>
    <col min="24" max="24" width="6.7109375" style="6" customWidth="1"/>
    <col min="25" max="25" width="5" style="4" hidden="1" customWidth="1"/>
    <col min="26" max="26" width="8.7109375" style="7" hidden="1" customWidth="1"/>
    <col min="27" max="28" width="8.7109375" style="6" customWidth="1"/>
    <col min="29" max="29" width="12.7109375" style="79" customWidth="1"/>
    <col min="30" max="30" width="37.7109375" style="80" customWidth="1"/>
    <col min="31" max="31" width="11.42578125" style="80" customWidth="1"/>
    <col min="32" max="32" width="10" style="1" customWidth="1"/>
    <col min="33" max="33" width="9.7109375" style="95" customWidth="1"/>
    <col min="34" max="34" width="11.42578125" style="95"/>
    <col min="35" max="35" width="11.42578125" style="1"/>
  </cols>
  <sheetData>
    <row r="1" spans="1:31" ht="56.25" customHeight="1" x14ac:dyDescent="0.2">
      <c r="A1" s="44" t="s">
        <v>514</v>
      </c>
      <c r="B1" s="45" t="s">
        <v>0</v>
      </c>
      <c r="C1" s="45" t="s">
        <v>515</v>
      </c>
      <c r="D1" s="464" t="s">
        <v>516</v>
      </c>
      <c r="E1" s="464" t="s">
        <v>517</v>
      </c>
      <c r="F1" s="465" t="s">
        <v>985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32" t="s">
        <v>561</v>
      </c>
      <c r="AA1" s="43" t="s">
        <v>524</v>
      </c>
      <c r="AB1" s="36" t="s">
        <v>525</v>
      </c>
      <c r="AC1" s="73" t="s">
        <v>526</v>
      </c>
    </row>
    <row r="2" spans="1:31" ht="12.75" customHeight="1" outlineLevel="2" x14ac:dyDescent="0.2">
      <c r="A2" s="253" t="s">
        <v>334</v>
      </c>
      <c r="B2" s="18" t="s">
        <v>650</v>
      </c>
      <c r="C2" s="460" t="s">
        <v>48</v>
      </c>
      <c r="D2" s="597" t="s">
        <v>824</v>
      </c>
      <c r="E2" s="10" t="s">
        <v>877</v>
      </c>
      <c r="F2" s="598" t="s">
        <v>823</v>
      </c>
      <c r="G2" s="462">
        <v>5</v>
      </c>
      <c r="H2" s="18" t="s">
        <v>675</v>
      </c>
      <c r="I2" s="55">
        <v>0.5</v>
      </c>
      <c r="J2" s="55">
        <v>4.5</v>
      </c>
      <c r="K2" s="55">
        <v>0</v>
      </c>
      <c r="L2" s="56">
        <v>0</v>
      </c>
      <c r="M2" s="26">
        <v>0</v>
      </c>
      <c r="N2" s="72">
        <f>J2*10/3/G2</f>
        <v>3</v>
      </c>
      <c r="O2" s="89">
        <f>L2*10/3/G2</f>
        <v>0</v>
      </c>
      <c r="P2" s="21">
        <v>10</v>
      </c>
      <c r="Q2" s="19">
        <v>1</v>
      </c>
      <c r="R2" s="19">
        <v>0</v>
      </c>
      <c r="S2" s="22">
        <v>0</v>
      </c>
      <c r="T2" s="26">
        <v>0</v>
      </c>
      <c r="U2" s="21">
        <v>0</v>
      </c>
      <c r="V2" s="19">
        <v>0</v>
      </c>
      <c r="W2" s="19">
        <v>0</v>
      </c>
      <c r="X2" s="22">
        <v>0</v>
      </c>
      <c r="Y2" s="17">
        <v>0</v>
      </c>
      <c r="Z2" s="257">
        <f t="shared" ref="Z2:Z12" si="0">J2*(Q2+V2)+L2*(S2+X2)</f>
        <v>4.5</v>
      </c>
      <c r="AA2" s="33">
        <f t="shared" ref="AA2:AA12" si="1">J2*Q2+L2*S2</f>
        <v>4.5</v>
      </c>
      <c r="AB2" s="22">
        <f t="shared" ref="AB2:AB12" si="2">J2*V2+L2*X2</f>
        <v>0</v>
      </c>
      <c r="AC2" s="259">
        <f t="shared" ref="AC2:AC12" si="3">Z2</f>
        <v>4.5</v>
      </c>
    </row>
    <row r="3" spans="1:31" ht="12.75" customHeight="1" outlineLevel="2" x14ac:dyDescent="0.25">
      <c r="A3" s="103" t="s">
        <v>581</v>
      </c>
      <c r="B3" s="10" t="s">
        <v>650</v>
      </c>
      <c r="C3" s="461" t="s">
        <v>48</v>
      </c>
      <c r="D3" s="597" t="s">
        <v>824</v>
      </c>
      <c r="E3" s="10" t="s">
        <v>877</v>
      </c>
      <c r="F3" s="598" t="s">
        <v>823</v>
      </c>
      <c r="G3" s="463">
        <v>5</v>
      </c>
      <c r="H3" s="10" t="s">
        <v>675</v>
      </c>
      <c r="I3" s="57">
        <v>0.5</v>
      </c>
      <c r="J3" s="57">
        <v>4.5</v>
      </c>
      <c r="K3" s="57"/>
      <c r="L3" s="58">
        <v>0</v>
      </c>
      <c r="M3" s="27">
        <v>0</v>
      </c>
      <c r="N3" s="268">
        <f t="shared" ref="N3" si="4">J3*10/3/G3</f>
        <v>3</v>
      </c>
      <c r="O3" s="269">
        <f t="shared" ref="O3" si="5">L3*10/3/G3</f>
        <v>0</v>
      </c>
      <c r="P3" s="23">
        <v>10</v>
      </c>
      <c r="Q3" s="11">
        <v>1</v>
      </c>
      <c r="R3" s="11"/>
      <c r="S3" s="12">
        <v>0</v>
      </c>
      <c r="T3" s="27"/>
      <c r="U3" s="23">
        <v>0</v>
      </c>
      <c r="V3" s="11">
        <v>0</v>
      </c>
      <c r="W3" s="11"/>
      <c r="X3" s="12">
        <v>0</v>
      </c>
      <c r="Y3" s="9">
        <v>0</v>
      </c>
      <c r="Z3" s="258">
        <f t="shared" si="0"/>
        <v>4.5</v>
      </c>
      <c r="AA3" s="34">
        <f t="shared" si="1"/>
        <v>4.5</v>
      </c>
      <c r="AB3" s="12">
        <f t="shared" si="2"/>
        <v>0</v>
      </c>
      <c r="AC3" s="260">
        <f t="shared" si="3"/>
        <v>4.5</v>
      </c>
      <c r="AD3" s="341" t="s">
        <v>775</v>
      </c>
      <c r="AE3" s="379">
        <f>AE32</f>
        <v>0.4</v>
      </c>
    </row>
    <row r="4" spans="1:31" ht="12.75" customHeight="1" outlineLevel="2" x14ac:dyDescent="0.25">
      <c r="A4" s="103" t="s">
        <v>334</v>
      </c>
      <c r="B4" s="10" t="s">
        <v>650</v>
      </c>
      <c r="C4" s="461" t="s">
        <v>48</v>
      </c>
      <c r="D4" s="597" t="s">
        <v>825</v>
      </c>
      <c r="E4" s="10" t="s">
        <v>879</v>
      </c>
      <c r="F4" s="598" t="s">
        <v>826</v>
      </c>
      <c r="G4" s="463">
        <v>5</v>
      </c>
      <c r="H4" s="10" t="s">
        <v>675</v>
      </c>
      <c r="I4" s="57">
        <v>0.5</v>
      </c>
      <c r="J4" s="57">
        <v>4.5</v>
      </c>
      <c r="K4" s="57"/>
      <c r="L4" s="58">
        <v>0</v>
      </c>
      <c r="M4" s="27">
        <v>0</v>
      </c>
      <c r="N4" s="268">
        <f t="shared" ref="N4:N12" si="6">J4*10/3/G4</f>
        <v>3</v>
      </c>
      <c r="O4" s="269">
        <f t="shared" ref="O4:O12" si="7">L4*10/3/G4</f>
        <v>0</v>
      </c>
      <c r="P4" s="23">
        <v>10</v>
      </c>
      <c r="Q4" s="11">
        <v>1</v>
      </c>
      <c r="R4" s="11"/>
      <c r="S4" s="12">
        <v>0</v>
      </c>
      <c r="T4" s="27"/>
      <c r="U4" s="23">
        <v>0</v>
      </c>
      <c r="V4" s="11">
        <v>0</v>
      </c>
      <c r="W4" s="11"/>
      <c r="X4" s="12">
        <v>0</v>
      </c>
      <c r="Y4" s="9">
        <v>0</v>
      </c>
      <c r="Z4" s="258">
        <f t="shared" si="0"/>
        <v>4.5</v>
      </c>
      <c r="AA4" s="34">
        <f t="shared" si="1"/>
        <v>4.5</v>
      </c>
      <c r="AB4" s="12">
        <f t="shared" si="2"/>
        <v>0</v>
      </c>
      <c r="AC4" s="260">
        <f t="shared" si="3"/>
        <v>4.5</v>
      </c>
      <c r="AD4" s="92"/>
      <c r="AE4" s="340"/>
    </row>
    <row r="5" spans="1:31" ht="12.75" customHeight="1" outlineLevel="2" x14ac:dyDescent="0.25">
      <c r="A5" s="103" t="s">
        <v>581</v>
      </c>
      <c r="B5" s="10" t="s">
        <v>650</v>
      </c>
      <c r="C5" s="461" t="s">
        <v>48</v>
      </c>
      <c r="D5" s="597" t="s">
        <v>825</v>
      </c>
      <c r="E5" s="10" t="s">
        <v>879</v>
      </c>
      <c r="F5" s="598" t="s">
        <v>826</v>
      </c>
      <c r="G5" s="463">
        <v>5</v>
      </c>
      <c r="H5" s="10" t="s">
        <v>675</v>
      </c>
      <c r="I5" s="57">
        <v>0.5</v>
      </c>
      <c r="J5" s="57">
        <v>4.5</v>
      </c>
      <c r="K5" s="57"/>
      <c r="L5" s="58">
        <v>0</v>
      </c>
      <c r="M5" s="27">
        <v>0</v>
      </c>
      <c r="N5" s="268">
        <f t="shared" si="6"/>
        <v>3</v>
      </c>
      <c r="O5" s="269">
        <f t="shared" si="7"/>
        <v>0</v>
      </c>
      <c r="P5" s="23">
        <v>10</v>
      </c>
      <c r="Q5" s="11">
        <v>1</v>
      </c>
      <c r="R5" s="11"/>
      <c r="S5" s="12">
        <v>0</v>
      </c>
      <c r="T5" s="27"/>
      <c r="U5" s="23">
        <v>0</v>
      </c>
      <c r="V5" s="11">
        <v>0</v>
      </c>
      <c r="W5" s="11"/>
      <c r="X5" s="12">
        <v>0</v>
      </c>
      <c r="Y5" s="9">
        <v>0</v>
      </c>
      <c r="Z5" s="258">
        <f t="shared" si="0"/>
        <v>4.5</v>
      </c>
      <c r="AA5" s="34">
        <f t="shared" si="1"/>
        <v>4.5</v>
      </c>
      <c r="AB5" s="12">
        <f t="shared" si="2"/>
        <v>0</v>
      </c>
      <c r="AC5" s="260">
        <f t="shared" si="3"/>
        <v>4.5</v>
      </c>
      <c r="AD5" s="92"/>
      <c r="AE5" s="340"/>
    </row>
    <row r="6" spans="1:31" ht="12.75" customHeight="1" outlineLevel="2" x14ac:dyDescent="0.2">
      <c r="A6" s="103" t="s">
        <v>334</v>
      </c>
      <c r="B6" s="10" t="s">
        <v>650</v>
      </c>
      <c r="C6" s="461" t="s">
        <v>48</v>
      </c>
      <c r="D6" s="597" t="s">
        <v>828</v>
      </c>
      <c r="E6" s="10" t="s">
        <v>880</v>
      </c>
      <c r="F6" s="598" t="s">
        <v>827</v>
      </c>
      <c r="G6" s="463">
        <v>5</v>
      </c>
      <c r="H6" s="10" t="s">
        <v>675</v>
      </c>
      <c r="I6" s="57">
        <v>0.5</v>
      </c>
      <c r="J6" s="57">
        <v>4.5</v>
      </c>
      <c r="K6" s="57"/>
      <c r="L6" s="58">
        <v>0</v>
      </c>
      <c r="M6" s="27">
        <v>0</v>
      </c>
      <c r="N6" s="268">
        <f t="shared" si="6"/>
        <v>3</v>
      </c>
      <c r="O6" s="269">
        <f t="shared" si="7"/>
        <v>0</v>
      </c>
      <c r="P6" s="23">
        <v>10</v>
      </c>
      <c r="Q6" s="11">
        <v>1</v>
      </c>
      <c r="R6" s="11"/>
      <c r="S6" s="12">
        <v>0</v>
      </c>
      <c r="T6" s="27"/>
      <c r="U6" s="23">
        <v>0</v>
      </c>
      <c r="V6" s="11">
        <v>0</v>
      </c>
      <c r="W6" s="11"/>
      <c r="X6" s="12">
        <v>0</v>
      </c>
      <c r="Y6" s="9">
        <v>0</v>
      </c>
      <c r="Z6" s="258">
        <f t="shared" si="0"/>
        <v>4.5</v>
      </c>
      <c r="AA6" s="34">
        <f t="shared" si="1"/>
        <v>4.5</v>
      </c>
      <c r="AB6" s="12">
        <f t="shared" si="2"/>
        <v>0</v>
      </c>
      <c r="AC6" s="260">
        <f t="shared" si="3"/>
        <v>4.5</v>
      </c>
      <c r="AD6" s="61"/>
      <c r="AE6" s="47"/>
    </row>
    <row r="7" spans="1:31" ht="12.75" customHeight="1" outlineLevel="2" x14ac:dyDescent="0.2">
      <c r="A7" s="103" t="s">
        <v>581</v>
      </c>
      <c r="B7" s="10" t="s">
        <v>650</v>
      </c>
      <c r="C7" s="461" t="s">
        <v>48</v>
      </c>
      <c r="D7" s="597" t="s">
        <v>828</v>
      </c>
      <c r="E7" s="10" t="s">
        <v>880</v>
      </c>
      <c r="F7" s="598" t="s">
        <v>827</v>
      </c>
      <c r="G7" s="463">
        <v>5</v>
      </c>
      <c r="H7" s="10" t="s">
        <v>675</v>
      </c>
      <c r="I7" s="57">
        <v>0.5</v>
      </c>
      <c r="J7" s="57">
        <v>4.5</v>
      </c>
      <c r="K7" s="57"/>
      <c r="L7" s="58">
        <v>0</v>
      </c>
      <c r="M7" s="27">
        <v>0</v>
      </c>
      <c r="N7" s="268">
        <f t="shared" si="6"/>
        <v>3</v>
      </c>
      <c r="O7" s="269">
        <f t="shared" si="7"/>
        <v>0</v>
      </c>
      <c r="P7" s="23">
        <v>10</v>
      </c>
      <c r="Q7" s="11">
        <v>1</v>
      </c>
      <c r="R7" s="11"/>
      <c r="S7" s="12">
        <v>0</v>
      </c>
      <c r="T7" s="27"/>
      <c r="U7" s="23">
        <v>0</v>
      </c>
      <c r="V7" s="11">
        <v>0</v>
      </c>
      <c r="W7" s="11"/>
      <c r="X7" s="12">
        <v>0</v>
      </c>
      <c r="Y7" s="9">
        <v>0</v>
      </c>
      <c r="Z7" s="258">
        <f t="shared" si="0"/>
        <v>4.5</v>
      </c>
      <c r="AA7" s="34">
        <f t="shared" si="1"/>
        <v>4.5</v>
      </c>
      <c r="AB7" s="12">
        <f t="shared" si="2"/>
        <v>0</v>
      </c>
      <c r="AC7" s="260">
        <f t="shared" si="3"/>
        <v>4.5</v>
      </c>
    </row>
    <row r="8" spans="1:31" ht="12.75" customHeight="1" outlineLevel="2" x14ac:dyDescent="0.25">
      <c r="A8" s="103" t="s">
        <v>7</v>
      </c>
      <c r="B8" s="10" t="s">
        <v>650</v>
      </c>
      <c r="C8" s="461" t="s">
        <v>48</v>
      </c>
      <c r="D8" s="597" t="s">
        <v>830</v>
      </c>
      <c r="E8" s="10" t="s">
        <v>881</v>
      </c>
      <c r="F8" s="598" t="s">
        <v>829</v>
      </c>
      <c r="G8" s="463">
        <v>5</v>
      </c>
      <c r="H8" s="10" t="s">
        <v>18</v>
      </c>
      <c r="I8" s="57">
        <f>14/15</f>
        <v>0.93333333333333335</v>
      </c>
      <c r="J8" s="57">
        <f>11.25*I8</f>
        <v>10.5</v>
      </c>
      <c r="K8" s="57"/>
      <c r="L8" s="58">
        <v>0</v>
      </c>
      <c r="M8" s="27">
        <v>0</v>
      </c>
      <c r="N8" s="268">
        <f t="shared" si="6"/>
        <v>7</v>
      </c>
      <c r="O8" s="269">
        <f t="shared" si="7"/>
        <v>0</v>
      </c>
      <c r="P8" s="23">
        <v>10</v>
      </c>
      <c r="Q8" s="11">
        <v>1</v>
      </c>
      <c r="R8" s="11"/>
      <c r="S8" s="12">
        <v>0</v>
      </c>
      <c r="T8" s="27"/>
      <c r="U8" s="23">
        <v>0</v>
      </c>
      <c r="V8" s="11">
        <v>0</v>
      </c>
      <c r="W8" s="11"/>
      <c r="X8" s="12">
        <v>0</v>
      </c>
      <c r="Y8" s="9">
        <v>0</v>
      </c>
      <c r="Z8" s="258">
        <f t="shared" si="0"/>
        <v>10.5</v>
      </c>
      <c r="AA8" s="34">
        <f t="shared" si="1"/>
        <v>10.5</v>
      </c>
      <c r="AB8" s="12">
        <f t="shared" si="2"/>
        <v>0</v>
      </c>
      <c r="AC8" s="260">
        <f t="shared" si="3"/>
        <v>10.5</v>
      </c>
      <c r="AD8" s="341"/>
      <c r="AE8" s="340"/>
    </row>
    <row r="9" spans="1:31" ht="12.75" customHeight="1" outlineLevel="2" x14ac:dyDescent="0.2">
      <c r="A9" s="103" t="s">
        <v>492</v>
      </c>
      <c r="B9" s="10" t="s">
        <v>650</v>
      </c>
      <c r="C9" s="461" t="s">
        <v>48</v>
      </c>
      <c r="D9" s="597" t="s">
        <v>830</v>
      </c>
      <c r="E9" s="10" t="s">
        <v>881</v>
      </c>
      <c r="F9" s="598" t="s">
        <v>829</v>
      </c>
      <c r="G9" s="463">
        <v>5</v>
      </c>
      <c r="H9" s="10" t="s">
        <v>18</v>
      </c>
      <c r="I9" s="57">
        <v>6.6666666666666666E-2</v>
      </c>
      <c r="J9" s="57">
        <f>11.25*I9</f>
        <v>0.75</v>
      </c>
      <c r="K9" s="57"/>
      <c r="L9" s="58">
        <v>0</v>
      </c>
      <c r="M9" s="27">
        <v>0</v>
      </c>
      <c r="N9" s="268">
        <f t="shared" si="6"/>
        <v>0.5</v>
      </c>
      <c r="O9" s="269">
        <f t="shared" si="7"/>
        <v>0</v>
      </c>
      <c r="P9" s="23">
        <v>10</v>
      </c>
      <c r="Q9" s="11">
        <v>1</v>
      </c>
      <c r="R9" s="11"/>
      <c r="S9" s="12">
        <v>0</v>
      </c>
      <c r="T9" s="27"/>
      <c r="U9" s="23">
        <v>0</v>
      </c>
      <c r="V9" s="11">
        <v>0</v>
      </c>
      <c r="W9" s="11"/>
      <c r="X9" s="12">
        <v>0</v>
      </c>
      <c r="Y9" s="9">
        <v>0</v>
      </c>
      <c r="Z9" s="258">
        <f t="shared" si="0"/>
        <v>0.75</v>
      </c>
      <c r="AA9" s="34">
        <f t="shared" si="1"/>
        <v>0.75</v>
      </c>
      <c r="AB9" s="12">
        <f t="shared" si="2"/>
        <v>0</v>
      </c>
      <c r="AC9" s="260">
        <f t="shared" si="3"/>
        <v>0.75</v>
      </c>
      <c r="AE9" s="47"/>
    </row>
    <row r="10" spans="1:31" ht="12.75" customHeight="1" outlineLevel="2" x14ac:dyDescent="0.2">
      <c r="A10" s="103" t="s">
        <v>38</v>
      </c>
      <c r="B10" s="10" t="s">
        <v>650</v>
      </c>
      <c r="C10" s="461" t="s">
        <v>48</v>
      </c>
      <c r="D10" s="597" t="s">
        <v>832</v>
      </c>
      <c r="E10" s="10" t="s">
        <v>882</v>
      </c>
      <c r="F10" s="598" t="s">
        <v>831</v>
      </c>
      <c r="G10" s="463">
        <v>5</v>
      </c>
      <c r="H10" s="10" t="s">
        <v>18</v>
      </c>
      <c r="I10" s="57">
        <v>1</v>
      </c>
      <c r="J10" s="57">
        <f>11.25*I10</f>
        <v>11.25</v>
      </c>
      <c r="K10" s="57"/>
      <c r="L10" s="58">
        <v>0</v>
      </c>
      <c r="M10" s="27">
        <v>0</v>
      </c>
      <c r="N10" s="268">
        <f t="shared" si="6"/>
        <v>7.5</v>
      </c>
      <c r="O10" s="269">
        <f t="shared" si="7"/>
        <v>0</v>
      </c>
      <c r="P10" s="23">
        <v>10</v>
      </c>
      <c r="Q10" s="11">
        <v>1</v>
      </c>
      <c r="R10" s="11"/>
      <c r="S10" s="12">
        <v>0</v>
      </c>
      <c r="T10" s="27"/>
      <c r="U10" s="23">
        <v>0</v>
      </c>
      <c r="V10" s="11">
        <v>0</v>
      </c>
      <c r="W10" s="11"/>
      <c r="X10" s="12">
        <v>0</v>
      </c>
      <c r="Y10" s="9">
        <v>0</v>
      </c>
      <c r="Z10" s="258">
        <f t="shared" si="0"/>
        <v>11.25</v>
      </c>
      <c r="AA10" s="34">
        <f t="shared" si="1"/>
        <v>11.25</v>
      </c>
      <c r="AB10" s="12">
        <f t="shared" si="2"/>
        <v>0</v>
      </c>
      <c r="AC10" s="260">
        <f t="shared" si="3"/>
        <v>11.25</v>
      </c>
    </row>
    <row r="11" spans="1:31" ht="12.75" customHeight="1" outlineLevel="2" x14ac:dyDescent="0.2">
      <c r="A11" s="103" t="s">
        <v>334</v>
      </c>
      <c r="B11" s="10" t="s">
        <v>650</v>
      </c>
      <c r="C11" s="461" t="s">
        <v>48</v>
      </c>
      <c r="D11" s="597" t="s">
        <v>834</v>
      </c>
      <c r="E11" s="10" t="s">
        <v>883</v>
      </c>
      <c r="F11" s="598" t="s">
        <v>833</v>
      </c>
      <c r="G11" s="463">
        <v>5</v>
      </c>
      <c r="H11" s="10" t="s">
        <v>18</v>
      </c>
      <c r="I11" s="57">
        <f>2/3</f>
        <v>0.66666666666666663</v>
      </c>
      <c r="J11" s="57">
        <f>11.25*I11</f>
        <v>7.5</v>
      </c>
      <c r="K11" s="57"/>
      <c r="L11" s="58">
        <v>0</v>
      </c>
      <c r="M11" s="27">
        <v>0</v>
      </c>
      <c r="N11" s="268">
        <f t="shared" si="6"/>
        <v>5</v>
      </c>
      <c r="O11" s="269">
        <f t="shared" si="7"/>
        <v>0</v>
      </c>
      <c r="P11" s="23">
        <v>10</v>
      </c>
      <c r="Q11" s="11">
        <v>1</v>
      </c>
      <c r="R11" s="11"/>
      <c r="S11" s="12">
        <v>0</v>
      </c>
      <c r="T11" s="27"/>
      <c r="U11" s="23">
        <v>0</v>
      </c>
      <c r="V11" s="11">
        <v>0</v>
      </c>
      <c r="W11" s="11"/>
      <c r="X11" s="12">
        <v>0</v>
      </c>
      <c r="Y11" s="9">
        <v>0</v>
      </c>
      <c r="Z11" s="258">
        <f t="shared" si="0"/>
        <v>7.5</v>
      </c>
      <c r="AA11" s="34">
        <f t="shared" si="1"/>
        <v>7.5</v>
      </c>
      <c r="AB11" s="12">
        <f t="shared" si="2"/>
        <v>0</v>
      </c>
      <c r="AC11" s="260">
        <f t="shared" si="3"/>
        <v>7.5</v>
      </c>
    </row>
    <row r="12" spans="1:31" ht="12.75" customHeight="1" outlineLevel="2" x14ac:dyDescent="0.2">
      <c r="A12" s="103" t="s">
        <v>581</v>
      </c>
      <c r="B12" s="10" t="s">
        <v>650</v>
      </c>
      <c r="C12" s="461" t="s">
        <v>48</v>
      </c>
      <c r="D12" s="597" t="s">
        <v>834</v>
      </c>
      <c r="E12" s="10" t="s">
        <v>883</v>
      </c>
      <c r="F12" s="598" t="s">
        <v>833</v>
      </c>
      <c r="G12" s="463">
        <v>5</v>
      </c>
      <c r="H12" s="10" t="s">
        <v>18</v>
      </c>
      <c r="I12" s="57">
        <f>1/3</f>
        <v>0.33333333333333331</v>
      </c>
      <c r="J12" s="57">
        <f>11.25*I12</f>
        <v>3.75</v>
      </c>
      <c r="K12" s="57"/>
      <c r="L12" s="58">
        <v>0</v>
      </c>
      <c r="M12" s="27">
        <v>0</v>
      </c>
      <c r="N12" s="268">
        <f t="shared" si="6"/>
        <v>2.5</v>
      </c>
      <c r="O12" s="269">
        <f t="shared" si="7"/>
        <v>0</v>
      </c>
      <c r="P12" s="23">
        <v>10</v>
      </c>
      <c r="Q12" s="11">
        <v>1</v>
      </c>
      <c r="R12" s="11"/>
      <c r="S12" s="12">
        <v>0</v>
      </c>
      <c r="T12" s="27"/>
      <c r="U12" s="23">
        <v>0</v>
      </c>
      <c r="V12" s="11">
        <v>0</v>
      </c>
      <c r="W12" s="11"/>
      <c r="X12" s="12">
        <v>0</v>
      </c>
      <c r="Y12" s="9">
        <v>0</v>
      </c>
      <c r="Z12" s="258">
        <f t="shared" si="0"/>
        <v>3.75</v>
      </c>
      <c r="AA12" s="34">
        <f t="shared" si="1"/>
        <v>3.75</v>
      </c>
      <c r="AB12" s="12">
        <f t="shared" si="2"/>
        <v>0</v>
      </c>
      <c r="AC12" s="260">
        <f t="shared" si="3"/>
        <v>3.75</v>
      </c>
    </row>
    <row r="13" spans="1:31" ht="12.75" customHeight="1" outlineLevel="1" x14ac:dyDescent="0.2">
      <c r="A13" s="103"/>
      <c r="B13" s="10"/>
      <c r="C13" s="601" t="s">
        <v>904</v>
      </c>
      <c r="D13" s="597"/>
      <c r="E13" s="10"/>
      <c r="F13" s="598"/>
      <c r="G13" s="463"/>
      <c r="H13" s="10"/>
      <c r="I13" s="57"/>
      <c r="J13" s="57"/>
      <c r="K13" s="57"/>
      <c r="L13" s="58"/>
      <c r="M13" s="27"/>
      <c r="N13" s="90"/>
      <c r="O13" s="91"/>
      <c r="P13" s="23"/>
      <c r="Q13" s="11"/>
      <c r="R13" s="11"/>
      <c r="S13" s="12"/>
      <c r="T13" s="27"/>
      <c r="U13" s="23"/>
      <c r="V13" s="11"/>
      <c r="W13" s="11"/>
      <c r="X13" s="12"/>
      <c r="Y13" s="9"/>
      <c r="Z13" s="258"/>
      <c r="AA13" s="34">
        <f>SUBTOTAL(9,AA2:AA12)</f>
        <v>60.75</v>
      </c>
      <c r="AB13" s="12">
        <f>SUBTOTAL(9,AB2:AB12)</f>
        <v>0</v>
      </c>
      <c r="AC13" s="260">
        <f>SUBTOTAL(9,AC2:AC12)</f>
        <v>60.75</v>
      </c>
    </row>
    <row r="14" spans="1:31" ht="12.75" customHeight="1" outlineLevel="2" x14ac:dyDescent="0.2">
      <c r="A14" s="103" t="s">
        <v>79</v>
      </c>
      <c r="B14" s="10" t="s">
        <v>650</v>
      </c>
      <c r="C14" s="461" t="s">
        <v>19</v>
      </c>
      <c r="D14" s="597" t="s">
        <v>841</v>
      </c>
      <c r="E14" s="10" t="s">
        <v>168</v>
      </c>
      <c r="F14" s="598" t="s">
        <v>169</v>
      </c>
      <c r="G14" s="463">
        <v>15</v>
      </c>
      <c r="H14" s="10" t="s">
        <v>160</v>
      </c>
      <c r="I14" s="57">
        <v>1</v>
      </c>
      <c r="J14" s="57">
        <f t="shared" ref="J14:J19" si="8">$AE$3</f>
        <v>0.4</v>
      </c>
      <c r="K14" s="57"/>
      <c r="L14" s="58">
        <v>0</v>
      </c>
      <c r="M14" s="27">
        <v>0</v>
      </c>
      <c r="N14" s="268">
        <f t="shared" ref="N14" si="9">J14*10/3/G14</f>
        <v>8.8888888888888878E-2</v>
      </c>
      <c r="O14" s="269">
        <f t="shared" ref="O14" si="10">L14*10/3/G14</f>
        <v>0</v>
      </c>
      <c r="P14" s="23">
        <v>0</v>
      </c>
      <c r="Q14" s="11">
        <v>0</v>
      </c>
      <c r="R14" s="11"/>
      <c r="S14" s="12">
        <v>0</v>
      </c>
      <c r="T14" s="27"/>
      <c r="U14" s="23">
        <v>1</v>
      </c>
      <c r="V14" s="11">
        <f t="shared" ref="V14:V19" si="11">U14</f>
        <v>1</v>
      </c>
      <c r="W14" s="11"/>
      <c r="X14" s="12">
        <v>0</v>
      </c>
      <c r="Y14" s="9">
        <v>0</v>
      </c>
      <c r="Z14" s="258">
        <f t="shared" ref="Z14:Z25" si="12">J14*(Q14+V14)+L14*(S14+X14)</f>
        <v>0.4</v>
      </c>
      <c r="AA14" s="34">
        <f t="shared" ref="AA14:AA25" si="13">J14*Q14+L14*S14</f>
        <v>0</v>
      </c>
      <c r="AB14" s="12">
        <f t="shared" ref="AB14:AB25" si="14">J14*V14+L14*X14</f>
        <v>0.4</v>
      </c>
      <c r="AC14" s="260">
        <f t="shared" ref="AC14:AC25" si="15">Z14</f>
        <v>0.4</v>
      </c>
    </row>
    <row r="15" spans="1:31" ht="12.75" customHeight="1" outlineLevel="2" x14ac:dyDescent="0.25">
      <c r="A15" s="103" t="s">
        <v>122</v>
      </c>
      <c r="B15" s="10" t="s">
        <v>650</v>
      </c>
      <c r="C15" s="461" t="s">
        <v>19</v>
      </c>
      <c r="D15" s="597" t="s">
        <v>841</v>
      </c>
      <c r="E15" s="10" t="s">
        <v>168</v>
      </c>
      <c r="F15" s="598" t="s">
        <v>169</v>
      </c>
      <c r="G15" s="463">
        <v>15</v>
      </c>
      <c r="H15" s="10" t="s">
        <v>160</v>
      </c>
      <c r="I15" s="57">
        <v>1</v>
      </c>
      <c r="J15" s="57">
        <f t="shared" si="8"/>
        <v>0.4</v>
      </c>
      <c r="K15" s="57"/>
      <c r="L15" s="58">
        <v>0</v>
      </c>
      <c r="M15" s="27">
        <v>0</v>
      </c>
      <c r="N15" s="268">
        <f t="shared" ref="N15:N25" si="16">J15*10/3/G15</f>
        <v>8.8888888888888878E-2</v>
      </c>
      <c r="O15" s="269">
        <f t="shared" ref="O15:O25" si="17">L15*10/3/G15</f>
        <v>0</v>
      </c>
      <c r="P15" s="23">
        <v>0</v>
      </c>
      <c r="Q15" s="11">
        <v>0</v>
      </c>
      <c r="R15" s="11"/>
      <c r="S15" s="12">
        <v>0</v>
      </c>
      <c r="T15" s="27"/>
      <c r="U15" s="23">
        <v>0</v>
      </c>
      <c r="V15" s="11">
        <f t="shared" si="11"/>
        <v>0</v>
      </c>
      <c r="W15" s="11"/>
      <c r="X15" s="12">
        <v>0</v>
      </c>
      <c r="Y15" s="9">
        <v>0</v>
      </c>
      <c r="Z15" s="258">
        <f t="shared" si="12"/>
        <v>0</v>
      </c>
      <c r="AA15" s="34">
        <f t="shared" si="13"/>
        <v>0</v>
      </c>
      <c r="AB15" s="12">
        <f t="shared" si="14"/>
        <v>0</v>
      </c>
      <c r="AC15" s="260">
        <f t="shared" si="15"/>
        <v>0</v>
      </c>
      <c r="AD15" s="92"/>
      <c r="AE15" s="93"/>
    </row>
    <row r="16" spans="1:31" ht="12.75" customHeight="1" outlineLevel="2" x14ac:dyDescent="0.2">
      <c r="A16" s="103" t="s">
        <v>334</v>
      </c>
      <c r="B16" s="10" t="s">
        <v>650</v>
      </c>
      <c r="C16" s="461" t="s">
        <v>19</v>
      </c>
      <c r="D16" s="597" t="s">
        <v>841</v>
      </c>
      <c r="E16" s="10" t="s">
        <v>168</v>
      </c>
      <c r="F16" s="598" t="s">
        <v>169</v>
      </c>
      <c r="G16" s="463">
        <v>15</v>
      </c>
      <c r="H16" s="10" t="s">
        <v>160</v>
      </c>
      <c r="I16" s="57">
        <v>1</v>
      </c>
      <c r="J16" s="57">
        <f t="shared" si="8"/>
        <v>0.4</v>
      </c>
      <c r="K16" s="57"/>
      <c r="L16" s="58">
        <v>0</v>
      </c>
      <c r="M16" s="27">
        <v>0</v>
      </c>
      <c r="N16" s="268">
        <f t="shared" si="16"/>
        <v>8.8888888888888878E-2</v>
      </c>
      <c r="O16" s="269">
        <f t="shared" si="17"/>
        <v>0</v>
      </c>
      <c r="P16" s="23">
        <v>0</v>
      </c>
      <c r="Q16" s="11">
        <v>0</v>
      </c>
      <c r="R16" s="11"/>
      <c r="S16" s="12">
        <v>0</v>
      </c>
      <c r="T16" s="27"/>
      <c r="U16" s="23">
        <v>3</v>
      </c>
      <c r="V16" s="11">
        <f t="shared" si="11"/>
        <v>3</v>
      </c>
      <c r="W16" s="11"/>
      <c r="X16" s="12">
        <v>0</v>
      </c>
      <c r="Y16" s="9">
        <v>0</v>
      </c>
      <c r="Z16" s="258">
        <f t="shared" si="12"/>
        <v>1.2000000000000002</v>
      </c>
      <c r="AA16" s="34">
        <f t="shared" si="13"/>
        <v>0</v>
      </c>
      <c r="AB16" s="12">
        <f t="shared" si="14"/>
        <v>1.2000000000000002</v>
      </c>
      <c r="AC16" s="260">
        <f t="shared" si="15"/>
        <v>1.2000000000000002</v>
      </c>
      <c r="AE16" s="47"/>
    </row>
    <row r="17" spans="1:32" ht="12.75" customHeight="1" outlineLevel="2" x14ac:dyDescent="0.25">
      <c r="A17" s="103" t="s">
        <v>409</v>
      </c>
      <c r="B17" s="10" t="s">
        <v>650</v>
      </c>
      <c r="C17" s="461" t="s">
        <v>19</v>
      </c>
      <c r="D17" s="597" t="s">
        <v>841</v>
      </c>
      <c r="E17" s="10" t="s">
        <v>168</v>
      </c>
      <c r="F17" s="598" t="s">
        <v>169</v>
      </c>
      <c r="G17" s="463">
        <v>15</v>
      </c>
      <c r="H17" s="10" t="s">
        <v>160</v>
      </c>
      <c r="I17" s="57">
        <v>1</v>
      </c>
      <c r="J17" s="57">
        <f t="shared" si="8"/>
        <v>0.4</v>
      </c>
      <c r="K17" s="57"/>
      <c r="L17" s="58">
        <v>0</v>
      </c>
      <c r="M17" s="27">
        <v>0</v>
      </c>
      <c r="N17" s="268">
        <f t="shared" si="16"/>
        <v>8.8888888888888878E-2</v>
      </c>
      <c r="O17" s="269">
        <f t="shared" si="17"/>
        <v>0</v>
      </c>
      <c r="P17" s="23">
        <v>0</v>
      </c>
      <c r="Q17" s="11">
        <v>0</v>
      </c>
      <c r="R17" s="11"/>
      <c r="S17" s="12">
        <v>0</v>
      </c>
      <c r="T17" s="27"/>
      <c r="U17" s="23">
        <v>2</v>
      </c>
      <c r="V17" s="11">
        <f t="shared" si="11"/>
        <v>2</v>
      </c>
      <c r="W17" s="11"/>
      <c r="X17" s="12">
        <v>0</v>
      </c>
      <c r="Y17" s="9">
        <v>0</v>
      </c>
      <c r="Z17" s="258">
        <f t="shared" si="12"/>
        <v>0.8</v>
      </c>
      <c r="AA17" s="34">
        <f t="shared" si="13"/>
        <v>0</v>
      </c>
      <c r="AB17" s="12">
        <f t="shared" si="14"/>
        <v>0.8</v>
      </c>
      <c r="AC17" s="260">
        <f t="shared" si="15"/>
        <v>0.8</v>
      </c>
      <c r="AD17" s="202"/>
      <c r="AE17" s="203"/>
    </row>
    <row r="18" spans="1:32" ht="12.75" customHeight="1" outlineLevel="2" x14ac:dyDescent="0.25">
      <c r="A18" s="103" t="s">
        <v>492</v>
      </c>
      <c r="B18" s="10" t="s">
        <v>650</v>
      </c>
      <c r="C18" s="461" t="s">
        <v>19</v>
      </c>
      <c r="D18" s="597" t="s">
        <v>841</v>
      </c>
      <c r="E18" s="10" t="s">
        <v>168</v>
      </c>
      <c r="F18" s="598" t="s">
        <v>169</v>
      </c>
      <c r="G18" s="463">
        <v>15</v>
      </c>
      <c r="H18" s="10" t="s">
        <v>160</v>
      </c>
      <c r="I18" s="57">
        <v>1</v>
      </c>
      <c r="J18" s="57">
        <f t="shared" si="8"/>
        <v>0.4</v>
      </c>
      <c r="K18" s="57"/>
      <c r="L18" s="58">
        <v>0</v>
      </c>
      <c r="M18" s="27">
        <v>0</v>
      </c>
      <c r="N18" s="268">
        <f t="shared" si="16"/>
        <v>8.8888888888888878E-2</v>
      </c>
      <c r="O18" s="269">
        <f t="shared" si="17"/>
        <v>0</v>
      </c>
      <c r="P18" s="23">
        <v>0</v>
      </c>
      <c r="Q18" s="11">
        <v>0</v>
      </c>
      <c r="R18" s="11"/>
      <c r="S18" s="12">
        <v>0</v>
      </c>
      <c r="T18" s="27"/>
      <c r="U18" s="23">
        <v>2</v>
      </c>
      <c r="V18" s="11">
        <f t="shared" si="11"/>
        <v>2</v>
      </c>
      <c r="W18" s="11"/>
      <c r="X18" s="12">
        <v>0</v>
      </c>
      <c r="Y18" s="9">
        <v>0</v>
      </c>
      <c r="Z18" s="258">
        <f t="shared" si="12"/>
        <v>0.8</v>
      </c>
      <c r="AA18" s="34">
        <f t="shared" si="13"/>
        <v>0</v>
      </c>
      <c r="AB18" s="12">
        <f t="shared" si="14"/>
        <v>0.8</v>
      </c>
      <c r="AC18" s="260">
        <f t="shared" si="15"/>
        <v>0.8</v>
      </c>
      <c r="AD18" s="95"/>
      <c r="AE18" s="93"/>
    </row>
    <row r="19" spans="1:32" ht="12.75" customHeight="1" outlineLevel="2" x14ac:dyDescent="0.2">
      <c r="A19" s="103" t="s">
        <v>581</v>
      </c>
      <c r="B19" s="10" t="s">
        <v>650</v>
      </c>
      <c r="C19" s="461" t="s">
        <v>19</v>
      </c>
      <c r="D19" s="597" t="s">
        <v>841</v>
      </c>
      <c r="E19" s="10" t="s">
        <v>168</v>
      </c>
      <c r="F19" s="598" t="s">
        <v>169</v>
      </c>
      <c r="G19" s="463">
        <v>15</v>
      </c>
      <c r="H19" s="10" t="s">
        <v>160</v>
      </c>
      <c r="I19" s="57">
        <v>1</v>
      </c>
      <c r="J19" s="57">
        <f t="shared" si="8"/>
        <v>0.4</v>
      </c>
      <c r="K19" s="57"/>
      <c r="L19" s="58">
        <v>0</v>
      </c>
      <c r="M19" s="27">
        <v>0</v>
      </c>
      <c r="N19" s="268">
        <f t="shared" si="16"/>
        <v>8.8888888888888878E-2</v>
      </c>
      <c r="O19" s="269">
        <f t="shared" si="17"/>
        <v>0</v>
      </c>
      <c r="P19" s="23">
        <v>0</v>
      </c>
      <c r="Q19" s="11">
        <v>0</v>
      </c>
      <c r="R19" s="11"/>
      <c r="S19" s="12">
        <v>0</v>
      </c>
      <c r="T19" s="27"/>
      <c r="U19" s="23">
        <v>2</v>
      </c>
      <c r="V19" s="11">
        <f t="shared" si="11"/>
        <v>2</v>
      </c>
      <c r="W19" s="11"/>
      <c r="X19" s="12">
        <v>0</v>
      </c>
      <c r="Y19" s="9">
        <v>0</v>
      </c>
      <c r="Z19" s="258">
        <f t="shared" si="12"/>
        <v>0.8</v>
      </c>
      <c r="AA19" s="34">
        <f t="shared" si="13"/>
        <v>0</v>
      </c>
      <c r="AB19" s="12">
        <f t="shared" si="14"/>
        <v>0.8</v>
      </c>
      <c r="AC19" s="260">
        <f t="shared" si="15"/>
        <v>0.8</v>
      </c>
      <c r="AE19" s="197"/>
    </row>
    <row r="20" spans="1:32" ht="12.75" customHeight="1" outlineLevel="2" x14ac:dyDescent="0.2">
      <c r="A20" s="103" t="s">
        <v>334</v>
      </c>
      <c r="B20" s="10" t="s">
        <v>650</v>
      </c>
      <c r="C20" s="461" t="s">
        <v>19</v>
      </c>
      <c r="D20" s="597" t="s">
        <v>836</v>
      </c>
      <c r="E20" s="10" t="s">
        <v>884</v>
      </c>
      <c r="F20" s="598" t="s">
        <v>835</v>
      </c>
      <c r="G20" s="463">
        <v>5</v>
      </c>
      <c r="H20" s="10" t="s">
        <v>18</v>
      </c>
      <c r="I20" s="57">
        <v>1</v>
      </c>
      <c r="J20" s="57">
        <f t="shared" ref="J20:J25" si="18">11.25*I20</f>
        <v>11.25</v>
      </c>
      <c r="K20" s="57"/>
      <c r="L20" s="58">
        <v>0</v>
      </c>
      <c r="M20" s="27">
        <v>0</v>
      </c>
      <c r="N20" s="268">
        <f t="shared" si="16"/>
        <v>7.5</v>
      </c>
      <c r="O20" s="269">
        <f t="shared" si="17"/>
        <v>0</v>
      </c>
      <c r="P20" s="23">
        <v>0</v>
      </c>
      <c r="Q20" s="11">
        <v>0</v>
      </c>
      <c r="R20" s="11"/>
      <c r="S20" s="12">
        <v>0</v>
      </c>
      <c r="T20" s="27"/>
      <c r="U20" s="23">
        <v>10</v>
      </c>
      <c r="V20" s="11">
        <v>1</v>
      </c>
      <c r="W20" s="11"/>
      <c r="X20" s="12">
        <v>0</v>
      </c>
      <c r="Y20" s="9">
        <v>0</v>
      </c>
      <c r="Z20" s="258">
        <f t="shared" si="12"/>
        <v>11.25</v>
      </c>
      <c r="AA20" s="34">
        <f t="shared" si="13"/>
        <v>0</v>
      </c>
      <c r="AB20" s="12">
        <f t="shared" si="14"/>
        <v>11.25</v>
      </c>
      <c r="AC20" s="260">
        <f t="shared" si="15"/>
        <v>11.25</v>
      </c>
    </row>
    <row r="21" spans="1:32" ht="12.75" customHeight="1" outlineLevel="2" x14ac:dyDescent="0.2">
      <c r="A21" s="103" t="s">
        <v>79</v>
      </c>
      <c r="B21" s="10" t="s">
        <v>650</v>
      </c>
      <c r="C21" s="461" t="s">
        <v>19</v>
      </c>
      <c r="D21" s="597" t="s">
        <v>838</v>
      </c>
      <c r="E21" s="10" t="s">
        <v>885</v>
      </c>
      <c r="F21" s="598" t="s">
        <v>837</v>
      </c>
      <c r="G21" s="463">
        <v>5</v>
      </c>
      <c r="H21" s="10" t="s">
        <v>18</v>
      </c>
      <c r="I21" s="57">
        <f>1/3</f>
        <v>0.33333333333333331</v>
      </c>
      <c r="J21" s="57">
        <f t="shared" si="18"/>
        <v>3.75</v>
      </c>
      <c r="K21" s="57"/>
      <c r="L21" s="58">
        <v>0</v>
      </c>
      <c r="M21" s="27">
        <v>0</v>
      </c>
      <c r="N21" s="268">
        <f t="shared" si="16"/>
        <v>2.5</v>
      </c>
      <c r="O21" s="269">
        <f t="shared" si="17"/>
        <v>0</v>
      </c>
      <c r="P21" s="23">
        <v>0</v>
      </c>
      <c r="Q21" s="11">
        <v>0</v>
      </c>
      <c r="R21" s="11"/>
      <c r="S21" s="12">
        <v>0</v>
      </c>
      <c r="T21" s="27"/>
      <c r="U21" s="23">
        <v>10</v>
      </c>
      <c r="V21" s="11">
        <v>1</v>
      </c>
      <c r="W21" s="11"/>
      <c r="X21" s="12">
        <v>0</v>
      </c>
      <c r="Y21" s="9">
        <v>0</v>
      </c>
      <c r="Z21" s="258">
        <f t="shared" si="12"/>
        <v>3.75</v>
      </c>
      <c r="AA21" s="34">
        <f t="shared" si="13"/>
        <v>0</v>
      </c>
      <c r="AB21" s="12">
        <f t="shared" si="14"/>
        <v>3.75</v>
      </c>
      <c r="AC21" s="260">
        <f t="shared" si="15"/>
        <v>3.75</v>
      </c>
    </row>
    <row r="22" spans="1:32" ht="12.75" customHeight="1" outlineLevel="2" x14ac:dyDescent="0.2">
      <c r="A22" s="103" t="s">
        <v>409</v>
      </c>
      <c r="B22" s="10" t="s">
        <v>650</v>
      </c>
      <c r="C22" s="461" t="s">
        <v>19</v>
      </c>
      <c r="D22" s="597" t="s">
        <v>838</v>
      </c>
      <c r="E22" s="10" t="s">
        <v>885</v>
      </c>
      <c r="F22" s="598" t="s">
        <v>837</v>
      </c>
      <c r="G22" s="463">
        <v>5</v>
      </c>
      <c r="H22" s="10" t="s">
        <v>18</v>
      </c>
      <c r="I22" s="57">
        <f>1/3</f>
        <v>0.33333333333333331</v>
      </c>
      <c r="J22" s="57">
        <f t="shared" si="18"/>
        <v>3.75</v>
      </c>
      <c r="K22" s="57"/>
      <c r="L22" s="58">
        <v>0</v>
      </c>
      <c r="M22" s="27">
        <v>0</v>
      </c>
      <c r="N22" s="268">
        <f t="shared" si="16"/>
        <v>2.5</v>
      </c>
      <c r="O22" s="269">
        <f t="shared" si="17"/>
        <v>0</v>
      </c>
      <c r="P22" s="23">
        <v>0</v>
      </c>
      <c r="Q22" s="11">
        <v>0</v>
      </c>
      <c r="R22" s="11"/>
      <c r="S22" s="12">
        <v>0</v>
      </c>
      <c r="T22" s="27"/>
      <c r="U22" s="23">
        <v>10</v>
      </c>
      <c r="V22" s="11">
        <v>1</v>
      </c>
      <c r="W22" s="11"/>
      <c r="X22" s="12">
        <v>0</v>
      </c>
      <c r="Y22" s="9">
        <v>0</v>
      </c>
      <c r="Z22" s="258">
        <f t="shared" si="12"/>
        <v>3.75</v>
      </c>
      <c r="AA22" s="34">
        <f t="shared" si="13"/>
        <v>0</v>
      </c>
      <c r="AB22" s="12">
        <f t="shared" si="14"/>
        <v>3.75</v>
      </c>
      <c r="AC22" s="260">
        <f t="shared" si="15"/>
        <v>3.75</v>
      </c>
    </row>
    <row r="23" spans="1:32" ht="12.75" customHeight="1" outlineLevel="2" x14ac:dyDescent="0.2">
      <c r="A23" s="103" t="s">
        <v>581</v>
      </c>
      <c r="B23" s="10" t="s">
        <v>650</v>
      </c>
      <c r="C23" s="461" t="s">
        <v>19</v>
      </c>
      <c r="D23" s="597" t="s">
        <v>838</v>
      </c>
      <c r="E23" s="10" t="s">
        <v>885</v>
      </c>
      <c r="F23" s="598" t="s">
        <v>837</v>
      </c>
      <c r="G23" s="463">
        <v>5</v>
      </c>
      <c r="H23" s="10" t="s">
        <v>18</v>
      </c>
      <c r="I23" s="57">
        <f>1/3</f>
        <v>0.33333333333333331</v>
      </c>
      <c r="J23" s="57">
        <f t="shared" si="18"/>
        <v>3.75</v>
      </c>
      <c r="K23" s="57"/>
      <c r="L23" s="58">
        <v>0</v>
      </c>
      <c r="M23" s="27">
        <v>0</v>
      </c>
      <c r="N23" s="268">
        <f t="shared" si="16"/>
        <v>2.5</v>
      </c>
      <c r="O23" s="269">
        <f t="shared" si="17"/>
        <v>0</v>
      </c>
      <c r="P23" s="23">
        <v>0</v>
      </c>
      <c r="Q23" s="11">
        <v>0</v>
      </c>
      <c r="R23" s="11"/>
      <c r="S23" s="12">
        <v>0</v>
      </c>
      <c r="T23" s="27"/>
      <c r="U23" s="23">
        <v>10</v>
      </c>
      <c r="V23" s="11">
        <v>1</v>
      </c>
      <c r="W23" s="11"/>
      <c r="X23" s="12">
        <v>0</v>
      </c>
      <c r="Y23" s="9">
        <v>0</v>
      </c>
      <c r="Z23" s="258">
        <f t="shared" si="12"/>
        <v>3.75</v>
      </c>
      <c r="AA23" s="34">
        <f t="shared" si="13"/>
        <v>0</v>
      </c>
      <c r="AB23" s="12">
        <f t="shared" si="14"/>
        <v>3.75</v>
      </c>
      <c r="AC23" s="260">
        <f t="shared" si="15"/>
        <v>3.75</v>
      </c>
    </row>
    <row r="24" spans="1:32" ht="12.75" customHeight="1" outlineLevel="2" x14ac:dyDescent="0.25">
      <c r="A24" s="103" t="s">
        <v>334</v>
      </c>
      <c r="B24" s="10" t="s">
        <v>650</v>
      </c>
      <c r="C24" s="461" t="s">
        <v>19</v>
      </c>
      <c r="D24" s="597" t="s">
        <v>840</v>
      </c>
      <c r="E24" s="10" t="s">
        <v>886</v>
      </c>
      <c r="F24" s="598" t="s">
        <v>839</v>
      </c>
      <c r="G24" s="463">
        <v>5</v>
      </c>
      <c r="H24" s="10" t="s">
        <v>18</v>
      </c>
      <c r="I24" s="57">
        <f>2/3</f>
        <v>0.66666666666666663</v>
      </c>
      <c r="J24" s="57">
        <f t="shared" si="18"/>
        <v>7.5</v>
      </c>
      <c r="K24" s="57"/>
      <c r="L24" s="58">
        <v>0</v>
      </c>
      <c r="M24" s="27">
        <v>0</v>
      </c>
      <c r="N24" s="268">
        <f t="shared" si="16"/>
        <v>5</v>
      </c>
      <c r="O24" s="269">
        <f t="shared" si="17"/>
        <v>0</v>
      </c>
      <c r="P24" s="23">
        <v>0</v>
      </c>
      <c r="Q24" s="11">
        <v>0</v>
      </c>
      <c r="R24" s="11"/>
      <c r="S24" s="12">
        <v>0</v>
      </c>
      <c r="T24" s="27"/>
      <c r="U24" s="23">
        <v>10</v>
      </c>
      <c r="V24" s="11">
        <v>1</v>
      </c>
      <c r="W24" s="11"/>
      <c r="X24" s="12">
        <v>0</v>
      </c>
      <c r="Y24" s="9">
        <v>0</v>
      </c>
      <c r="Z24" s="258">
        <f t="shared" si="12"/>
        <v>7.5</v>
      </c>
      <c r="AA24" s="34">
        <f t="shared" si="13"/>
        <v>0</v>
      </c>
      <c r="AB24" s="12">
        <f t="shared" si="14"/>
        <v>7.5</v>
      </c>
      <c r="AC24" s="260">
        <f t="shared" si="15"/>
        <v>7.5</v>
      </c>
      <c r="AD24" s="577" t="s">
        <v>898</v>
      </c>
    </row>
    <row r="25" spans="1:32" ht="12.75" customHeight="1" outlineLevel="2" x14ac:dyDescent="0.2">
      <c r="A25" s="103" t="s">
        <v>581</v>
      </c>
      <c r="B25" s="10" t="s">
        <v>650</v>
      </c>
      <c r="C25" s="461" t="s">
        <v>19</v>
      </c>
      <c r="D25" s="597" t="s">
        <v>840</v>
      </c>
      <c r="E25" s="10" t="s">
        <v>886</v>
      </c>
      <c r="F25" s="598" t="s">
        <v>839</v>
      </c>
      <c r="G25" s="463">
        <v>5</v>
      </c>
      <c r="H25" s="10" t="s">
        <v>18</v>
      </c>
      <c r="I25" s="57">
        <f>1/3</f>
        <v>0.33333333333333331</v>
      </c>
      <c r="J25" s="57">
        <f t="shared" si="18"/>
        <v>3.75</v>
      </c>
      <c r="K25" s="57"/>
      <c r="L25" s="58">
        <v>0</v>
      </c>
      <c r="M25" s="27">
        <v>0</v>
      </c>
      <c r="N25" s="268">
        <f t="shared" si="16"/>
        <v>2.5</v>
      </c>
      <c r="O25" s="269">
        <f t="shared" si="17"/>
        <v>0</v>
      </c>
      <c r="P25" s="23">
        <v>0</v>
      </c>
      <c r="Q25" s="11">
        <v>0</v>
      </c>
      <c r="R25" s="11"/>
      <c r="S25" s="12">
        <v>0</v>
      </c>
      <c r="T25" s="27"/>
      <c r="U25" s="23">
        <v>10</v>
      </c>
      <c r="V25" s="11">
        <v>1</v>
      </c>
      <c r="W25" s="11"/>
      <c r="X25" s="12">
        <v>0</v>
      </c>
      <c r="Y25" s="9">
        <v>0</v>
      </c>
      <c r="Z25" s="258">
        <f t="shared" si="12"/>
        <v>3.75</v>
      </c>
      <c r="AA25" s="34">
        <f t="shared" si="13"/>
        <v>0</v>
      </c>
      <c r="AB25" s="12">
        <f t="shared" si="14"/>
        <v>3.75</v>
      </c>
      <c r="AC25" s="260">
        <f t="shared" si="15"/>
        <v>3.75</v>
      </c>
    </row>
    <row r="26" spans="1:32" ht="12.75" customHeight="1" outlineLevel="1" x14ac:dyDescent="0.2">
      <c r="A26" s="602"/>
      <c r="B26" s="262"/>
      <c r="C26" s="606" t="s">
        <v>905</v>
      </c>
      <c r="D26" s="603"/>
      <c r="E26" s="262"/>
      <c r="F26" s="604"/>
      <c r="G26" s="605"/>
      <c r="H26" s="262"/>
      <c r="I26" s="265"/>
      <c r="J26" s="265"/>
      <c r="K26" s="265"/>
      <c r="L26" s="266"/>
      <c r="M26" s="267"/>
      <c r="N26" s="268"/>
      <c r="O26" s="269"/>
      <c r="P26" s="270"/>
      <c r="Q26" s="271"/>
      <c r="R26" s="271"/>
      <c r="S26" s="272"/>
      <c r="T26" s="267"/>
      <c r="U26" s="270"/>
      <c r="V26" s="271"/>
      <c r="W26" s="271"/>
      <c r="X26" s="272"/>
      <c r="Y26" s="457"/>
      <c r="Z26" s="458"/>
      <c r="AA26" s="275">
        <f>SUBTOTAL(9,AA14:AA25)</f>
        <v>0</v>
      </c>
      <c r="AB26" s="272">
        <f>SUBTOTAL(9,AB14:AB25)</f>
        <v>37.75</v>
      </c>
      <c r="AC26" s="459">
        <f>SUBTOTAL(9,AC14:AC25)</f>
        <v>37.75</v>
      </c>
    </row>
    <row r="27" spans="1:32" ht="14.1" customHeight="1" outlineLevel="2" x14ac:dyDescent="0.25">
      <c r="A27" s="273" t="s">
        <v>122</v>
      </c>
      <c r="B27" s="262" t="s">
        <v>14</v>
      </c>
      <c r="C27" s="262" t="s">
        <v>48</v>
      </c>
      <c r="D27" s="262" t="s">
        <v>246</v>
      </c>
      <c r="E27" s="262" t="s">
        <v>247</v>
      </c>
      <c r="F27" s="262" t="s">
        <v>248</v>
      </c>
      <c r="G27" s="264">
        <v>6</v>
      </c>
      <c r="H27" s="262" t="s">
        <v>249</v>
      </c>
      <c r="I27" s="265">
        <v>0</v>
      </c>
      <c r="J27" s="265">
        <f>I27*13.5</f>
        <v>0</v>
      </c>
      <c r="K27" s="265">
        <v>0</v>
      </c>
      <c r="L27" s="266">
        <f>I27*4.5</f>
        <v>0</v>
      </c>
      <c r="M27" s="267">
        <v>0</v>
      </c>
      <c r="N27" s="268">
        <f t="shared" ref="N27:N37" si="19">J27*10/3/G27</f>
        <v>0</v>
      </c>
      <c r="O27" s="269">
        <f t="shared" ref="O27:O37" si="20">L27*10/3/G27</f>
        <v>0</v>
      </c>
      <c r="P27" s="270">
        <v>100</v>
      </c>
      <c r="Q27" s="271">
        <v>2</v>
      </c>
      <c r="R27" s="271">
        <v>0</v>
      </c>
      <c r="S27" s="272">
        <v>5</v>
      </c>
      <c r="T27" s="267">
        <v>0</v>
      </c>
      <c r="U27" s="270">
        <v>10</v>
      </c>
      <c r="V27" s="271">
        <v>0.33</v>
      </c>
      <c r="W27" s="271">
        <v>0</v>
      </c>
      <c r="X27" s="272">
        <v>0.5</v>
      </c>
      <c r="Y27" s="457">
        <v>0</v>
      </c>
      <c r="Z27" s="458">
        <f t="shared" ref="Z27:Z37" si="21">J27*(Q27+V27)+L27*(S27+X27)</f>
        <v>0</v>
      </c>
      <c r="AA27" s="275">
        <f t="shared" ref="AA27:AA37" si="22">J27*Q27+L27*S27</f>
        <v>0</v>
      </c>
      <c r="AB27" s="272">
        <f t="shared" ref="AB27:AB37" si="23">J27*V27+L27*X27</f>
        <v>0</v>
      </c>
      <c r="AC27" s="459">
        <f t="shared" ref="AC27:AC37" si="24">Z27</f>
        <v>0</v>
      </c>
      <c r="AD27" s="94" t="s">
        <v>565</v>
      </c>
      <c r="AE27" s="340">
        <v>0.2</v>
      </c>
      <c r="AF27" s="574" t="s">
        <v>862</v>
      </c>
    </row>
    <row r="28" spans="1:32" ht="14.1" customHeight="1" outlineLevel="2" x14ac:dyDescent="0.25">
      <c r="A28" s="9" t="s">
        <v>245</v>
      </c>
      <c r="B28" s="10" t="s">
        <v>14</v>
      </c>
      <c r="C28" s="10" t="s">
        <v>48</v>
      </c>
      <c r="D28" s="10" t="s">
        <v>246</v>
      </c>
      <c r="E28" s="10" t="s">
        <v>247</v>
      </c>
      <c r="F28" s="10" t="s">
        <v>248</v>
      </c>
      <c r="G28" s="67">
        <v>6</v>
      </c>
      <c r="H28" s="10" t="s">
        <v>249</v>
      </c>
      <c r="I28" s="57">
        <v>0.10539999999999999</v>
      </c>
      <c r="J28" s="57">
        <f>I28*13.5</f>
        <v>1.4228999999999998</v>
      </c>
      <c r="K28" s="57">
        <v>0</v>
      </c>
      <c r="L28" s="58">
        <f>I28*4.5</f>
        <v>0.47429999999999994</v>
      </c>
      <c r="M28" s="27">
        <v>0</v>
      </c>
      <c r="N28" s="90">
        <f t="shared" si="19"/>
        <v>0.79049999999999987</v>
      </c>
      <c r="O28" s="91">
        <f t="shared" si="20"/>
        <v>0.26349999999999996</v>
      </c>
      <c r="P28" s="23">
        <v>100</v>
      </c>
      <c r="Q28" s="11">
        <v>2</v>
      </c>
      <c r="R28" s="11">
        <v>0</v>
      </c>
      <c r="S28" s="12">
        <v>5</v>
      </c>
      <c r="T28" s="27">
        <v>0</v>
      </c>
      <c r="U28" s="23">
        <v>10</v>
      </c>
      <c r="V28" s="11">
        <v>0.33</v>
      </c>
      <c r="W28" s="11">
        <v>0</v>
      </c>
      <c r="X28" s="12">
        <v>0.5</v>
      </c>
      <c r="Y28" s="30">
        <v>0</v>
      </c>
      <c r="Z28" s="63">
        <f t="shared" si="21"/>
        <v>5.9240069999999996</v>
      </c>
      <c r="AA28" s="34">
        <f t="shared" si="22"/>
        <v>5.2172999999999998</v>
      </c>
      <c r="AB28" s="12">
        <f t="shared" si="23"/>
        <v>0.70670699999999997</v>
      </c>
      <c r="AC28" s="75">
        <f t="shared" si="24"/>
        <v>5.9240069999999996</v>
      </c>
      <c r="AD28" s="92" t="s">
        <v>566</v>
      </c>
      <c r="AE28" s="340">
        <v>0.02</v>
      </c>
      <c r="AF28" s="574" t="s">
        <v>862</v>
      </c>
    </row>
    <row r="29" spans="1:32" ht="14.1" customHeight="1" outlineLevel="2" x14ac:dyDescent="0.25">
      <c r="A29" s="9" t="s">
        <v>330</v>
      </c>
      <c r="B29" s="10" t="s">
        <v>14</v>
      </c>
      <c r="C29" s="10" t="s">
        <v>48</v>
      </c>
      <c r="D29" s="10" t="s">
        <v>246</v>
      </c>
      <c r="E29" s="10" t="s">
        <v>247</v>
      </c>
      <c r="F29" s="10" t="s">
        <v>248</v>
      </c>
      <c r="G29" s="67">
        <v>6</v>
      </c>
      <c r="H29" s="10" t="s">
        <v>249</v>
      </c>
      <c r="I29" s="57">
        <v>0.28920000000000001</v>
      </c>
      <c r="J29" s="57">
        <f>I29*13.5</f>
        <v>3.9042000000000003</v>
      </c>
      <c r="K29" s="57">
        <v>0</v>
      </c>
      <c r="L29" s="58">
        <f>I29*4.5</f>
        <v>1.3014000000000001</v>
      </c>
      <c r="M29" s="27">
        <v>0</v>
      </c>
      <c r="N29" s="90">
        <f t="shared" si="19"/>
        <v>2.169</v>
      </c>
      <c r="O29" s="91">
        <f t="shared" si="20"/>
        <v>0.72299999999999998</v>
      </c>
      <c r="P29" s="23">
        <v>100</v>
      </c>
      <c r="Q29" s="11">
        <v>2</v>
      </c>
      <c r="R29" s="11">
        <v>0</v>
      </c>
      <c r="S29" s="12">
        <v>5</v>
      </c>
      <c r="T29" s="27">
        <v>0</v>
      </c>
      <c r="U29" s="23">
        <v>10</v>
      </c>
      <c r="V29" s="11">
        <v>0.33</v>
      </c>
      <c r="W29" s="11">
        <v>0</v>
      </c>
      <c r="X29" s="12">
        <v>0.5</v>
      </c>
      <c r="Y29" s="30">
        <v>0</v>
      </c>
      <c r="Z29" s="63">
        <f t="shared" si="21"/>
        <v>16.254486</v>
      </c>
      <c r="AA29" s="34">
        <f t="shared" si="22"/>
        <v>14.3154</v>
      </c>
      <c r="AB29" s="12">
        <f t="shared" si="23"/>
        <v>1.9390860000000003</v>
      </c>
      <c r="AC29" s="75">
        <f t="shared" si="24"/>
        <v>16.254486</v>
      </c>
      <c r="AD29" s="92" t="s">
        <v>567</v>
      </c>
      <c r="AE29" s="340">
        <v>4</v>
      </c>
      <c r="AF29" s="575"/>
    </row>
    <row r="30" spans="1:32" ht="12.75" customHeight="1" outlineLevel="2" x14ac:dyDescent="0.2">
      <c r="A30" s="9" t="s">
        <v>409</v>
      </c>
      <c r="B30" s="10" t="s">
        <v>14</v>
      </c>
      <c r="C30" s="10" t="s">
        <v>48</v>
      </c>
      <c r="D30" s="10" t="s">
        <v>246</v>
      </c>
      <c r="E30" s="10" t="s">
        <v>247</v>
      </c>
      <c r="F30" s="10" t="s">
        <v>248</v>
      </c>
      <c r="G30" s="67">
        <v>6</v>
      </c>
      <c r="H30" s="10" t="s">
        <v>249</v>
      </c>
      <c r="I30" s="57">
        <v>0.10539999999999999</v>
      </c>
      <c r="J30" s="57">
        <f>I30*13.5</f>
        <v>1.4228999999999998</v>
      </c>
      <c r="K30" s="57">
        <v>0</v>
      </c>
      <c r="L30" s="58">
        <f>I30*4.5</f>
        <v>0.47429999999999994</v>
      </c>
      <c r="M30" s="27">
        <v>0</v>
      </c>
      <c r="N30" s="90">
        <f t="shared" si="19"/>
        <v>0.79049999999999987</v>
      </c>
      <c r="O30" s="91">
        <f t="shared" si="20"/>
        <v>0.26349999999999996</v>
      </c>
      <c r="P30" s="23">
        <v>100</v>
      </c>
      <c r="Q30" s="11">
        <v>2</v>
      </c>
      <c r="R30" s="11">
        <v>0</v>
      </c>
      <c r="S30" s="12">
        <v>5</v>
      </c>
      <c r="T30" s="27">
        <v>0</v>
      </c>
      <c r="U30" s="23">
        <v>10</v>
      </c>
      <c r="V30" s="11">
        <v>0.33</v>
      </c>
      <c r="W30" s="11">
        <v>0</v>
      </c>
      <c r="X30" s="12">
        <v>0.5</v>
      </c>
      <c r="Y30" s="30">
        <v>0</v>
      </c>
      <c r="Z30" s="63">
        <f t="shared" si="21"/>
        <v>5.9240069999999996</v>
      </c>
      <c r="AA30" s="34">
        <f t="shared" si="22"/>
        <v>5.2172999999999998</v>
      </c>
      <c r="AB30" s="12">
        <f t="shared" si="23"/>
        <v>0.70670699999999997</v>
      </c>
      <c r="AC30" s="75">
        <f t="shared" si="24"/>
        <v>5.9240069999999996</v>
      </c>
      <c r="AD30" s="61" t="s">
        <v>569</v>
      </c>
      <c r="AE30" s="47">
        <f>(AE29-3)*4.5</f>
        <v>4.5</v>
      </c>
      <c r="AF30" s="575"/>
    </row>
    <row r="31" spans="1:32" ht="12.75" customHeight="1" outlineLevel="2" x14ac:dyDescent="0.2">
      <c r="A31" s="9" t="s">
        <v>492</v>
      </c>
      <c r="B31" s="10" t="s">
        <v>14</v>
      </c>
      <c r="C31" s="10" t="s">
        <v>48</v>
      </c>
      <c r="D31" s="10" t="s">
        <v>246</v>
      </c>
      <c r="E31" s="10" t="s">
        <v>247</v>
      </c>
      <c r="F31" s="10" t="s">
        <v>248</v>
      </c>
      <c r="G31" s="67">
        <v>6</v>
      </c>
      <c r="H31" s="10" t="s">
        <v>249</v>
      </c>
      <c r="I31" s="57">
        <v>0.5</v>
      </c>
      <c r="J31" s="57">
        <f>I31*13.5</f>
        <v>6.75</v>
      </c>
      <c r="K31" s="57">
        <v>0</v>
      </c>
      <c r="L31" s="58">
        <f>I31*4.5</f>
        <v>2.25</v>
      </c>
      <c r="M31" s="27">
        <v>0</v>
      </c>
      <c r="N31" s="90">
        <f t="shared" si="19"/>
        <v>3.75</v>
      </c>
      <c r="O31" s="91">
        <f t="shared" si="20"/>
        <v>1.25</v>
      </c>
      <c r="P31" s="23">
        <v>100</v>
      </c>
      <c r="Q31" s="11">
        <v>2</v>
      </c>
      <c r="R31" s="11">
        <v>0</v>
      </c>
      <c r="S31" s="12">
        <v>5</v>
      </c>
      <c r="T31" s="27">
        <v>0</v>
      </c>
      <c r="U31" s="23">
        <v>10</v>
      </c>
      <c r="V31" s="11">
        <v>0.33</v>
      </c>
      <c r="W31" s="11">
        <v>0</v>
      </c>
      <c r="X31" s="12">
        <v>0.5</v>
      </c>
      <c r="Y31" s="30">
        <v>0</v>
      </c>
      <c r="Z31" s="63">
        <f t="shared" si="21"/>
        <v>28.102499999999999</v>
      </c>
      <c r="AA31" s="34">
        <f t="shared" si="22"/>
        <v>24.75</v>
      </c>
      <c r="AB31" s="12">
        <f t="shared" si="23"/>
        <v>3.3525</v>
      </c>
      <c r="AC31" s="75">
        <f t="shared" si="24"/>
        <v>28.102499999999999</v>
      </c>
      <c r="AF31" s="575"/>
    </row>
    <row r="32" spans="1:32" ht="12.75" customHeight="1" outlineLevel="2" x14ac:dyDescent="0.25">
      <c r="A32" s="9" t="s">
        <v>369</v>
      </c>
      <c r="B32" s="10" t="s">
        <v>14</v>
      </c>
      <c r="C32" s="10" t="s">
        <v>48</v>
      </c>
      <c r="D32" s="10" t="s">
        <v>370</v>
      </c>
      <c r="E32" s="10" t="s">
        <v>371</v>
      </c>
      <c r="F32" s="10" t="s">
        <v>372</v>
      </c>
      <c r="G32" s="67">
        <v>6</v>
      </c>
      <c r="H32" s="10" t="s">
        <v>47</v>
      </c>
      <c r="I32" s="57">
        <v>1</v>
      </c>
      <c r="J32" s="57">
        <v>9</v>
      </c>
      <c r="K32" s="57">
        <v>0</v>
      </c>
      <c r="L32" s="58">
        <v>9</v>
      </c>
      <c r="M32" s="27">
        <v>0</v>
      </c>
      <c r="N32" s="90">
        <f t="shared" si="19"/>
        <v>5</v>
      </c>
      <c r="O32" s="91">
        <f t="shared" si="20"/>
        <v>5</v>
      </c>
      <c r="P32" s="23">
        <v>100</v>
      </c>
      <c r="Q32" s="11">
        <v>2</v>
      </c>
      <c r="R32" s="11">
        <v>0</v>
      </c>
      <c r="S32" s="12">
        <v>5</v>
      </c>
      <c r="T32" s="27">
        <v>0</v>
      </c>
      <c r="U32" s="23">
        <v>20</v>
      </c>
      <c r="V32" s="11">
        <v>0.33</v>
      </c>
      <c r="W32" s="11">
        <v>0</v>
      </c>
      <c r="X32" s="12">
        <v>1</v>
      </c>
      <c r="Y32" s="30">
        <v>0</v>
      </c>
      <c r="Z32" s="63">
        <f t="shared" si="21"/>
        <v>74.97</v>
      </c>
      <c r="AA32" s="34">
        <f t="shared" si="22"/>
        <v>63</v>
      </c>
      <c r="AB32" s="12">
        <f t="shared" si="23"/>
        <v>11.97</v>
      </c>
      <c r="AC32" s="75">
        <f t="shared" si="24"/>
        <v>74.97</v>
      </c>
      <c r="AD32" s="341" t="s">
        <v>887</v>
      </c>
      <c r="AE32" s="340">
        <v>0.4</v>
      </c>
      <c r="AF32" s="574" t="s">
        <v>862</v>
      </c>
    </row>
    <row r="33" spans="1:32" outlineLevel="2" x14ac:dyDescent="0.2">
      <c r="A33" s="103" t="s">
        <v>581</v>
      </c>
      <c r="B33" s="10" t="s">
        <v>14</v>
      </c>
      <c r="C33" s="10" t="s">
        <v>48</v>
      </c>
      <c r="D33" s="10" t="s">
        <v>467</v>
      </c>
      <c r="E33" s="10" t="s">
        <v>468</v>
      </c>
      <c r="F33" s="10" t="s">
        <v>469</v>
      </c>
      <c r="G33" s="67">
        <v>6</v>
      </c>
      <c r="H33" s="10" t="s">
        <v>47</v>
      </c>
      <c r="I33" s="57">
        <v>1</v>
      </c>
      <c r="J33" s="57">
        <v>18</v>
      </c>
      <c r="K33" s="57">
        <v>0</v>
      </c>
      <c r="L33" s="58">
        <v>0</v>
      </c>
      <c r="M33" s="27">
        <v>0</v>
      </c>
      <c r="N33" s="90">
        <f t="shared" si="19"/>
        <v>10</v>
      </c>
      <c r="O33" s="91">
        <f t="shared" si="20"/>
        <v>0</v>
      </c>
      <c r="P33" s="23">
        <v>100</v>
      </c>
      <c r="Q33" s="11">
        <v>2</v>
      </c>
      <c r="R33" s="11">
        <v>0</v>
      </c>
      <c r="S33" s="12">
        <v>0</v>
      </c>
      <c r="T33" s="27">
        <v>0</v>
      </c>
      <c r="U33" s="23">
        <v>40</v>
      </c>
      <c r="V33" s="11">
        <v>1</v>
      </c>
      <c r="W33" s="11">
        <v>0</v>
      </c>
      <c r="X33" s="12">
        <v>0</v>
      </c>
      <c r="Y33" s="30">
        <v>0</v>
      </c>
      <c r="Z33" s="63">
        <f t="shared" si="21"/>
        <v>54</v>
      </c>
      <c r="AA33" s="34">
        <f t="shared" si="22"/>
        <v>36</v>
      </c>
      <c r="AB33" s="12">
        <f t="shared" si="23"/>
        <v>18</v>
      </c>
      <c r="AC33" s="75">
        <f t="shared" si="24"/>
        <v>54</v>
      </c>
      <c r="AE33" s="47"/>
    </row>
    <row r="34" spans="1:32" outlineLevel="2" x14ac:dyDescent="0.2">
      <c r="A34" s="103" t="s">
        <v>581</v>
      </c>
      <c r="B34" s="10" t="s">
        <v>14</v>
      </c>
      <c r="C34" s="10" t="s">
        <v>48</v>
      </c>
      <c r="D34" s="10" t="s">
        <v>467</v>
      </c>
      <c r="E34" s="10" t="s">
        <v>468</v>
      </c>
      <c r="F34" s="10" t="s">
        <v>579</v>
      </c>
      <c r="G34" s="67">
        <v>6</v>
      </c>
      <c r="H34" s="10" t="s">
        <v>47</v>
      </c>
      <c r="I34" s="57">
        <v>1</v>
      </c>
      <c r="J34" s="57">
        <v>0</v>
      </c>
      <c r="K34" s="57">
        <v>0</v>
      </c>
      <c r="L34" s="58">
        <v>2.25</v>
      </c>
      <c r="M34" s="27">
        <v>0</v>
      </c>
      <c r="N34" s="90">
        <f t="shared" si="19"/>
        <v>0</v>
      </c>
      <c r="O34" s="91">
        <f t="shared" si="20"/>
        <v>1.25</v>
      </c>
      <c r="P34" s="23">
        <v>30</v>
      </c>
      <c r="Q34" s="11">
        <v>0</v>
      </c>
      <c r="R34" s="11">
        <v>0</v>
      </c>
      <c r="S34" s="12">
        <v>3</v>
      </c>
      <c r="T34" s="27">
        <v>0</v>
      </c>
      <c r="U34" s="23">
        <v>0</v>
      </c>
      <c r="V34" s="11">
        <v>0</v>
      </c>
      <c r="W34" s="11">
        <v>0</v>
      </c>
      <c r="X34" s="12">
        <v>0</v>
      </c>
      <c r="Y34" s="30">
        <v>0</v>
      </c>
      <c r="Z34" s="63">
        <f t="shared" si="21"/>
        <v>6.75</v>
      </c>
      <c r="AA34" s="34">
        <f t="shared" si="22"/>
        <v>6.75</v>
      </c>
      <c r="AB34" s="12">
        <f t="shared" si="23"/>
        <v>0</v>
      </c>
      <c r="AC34" s="75">
        <f t="shared" si="24"/>
        <v>6.75</v>
      </c>
    </row>
    <row r="35" spans="1:32" outlineLevel="2" x14ac:dyDescent="0.2">
      <c r="A35" s="9" t="s">
        <v>330</v>
      </c>
      <c r="B35" s="10" t="s">
        <v>14</v>
      </c>
      <c r="C35" s="10" t="s">
        <v>48</v>
      </c>
      <c r="D35" s="10" t="s">
        <v>331</v>
      </c>
      <c r="E35" s="10" t="s">
        <v>332</v>
      </c>
      <c r="F35" s="10" t="s">
        <v>333</v>
      </c>
      <c r="G35" s="67">
        <v>6</v>
      </c>
      <c r="H35" s="10" t="s">
        <v>47</v>
      </c>
      <c r="I35" s="57">
        <v>1</v>
      </c>
      <c r="J35" s="57">
        <v>9</v>
      </c>
      <c r="K35" s="57">
        <v>0</v>
      </c>
      <c r="L35" s="58">
        <v>9</v>
      </c>
      <c r="M35" s="27">
        <v>0</v>
      </c>
      <c r="N35" s="90">
        <f t="shared" si="19"/>
        <v>5</v>
      </c>
      <c r="O35" s="91">
        <f t="shared" si="20"/>
        <v>5</v>
      </c>
      <c r="P35" s="23">
        <v>100</v>
      </c>
      <c r="Q35" s="11">
        <v>2</v>
      </c>
      <c r="R35" s="11">
        <v>0</v>
      </c>
      <c r="S35" s="12">
        <v>5</v>
      </c>
      <c r="T35" s="27">
        <v>0</v>
      </c>
      <c r="U35" s="23">
        <v>40</v>
      </c>
      <c r="V35" s="11">
        <v>1</v>
      </c>
      <c r="W35" s="11">
        <v>0</v>
      </c>
      <c r="X35" s="12">
        <v>2</v>
      </c>
      <c r="Y35" s="30">
        <v>0</v>
      </c>
      <c r="Z35" s="63">
        <f t="shared" si="21"/>
        <v>90</v>
      </c>
      <c r="AA35" s="34">
        <f t="shared" si="22"/>
        <v>63</v>
      </c>
      <c r="AB35" s="12">
        <f t="shared" si="23"/>
        <v>27</v>
      </c>
      <c r="AC35" s="75">
        <f t="shared" si="24"/>
        <v>90</v>
      </c>
    </row>
    <row r="36" spans="1:32" outlineLevel="2" x14ac:dyDescent="0.2">
      <c r="A36" s="103" t="s">
        <v>582</v>
      </c>
      <c r="B36" s="10" t="s">
        <v>14</v>
      </c>
      <c r="C36" s="10" t="s">
        <v>48</v>
      </c>
      <c r="D36" s="10" t="s">
        <v>360</v>
      </c>
      <c r="E36" s="10" t="s">
        <v>361</v>
      </c>
      <c r="F36" s="10" t="s">
        <v>362</v>
      </c>
      <c r="G36" s="67">
        <v>6</v>
      </c>
      <c r="H36" s="10" t="s">
        <v>47</v>
      </c>
      <c r="I36" s="57">
        <v>1</v>
      </c>
      <c r="J36" s="57">
        <v>15.75</v>
      </c>
      <c r="K36" s="57">
        <v>0</v>
      </c>
      <c r="L36" s="58">
        <v>2.25</v>
      </c>
      <c r="M36" s="27">
        <v>0</v>
      </c>
      <c r="N36" s="90">
        <f t="shared" si="19"/>
        <v>8.75</v>
      </c>
      <c r="O36" s="91">
        <f t="shared" si="20"/>
        <v>1.25</v>
      </c>
      <c r="P36" s="23">
        <v>100</v>
      </c>
      <c r="Q36" s="11">
        <v>2</v>
      </c>
      <c r="R36" s="11">
        <v>0</v>
      </c>
      <c r="S36" s="12">
        <v>5</v>
      </c>
      <c r="T36" s="27">
        <v>0</v>
      </c>
      <c r="U36" s="23">
        <v>40</v>
      </c>
      <c r="V36" s="11">
        <v>1</v>
      </c>
      <c r="W36" s="11">
        <v>0</v>
      </c>
      <c r="X36" s="12">
        <v>2</v>
      </c>
      <c r="Y36" s="30">
        <v>0</v>
      </c>
      <c r="Z36" s="63">
        <f t="shared" si="21"/>
        <v>63</v>
      </c>
      <c r="AA36" s="34">
        <f t="shared" si="22"/>
        <v>42.75</v>
      </c>
      <c r="AB36" s="12">
        <f t="shared" si="23"/>
        <v>20.25</v>
      </c>
      <c r="AC36" s="75">
        <f t="shared" si="24"/>
        <v>63</v>
      </c>
      <c r="AF36" s="69">
        <f>AE39-AF39</f>
        <v>-9.9999999999454303E-2</v>
      </c>
    </row>
    <row r="37" spans="1:32" ht="12.75" customHeight="1" outlineLevel="2" x14ac:dyDescent="0.2">
      <c r="A37" s="103" t="s">
        <v>582</v>
      </c>
      <c r="B37" s="10" t="s">
        <v>14</v>
      </c>
      <c r="C37" s="10" t="s">
        <v>48</v>
      </c>
      <c r="D37" s="10" t="s">
        <v>360</v>
      </c>
      <c r="E37" s="10" t="s">
        <v>361</v>
      </c>
      <c r="F37" s="10" t="s">
        <v>580</v>
      </c>
      <c r="G37" s="67">
        <v>6</v>
      </c>
      <c r="H37" s="10" t="s">
        <v>47</v>
      </c>
      <c r="I37" s="57">
        <v>1</v>
      </c>
      <c r="J37" s="57">
        <v>0</v>
      </c>
      <c r="K37" s="57">
        <v>0</v>
      </c>
      <c r="L37" s="58">
        <v>2.25</v>
      </c>
      <c r="M37" s="27">
        <v>0</v>
      </c>
      <c r="N37" s="90">
        <f t="shared" si="19"/>
        <v>0</v>
      </c>
      <c r="O37" s="91">
        <f t="shared" si="20"/>
        <v>1.25</v>
      </c>
      <c r="P37" s="23">
        <v>20</v>
      </c>
      <c r="Q37" s="11">
        <v>0</v>
      </c>
      <c r="R37" s="11">
        <v>0</v>
      </c>
      <c r="S37" s="12">
        <v>2</v>
      </c>
      <c r="T37" s="27">
        <v>0</v>
      </c>
      <c r="U37" s="23">
        <v>0</v>
      </c>
      <c r="V37" s="11">
        <v>0</v>
      </c>
      <c r="W37" s="11">
        <v>0</v>
      </c>
      <c r="X37" s="12">
        <v>0</v>
      </c>
      <c r="Y37" s="30">
        <v>0</v>
      </c>
      <c r="Z37" s="63">
        <f t="shared" si="21"/>
        <v>4.5</v>
      </c>
      <c r="AA37" s="34">
        <f t="shared" si="22"/>
        <v>4.5</v>
      </c>
      <c r="AB37" s="12">
        <f t="shared" si="23"/>
        <v>0</v>
      </c>
      <c r="AC37" s="75">
        <f t="shared" si="24"/>
        <v>4.5</v>
      </c>
    </row>
    <row r="38" spans="1:32" ht="12.75" customHeight="1" outlineLevel="1" x14ac:dyDescent="0.2">
      <c r="A38" s="103"/>
      <c r="B38" s="10"/>
      <c r="C38" s="600" t="s">
        <v>904</v>
      </c>
      <c r="D38" s="10"/>
      <c r="E38" s="10"/>
      <c r="F38" s="10"/>
      <c r="G38" s="67"/>
      <c r="H38" s="10"/>
      <c r="I38" s="57"/>
      <c r="J38" s="57"/>
      <c r="K38" s="57"/>
      <c r="L38" s="58"/>
      <c r="M38" s="27"/>
      <c r="N38" s="90"/>
      <c r="O38" s="91"/>
      <c r="P38" s="23"/>
      <c r="Q38" s="11"/>
      <c r="R38" s="11"/>
      <c r="S38" s="12"/>
      <c r="T38" s="27"/>
      <c r="U38" s="23"/>
      <c r="V38" s="11"/>
      <c r="W38" s="11"/>
      <c r="X38" s="12"/>
      <c r="Y38" s="30"/>
      <c r="Z38" s="63"/>
      <c r="AA38" s="34">
        <f>SUBTOTAL(9,AA27:AA37)</f>
        <v>265.5</v>
      </c>
      <c r="AB38" s="12">
        <f>SUBTOTAL(9,AB27:AB37)</f>
        <v>83.924999999999997</v>
      </c>
      <c r="AC38" s="75">
        <f>SUBTOTAL(9,AC27:AC37)</f>
        <v>349.42500000000001</v>
      </c>
    </row>
    <row r="39" spans="1:32" ht="12.75" customHeight="1" outlineLevel="2" x14ac:dyDescent="0.25">
      <c r="A39" s="9" t="s">
        <v>334</v>
      </c>
      <c r="B39" s="10" t="s">
        <v>14</v>
      </c>
      <c r="C39" s="10" t="s">
        <v>19</v>
      </c>
      <c r="D39" s="10" t="s">
        <v>335</v>
      </c>
      <c r="E39" s="10" t="s">
        <v>336</v>
      </c>
      <c r="F39" s="10" t="s">
        <v>337</v>
      </c>
      <c r="G39" s="67">
        <v>6</v>
      </c>
      <c r="H39" s="10" t="s">
        <v>47</v>
      </c>
      <c r="I39" s="57">
        <v>1</v>
      </c>
      <c r="J39" s="57">
        <v>9</v>
      </c>
      <c r="K39" s="57">
        <v>0</v>
      </c>
      <c r="L39" s="58">
        <v>9</v>
      </c>
      <c r="M39" s="27">
        <v>0</v>
      </c>
      <c r="N39" s="90">
        <f>J39*10/3/G39</f>
        <v>5</v>
      </c>
      <c r="O39" s="91">
        <f>L39*10/3/G39</f>
        <v>5</v>
      </c>
      <c r="P39" s="23">
        <v>30</v>
      </c>
      <c r="Q39" s="11">
        <v>0.8</v>
      </c>
      <c r="R39" s="11">
        <v>0</v>
      </c>
      <c r="S39" s="12">
        <v>1.5</v>
      </c>
      <c r="T39" s="27">
        <v>0</v>
      </c>
      <c r="U39" s="23">
        <v>60</v>
      </c>
      <c r="V39" s="11">
        <v>1</v>
      </c>
      <c r="W39" s="11">
        <v>0</v>
      </c>
      <c r="X39" s="12">
        <v>3</v>
      </c>
      <c r="Y39" s="30">
        <v>0</v>
      </c>
      <c r="Z39" s="63">
        <f>J39*(Q39+V39)+L39*(S39+X39)</f>
        <v>56.7</v>
      </c>
      <c r="AA39" s="34">
        <f>J39*Q39+L39*S39</f>
        <v>20.7</v>
      </c>
      <c r="AB39" s="12">
        <f>J39*V39+L39*X39</f>
        <v>36</v>
      </c>
      <c r="AC39" s="75">
        <f>Z39</f>
        <v>56.7</v>
      </c>
      <c r="AD39" s="92" t="s">
        <v>564</v>
      </c>
      <c r="AE39" s="93">
        <f>AC443</f>
        <v>7404.8</v>
      </c>
      <c r="AF39" s="224">
        <v>7404.9</v>
      </c>
    </row>
    <row r="40" spans="1:32" ht="12.75" customHeight="1" outlineLevel="2" x14ac:dyDescent="0.2">
      <c r="A40" s="103" t="s">
        <v>582</v>
      </c>
      <c r="B40" s="10" t="s">
        <v>14</v>
      </c>
      <c r="C40" s="10" t="s">
        <v>19</v>
      </c>
      <c r="D40" s="10" t="s">
        <v>363</v>
      </c>
      <c r="E40" s="10" t="s">
        <v>364</v>
      </c>
      <c r="F40" s="10" t="s">
        <v>365</v>
      </c>
      <c r="G40" s="67">
        <v>6</v>
      </c>
      <c r="H40" s="10" t="s">
        <v>47</v>
      </c>
      <c r="I40" s="57">
        <v>1</v>
      </c>
      <c r="J40" s="57">
        <v>15.75</v>
      </c>
      <c r="K40" s="57">
        <v>0</v>
      </c>
      <c r="L40" s="58">
        <v>2.25</v>
      </c>
      <c r="M40" s="27">
        <v>0</v>
      </c>
      <c r="N40" s="90">
        <f>J40*10/3/G40</f>
        <v>8.75</v>
      </c>
      <c r="O40" s="91">
        <f>L40*10/3/G40</f>
        <v>1.25</v>
      </c>
      <c r="P40" s="23">
        <v>30</v>
      </c>
      <c r="Q40" s="11">
        <v>0.8</v>
      </c>
      <c r="R40" s="11">
        <v>0</v>
      </c>
      <c r="S40" s="12">
        <v>1.5</v>
      </c>
      <c r="T40" s="27">
        <v>0</v>
      </c>
      <c r="U40" s="23">
        <v>80</v>
      </c>
      <c r="V40" s="11">
        <v>2</v>
      </c>
      <c r="W40" s="11">
        <v>0</v>
      </c>
      <c r="X40" s="12">
        <v>4</v>
      </c>
      <c r="Y40" s="30">
        <v>0</v>
      </c>
      <c r="Z40" s="63">
        <f>J40*(Q40+V40)+L40*(S40+X40)</f>
        <v>56.474999999999994</v>
      </c>
      <c r="AA40" s="34">
        <f>J40*Q40+L40*S40</f>
        <v>15.975000000000001</v>
      </c>
      <c r="AB40" s="12">
        <f>J40*V40+L40*X40</f>
        <v>40.5</v>
      </c>
      <c r="AC40" s="75">
        <f>Z40</f>
        <v>56.474999999999994</v>
      </c>
      <c r="AE40" s="47"/>
    </row>
    <row r="41" spans="1:32" ht="12.75" customHeight="1" outlineLevel="2" x14ac:dyDescent="0.25">
      <c r="A41" s="103" t="s">
        <v>581</v>
      </c>
      <c r="B41" s="10" t="s">
        <v>14</v>
      </c>
      <c r="C41" s="10" t="s">
        <v>19</v>
      </c>
      <c r="D41" s="10" t="s">
        <v>479</v>
      </c>
      <c r="E41" s="10" t="s">
        <v>480</v>
      </c>
      <c r="F41" s="10" t="s">
        <v>481</v>
      </c>
      <c r="G41" s="67">
        <v>6</v>
      </c>
      <c r="H41" s="10" t="s">
        <v>18</v>
      </c>
      <c r="I41" s="57">
        <v>1</v>
      </c>
      <c r="J41" s="57">
        <v>13.5</v>
      </c>
      <c r="K41" s="57">
        <v>0</v>
      </c>
      <c r="L41" s="58">
        <v>4.5</v>
      </c>
      <c r="M41" s="27">
        <v>0</v>
      </c>
      <c r="N41" s="90">
        <f>J41*10/3/G41</f>
        <v>7.5</v>
      </c>
      <c r="O41" s="91">
        <f>L41*10/3/G41</f>
        <v>2.5</v>
      </c>
      <c r="P41" s="23">
        <v>40</v>
      </c>
      <c r="Q41" s="11">
        <v>1</v>
      </c>
      <c r="R41" s="11">
        <v>0</v>
      </c>
      <c r="S41" s="12">
        <v>2</v>
      </c>
      <c r="T41" s="27">
        <v>0</v>
      </c>
      <c r="U41" s="23">
        <v>120</v>
      </c>
      <c r="V41" s="11">
        <v>2</v>
      </c>
      <c r="W41" s="11">
        <v>0</v>
      </c>
      <c r="X41" s="12">
        <v>6</v>
      </c>
      <c r="Y41" s="30">
        <v>0</v>
      </c>
      <c r="Z41" s="63">
        <f>J41*(Q41+V41)+L41*(S41+X41)</f>
        <v>76.5</v>
      </c>
      <c r="AA41" s="34">
        <f>J41*Q41+L41*S41</f>
        <v>22.5</v>
      </c>
      <c r="AB41" s="12">
        <f>J41*V41+L41*X41</f>
        <v>54</v>
      </c>
      <c r="AC41" s="75">
        <f>Z41</f>
        <v>76.5</v>
      </c>
      <c r="AD41" s="202" t="s">
        <v>632</v>
      </c>
      <c r="AE41" s="203">
        <v>7369</v>
      </c>
      <c r="AF41" s="69"/>
    </row>
    <row r="42" spans="1:32" ht="12.75" customHeight="1" outlineLevel="2" x14ac:dyDescent="0.25">
      <c r="A42" s="9" t="s">
        <v>7</v>
      </c>
      <c r="B42" s="10" t="s">
        <v>14</v>
      </c>
      <c r="C42" s="10" t="s">
        <v>19</v>
      </c>
      <c r="D42" s="10" t="s">
        <v>15</v>
      </c>
      <c r="E42" s="10" t="s">
        <v>16</v>
      </c>
      <c r="F42" s="10" t="s">
        <v>17</v>
      </c>
      <c r="G42" s="67">
        <v>6</v>
      </c>
      <c r="H42" s="10" t="s">
        <v>18</v>
      </c>
      <c r="I42" s="57">
        <v>1</v>
      </c>
      <c r="J42" s="57">
        <v>13.5</v>
      </c>
      <c r="K42" s="57">
        <v>0</v>
      </c>
      <c r="L42" s="58">
        <v>4.5</v>
      </c>
      <c r="M42" s="27">
        <v>0</v>
      </c>
      <c r="N42" s="90">
        <f>J42*10/3/G42</f>
        <v>7.5</v>
      </c>
      <c r="O42" s="91">
        <f>L42*10/3/G42</f>
        <v>2.5</v>
      </c>
      <c r="P42" s="23">
        <v>0</v>
      </c>
      <c r="Q42" s="11">
        <v>0</v>
      </c>
      <c r="R42" s="11">
        <v>0</v>
      </c>
      <c r="S42" s="12">
        <v>0</v>
      </c>
      <c r="T42" s="27">
        <v>0</v>
      </c>
      <c r="U42" s="23">
        <v>120</v>
      </c>
      <c r="V42" s="11">
        <v>2</v>
      </c>
      <c r="W42" s="11">
        <v>0</v>
      </c>
      <c r="X42" s="12">
        <v>6</v>
      </c>
      <c r="Y42" s="30">
        <v>0</v>
      </c>
      <c r="Z42" s="63">
        <f>J42*(Q42+V42)+L42*(S42+X42)</f>
        <v>54</v>
      </c>
      <c r="AA42" s="34">
        <f>J42*Q42+L42*S42</f>
        <v>0</v>
      </c>
      <c r="AB42" s="12">
        <f>J42*V42+L42*X42</f>
        <v>54</v>
      </c>
      <c r="AC42" s="75">
        <f>Z42</f>
        <v>54</v>
      </c>
      <c r="AD42" s="95" t="s">
        <v>573</v>
      </c>
      <c r="AE42" s="93">
        <f>AE39-AE41</f>
        <v>35.800000000000182</v>
      </c>
      <c r="AF42" s="6" t="s">
        <v>863</v>
      </c>
    </row>
    <row r="43" spans="1:32" ht="12.75" customHeight="1" outlineLevel="2" x14ac:dyDescent="0.2">
      <c r="A43" s="9" t="s">
        <v>79</v>
      </c>
      <c r="B43" s="10" t="s">
        <v>14</v>
      </c>
      <c r="C43" s="10" t="s">
        <v>19</v>
      </c>
      <c r="D43" s="10" t="s">
        <v>98</v>
      </c>
      <c r="E43" s="10" t="s">
        <v>82</v>
      </c>
      <c r="F43" s="10" t="s">
        <v>83</v>
      </c>
      <c r="G43" s="67">
        <v>6</v>
      </c>
      <c r="H43" s="10" t="s">
        <v>84</v>
      </c>
      <c r="I43" s="57">
        <v>1</v>
      </c>
      <c r="J43" s="57">
        <v>9</v>
      </c>
      <c r="K43" s="57">
        <v>0</v>
      </c>
      <c r="L43" s="58">
        <v>9</v>
      </c>
      <c r="M43" s="27">
        <v>0</v>
      </c>
      <c r="N43" s="90">
        <f>J43*10/3/G43</f>
        <v>5</v>
      </c>
      <c r="O43" s="91">
        <f>L43*10/3/G43</f>
        <v>5</v>
      </c>
      <c r="P43" s="23">
        <v>60</v>
      </c>
      <c r="Q43" s="11">
        <v>1</v>
      </c>
      <c r="R43" s="11">
        <v>0</v>
      </c>
      <c r="S43" s="12">
        <v>4</v>
      </c>
      <c r="T43" s="27">
        <v>0</v>
      </c>
      <c r="U43" s="23">
        <v>90</v>
      </c>
      <c r="V43" s="11">
        <v>2</v>
      </c>
      <c r="W43" s="11">
        <v>0</v>
      </c>
      <c r="X43" s="12">
        <v>6</v>
      </c>
      <c r="Y43" s="30">
        <v>0</v>
      </c>
      <c r="Z43" s="63">
        <f>J43*(Q43+V43)+L43*(S43+X43)</f>
        <v>117</v>
      </c>
      <c r="AA43" s="34">
        <f>J43*Q43+L43*S43</f>
        <v>45</v>
      </c>
      <c r="AB43" s="12">
        <f>J43*V43+L43*X43</f>
        <v>72</v>
      </c>
      <c r="AC43" s="75">
        <f>Z43</f>
        <v>117</v>
      </c>
      <c r="AE43" s="471">
        <f>36-AE42</f>
        <v>0.1999999999998181</v>
      </c>
      <c r="AF43" s="497" t="s">
        <v>861</v>
      </c>
    </row>
    <row r="44" spans="1:32" ht="12.75" customHeight="1" outlineLevel="1" x14ac:dyDescent="0.2">
      <c r="A44" s="9"/>
      <c r="B44" s="10"/>
      <c r="C44" s="600" t="s">
        <v>905</v>
      </c>
      <c r="D44" s="10"/>
      <c r="E44" s="10"/>
      <c r="F44" s="10"/>
      <c r="G44" s="67"/>
      <c r="H44" s="10"/>
      <c r="I44" s="57"/>
      <c r="J44" s="57"/>
      <c r="K44" s="57"/>
      <c r="L44" s="58"/>
      <c r="M44" s="27"/>
      <c r="N44" s="90"/>
      <c r="O44" s="91"/>
      <c r="P44" s="23"/>
      <c r="Q44" s="11"/>
      <c r="R44" s="11"/>
      <c r="S44" s="12"/>
      <c r="T44" s="27"/>
      <c r="U44" s="23"/>
      <c r="V44" s="11"/>
      <c r="W44" s="11"/>
      <c r="X44" s="12"/>
      <c r="Y44" s="30"/>
      <c r="Z44" s="63"/>
      <c r="AA44" s="34">
        <f>SUBTOTAL(9,AA39:AA43)</f>
        <v>104.175</v>
      </c>
      <c r="AB44" s="12">
        <f>SUBTOTAL(9,AB39:AB43)</f>
        <v>256.5</v>
      </c>
      <c r="AC44" s="75">
        <f>SUBTOTAL(9,AC39:AC43)</f>
        <v>360.67500000000001</v>
      </c>
      <c r="AE44" s="607"/>
      <c r="AF44" s="497"/>
    </row>
    <row r="45" spans="1:32" ht="12.75" customHeight="1" outlineLevel="2" x14ac:dyDescent="0.2">
      <c r="A45" s="103" t="s">
        <v>581</v>
      </c>
      <c r="B45" s="10" t="s">
        <v>14</v>
      </c>
      <c r="C45" s="10" t="s">
        <v>23</v>
      </c>
      <c r="D45" s="10" t="s">
        <v>476</v>
      </c>
      <c r="E45" s="10" t="s">
        <v>477</v>
      </c>
      <c r="F45" s="10" t="s">
        <v>478</v>
      </c>
      <c r="G45" s="67">
        <v>6</v>
      </c>
      <c r="H45" s="10" t="s">
        <v>47</v>
      </c>
      <c r="I45" s="57">
        <v>1</v>
      </c>
      <c r="J45" s="57">
        <v>13.5</v>
      </c>
      <c r="K45" s="57">
        <v>0</v>
      </c>
      <c r="L45" s="58">
        <v>4.5</v>
      </c>
      <c r="M45" s="27">
        <v>0</v>
      </c>
      <c r="N45" s="90">
        <f t="shared" ref="N45:N54" si="25">J45*10/3/G45</f>
        <v>7.5</v>
      </c>
      <c r="O45" s="91">
        <f t="shared" ref="O45:O54" si="26">L45*10/3/G45</f>
        <v>2.5</v>
      </c>
      <c r="P45" s="23">
        <v>85</v>
      </c>
      <c r="Q45" s="11">
        <v>2</v>
      </c>
      <c r="R45" s="11">
        <v>0</v>
      </c>
      <c r="S45" s="12">
        <v>5</v>
      </c>
      <c r="T45" s="27">
        <v>0</v>
      </c>
      <c r="U45" s="23">
        <v>0</v>
      </c>
      <c r="V45" s="11">
        <v>0</v>
      </c>
      <c r="W45" s="11">
        <v>0</v>
      </c>
      <c r="X45" s="12">
        <v>0</v>
      </c>
      <c r="Y45" s="30">
        <v>0</v>
      </c>
      <c r="Z45" s="63">
        <f t="shared" ref="Z45:Z54" si="27">J45*(Q45+V45)+L45*(S45+X45)</f>
        <v>49.5</v>
      </c>
      <c r="AA45" s="34">
        <f t="shared" ref="AA45:AA54" si="28">J45*Q45+L45*S45</f>
        <v>49.5</v>
      </c>
      <c r="AB45" s="12">
        <f t="shared" ref="AB45:AB54" si="29">J45*V45+L45*X45</f>
        <v>0</v>
      </c>
      <c r="AC45" s="75">
        <f t="shared" ref="AC45:AC54" si="30">Z45</f>
        <v>49.5</v>
      </c>
      <c r="AF45" s="95"/>
    </row>
    <row r="46" spans="1:32" outlineLevel="2" x14ac:dyDescent="0.2">
      <c r="A46" s="9" t="s">
        <v>79</v>
      </c>
      <c r="B46" s="10" t="s">
        <v>14</v>
      </c>
      <c r="C46" s="10" t="s">
        <v>23</v>
      </c>
      <c r="D46" s="10" t="s">
        <v>89</v>
      </c>
      <c r="E46" s="10" t="s">
        <v>90</v>
      </c>
      <c r="F46" s="10" t="s">
        <v>91</v>
      </c>
      <c r="G46" s="67">
        <v>6</v>
      </c>
      <c r="H46" s="10" t="s">
        <v>18</v>
      </c>
      <c r="I46" s="57">
        <v>0.1</v>
      </c>
      <c r="J46" s="57">
        <f>9*I46</f>
        <v>0.9</v>
      </c>
      <c r="K46" s="57">
        <v>0</v>
      </c>
      <c r="L46" s="58">
        <f>9*I46</f>
        <v>0.9</v>
      </c>
      <c r="M46" s="27">
        <v>0</v>
      </c>
      <c r="N46" s="90">
        <f t="shared" si="25"/>
        <v>0.5</v>
      </c>
      <c r="O46" s="91">
        <f t="shared" si="26"/>
        <v>0.5</v>
      </c>
      <c r="P46" s="23">
        <v>120</v>
      </c>
      <c r="Q46" s="11">
        <v>2</v>
      </c>
      <c r="R46" s="11">
        <v>0</v>
      </c>
      <c r="S46" s="12">
        <v>6</v>
      </c>
      <c r="T46" s="27">
        <v>0</v>
      </c>
      <c r="U46" s="23">
        <v>0</v>
      </c>
      <c r="V46" s="11">
        <v>0</v>
      </c>
      <c r="W46" s="11">
        <v>0</v>
      </c>
      <c r="X46" s="12">
        <v>0</v>
      </c>
      <c r="Y46" s="30">
        <v>0</v>
      </c>
      <c r="Z46" s="63">
        <f t="shared" si="27"/>
        <v>7.2</v>
      </c>
      <c r="AA46" s="34">
        <f t="shared" si="28"/>
        <v>7.2</v>
      </c>
      <c r="AB46" s="12">
        <f t="shared" si="29"/>
        <v>0</v>
      </c>
      <c r="AC46" s="75">
        <f t="shared" si="30"/>
        <v>7.2</v>
      </c>
      <c r="AD46" s="467"/>
      <c r="AE46" s="379"/>
      <c r="AF46" s="95"/>
    </row>
    <row r="47" spans="1:32" outlineLevel="2" x14ac:dyDescent="0.2">
      <c r="A47" s="9" t="s">
        <v>298</v>
      </c>
      <c r="B47" s="10" t="s">
        <v>14</v>
      </c>
      <c r="C47" s="10" t="s">
        <v>23</v>
      </c>
      <c r="D47" s="10" t="s">
        <v>89</v>
      </c>
      <c r="E47" s="10" t="s">
        <v>90</v>
      </c>
      <c r="F47" s="10" t="s">
        <v>91</v>
      </c>
      <c r="G47" s="67">
        <v>6</v>
      </c>
      <c r="H47" s="10" t="s">
        <v>18</v>
      </c>
      <c r="I47" s="57">
        <v>0.15</v>
      </c>
      <c r="J47" s="57">
        <f>9*I47</f>
        <v>1.3499999999999999</v>
      </c>
      <c r="K47" s="57">
        <v>0</v>
      </c>
      <c r="L47" s="58">
        <f>9*I47</f>
        <v>1.3499999999999999</v>
      </c>
      <c r="M47" s="27">
        <v>0</v>
      </c>
      <c r="N47" s="90">
        <f t="shared" si="25"/>
        <v>0.74999999999999989</v>
      </c>
      <c r="O47" s="91">
        <f t="shared" si="26"/>
        <v>0.74999999999999989</v>
      </c>
      <c r="P47" s="23">
        <v>120</v>
      </c>
      <c r="Q47" s="11">
        <v>2</v>
      </c>
      <c r="R47" s="11">
        <v>0</v>
      </c>
      <c r="S47" s="12">
        <v>6</v>
      </c>
      <c r="T47" s="27">
        <v>0</v>
      </c>
      <c r="U47" s="23">
        <v>0</v>
      </c>
      <c r="V47" s="11">
        <v>0</v>
      </c>
      <c r="W47" s="11">
        <v>0</v>
      </c>
      <c r="X47" s="12">
        <v>0</v>
      </c>
      <c r="Y47" s="30">
        <v>0</v>
      </c>
      <c r="Z47" s="63">
        <f t="shared" si="27"/>
        <v>10.799999999999999</v>
      </c>
      <c r="AA47" s="34">
        <f t="shared" si="28"/>
        <v>10.799999999999999</v>
      </c>
      <c r="AB47" s="12">
        <f t="shared" si="29"/>
        <v>0</v>
      </c>
      <c r="AC47" s="75">
        <f t="shared" si="30"/>
        <v>10.799999999999999</v>
      </c>
      <c r="AE47" s="81"/>
      <c r="AF47" s="139"/>
    </row>
    <row r="48" spans="1:32" outlineLevel="2" x14ac:dyDescent="0.2">
      <c r="A48" s="9" t="s">
        <v>334</v>
      </c>
      <c r="B48" s="10" t="s">
        <v>14</v>
      </c>
      <c r="C48" s="10" t="s">
        <v>23</v>
      </c>
      <c r="D48" s="10" t="s">
        <v>89</v>
      </c>
      <c r="E48" s="10" t="s">
        <v>90</v>
      </c>
      <c r="F48" s="10" t="s">
        <v>91</v>
      </c>
      <c r="G48" s="67">
        <v>6</v>
      </c>
      <c r="H48" s="10" t="s">
        <v>18</v>
      </c>
      <c r="I48" s="57">
        <v>0.3</v>
      </c>
      <c r="J48" s="57">
        <f>9*I48</f>
        <v>2.6999999999999997</v>
      </c>
      <c r="K48" s="57">
        <v>0</v>
      </c>
      <c r="L48" s="58">
        <f>9*I48</f>
        <v>2.6999999999999997</v>
      </c>
      <c r="M48" s="27">
        <v>0</v>
      </c>
      <c r="N48" s="90">
        <f t="shared" si="25"/>
        <v>1.4999999999999998</v>
      </c>
      <c r="O48" s="91">
        <f t="shared" si="26"/>
        <v>1.4999999999999998</v>
      </c>
      <c r="P48" s="23">
        <v>120</v>
      </c>
      <c r="Q48" s="11">
        <v>2</v>
      </c>
      <c r="R48" s="11">
        <v>0</v>
      </c>
      <c r="S48" s="12">
        <v>6</v>
      </c>
      <c r="T48" s="27">
        <v>0</v>
      </c>
      <c r="U48" s="23">
        <v>0</v>
      </c>
      <c r="V48" s="11">
        <v>0</v>
      </c>
      <c r="W48" s="11">
        <v>0</v>
      </c>
      <c r="X48" s="12">
        <v>0</v>
      </c>
      <c r="Y48" s="30">
        <v>0</v>
      </c>
      <c r="Z48" s="63">
        <f t="shared" si="27"/>
        <v>21.599999999999998</v>
      </c>
      <c r="AA48" s="34">
        <f t="shared" si="28"/>
        <v>21.599999999999998</v>
      </c>
      <c r="AB48" s="12">
        <f t="shared" si="29"/>
        <v>0</v>
      </c>
      <c r="AC48" s="75">
        <f t="shared" si="30"/>
        <v>21.599999999999998</v>
      </c>
    </row>
    <row r="49" spans="1:32" outlineLevel="2" x14ac:dyDescent="0.2">
      <c r="A49" s="9" t="s">
        <v>425</v>
      </c>
      <c r="B49" s="10" t="s">
        <v>14</v>
      </c>
      <c r="C49" s="10" t="s">
        <v>23</v>
      </c>
      <c r="D49" s="10" t="s">
        <v>89</v>
      </c>
      <c r="E49" s="10" t="s">
        <v>90</v>
      </c>
      <c r="F49" s="10" t="s">
        <v>91</v>
      </c>
      <c r="G49" s="67">
        <v>6</v>
      </c>
      <c r="H49" s="10" t="s">
        <v>18</v>
      </c>
      <c r="I49" s="57">
        <v>0.3</v>
      </c>
      <c r="J49" s="57">
        <f>9*I49</f>
        <v>2.6999999999999997</v>
      </c>
      <c r="K49" s="57">
        <v>0</v>
      </c>
      <c r="L49" s="58">
        <f>9*I49</f>
        <v>2.6999999999999997</v>
      </c>
      <c r="M49" s="27">
        <v>0</v>
      </c>
      <c r="N49" s="90">
        <f t="shared" si="25"/>
        <v>1.4999999999999998</v>
      </c>
      <c r="O49" s="91">
        <f t="shared" si="26"/>
        <v>1.4999999999999998</v>
      </c>
      <c r="P49" s="23">
        <v>120</v>
      </c>
      <c r="Q49" s="11">
        <v>2</v>
      </c>
      <c r="R49" s="11">
        <v>0</v>
      </c>
      <c r="S49" s="12">
        <v>6</v>
      </c>
      <c r="T49" s="27">
        <v>0</v>
      </c>
      <c r="U49" s="23">
        <v>0</v>
      </c>
      <c r="V49" s="11">
        <v>0</v>
      </c>
      <c r="W49" s="11">
        <v>0</v>
      </c>
      <c r="X49" s="12">
        <v>0</v>
      </c>
      <c r="Y49" s="30">
        <v>0</v>
      </c>
      <c r="Z49" s="63">
        <f t="shared" si="27"/>
        <v>21.599999999999998</v>
      </c>
      <c r="AA49" s="34">
        <f t="shared" si="28"/>
        <v>21.599999999999998</v>
      </c>
      <c r="AB49" s="12">
        <f t="shared" si="29"/>
        <v>0</v>
      </c>
      <c r="AC49" s="75">
        <f t="shared" si="30"/>
        <v>21.599999999999998</v>
      </c>
    </row>
    <row r="50" spans="1:32" outlineLevel="2" x14ac:dyDescent="0.2">
      <c r="A50" s="9" t="s">
        <v>449</v>
      </c>
      <c r="B50" s="10" t="s">
        <v>14</v>
      </c>
      <c r="C50" s="10" t="s">
        <v>23</v>
      </c>
      <c r="D50" s="10" t="s">
        <v>89</v>
      </c>
      <c r="E50" s="10" t="s">
        <v>90</v>
      </c>
      <c r="F50" s="10" t="s">
        <v>91</v>
      </c>
      <c r="G50" s="67">
        <v>6</v>
      </c>
      <c r="H50" s="10" t="s">
        <v>18</v>
      </c>
      <c r="I50" s="57">
        <v>0.15</v>
      </c>
      <c r="J50" s="57">
        <f>9*I50</f>
        <v>1.3499999999999999</v>
      </c>
      <c r="K50" s="57">
        <v>0</v>
      </c>
      <c r="L50" s="58">
        <f>9*I50</f>
        <v>1.3499999999999999</v>
      </c>
      <c r="M50" s="27">
        <v>0</v>
      </c>
      <c r="N50" s="90">
        <f t="shared" si="25"/>
        <v>0.74999999999999989</v>
      </c>
      <c r="O50" s="91">
        <f t="shared" si="26"/>
        <v>0.74999999999999989</v>
      </c>
      <c r="P50" s="23">
        <v>120</v>
      </c>
      <c r="Q50" s="11">
        <v>2</v>
      </c>
      <c r="R50" s="11">
        <v>0</v>
      </c>
      <c r="S50" s="12">
        <v>6</v>
      </c>
      <c r="T50" s="27">
        <v>0</v>
      </c>
      <c r="U50" s="23">
        <v>0</v>
      </c>
      <c r="V50" s="11">
        <v>0</v>
      </c>
      <c r="W50" s="11">
        <v>0</v>
      </c>
      <c r="X50" s="12">
        <v>0</v>
      </c>
      <c r="Y50" s="30">
        <v>0</v>
      </c>
      <c r="Z50" s="63">
        <f t="shared" si="27"/>
        <v>10.799999999999999</v>
      </c>
      <c r="AA50" s="34">
        <f t="shared" si="28"/>
        <v>10.799999999999999</v>
      </c>
      <c r="AB50" s="12">
        <f t="shared" si="29"/>
        <v>0</v>
      </c>
      <c r="AC50" s="75">
        <f t="shared" si="30"/>
        <v>10.799999999999999</v>
      </c>
    </row>
    <row r="51" spans="1:32" outlineLevel="2" x14ac:dyDescent="0.2">
      <c r="A51" s="9" t="s">
        <v>298</v>
      </c>
      <c r="B51" s="10" t="s">
        <v>14</v>
      </c>
      <c r="C51" s="10" t="s">
        <v>23</v>
      </c>
      <c r="D51" s="10" t="s">
        <v>312</v>
      </c>
      <c r="E51" s="10" t="s">
        <v>313</v>
      </c>
      <c r="F51" s="10" t="s">
        <v>314</v>
      </c>
      <c r="G51" s="67">
        <v>6</v>
      </c>
      <c r="H51" s="10" t="s">
        <v>18</v>
      </c>
      <c r="I51" s="57">
        <v>0.8</v>
      </c>
      <c r="J51" s="57">
        <f>13.5*I51</f>
        <v>10.8</v>
      </c>
      <c r="K51" s="57">
        <v>0</v>
      </c>
      <c r="L51" s="58">
        <f>4.5*I51</f>
        <v>3.6</v>
      </c>
      <c r="M51" s="27">
        <v>0</v>
      </c>
      <c r="N51" s="90">
        <f t="shared" si="25"/>
        <v>6</v>
      </c>
      <c r="O51" s="91">
        <f t="shared" si="26"/>
        <v>2</v>
      </c>
      <c r="P51" s="23">
        <v>150</v>
      </c>
      <c r="Q51" s="11">
        <v>2</v>
      </c>
      <c r="R51" s="11">
        <v>0</v>
      </c>
      <c r="S51" s="12">
        <v>10</v>
      </c>
      <c r="T51" s="27">
        <v>0</v>
      </c>
      <c r="U51" s="23">
        <v>0</v>
      </c>
      <c r="V51" s="11">
        <v>0</v>
      </c>
      <c r="W51" s="11">
        <v>0</v>
      </c>
      <c r="X51" s="12">
        <v>0</v>
      </c>
      <c r="Y51" s="30">
        <v>0</v>
      </c>
      <c r="Z51" s="63">
        <f t="shared" si="27"/>
        <v>57.6</v>
      </c>
      <c r="AA51" s="34">
        <f t="shared" si="28"/>
        <v>57.6</v>
      </c>
      <c r="AB51" s="12">
        <f t="shared" si="29"/>
        <v>0</v>
      </c>
      <c r="AC51" s="75">
        <f t="shared" si="30"/>
        <v>57.6</v>
      </c>
    </row>
    <row r="52" spans="1:32" outlineLevel="2" x14ac:dyDescent="0.2">
      <c r="A52" s="9" t="s">
        <v>409</v>
      </c>
      <c r="B52" s="10" t="s">
        <v>14</v>
      </c>
      <c r="C52" s="10" t="s">
        <v>23</v>
      </c>
      <c r="D52" s="10" t="s">
        <v>312</v>
      </c>
      <c r="E52" s="10" t="s">
        <v>313</v>
      </c>
      <c r="F52" s="10" t="s">
        <v>314</v>
      </c>
      <c r="G52" s="67">
        <v>6</v>
      </c>
      <c r="H52" s="10" t="s">
        <v>18</v>
      </c>
      <c r="I52" s="57">
        <v>0.2</v>
      </c>
      <c r="J52" s="57">
        <f>13.5*I52</f>
        <v>2.7</v>
      </c>
      <c r="K52" s="57">
        <v>0</v>
      </c>
      <c r="L52" s="58">
        <f>4.5*I52</f>
        <v>0.9</v>
      </c>
      <c r="M52" s="27">
        <v>0</v>
      </c>
      <c r="N52" s="90">
        <f t="shared" si="25"/>
        <v>1.5</v>
      </c>
      <c r="O52" s="91">
        <f t="shared" si="26"/>
        <v>0.5</v>
      </c>
      <c r="P52" s="23">
        <v>150</v>
      </c>
      <c r="Q52" s="11">
        <v>2</v>
      </c>
      <c r="R52" s="11">
        <v>0</v>
      </c>
      <c r="S52" s="12">
        <v>10</v>
      </c>
      <c r="T52" s="27">
        <v>0</v>
      </c>
      <c r="U52" s="23">
        <v>0</v>
      </c>
      <c r="V52" s="11">
        <v>0</v>
      </c>
      <c r="W52" s="11">
        <v>0</v>
      </c>
      <c r="X52" s="12">
        <v>0</v>
      </c>
      <c r="Y52" s="30">
        <v>0</v>
      </c>
      <c r="Z52" s="63">
        <f t="shared" si="27"/>
        <v>14.4</v>
      </c>
      <c r="AA52" s="34">
        <f t="shared" si="28"/>
        <v>14.4</v>
      </c>
      <c r="AB52" s="12">
        <f t="shared" si="29"/>
        <v>0</v>
      </c>
      <c r="AC52" s="75">
        <f t="shared" si="30"/>
        <v>14.4</v>
      </c>
    </row>
    <row r="53" spans="1:32" outlineLevel="2" x14ac:dyDescent="0.2">
      <c r="A53" s="9" t="s">
        <v>7</v>
      </c>
      <c r="B53" s="10" t="s">
        <v>14</v>
      </c>
      <c r="C53" s="10" t="s">
        <v>23</v>
      </c>
      <c r="D53" s="10" t="s">
        <v>20</v>
      </c>
      <c r="E53" s="10" t="s">
        <v>21</v>
      </c>
      <c r="F53" s="10" t="s">
        <v>22</v>
      </c>
      <c r="G53" s="67">
        <v>6</v>
      </c>
      <c r="H53" s="10" t="s">
        <v>18</v>
      </c>
      <c r="I53" s="57">
        <v>1</v>
      </c>
      <c r="J53" s="57">
        <v>9</v>
      </c>
      <c r="K53" s="57">
        <v>0</v>
      </c>
      <c r="L53" s="58">
        <v>9</v>
      </c>
      <c r="M53" s="27">
        <v>0</v>
      </c>
      <c r="N53" s="90">
        <f t="shared" si="25"/>
        <v>5</v>
      </c>
      <c r="O53" s="91">
        <f t="shared" si="26"/>
        <v>5</v>
      </c>
      <c r="P53" s="23">
        <v>120</v>
      </c>
      <c r="Q53" s="11">
        <v>2</v>
      </c>
      <c r="R53" s="11">
        <v>0</v>
      </c>
      <c r="S53" s="12">
        <v>6</v>
      </c>
      <c r="T53" s="27">
        <v>0</v>
      </c>
      <c r="U53" s="23">
        <v>0</v>
      </c>
      <c r="V53" s="11">
        <v>0</v>
      </c>
      <c r="W53" s="11">
        <v>0</v>
      </c>
      <c r="X53" s="12">
        <v>0</v>
      </c>
      <c r="Y53" s="30">
        <v>0</v>
      </c>
      <c r="Z53" s="63">
        <f t="shared" si="27"/>
        <v>72</v>
      </c>
      <c r="AA53" s="34">
        <f t="shared" si="28"/>
        <v>72</v>
      </c>
      <c r="AB53" s="12">
        <f t="shared" si="29"/>
        <v>0</v>
      </c>
      <c r="AC53" s="75">
        <f t="shared" si="30"/>
        <v>72</v>
      </c>
    </row>
    <row r="54" spans="1:32" outlineLevel="2" x14ac:dyDescent="0.2">
      <c r="A54" s="9" t="s">
        <v>334</v>
      </c>
      <c r="B54" s="10" t="s">
        <v>14</v>
      </c>
      <c r="C54" s="10" t="s">
        <v>23</v>
      </c>
      <c r="D54" s="10" t="s">
        <v>353</v>
      </c>
      <c r="E54" s="10" t="s">
        <v>354</v>
      </c>
      <c r="F54" s="10" t="s">
        <v>355</v>
      </c>
      <c r="G54" s="67">
        <v>6</v>
      </c>
      <c r="H54" s="10" t="s">
        <v>18</v>
      </c>
      <c r="I54" s="57">
        <v>1</v>
      </c>
      <c r="J54" s="57">
        <v>9</v>
      </c>
      <c r="K54" s="57">
        <v>0</v>
      </c>
      <c r="L54" s="58">
        <v>9</v>
      </c>
      <c r="M54" s="27">
        <v>0</v>
      </c>
      <c r="N54" s="90">
        <f t="shared" si="25"/>
        <v>5</v>
      </c>
      <c r="O54" s="91">
        <f t="shared" si="26"/>
        <v>5</v>
      </c>
      <c r="P54" s="23">
        <v>120</v>
      </c>
      <c r="Q54" s="11">
        <v>2</v>
      </c>
      <c r="R54" s="11">
        <v>0</v>
      </c>
      <c r="S54" s="12">
        <v>10</v>
      </c>
      <c r="T54" s="27">
        <v>0</v>
      </c>
      <c r="U54" s="23">
        <v>0</v>
      </c>
      <c r="V54" s="11">
        <v>0</v>
      </c>
      <c r="W54" s="11">
        <v>0</v>
      </c>
      <c r="X54" s="12">
        <v>0</v>
      </c>
      <c r="Y54" s="30">
        <v>0</v>
      </c>
      <c r="Z54" s="63">
        <f t="shared" si="27"/>
        <v>108</v>
      </c>
      <c r="AA54" s="34">
        <f t="shared" si="28"/>
        <v>108</v>
      </c>
      <c r="AB54" s="12">
        <f t="shared" si="29"/>
        <v>0</v>
      </c>
      <c r="AC54" s="75">
        <f t="shared" si="30"/>
        <v>108</v>
      </c>
    </row>
    <row r="55" spans="1:32" outlineLevel="1" x14ac:dyDescent="0.2">
      <c r="A55" s="9"/>
      <c r="B55" s="10"/>
      <c r="C55" s="600" t="s">
        <v>906</v>
      </c>
      <c r="D55" s="10"/>
      <c r="E55" s="10"/>
      <c r="F55" s="10"/>
      <c r="G55" s="67"/>
      <c r="H55" s="10"/>
      <c r="I55" s="57"/>
      <c r="J55" s="57"/>
      <c r="K55" s="57"/>
      <c r="L55" s="58"/>
      <c r="M55" s="27"/>
      <c r="N55" s="90"/>
      <c r="O55" s="91"/>
      <c r="P55" s="23"/>
      <c r="Q55" s="11"/>
      <c r="R55" s="11"/>
      <c r="S55" s="12"/>
      <c r="T55" s="27"/>
      <c r="U55" s="23"/>
      <c r="V55" s="11"/>
      <c r="W55" s="11"/>
      <c r="X55" s="12"/>
      <c r="Y55" s="30"/>
      <c r="Z55" s="63"/>
      <c r="AA55" s="34">
        <f>SUBTOTAL(9,AA45:AA54)</f>
        <v>373.5</v>
      </c>
      <c r="AB55" s="12">
        <f>SUBTOTAL(9,AB45:AB54)</f>
        <v>0</v>
      </c>
      <c r="AC55" s="75">
        <f>SUBTOTAL(9,AC45:AC54)</f>
        <v>373.5</v>
      </c>
    </row>
    <row r="56" spans="1:32" outlineLevel="2" x14ac:dyDescent="0.2">
      <c r="A56" s="9" t="s">
        <v>425</v>
      </c>
      <c r="B56" s="10" t="s">
        <v>14</v>
      </c>
      <c r="C56" s="10" t="s">
        <v>61</v>
      </c>
      <c r="D56" s="10" t="s">
        <v>426</v>
      </c>
      <c r="E56" s="10" t="s">
        <v>427</v>
      </c>
      <c r="F56" s="10" t="s">
        <v>428</v>
      </c>
      <c r="G56" s="67">
        <v>6</v>
      </c>
      <c r="H56" s="10" t="s">
        <v>47</v>
      </c>
      <c r="I56" s="57">
        <v>1</v>
      </c>
      <c r="J56" s="57">
        <v>11.25</v>
      </c>
      <c r="K56" s="57">
        <v>0</v>
      </c>
      <c r="L56" s="58">
        <v>6.75</v>
      </c>
      <c r="M56" s="27">
        <v>0</v>
      </c>
      <c r="N56" s="90">
        <f t="shared" ref="N56:N64" si="31">J56*10/3/G56</f>
        <v>6.25</v>
      </c>
      <c r="O56" s="91">
        <f t="shared" ref="O56:O64" si="32">L56*10/3/G56</f>
        <v>3.75</v>
      </c>
      <c r="P56" s="23">
        <v>0</v>
      </c>
      <c r="Q56" s="11">
        <v>0</v>
      </c>
      <c r="R56" s="11">
        <v>0</v>
      </c>
      <c r="S56" s="12">
        <v>0</v>
      </c>
      <c r="T56" s="27">
        <v>0</v>
      </c>
      <c r="U56" s="23">
        <v>90</v>
      </c>
      <c r="V56" s="11">
        <v>2</v>
      </c>
      <c r="W56" s="11">
        <v>0</v>
      </c>
      <c r="X56" s="12">
        <v>3</v>
      </c>
      <c r="Y56" s="30">
        <v>0</v>
      </c>
      <c r="Z56" s="63">
        <f t="shared" ref="Z56:Z64" si="33">J56*(Q56+V56)+L56*(S56+X56)</f>
        <v>42.75</v>
      </c>
      <c r="AA56" s="34">
        <f t="shared" ref="AA56:AA64" si="34">J56*Q56+L56*S56</f>
        <v>0</v>
      </c>
      <c r="AB56" s="12">
        <f t="shared" ref="AB56:AB64" si="35">J56*V56+L56*X56</f>
        <v>42.75</v>
      </c>
      <c r="AC56" s="75">
        <f t="shared" ref="AC56:AC64" si="36">Z56</f>
        <v>42.75</v>
      </c>
    </row>
    <row r="57" spans="1:32" outlineLevel="2" x14ac:dyDescent="0.2">
      <c r="A57" s="9" t="s">
        <v>180</v>
      </c>
      <c r="B57" s="10" t="s">
        <v>14</v>
      </c>
      <c r="C57" s="10" t="s">
        <v>61</v>
      </c>
      <c r="D57" s="10" t="s">
        <v>181</v>
      </c>
      <c r="E57" s="10" t="s">
        <v>182</v>
      </c>
      <c r="F57" s="10" t="s">
        <v>183</v>
      </c>
      <c r="G57" s="67">
        <v>6</v>
      </c>
      <c r="H57" s="10" t="s">
        <v>84</v>
      </c>
      <c r="I57" s="57">
        <v>1</v>
      </c>
      <c r="J57" s="57">
        <v>13.5</v>
      </c>
      <c r="K57" s="57">
        <v>0</v>
      </c>
      <c r="L57" s="58">
        <v>4.5</v>
      </c>
      <c r="M57" s="27">
        <v>0</v>
      </c>
      <c r="N57" s="90">
        <f t="shared" si="31"/>
        <v>7.5</v>
      </c>
      <c r="O57" s="91">
        <f t="shared" si="32"/>
        <v>2.5</v>
      </c>
      <c r="P57" s="23">
        <v>0</v>
      </c>
      <c r="Q57" s="11">
        <v>0</v>
      </c>
      <c r="R57" s="11">
        <v>0</v>
      </c>
      <c r="S57" s="12">
        <v>0</v>
      </c>
      <c r="T57" s="27">
        <v>0</v>
      </c>
      <c r="U57" s="23">
        <v>99</v>
      </c>
      <c r="V57" s="11">
        <v>2</v>
      </c>
      <c r="W57" s="11">
        <v>0</v>
      </c>
      <c r="X57" s="12">
        <v>11</v>
      </c>
      <c r="Y57" s="30">
        <v>0</v>
      </c>
      <c r="Z57" s="63">
        <f t="shared" si="33"/>
        <v>76.5</v>
      </c>
      <c r="AA57" s="34">
        <f t="shared" si="34"/>
        <v>0</v>
      </c>
      <c r="AB57" s="12">
        <f t="shared" si="35"/>
        <v>76.5</v>
      </c>
      <c r="AC57" s="75">
        <f t="shared" si="36"/>
        <v>76.5</v>
      </c>
      <c r="AF57" s="95"/>
    </row>
    <row r="58" spans="1:32" outlineLevel="2" x14ac:dyDescent="0.2">
      <c r="A58" s="9" t="s">
        <v>334</v>
      </c>
      <c r="B58" s="10" t="s">
        <v>14</v>
      </c>
      <c r="C58" s="10" t="s">
        <v>61</v>
      </c>
      <c r="D58" s="10" t="s">
        <v>341</v>
      </c>
      <c r="E58" s="10" t="s">
        <v>342</v>
      </c>
      <c r="F58" s="10" t="s">
        <v>343</v>
      </c>
      <c r="G58" s="67">
        <v>6</v>
      </c>
      <c r="H58" s="10" t="s">
        <v>18</v>
      </c>
      <c r="I58" s="57">
        <v>1</v>
      </c>
      <c r="J58" s="57">
        <v>9</v>
      </c>
      <c r="K58" s="57">
        <v>0</v>
      </c>
      <c r="L58" s="58">
        <v>9</v>
      </c>
      <c r="M58" s="27">
        <v>0</v>
      </c>
      <c r="N58" s="90">
        <f t="shared" si="31"/>
        <v>5</v>
      </c>
      <c r="O58" s="91">
        <f t="shared" si="32"/>
        <v>5</v>
      </c>
      <c r="P58" s="23">
        <v>0</v>
      </c>
      <c r="Q58" s="11">
        <v>0</v>
      </c>
      <c r="R58" s="11">
        <v>0</v>
      </c>
      <c r="S58" s="12">
        <v>0</v>
      </c>
      <c r="T58" s="27">
        <v>0</v>
      </c>
      <c r="U58" s="23">
        <v>120</v>
      </c>
      <c r="V58" s="11">
        <v>2</v>
      </c>
      <c r="W58" s="11">
        <v>0</v>
      </c>
      <c r="X58" s="12">
        <v>6</v>
      </c>
      <c r="Y58" s="30">
        <v>0</v>
      </c>
      <c r="Z58" s="63">
        <f t="shared" si="33"/>
        <v>72</v>
      </c>
      <c r="AA58" s="34">
        <f t="shared" si="34"/>
        <v>0</v>
      </c>
      <c r="AB58" s="12">
        <f t="shared" si="35"/>
        <v>72</v>
      </c>
      <c r="AC58" s="75">
        <f t="shared" si="36"/>
        <v>72</v>
      </c>
    </row>
    <row r="59" spans="1:32" outlineLevel="2" x14ac:dyDescent="0.2">
      <c r="A59" s="9" t="s">
        <v>79</v>
      </c>
      <c r="B59" s="10" t="s">
        <v>14</v>
      </c>
      <c r="C59" s="10" t="s">
        <v>61</v>
      </c>
      <c r="D59" s="10" t="s">
        <v>315</v>
      </c>
      <c r="E59" s="10" t="s">
        <v>316</v>
      </c>
      <c r="F59" s="10" t="s">
        <v>317</v>
      </c>
      <c r="G59" s="67">
        <v>6</v>
      </c>
      <c r="H59" s="10" t="s">
        <v>18</v>
      </c>
      <c r="I59" s="57">
        <v>0.2</v>
      </c>
      <c r="J59" s="57">
        <f>9*I59</f>
        <v>1.8</v>
      </c>
      <c r="K59" s="57">
        <v>0</v>
      </c>
      <c r="L59" s="58">
        <f>9*I59</f>
        <v>1.8</v>
      </c>
      <c r="M59" s="27">
        <v>0</v>
      </c>
      <c r="N59" s="90">
        <f t="shared" si="31"/>
        <v>1</v>
      </c>
      <c r="O59" s="91">
        <f t="shared" si="32"/>
        <v>1</v>
      </c>
      <c r="P59" s="23">
        <v>0</v>
      </c>
      <c r="Q59" s="11">
        <v>0</v>
      </c>
      <c r="R59" s="11">
        <v>0</v>
      </c>
      <c r="S59" s="12">
        <v>0</v>
      </c>
      <c r="T59" s="27">
        <v>0</v>
      </c>
      <c r="U59" s="23">
        <v>100</v>
      </c>
      <c r="V59" s="11">
        <v>2</v>
      </c>
      <c r="W59" s="11">
        <v>0</v>
      </c>
      <c r="X59" s="12">
        <v>5</v>
      </c>
      <c r="Y59" s="30">
        <v>0</v>
      </c>
      <c r="Z59" s="63">
        <f t="shared" si="33"/>
        <v>12.6</v>
      </c>
      <c r="AA59" s="34">
        <f t="shared" si="34"/>
        <v>0</v>
      </c>
      <c r="AB59" s="12">
        <f t="shared" si="35"/>
        <v>12.6</v>
      </c>
      <c r="AC59" s="75">
        <f t="shared" si="36"/>
        <v>12.6</v>
      </c>
    </row>
    <row r="60" spans="1:32" outlineLevel="2" x14ac:dyDescent="0.2">
      <c r="A60" s="9" t="s">
        <v>298</v>
      </c>
      <c r="B60" s="10" t="s">
        <v>14</v>
      </c>
      <c r="C60" s="10" t="s">
        <v>61</v>
      </c>
      <c r="D60" s="10" t="s">
        <v>315</v>
      </c>
      <c r="E60" s="10" t="s">
        <v>316</v>
      </c>
      <c r="F60" s="10" t="s">
        <v>317</v>
      </c>
      <c r="G60" s="67">
        <v>6</v>
      </c>
      <c r="H60" s="10" t="s">
        <v>18</v>
      </c>
      <c r="I60" s="57">
        <v>0.2</v>
      </c>
      <c r="J60" s="57">
        <f>9*I60</f>
        <v>1.8</v>
      </c>
      <c r="K60" s="57">
        <v>0</v>
      </c>
      <c r="L60" s="58">
        <f>9*I60</f>
        <v>1.8</v>
      </c>
      <c r="M60" s="27">
        <v>0</v>
      </c>
      <c r="N60" s="90">
        <f t="shared" si="31"/>
        <v>1</v>
      </c>
      <c r="O60" s="91">
        <f t="shared" si="32"/>
        <v>1</v>
      </c>
      <c r="P60" s="23">
        <v>0</v>
      </c>
      <c r="Q60" s="11">
        <v>0</v>
      </c>
      <c r="R60" s="11">
        <v>0</v>
      </c>
      <c r="S60" s="12">
        <v>0</v>
      </c>
      <c r="T60" s="27">
        <v>0</v>
      </c>
      <c r="U60" s="23">
        <v>100</v>
      </c>
      <c r="V60" s="11">
        <v>2</v>
      </c>
      <c r="W60" s="11">
        <v>0</v>
      </c>
      <c r="X60" s="12">
        <v>5</v>
      </c>
      <c r="Y60" s="30">
        <v>0</v>
      </c>
      <c r="Z60" s="63">
        <f t="shared" si="33"/>
        <v>12.6</v>
      </c>
      <c r="AA60" s="34">
        <f t="shared" si="34"/>
        <v>0</v>
      </c>
      <c r="AB60" s="12">
        <f t="shared" si="35"/>
        <v>12.6</v>
      </c>
      <c r="AC60" s="75">
        <f t="shared" si="36"/>
        <v>12.6</v>
      </c>
    </row>
    <row r="61" spans="1:32" outlineLevel="2" x14ac:dyDescent="0.2">
      <c r="A61" s="9" t="s">
        <v>334</v>
      </c>
      <c r="B61" s="10" t="s">
        <v>14</v>
      </c>
      <c r="C61" s="10" t="s">
        <v>61</v>
      </c>
      <c r="D61" s="10" t="s">
        <v>315</v>
      </c>
      <c r="E61" s="10" t="s">
        <v>316</v>
      </c>
      <c r="F61" s="10" t="s">
        <v>317</v>
      </c>
      <c r="G61" s="67">
        <v>6</v>
      </c>
      <c r="H61" s="10" t="s">
        <v>18</v>
      </c>
      <c r="I61" s="57">
        <v>0.2</v>
      </c>
      <c r="J61" s="57">
        <f>9*I61</f>
        <v>1.8</v>
      </c>
      <c r="K61" s="57">
        <v>0</v>
      </c>
      <c r="L61" s="58">
        <f>9*I61</f>
        <v>1.8</v>
      </c>
      <c r="M61" s="27">
        <v>0</v>
      </c>
      <c r="N61" s="90">
        <f t="shared" si="31"/>
        <v>1</v>
      </c>
      <c r="O61" s="91">
        <f t="shared" si="32"/>
        <v>1</v>
      </c>
      <c r="P61" s="23">
        <v>0</v>
      </c>
      <c r="Q61" s="11">
        <v>0</v>
      </c>
      <c r="R61" s="11">
        <v>0</v>
      </c>
      <c r="S61" s="12">
        <v>0</v>
      </c>
      <c r="T61" s="27">
        <v>0</v>
      </c>
      <c r="U61" s="23">
        <v>100</v>
      </c>
      <c r="V61" s="11">
        <v>2</v>
      </c>
      <c r="W61" s="11">
        <v>0</v>
      </c>
      <c r="X61" s="12">
        <v>5</v>
      </c>
      <c r="Y61" s="30">
        <v>0</v>
      </c>
      <c r="Z61" s="63">
        <f t="shared" si="33"/>
        <v>12.6</v>
      </c>
      <c r="AA61" s="34">
        <f t="shared" si="34"/>
        <v>0</v>
      </c>
      <c r="AB61" s="12">
        <f t="shared" si="35"/>
        <v>12.6</v>
      </c>
      <c r="AC61" s="75">
        <f t="shared" si="36"/>
        <v>12.6</v>
      </c>
    </row>
    <row r="62" spans="1:32" outlineLevel="2" x14ac:dyDescent="0.2">
      <c r="A62" s="9" t="s">
        <v>425</v>
      </c>
      <c r="B62" s="10" t="s">
        <v>14</v>
      </c>
      <c r="C62" s="10" t="s">
        <v>61</v>
      </c>
      <c r="D62" s="10" t="s">
        <v>315</v>
      </c>
      <c r="E62" s="10" t="s">
        <v>316</v>
      </c>
      <c r="F62" s="10" t="s">
        <v>317</v>
      </c>
      <c r="G62" s="67">
        <v>6</v>
      </c>
      <c r="H62" s="10" t="s">
        <v>18</v>
      </c>
      <c r="I62" s="57">
        <v>0.2</v>
      </c>
      <c r="J62" s="57">
        <f>9*I62</f>
        <v>1.8</v>
      </c>
      <c r="K62" s="57">
        <v>0</v>
      </c>
      <c r="L62" s="58">
        <f>9*I62</f>
        <v>1.8</v>
      </c>
      <c r="M62" s="27">
        <v>0</v>
      </c>
      <c r="N62" s="90">
        <f t="shared" si="31"/>
        <v>1</v>
      </c>
      <c r="O62" s="91">
        <f t="shared" si="32"/>
        <v>1</v>
      </c>
      <c r="P62" s="23">
        <v>0</v>
      </c>
      <c r="Q62" s="11">
        <v>0</v>
      </c>
      <c r="R62" s="11">
        <v>0</v>
      </c>
      <c r="S62" s="12">
        <v>0</v>
      </c>
      <c r="T62" s="27">
        <v>0</v>
      </c>
      <c r="U62" s="23">
        <v>100</v>
      </c>
      <c r="V62" s="11">
        <v>2</v>
      </c>
      <c r="W62" s="11">
        <v>0</v>
      </c>
      <c r="X62" s="12">
        <v>5</v>
      </c>
      <c r="Y62" s="30">
        <v>0</v>
      </c>
      <c r="Z62" s="63">
        <f t="shared" si="33"/>
        <v>12.6</v>
      </c>
      <c r="AA62" s="34">
        <f t="shared" si="34"/>
        <v>0</v>
      </c>
      <c r="AB62" s="12">
        <f t="shared" si="35"/>
        <v>12.6</v>
      </c>
      <c r="AC62" s="75">
        <f t="shared" si="36"/>
        <v>12.6</v>
      </c>
    </row>
    <row r="63" spans="1:32" outlineLevel="2" x14ac:dyDescent="0.2">
      <c r="A63" s="9" t="s">
        <v>449</v>
      </c>
      <c r="B63" s="10" t="s">
        <v>14</v>
      </c>
      <c r="C63" s="10" t="s">
        <v>61</v>
      </c>
      <c r="D63" s="10" t="s">
        <v>315</v>
      </c>
      <c r="E63" s="10" t="s">
        <v>316</v>
      </c>
      <c r="F63" s="10" t="s">
        <v>317</v>
      </c>
      <c r="G63" s="67">
        <v>6</v>
      </c>
      <c r="H63" s="10" t="s">
        <v>18</v>
      </c>
      <c r="I63" s="57">
        <v>0.2</v>
      </c>
      <c r="J63" s="57">
        <f>9*I63</f>
        <v>1.8</v>
      </c>
      <c r="K63" s="57">
        <v>0</v>
      </c>
      <c r="L63" s="58">
        <f>9*I63</f>
        <v>1.8</v>
      </c>
      <c r="M63" s="27">
        <v>0</v>
      </c>
      <c r="N63" s="90">
        <f t="shared" si="31"/>
        <v>1</v>
      </c>
      <c r="O63" s="91">
        <f t="shared" si="32"/>
        <v>1</v>
      </c>
      <c r="P63" s="23">
        <v>0</v>
      </c>
      <c r="Q63" s="11">
        <v>0</v>
      </c>
      <c r="R63" s="11">
        <v>0</v>
      </c>
      <c r="S63" s="12">
        <v>0</v>
      </c>
      <c r="T63" s="27">
        <v>0</v>
      </c>
      <c r="U63" s="23">
        <v>100</v>
      </c>
      <c r="V63" s="11">
        <v>2</v>
      </c>
      <c r="W63" s="11">
        <v>0</v>
      </c>
      <c r="X63" s="12">
        <v>5</v>
      </c>
      <c r="Y63" s="30">
        <v>0</v>
      </c>
      <c r="Z63" s="63">
        <f t="shared" si="33"/>
        <v>12.6</v>
      </c>
      <c r="AA63" s="34">
        <f t="shared" si="34"/>
        <v>0</v>
      </c>
      <c r="AB63" s="12">
        <f t="shared" si="35"/>
        <v>12.6</v>
      </c>
      <c r="AC63" s="75">
        <f t="shared" si="36"/>
        <v>12.6</v>
      </c>
    </row>
    <row r="64" spans="1:32" outlineLevel="2" x14ac:dyDescent="0.2">
      <c r="A64" s="9" t="s">
        <v>449</v>
      </c>
      <c r="B64" s="10" t="s">
        <v>14</v>
      </c>
      <c r="C64" s="10" t="s">
        <v>61</v>
      </c>
      <c r="D64" s="10" t="s">
        <v>459</v>
      </c>
      <c r="E64" s="10" t="s">
        <v>460</v>
      </c>
      <c r="F64" s="10" t="s">
        <v>461</v>
      </c>
      <c r="G64" s="67">
        <v>6</v>
      </c>
      <c r="H64" s="10" t="s">
        <v>18</v>
      </c>
      <c r="I64" s="57">
        <v>1</v>
      </c>
      <c r="J64" s="57">
        <v>13.5</v>
      </c>
      <c r="K64" s="57">
        <v>0</v>
      </c>
      <c r="L64" s="58">
        <v>4.5</v>
      </c>
      <c r="M64" s="27">
        <v>0</v>
      </c>
      <c r="N64" s="90">
        <f t="shared" si="31"/>
        <v>7.5</v>
      </c>
      <c r="O64" s="91">
        <f t="shared" si="32"/>
        <v>2.5</v>
      </c>
      <c r="P64" s="23">
        <v>0</v>
      </c>
      <c r="Q64" s="11">
        <v>0</v>
      </c>
      <c r="R64" s="11">
        <v>0</v>
      </c>
      <c r="S64" s="12">
        <v>0</v>
      </c>
      <c r="T64" s="27">
        <v>0</v>
      </c>
      <c r="U64" s="23">
        <v>120</v>
      </c>
      <c r="V64" s="11">
        <v>2</v>
      </c>
      <c r="W64" s="11">
        <v>0</v>
      </c>
      <c r="X64" s="12">
        <v>6</v>
      </c>
      <c r="Y64" s="30">
        <v>0</v>
      </c>
      <c r="Z64" s="63">
        <f t="shared" si="33"/>
        <v>54</v>
      </c>
      <c r="AA64" s="34">
        <f t="shared" si="34"/>
        <v>0</v>
      </c>
      <c r="AB64" s="12">
        <f t="shared" si="35"/>
        <v>54</v>
      </c>
      <c r="AC64" s="75">
        <f t="shared" si="36"/>
        <v>54</v>
      </c>
    </row>
    <row r="65" spans="1:32" outlineLevel="1" x14ac:dyDescent="0.2">
      <c r="A65" s="9"/>
      <c r="B65" s="10"/>
      <c r="C65" s="600" t="s">
        <v>907</v>
      </c>
      <c r="D65" s="10"/>
      <c r="E65" s="10"/>
      <c r="F65" s="10"/>
      <c r="G65" s="67"/>
      <c r="H65" s="10"/>
      <c r="I65" s="57"/>
      <c r="J65" s="57"/>
      <c r="K65" s="57"/>
      <c r="L65" s="58"/>
      <c r="M65" s="27"/>
      <c r="N65" s="90"/>
      <c r="O65" s="91"/>
      <c r="P65" s="23"/>
      <c r="Q65" s="11"/>
      <c r="R65" s="11"/>
      <c r="S65" s="12"/>
      <c r="T65" s="27"/>
      <c r="U65" s="599"/>
      <c r="V65" s="11"/>
      <c r="W65" s="11"/>
      <c r="X65" s="359"/>
      <c r="Y65" s="30"/>
      <c r="Z65" s="63"/>
      <c r="AA65" s="34">
        <f>SUBTOTAL(9,AA56:AA64)</f>
        <v>0</v>
      </c>
      <c r="AB65" s="12">
        <f>SUBTOTAL(9,AB56:AB64)</f>
        <v>308.25</v>
      </c>
      <c r="AC65" s="75">
        <f>SUBTOTAL(9,AC56:AC64)</f>
        <v>308.25</v>
      </c>
    </row>
    <row r="66" spans="1:32" outlineLevel="2" x14ac:dyDescent="0.2">
      <c r="A66" s="9" t="s">
        <v>298</v>
      </c>
      <c r="B66" s="10" t="s">
        <v>14</v>
      </c>
      <c r="C66" s="10" t="s">
        <v>27</v>
      </c>
      <c r="D66" s="10" t="s">
        <v>318</v>
      </c>
      <c r="E66" s="10" t="s">
        <v>319</v>
      </c>
      <c r="F66" s="10" t="s">
        <v>320</v>
      </c>
      <c r="G66" s="67">
        <v>6</v>
      </c>
      <c r="H66" s="10" t="s">
        <v>18</v>
      </c>
      <c r="I66" s="57">
        <f>1/3</f>
        <v>0.33333333333333331</v>
      </c>
      <c r="J66" s="57">
        <f>9*I66</f>
        <v>3</v>
      </c>
      <c r="K66" s="57">
        <v>0</v>
      </c>
      <c r="L66" s="58">
        <f>9*I66</f>
        <v>3</v>
      </c>
      <c r="M66" s="27">
        <v>0</v>
      </c>
      <c r="N66" s="90">
        <f t="shared" ref="N66:N72" si="37">J66*10/3/G66</f>
        <v>1.6666666666666667</v>
      </c>
      <c r="O66" s="91">
        <f t="shared" ref="O66:O72" si="38">L66*10/3/G66</f>
        <v>1.6666666666666667</v>
      </c>
      <c r="P66" s="23">
        <v>90</v>
      </c>
      <c r="Q66" s="11">
        <v>2</v>
      </c>
      <c r="R66" s="11">
        <v>0</v>
      </c>
      <c r="S66" s="12">
        <v>5</v>
      </c>
      <c r="T66" s="27">
        <v>0</v>
      </c>
      <c r="U66" s="23">
        <v>0</v>
      </c>
      <c r="V66" s="11">
        <v>0</v>
      </c>
      <c r="W66" s="11">
        <v>0</v>
      </c>
      <c r="X66" s="12">
        <v>0</v>
      </c>
      <c r="Y66" s="30">
        <v>0</v>
      </c>
      <c r="Z66" s="63">
        <f t="shared" ref="Z66:Z72" si="39">J66*(Q66+V66)+L66*(S66+X66)</f>
        <v>21</v>
      </c>
      <c r="AA66" s="34">
        <f t="shared" ref="AA66:AA72" si="40">J66*Q66+L66*S66</f>
        <v>21</v>
      </c>
      <c r="AB66" s="12">
        <f t="shared" ref="AB66:AB72" si="41">J66*V66+L66*X66</f>
        <v>0</v>
      </c>
      <c r="AC66" s="75">
        <f t="shared" ref="AC66:AC72" si="42">Z66</f>
        <v>21</v>
      </c>
    </row>
    <row r="67" spans="1:32" outlineLevel="2" x14ac:dyDescent="0.2">
      <c r="A67" s="9" t="s">
        <v>334</v>
      </c>
      <c r="B67" s="10" t="s">
        <v>14</v>
      </c>
      <c r="C67" s="10" t="s">
        <v>27</v>
      </c>
      <c r="D67" s="10" t="s">
        <v>318</v>
      </c>
      <c r="E67" s="10" t="s">
        <v>319</v>
      </c>
      <c r="F67" s="10" t="s">
        <v>320</v>
      </c>
      <c r="G67" s="67">
        <v>6</v>
      </c>
      <c r="H67" s="10" t="s">
        <v>18</v>
      </c>
      <c r="I67" s="57">
        <f>1/3</f>
        <v>0.33333333333333331</v>
      </c>
      <c r="J67" s="57">
        <f>9*I67</f>
        <v>3</v>
      </c>
      <c r="K67" s="57">
        <v>0</v>
      </c>
      <c r="L67" s="58">
        <f>9*I67</f>
        <v>3</v>
      </c>
      <c r="M67" s="27">
        <v>0</v>
      </c>
      <c r="N67" s="90">
        <f t="shared" si="37"/>
        <v>1.6666666666666667</v>
      </c>
      <c r="O67" s="91">
        <f t="shared" si="38"/>
        <v>1.6666666666666667</v>
      </c>
      <c r="P67" s="23">
        <v>90</v>
      </c>
      <c r="Q67" s="11">
        <v>2</v>
      </c>
      <c r="R67" s="11">
        <v>0</v>
      </c>
      <c r="S67" s="12">
        <v>5</v>
      </c>
      <c r="T67" s="27">
        <v>0</v>
      </c>
      <c r="U67" s="23">
        <v>0</v>
      </c>
      <c r="V67" s="11">
        <v>0</v>
      </c>
      <c r="W67" s="11">
        <v>0</v>
      </c>
      <c r="X67" s="12">
        <v>0</v>
      </c>
      <c r="Y67" s="30">
        <v>0</v>
      </c>
      <c r="Z67" s="63">
        <f t="shared" si="39"/>
        <v>21</v>
      </c>
      <c r="AA67" s="34">
        <f t="shared" si="40"/>
        <v>21</v>
      </c>
      <c r="AB67" s="12">
        <f t="shared" si="41"/>
        <v>0</v>
      </c>
      <c r="AC67" s="75">
        <f t="shared" si="42"/>
        <v>21</v>
      </c>
    </row>
    <row r="68" spans="1:32" outlineLevel="2" x14ac:dyDescent="0.2">
      <c r="A68" s="9" t="s">
        <v>449</v>
      </c>
      <c r="B68" s="10" t="s">
        <v>14</v>
      </c>
      <c r="C68" s="10" t="s">
        <v>27</v>
      </c>
      <c r="D68" s="10" t="s">
        <v>318</v>
      </c>
      <c r="E68" s="10" t="s">
        <v>319</v>
      </c>
      <c r="F68" s="10" t="s">
        <v>320</v>
      </c>
      <c r="G68" s="67">
        <v>6</v>
      </c>
      <c r="H68" s="10" t="s">
        <v>18</v>
      </c>
      <c r="I68" s="57">
        <f>1/3</f>
        <v>0.33333333333333331</v>
      </c>
      <c r="J68" s="57">
        <f>9*I68</f>
        <v>3</v>
      </c>
      <c r="K68" s="57">
        <v>0</v>
      </c>
      <c r="L68" s="58">
        <f>9*I68</f>
        <v>3</v>
      </c>
      <c r="M68" s="27">
        <v>0</v>
      </c>
      <c r="N68" s="90">
        <f t="shared" si="37"/>
        <v>1.6666666666666667</v>
      </c>
      <c r="O68" s="91">
        <f t="shared" si="38"/>
        <v>1.6666666666666667</v>
      </c>
      <c r="P68" s="23">
        <v>90</v>
      </c>
      <c r="Q68" s="11">
        <v>2</v>
      </c>
      <c r="R68" s="11">
        <v>0</v>
      </c>
      <c r="S68" s="12">
        <v>5</v>
      </c>
      <c r="T68" s="27">
        <v>0</v>
      </c>
      <c r="U68" s="23">
        <v>0</v>
      </c>
      <c r="V68" s="11">
        <v>0</v>
      </c>
      <c r="W68" s="11">
        <v>0</v>
      </c>
      <c r="X68" s="12">
        <v>0</v>
      </c>
      <c r="Y68" s="30">
        <v>0</v>
      </c>
      <c r="Z68" s="63">
        <f t="shared" si="39"/>
        <v>21</v>
      </c>
      <c r="AA68" s="34">
        <f t="shared" si="40"/>
        <v>21</v>
      </c>
      <c r="AB68" s="12">
        <f t="shared" si="41"/>
        <v>0</v>
      </c>
      <c r="AC68" s="75">
        <f t="shared" si="42"/>
        <v>21</v>
      </c>
      <c r="AE68" s="79"/>
    </row>
    <row r="69" spans="1:32" outlineLevel="2" x14ac:dyDescent="0.2">
      <c r="A69" s="9" t="s">
        <v>334</v>
      </c>
      <c r="B69" s="10" t="s">
        <v>14</v>
      </c>
      <c r="C69" s="10" t="s">
        <v>27</v>
      </c>
      <c r="D69" s="10" t="s">
        <v>344</v>
      </c>
      <c r="E69" s="10" t="s">
        <v>345</v>
      </c>
      <c r="F69" s="10" t="s">
        <v>346</v>
      </c>
      <c r="G69" s="67">
        <v>6</v>
      </c>
      <c r="H69" s="10" t="s">
        <v>18</v>
      </c>
      <c r="I69" s="57">
        <v>1</v>
      </c>
      <c r="J69" s="57">
        <v>13.5</v>
      </c>
      <c r="K69" s="57">
        <v>0</v>
      </c>
      <c r="L69" s="58">
        <v>4.5</v>
      </c>
      <c r="M69" s="27">
        <v>0</v>
      </c>
      <c r="N69" s="90">
        <f t="shared" si="37"/>
        <v>7.5</v>
      </c>
      <c r="O69" s="91">
        <f t="shared" si="38"/>
        <v>2.5</v>
      </c>
      <c r="P69" s="23">
        <v>90</v>
      </c>
      <c r="Q69" s="11">
        <v>2</v>
      </c>
      <c r="R69" s="11">
        <v>0</v>
      </c>
      <c r="S69" s="12">
        <v>5</v>
      </c>
      <c r="T69" s="27">
        <v>0</v>
      </c>
      <c r="U69" s="23">
        <v>0</v>
      </c>
      <c r="V69" s="11">
        <v>0</v>
      </c>
      <c r="W69" s="11">
        <v>0</v>
      </c>
      <c r="X69" s="12">
        <v>0</v>
      </c>
      <c r="Y69" s="30">
        <v>0</v>
      </c>
      <c r="Z69" s="63">
        <f t="shared" si="39"/>
        <v>49.5</v>
      </c>
      <c r="AA69" s="34">
        <f t="shared" si="40"/>
        <v>49.5</v>
      </c>
      <c r="AB69" s="12">
        <f t="shared" si="41"/>
        <v>0</v>
      </c>
      <c r="AC69" s="75">
        <f t="shared" si="42"/>
        <v>49.5</v>
      </c>
    </row>
    <row r="70" spans="1:32" outlineLevel="2" x14ac:dyDescent="0.2">
      <c r="A70" s="9" t="s">
        <v>7</v>
      </c>
      <c r="B70" s="10" t="s">
        <v>14</v>
      </c>
      <c r="C70" s="10" t="s">
        <v>27</v>
      </c>
      <c r="D70" s="10" t="s">
        <v>24</v>
      </c>
      <c r="E70" s="10" t="s">
        <v>25</v>
      </c>
      <c r="F70" s="10" t="s">
        <v>26</v>
      </c>
      <c r="G70" s="67">
        <v>6</v>
      </c>
      <c r="H70" s="10" t="s">
        <v>18</v>
      </c>
      <c r="I70" s="57">
        <v>1</v>
      </c>
      <c r="J70" s="57">
        <v>9</v>
      </c>
      <c r="K70" s="57">
        <v>0</v>
      </c>
      <c r="L70" s="58">
        <v>9</v>
      </c>
      <c r="M70" s="27">
        <v>0</v>
      </c>
      <c r="N70" s="90">
        <f t="shared" si="37"/>
        <v>5</v>
      </c>
      <c r="O70" s="91">
        <f t="shared" si="38"/>
        <v>5</v>
      </c>
      <c r="P70" s="23">
        <v>90</v>
      </c>
      <c r="Q70" s="11">
        <v>2</v>
      </c>
      <c r="R70" s="11">
        <v>0</v>
      </c>
      <c r="S70" s="12">
        <v>5</v>
      </c>
      <c r="T70" s="27">
        <v>0</v>
      </c>
      <c r="U70" s="23">
        <v>0</v>
      </c>
      <c r="V70" s="11">
        <v>0</v>
      </c>
      <c r="W70" s="11">
        <v>0</v>
      </c>
      <c r="X70" s="12">
        <v>0</v>
      </c>
      <c r="Y70" s="30">
        <v>0</v>
      </c>
      <c r="Z70" s="63">
        <f t="shared" si="39"/>
        <v>63</v>
      </c>
      <c r="AA70" s="34">
        <f t="shared" si="40"/>
        <v>63</v>
      </c>
      <c r="AB70" s="12">
        <f t="shared" si="41"/>
        <v>0</v>
      </c>
      <c r="AC70" s="75">
        <f t="shared" si="42"/>
        <v>63</v>
      </c>
    </row>
    <row r="71" spans="1:32" outlineLevel="2" x14ac:dyDescent="0.2">
      <c r="A71" s="9" t="s">
        <v>79</v>
      </c>
      <c r="B71" s="10" t="s">
        <v>14</v>
      </c>
      <c r="C71" s="10" t="s">
        <v>27</v>
      </c>
      <c r="D71" s="10" t="s">
        <v>95</v>
      </c>
      <c r="E71" s="10" t="s">
        <v>96</v>
      </c>
      <c r="F71" s="10" t="s">
        <v>97</v>
      </c>
      <c r="G71" s="67">
        <v>6</v>
      </c>
      <c r="H71" s="10" t="s">
        <v>18</v>
      </c>
      <c r="I71" s="57">
        <v>1</v>
      </c>
      <c r="J71" s="57">
        <v>13.5</v>
      </c>
      <c r="K71" s="57">
        <v>0</v>
      </c>
      <c r="L71" s="58">
        <v>4.5</v>
      </c>
      <c r="M71" s="27">
        <v>0</v>
      </c>
      <c r="N71" s="90">
        <f t="shared" si="37"/>
        <v>7.5</v>
      </c>
      <c r="O71" s="91">
        <f t="shared" si="38"/>
        <v>2.5</v>
      </c>
      <c r="P71" s="23">
        <v>90</v>
      </c>
      <c r="Q71" s="11">
        <v>2</v>
      </c>
      <c r="R71" s="11">
        <v>0</v>
      </c>
      <c r="S71" s="12">
        <v>6</v>
      </c>
      <c r="T71" s="27">
        <v>0</v>
      </c>
      <c r="U71" s="23">
        <v>0</v>
      </c>
      <c r="V71" s="11">
        <v>0</v>
      </c>
      <c r="W71" s="11">
        <v>0</v>
      </c>
      <c r="X71" s="12">
        <v>0</v>
      </c>
      <c r="Y71" s="30">
        <v>0</v>
      </c>
      <c r="Z71" s="63">
        <f t="shared" si="39"/>
        <v>54</v>
      </c>
      <c r="AA71" s="34">
        <f t="shared" si="40"/>
        <v>54</v>
      </c>
      <c r="AB71" s="12">
        <f t="shared" si="41"/>
        <v>0</v>
      </c>
      <c r="AC71" s="75">
        <f t="shared" si="42"/>
        <v>54</v>
      </c>
      <c r="AF71" s="95"/>
    </row>
    <row r="72" spans="1:32" outlineLevel="2" x14ac:dyDescent="0.2">
      <c r="A72" s="9" t="s">
        <v>245</v>
      </c>
      <c r="B72" s="10" t="s">
        <v>14</v>
      </c>
      <c r="C72" s="10" t="s">
        <v>27</v>
      </c>
      <c r="D72" s="116" t="s">
        <v>576</v>
      </c>
      <c r="E72" s="10" t="s">
        <v>559</v>
      </c>
      <c r="F72" s="10" t="s">
        <v>560</v>
      </c>
      <c r="G72" s="67">
        <v>6</v>
      </c>
      <c r="H72" s="10" t="s">
        <v>84</v>
      </c>
      <c r="I72" s="57">
        <v>1</v>
      </c>
      <c r="J72" s="57">
        <v>13.5</v>
      </c>
      <c r="K72" s="57">
        <v>0</v>
      </c>
      <c r="L72" s="58">
        <v>4.5</v>
      </c>
      <c r="M72" s="27">
        <v>0</v>
      </c>
      <c r="N72" s="90">
        <f t="shared" si="37"/>
        <v>7.5</v>
      </c>
      <c r="O72" s="91">
        <f t="shared" si="38"/>
        <v>2.5</v>
      </c>
      <c r="P72" s="23">
        <v>80</v>
      </c>
      <c r="Q72" s="11">
        <v>2</v>
      </c>
      <c r="R72" s="11">
        <v>0</v>
      </c>
      <c r="S72" s="12">
        <v>5</v>
      </c>
      <c r="T72" s="27">
        <v>0</v>
      </c>
      <c r="U72" s="23">
        <v>0</v>
      </c>
      <c r="V72" s="11">
        <v>0</v>
      </c>
      <c r="W72" s="11">
        <v>0</v>
      </c>
      <c r="X72" s="12">
        <v>0</v>
      </c>
      <c r="Y72" s="30">
        <v>0</v>
      </c>
      <c r="Z72" s="63">
        <f t="shared" si="39"/>
        <v>49.5</v>
      </c>
      <c r="AA72" s="34">
        <f t="shared" si="40"/>
        <v>49.5</v>
      </c>
      <c r="AB72" s="12">
        <f t="shared" si="41"/>
        <v>0</v>
      </c>
      <c r="AC72" s="75">
        <f t="shared" si="42"/>
        <v>49.5</v>
      </c>
    </row>
    <row r="73" spans="1:32" outlineLevel="1" x14ac:dyDescent="0.2">
      <c r="A73" s="9"/>
      <c r="B73" s="10"/>
      <c r="C73" s="600" t="s">
        <v>908</v>
      </c>
      <c r="D73" s="116"/>
      <c r="E73" s="10"/>
      <c r="F73" s="10"/>
      <c r="G73" s="67"/>
      <c r="H73" s="10"/>
      <c r="I73" s="57"/>
      <c r="J73" s="57"/>
      <c r="K73" s="57"/>
      <c r="L73" s="58"/>
      <c r="M73" s="27"/>
      <c r="N73" s="90"/>
      <c r="O73" s="91"/>
      <c r="P73" s="23"/>
      <c r="Q73" s="11"/>
      <c r="R73" s="11"/>
      <c r="S73" s="12"/>
      <c r="T73" s="27"/>
      <c r="U73" s="23"/>
      <c r="V73" s="11"/>
      <c r="W73" s="11"/>
      <c r="X73" s="12"/>
      <c r="Y73" s="30"/>
      <c r="Z73" s="63"/>
      <c r="AA73" s="34">
        <f>SUBTOTAL(9,AA66:AA72)</f>
        <v>279</v>
      </c>
      <c r="AB73" s="12">
        <f>SUBTOTAL(9,AB66:AB72)</f>
        <v>0</v>
      </c>
      <c r="AC73" s="75">
        <f>SUBTOTAL(9,AC66:AC72)</f>
        <v>279</v>
      </c>
    </row>
    <row r="74" spans="1:32" outlineLevel="2" x14ac:dyDescent="0.2">
      <c r="A74" s="9" t="s">
        <v>180</v>
      </c>
      <c r="B74" s="10" t="s">
        <v>14</v>
      </c>
      <c r="C74" s="10" t="s">
        <v>43</v>
      </c>
      <c r="D74" s="10" t="s">
        <v>187</v>
      </c>
      <c r="E74" s="10" t="s">
        <v>188</v>
      </c>
      <c r="F74" s="10" t="s">
        <v>189</v>
      </c>
      <c r="G74" s="67">
        <v>6</v>
      </c>
      <c r="H74" s="10" t="s">
        <v>84</v>
      </c>
      <c r="I74" s="57">
        <v>0.25</v>
      </c>
      <c r="J74" s="57">
        <f>9*I74</f>
        <v>2.25</v>
      </c>
      <c r="K74" s="57">
        <v>0</v>
      </c>
      <c r="L74" s="58">
        <f>9*I74</f>
        <v>2.25</v>
      </c>
      <c r="M74" s="27">
        <v>0</v>
      </c>
      <c r="N74" s="90">
        <f t="shared" ref="N74:N84" si="43">J74*10/3/G74</f>
        <v>1.25</v>
      </c>
      <c r="O74" s="91">
        <f t="shared" ref="O74:O84" si="44">L74*10/3/G74</f>
        <v>1.25</v>
      </c>
      <c r="P74" s="23">
        <v>0</v>
      </c>
      <c r="Q74" s="11">
        <v>0</v>
      </c>
      <c r="R74" s="11">
        <v>0</v>
      </c>
      <c r="S74" s="12">
        <v>0</v>
      </c>
      <c r="T74" s="27">
        <v>0</v>
      </c>
      <c r="U74" s="23">
        <v>100</v>
      </c>
      <c r="V74" s="11">
        <v>2</v>
      </c>
      <c r="W74" s="11">
        <v>0</v>
      </c>
      <c r="X74" s="12">
        <v>5</v>
      </c>
      <c r="Y74" s="30">
        <v>0</v>
      </c>
      <c r="Z74" s="63">
        <f t="shared" ref="Z74:Z84" si="45">J74*(Q74+V74)+L74*(S74+X74)</f>
        <v>15.75</v>
      </c>
      <c r="AA74" s="34">
        <f t="shared" ref="AA74:AA84" si="46">J74*Q74+L74*S74</f>
        <v>0</v>
      </c>
      <c r="AB74" s="12">
        <f t="shared" ref="AB74:AB84" si="47">J74*V74+L74*X74</f>
        <v>15.75</v>
      </c>
      <c r="AC74" s="75">
        <f t="shared" ref="AC74:AC84" si="48">Z74</f>
        <v>15.75</v>
      </c>
    </row>
    <row r="75" spans="1:32" outlineLevel="2" x14ac:dyDescent="0.2">
      <c r="A75" s="9" t="s">
        <v>334</v>
      </c>
      <c r="B75" s="10" t="s">
        <v>14</v>
      </c>
      <c r="C75" s="10" t="s">
        <v>43</v>
      </c>
      <c r="D75" s="10" t="s">
        <v>187</v>
      </c>
      <c r="E75" s="10" t="s">
        <v>188</v>
      </c>
      <c r="F75" s="10" t="s">
        <v>189</v>
      </c>
      <c r="G75" s="67">
        <v>6</v>
      </c>
      <c r="H75" s="10" t="s">
        <v>84</v>
      </c>
      <c r="I75" s="57">
        <v>0.5</v>
      </c>
      <c r="J75" s="57">
        <f>9*I75</f>
        <v>4.5</v>
      </c>
      <c r="K75" s="57">
        <v>0</v>
      </c>
      <c r="L75" s="58">
        <f>9*I75</f>
        <v>4.5</v>
      </c>
      <c r="M75" s="27">
        <v>0</v>
      </c>
      <c r="N75" s="90">
        <f t="shared" si="43"/>
        <v>2.5</v>
      </c>
      <c r="O75" s="91">
        <f t="shared" si="44"/>
        <v>2.5</v>
      </c>
      <c r="P75" s="23">
        <v>0</v>
      </c>
      <c r="Q75" s="11">
        <v>0</v>
      </c>
      <c r="R75" s="11">
        <v>0</v>
      </c>
      <c r="S75" s="12">
        <v>0</v>
      </c>
      <c r="T75" s="27">
        <v>0</v>
      </c>
      <c r="U75" s="23">
        <v>100</v>
      </c>
      <c r="V75" s="11">
        <v>2</v>
      </c>
      <c r="W75" s="11">
        <v>0</v>
      </c>
      <c r="X75" s="12">
        <v>5</v>
      </c>
      <c r="Y75" s="30">
        <v>0</v>
      </c>
      <c r="Z75" s="63">
        <f t="shared" si="45"/>
        <v>31.5</v>
      </c>
      <c r="AA75" s="34">
        <f t="shared" si="46"/>
        <v>0</v>
      </c>
      <c r="AB75" s="12">
        <f t="shared" si="47"/>
        <v>31.5</v>
      </c>
      <c r="AC75" s="75">
        <f t="shared" si="48"/>
        <v>31.5</v>
      </c>
    </row>
    <row r="76" spans="1:32" outlineLevel="2" x14ac:dyDescent="0.2">
      <c r="A76" s="9" t="s">
        <v>425</v>
      </c>
      <c r="B76" s="10" t="s">
        <v>14</v>
      </c>
      <c r="C76" s="10" t="s">
        <v>43</v>
      </c>
      <c r="D76" s="10" t="s">
        <v>187</v>
      </c>
      <c r="E76" s="10" t="s">
        <v>188</v>
      </c>
      <c r="F76" s="10" t="s">
        <v>189</v>
      </c>
      <c r="G76" s="67">
        <v>6</v>
      </c>
      <c r="H76" s="10" t="s">
        <v>84</v>
      </c>
      <c r="I76" s="57">
        <v>0.25</v>
      </c>
      <c r="J76" s="57">
        <f>9*I76</f>
        <v>2.25</v>
      </c>
      <c r="K76" s="57">
        <v>0</v>
      </c>
      <c r="L76" s="58">
        <f>9*I76</f>
        <v>2.25</v>
      </c>
      <c r="M76" s="27">
        <v>0</v>
      </c>
      <c r="N76" s="90">
        <f t="shared" si="43"/>
        <v>1.25</v>
      </c>
      <c r="O76" s="91">
        <f t="shared" si="44"/>
        <v>1.25</v>
      </c>
      <c r="P76" s="23">
        <v>0</v>
      </c>
      <c r="Q76" s="11">
        <v>0</v>
      </c>
      <c r="R76" s="11">
        <v>0</v>
      </c>
      <c r="S76" s="12">
        <v>0</v>
      </c>
      <c r="T76" s="27">
        <v>0</v>
      </c>
      <c r="U76" s="23">
        <v>100</v>
      </c>
      <c r="V76" s="11">
        <v>2</v>
      </c>
      <c r="W76" s="11">
        <v>0</v>
      </c>
      <c r="X76" s="12">
        <v>5</v>
      </c>
      <c r="Y76" s="30">
        <v>0</v>
      </c>
      <c r="Z76" s="63">
        <f t="shared" si="45"/>
        <v>15.75</v>
      </c>
      <c r="AA76" s="34">
        <f t="shared" si="46"/>
        <v>0</v>
      </c>
      <c r="AB76" s="12">
        <f t="shared" si="47"/>
        <v>15.75</v>
      </c>
      <c r="AC76" s="75">
        <f t="shared" si="48"/>
        <v>15.75</v>
      </c>
    </row>
    <row r="77" spans="1:32" outlineLevel="2" x14ac:dyDescent="0.2">
      <c r="A77" s="9" t="s">
        <v>334</v>
      </c>
      <c r="B77" s="10" t="s">
        <v>14</v>
      </c>
      <c r="C77" s="10" t="s">
        <v>43</v>
      </c>
      <c r="D77" s="10" t="s">
        <v>347</v>
      </c>
      <c r="E77" s="10" t="s">
        <v>348</v>
      </c>
      <c r="F77" s="10" t="s">
        <v>349</v>
      </c>
      <c r="G77" s="67">
        <v>6</v>
      </c>
      <c r="H77" s="10" t="s">
        <v>18</v>
      </c>
      <c r="I77" s="57">
        <v>1</v>
      </c>
      <c r="J77" s="57">
        <v>13.5</v>
      </c>
      <c r="K77" s="57">
        <v>0</v>
      </c>
      <c r="L77" s="58">
        <v>4.5</v>
      </c>
      <c r="M77" s="27">
        <v>0</v>
      </c>
      <c r="N77" s="90">
        <f t="shared" si="43"/>
        <v>7.5</v>
      </c>
      <c r="O77" s="91">
        <f t="shared" si="44"/>
        <v>2.5</v>
      </c>
      <c r="P77" s="23">
        <v>0</v>
      </c>
      <c r="Q77" s="11">
        <v>0</v>
      </c>
      <c r="R77" s="11">
        <v>0</v>
      </c>
      <c r="S77" s="12">
        <v>0</v>
      </c>
      <c r="T77" s="27">
        <v>0</v>
      </c>
      <c r="U77" s="23">
        <v>100</v>
      </c>
      <c r="V77" s="11">
        <v>2</v>
      </c>
      <c r="W77" s="11">
        <v>0</v>
      </c>
      <c r="X77" s="12">
        <v>5</v>
      </c>
      <c r="Y77" s="30">
        <v>0</v>
      </c>
      <c r="Z77" s="63">
        <f t="shared" si="45"/>
        <v>49.5</v>
      </c>
      <c r="AA77" s="34">
        <f t="shared" si="46"/>
        <v>0</v>
      </c>
      <c r="AB77" s="12">
        <f t="shared" si="47"/>
        <v>49.5</v>
      </c>
      <c r="AC77" s="75">
        <f t="shared" si="48"/>
        <v>49.5</v>
      </c>
    </row>
    <row r="78" spans="1:32" outlineLevel="2" x14ac:dyDescent="0.2">
      <c r="A78" s="9" t="s">
        <v>334</v>
      </c>
      <c r="B78" s="10" t="s">
        <v>14</v>
      </c>
      <c r="C78" s="10" t="s">
        <v>43</v>
      </c>
      <c r="D78" s="10" t="s">
        <v>350</v>
      </c>
      <c r="E78" s="10" t="s">
        <v>351</v>
      </c>
      <c r="F78" s="10" t="s">
        <v>352</v>
      </c>
      <c r="G78" s="67">
        <v>6</v>
      </c>
      <c r="H78" s="10" t="s">
        <v>18</v>
      </c>
      <c r="I78" s="57">
        <v>1</v>
      </c>
      <c r="J78" s="57">
        <v>13.5</v>
      </c>
      <c r="K78" s="57">
        <v>0</v>
      </c>
      <c r="L78" s="58">
        <v>4.5</v>
      </c>
      <c r="M78" s="27">
        <v>0</v>
      </c>
      <c r="N78" s="90">
        <f t="shared" si="43"/>
        <v>7.5</v>
      </c>
      <c r="O78" s="91">
        <f t="shared" si="44"/>
        <v>2.5</v>
      </c>
      <c r="P78" s="23">
        <v>0</v>
      </c>
      <c r="Q78" s="11">
        <v>0</v>
      </c>
      <c r="R78" s="11">
        <v>0</v>
      </c>
      <c r="S78" s="12">
        <v>0</v>
      </c>
      <c r="T78" s="27">
        <v>0</v>
      </c>
      <c r="U78" s="23">
        <v>80</v>
      </c>
      <c r="V78" s="11">
        <v>2</v>
      </c>
      <c r="W78" s="11">
        <v>0</v>
      </c>
      <c r="X78" s="12">
        <v>4</v>
      </c>
      <c r="Y78" s="30">
        <v>0</v>
      </c>
      <c r="Z78" s="63">
        <f t="shared" si="45"/>
        <v>45</v>
      </c>
      <c r="AA78" s="34">
        <f t="shared" si="46"/>
        <v>0</v>
      </c>
      <c r="AB78" s="12">
        <f t="shared" si="47"/>
        <v>45</v>
      </c>
      <c r="AC78" s="75">
        <f t="shared" si="48"/>
        <v>45</v>
      </c>
    </row>
    <row r="79" spans="1:32" outlineLevel="2" x14ac:dyDescent="0.2">
      <c r="A79" s="9" t="s">
        <v>298</v>
      </c>
      <c r="B79" s="10" t="s">
        <v>14</v>
      </c>
      <c r="C79" s="10" t="s">
        <v>43</v>
      </c>
      <c r="D79" s="10" t="s">
        <v>321</v>
      </c>
      <c r="E79" s="10" t="s">
        <v>322</v>
      </c>
      <c r="F79" s="10" t="s">
        <v>323</v>
      </c>
      <c r="G79" s="67">
        <v>6</v>
      </c>
      <c r="H79" s="10" t="s">
        <v>18</v>
      </c>
      <c r="I79" s="57">
        <v>1</v>
      </c>
      <c r="J79" s="57">
        <v>13.5</v>
      </c>
      <c r="K79" s="57">
        <v>0</v>
      </c>
      <c r="L79" s="58">
        <v>4.5</v>
      </c>
      <c r="M79" s="27">
        <v>0</v>
      </c>
      <c r="N79" s="90">
        <f t="shared" si="43"/>
        <v>7.5</v>
      </c>
      <c r="O79" s="91">
        <f t="shared" si="44"/>
        <v>2.5</v>
      </c>
      <c r="P79" s="23">
        <v>0</v>
      </c>
      <c r="Q79" s="11">
        <v>0</v>
      </c>
      <c r="R79" s="11">
        <v>0</v>
      </c>
      <c r="S79" s="12">
        <v>0</v>
      </c>
      <c r="T79" s="27">
        <v>0</v>
      </c>
      <c r="U79" s="23">
        <v>120</v>
      </c>
      <c r="V79" s="11">
        <v>2</v>
      </c>
      <c r="W79" s="11">
        <v>0</v>
      </c>
      <c r="X79" s="12">
        <v>6</v>
      </c>
      <c r="Y79" s="30">
        <v>0</v>
      </c>
      <c r="Z79" s="63">
        <f t="shared" si="45"/>
        <v>54</v>
      </c>
      <c r="AA79" s="34">
        <f t="shared" si="46"/>
        <v>0</v>
      </c>
      <c r="AB79" s="12">
        <f t="shared" si="47"/>
        <v>54</v>
      </c>
      <c r="AC79" s="75">
        <f t="shared" si="48"/>
        <v>54</v>
      </c>
    </row>
    <row r="80" spans="1:32" outlineLevel="2" x14ac:dyDescent="0.2">
      <c r="A80" s="9" t="s">
        <v>79</v>
      </c>
      <c r="B80" s="10" t="s">
        <v>14</v>
      </c>
      <c r="C80" s="10" t="s">
        <v>43</v>
      </c>
      <c r="D80" s="10" t="s">
        <v>92</v>
      </c>
      <c r="E80" s="10" t="s">
        <v>93</v>
      </c>
      <c r="F80" s="10" t="s">
        <v>94</v>
      </c>
      <c r="G80" s="67">
        <v>6</v>
      </c>
      <c r="H80" s="10" t="s">
        <v>18</v>
      </c>
      <c r="I80" s="57">
        <v>0.3</v>
      </c>
      <c r="J80" s="57">
        <f>9*I80</f>
        <v>2.6999999999999997</v>
      </c>
      <c r="K80" s="57">
        <v>0</v>
      </c>
      <c r="L80" s="58">
        <f>9*I80</f>
        <v>2.6999999999999997</v>
      </c>
      <c r="M80" s="27">
        <v>0</v>
      </c>
      <c r="N80" s="90">
        <f t="shared" si="43"/>
        <v>1.4999999999999998</v>
      </c>
      <c r="O80" s="91">
        <f t="shared" si="44"/>
        <v>1.4999999999999998</v>
      </c>
      <c r="P80" s="23">
        <v>0</v>
      </c>
      <c r="Q80" s="11">
        <v>0</v>
      </c>
      <c r="R80" s="11">
        <v>0</v>
      </c>
      <c r="S80" s="12">
        <v>0</v>
      </c>
      <c r="T80" s="27">
        <v>0</v>
      </c>
      <c r="U80" s="23">
        <v>80</v>
      </c>
      <c r="V80" s="11">
        <v>2</v>
      </c>
      <c r="W80" s="11">
        <v>0</v>
      </c>
      <c r="X80" s="12">
        <v>4</v>
      </c>
      <c r="Y80" s="30">
        <v>0</v>
      </c>
      <c r="Z80" s="63">
        <f t="shared" si="45"/>
        <v>16.2</v>
      </c>
      <c r="AA80" s="34">
        <f t="shared" si="46"/>
        <v>0</v>
      </c>
      <c r="AB80" s="12">
        <f t="shared" si="47"/>
        <v>16.2</v>
      </c>
      <c r="AC80" s="75">
        <f t="shared" si="48"/>
        <v>16.2</v>
      </c>
    </row>
    <row r="81" spans="1:35" outlineLevel="2" x14ac:dyDescent="0.2">
      <c r="A81" s="9" t="s">
        <v>298</v>
      </c>
      <c r="B81" s="10" t="s">
        <v>14</v>
      </c>
      <c r="C81" s="10" t="s">
        <v>43</v>
      </c>
      <c r="D81" s="10" t="s">
        <v>92</v>
      </c>
      <c r="E81" s="10" t="s">
        <v>93</v>
      </c>
      <c r="F81" s="10" t="s">
        <v>94</v>
      </c>
      <c r="G81" s="67">
        <v>6</v>
      </c>
      <c r="H81" s="10" t="s">
        <v>18</v>
      </c>
      <c r="I81" s="57">
        <v>0.25</v>
      </c>
      <c r="J81" s="57">
        <f>9*I81</f>
        <v>2.25</v>
      </c>
      <c r="K81" s="57">
        <v>0</v>
      </c>
      <c r="L81" s="58">
        <f>9*I81</f>
        <v>2.25</v>
      </c>
      <c r="M81" s="27">
        <v>0</v>
      </c>
      <c r="N81" s="90">
        <f t="shared" si="43"/>
        <v>1.25</v>
      </c>
      <c r="O81" s="91">
        <f t="shared" si="44"/>
        <v>1.25</v>
      </c>
      <c r="P81" s="23">
        <v>0</v>
      </c>
      <c r="Q81" s="11">
        <v>0</v>
      </c>
      <c r="R81" s="11">
        <v>0</v>
      </c>
      <c r="S81" s="12">
        <v>0</v>
      </c>
      <c r="T81" s="27">
        <v>0</v>
      </c>
      <c r="U81" s="23">
        <v>80</v>
      </c>
      <c r="V81" s="11">
        <v>2</v>
      </c>
      <c r="W81" s="11">
        <v>0</v>
      </c>
      <c r="X81" s="12">
        <v>4</v>
      </c>
      <c r="Y81" s="30">
        <v>0</v>
      </c>
      <c r="Z81" s="63">
        <f t="shared" si="45"/>
        <v>13.5</v>
      </c>
      <c r="AA81" s="34">
        <f t="shared" si="46"/>
        <v>0</v>
      </c>
      <c r="AB81" s="12">
        <f t="shared" si="47"/>
        <v>13.5</v>
      </c>
      <c r="AC81" s="75">
        <f t="shared" si="48"/>
        <v>13.5</v>
      </c>
    </row>
    <row r="82" spans="1:35" outlineLevel="2" x14ac:dyDescent="0.2">
      <c r="A82" s="9" t="s">
        <v>334</v>
      </c>
      <c r="B82" s="10" t="s">
        <v>14</v>
      </c>
      <c r="C82" s="10" t="s">
        <v>43</v>
      </c>
      <c r="D82" s="10" t="s">
        <v>92</v>
      </c>
      <c r="E82" s="10" t="s">
        <v>93</v>
      </c>
      <c r="F82" s="10" t="s">
        <v>94</v>
      </c>
      <c r="G82" s="67">
        <v>6</v>
      </c>
      <c r="H82" s="10" t="s">
        <v>18</v>
      </c>
      <c r="I82" s="57">
        <v>0.1</v>
      </c>
      <c r="J82" s="57">
        <f>9*I82</f>
        <v>0.9</v>
      </c>
      <c r="K82" s="57">
        <v>0</v>
      </c>
      <c r="L82" s="58">
        <f>9*I82</f>
        <v>0.9</v>
      </c>
      <c r="M82" s="27">
        <v>0</v>
      </c>
      <c r="N82" s="90">
        <f t="shared" si="43"/>
        <v>0.5</v>
      </c>
      <c r="O82" s="91">
        <f t="shared" si="44"/>
        <v>0.5</v>
      </c>
      <c r="P82" s="23">
        <v>0</v>
      </c>
      <c r="Q82" s="11">
        <v>0</v>
      </c>
      <c r="R82" s="11">
        <v>0</v>
      </c>
      <c r="S82" s="12">
        <v>0</v>
      </c>
      <c r="T82" s="27">
        <v>0</v>
      </c>
      <c r="U82" s="23">
        <v>80</v>
      </c>
      <c r="V82" s="11">
        <v>2</v>
      </c>
      <c r="W82" s="11">
        <v>0</v>
      </c>
      <c r="X82" s="12">
        <v>4</v>
      </c>
      <c r="Y82" s="30">
        <v>0</v>
      </c>
      <c r="Z82" s="63">
        <f t="shared" si="45"/>
        <v>5.4</v>
      </c>
      <c r="AA82" s="34">
        <f t="shared" si="46"/>
        <v>0</v>
      </c>
      <c r="AB82" s="12">
        <f t="shared" si="47"/>
        <v>5.4</v>
      </c>
      <c r="AC82" s="75">
        <f t="shared" si="48"/>
        <v>5.4</v>
      </c>
    </row>
    <row r="83" spans="1:35" outlineLevel="2" x14ac:dyDescent="0.2">
      <c r="A83" s="9" t="s">
        <v>425</v>
      </c>
      <c r="B83" s="10" t="s">
        <v>14</v>
      </c>
      <c r="C83" s="10" t="s">
        <v>43</v>
      </c>
      <c r="D83" s="10" t="s">
        <v>92</v>
      </c>
      <c r="E83" s="10" t="s">
        <v>93</v>
      </c>
      <c r="F83" s="10" t="s">
        <v>94</v>
      </c>
      <c r="G83" s="67">
        <v>6</v>
      </c>
      <c r="H83" s="10" t="s">
        <v>18</v>
      </c>
      <c r="I83" s="57">
        <v>0.1</v>
      </c>
      <c r="J83" s="57">
        <f>9*I83</f>
        <v>0.9</v>
      </c>
      <c r="K83" s="57">
        <v>0</v>
      </c>
      <c r="L83" s="58">
        <f>9*I83</f>
        <v>0.9</v>
      </c>
      <c r="M83" s="27">
        <v>0</v>
      </c>
      <c r="N83" s="90">
        <f t="shared" si="43"/>
        <v>0.5</v>
      </c>
      <c r="O83" s="91">
        <f t="shared" si="44"/>
        <v>0.5</v>
      </c>
      <c r="P83" s="23">
        <v>0</v>
      </c>
      <c r="Q83" s="11">
        <v>0</v>
      </c>
      <c r="R83" s="11">
        <v>0</v>
      </c>
      <c r="S83" s="12">
        <v>0</v>
      </c>
      <c r="T83" s="27">
        <v>0</v>
      </c>
      <c r="U83" s="23">
        <v>80</v>
      </c>
      <c r="V83" s="11">
        <v>2</v>
      </c>
      <c r="W83" s="11">
        <v>0</v>
      </c>
      <c r="X83" s="12">
        <v>4</v>
      </c>
      <c r="Y83" s="30">
        <v>0</v>
      </c>
      <c r="Z83" s="63">
        <f t="shared" si="45"/>
        <v>5.4</v>
      </c>
      <c r="AA83" s="34">
        <f t="shared" si="46"/>
        <v>0</v>
      </c>
      <c r="AB83" s="12">
        <f t="shared" si="47"/>
        <v>5.4</v>
      </c>
      <c r="AC83" s="75">
        <f t="shared" si="48"/>
        <v>5.4</v>
      </c>
    </row>
    <row r="84" spans="1:35" outlineLevel="2" x14ac:dyDescent="0.2">
      <c r="A84" s="9" t="s">
        <v>449</v>
      </c>
      <c r="B84" s="10" t="s">
        <v>14</v>
      </c>
      <c r="C84" s="10" t="s">
        <v>43</v>
      </c>
      <c r="D84" s="10" t="s">
        <v>92</v>
      </c>
      <c r="E84" s="10" t="s">
        <v>93</v>
      </c>
      <c r="F84" s="10" t="s">
        <v>94</v>
      </c>
      <c r="G84" s="67">
        <v>6</v>
      </c>
      <c r="H84" s="10" t="s">
        <v>18</v>
      </c>
      <c r="I84" s="57">
        <v>0.25</v>
      </c>
      <c r="J84" s="57">
        <f>9*I84</f>
        <v>2.25</v>
      </c>
      <c r="K84" s="57">
        <v>0</v>
      </c>
      <c r="L84" s="58">
        <f>9*I84</f>
        <v>2.25</v>
      </c>
      <c r="M84" s="27">
        <v>0</v>
      </c>
      <c r="N84" s="90">
        <f t="shared" si="43"/>
        <v>1.25</v>
      </c>
      <c r="O84" s="91">
        <f t="shared" si="44"/>
        <v>1.25</v>
      </c>
      <c r="P84" s="23">
        <v>0</v>
      </c>
      <c r="Q84" s="11">
        <v>0</v>
      </c>
      <c r="R84" s="11">
        <v>0</v>
      </c>
      <c r="S84" s="12">
        <v>0</v>
      </c>
      <c r="T84" s="27">
        <v>0</v>
      </c>
      <c r="U84" s="23">
        <v>80</v>
      </c>
      <c r="V84" s="11">
        <v>2</v>
      </c>
      <c r="W84" s="11">
        <v>0</v>
      </c>
      <c r="X84" s="12">
        <v>4</v>
      </c>
      <c r="Y84" s="30">
        <v>0</v>
      </c>
      <c r="Z84" s="63">
        <f t="shared" si="45"/>
        <v>13.5</v>
      </c>
      <c r="AA84" s="34">
        <f t="shared" si="46"/>
        <v>0</v>
      </c>
      <c r="AB84" s="12">
        <f t="shared" si="47"/>
        <v>13.5</v>
      </c>
      <c r="AC84" s="75">
        <f t="shared" si="48"/>
        <v>13.5</v>
      </c>
    </row>
    <row r="85" spans="1:35" outlineLevel="1" x14ac:dyDescent="0.2">
      <c r="A85" s="9"/>
      <c r="B85" s="10"/>
      <c r="C85" s="600" t="s">
        <v>909</v>
      </c>
      <c r="D85" s="10"/>
      <c r="E85" s="10"/>
      <c r="F85" s="10"/>
      <c r="G85" s="67"/>
      <c r="H85" s="10"/>
      <c r="I85" s="57"/>
      <c r="J85" s="57"/>
      <c r="K85" s="57"/>
      <c r="L85" s="58"/>
      <c r="M85" s="27"/>
      <c r="N85" s="90"/>
      <c r="O85" s="91"/>
      <c r="P85" s="23"/>
      <c r="Q85" s="11"/>
      <c r="R85" s="11"/>
      <c r="S85" s="12"/>
      <c r="T85" s="27"/>
      <c r="U85" s="23"/>
      <c r="V85" s="11"/>
      <c r="W85" s="11"/>
      <c r="X85" s="12"/>
      <c r="Y85" s="30"/>
      <c r="Z85" s="63"/>
      <c r="AA85" s="34">
        <f>SUBTOTAL(9,AA74:AA84)</f>
        <v>0</v>
      </c>
      <c r="AB85" s="12">
        <f>SUBTOTAL(9,AB74:AB84)</f>
        <v>265.5</v>
      </c>
      <c r="AC85" s="75">
        <f>SUBTOTAL(9,AC74:AC84)</f>
        <v>265.5</v>
      </c>
    </row>
    <row r="86" spans="1:35" s="86" customFormat="1" outlineLevel="2" x14ac:dyDescent="0.2">
      <c r="A86" s="9" t="s">
        <v>425</v>
      </c>
      <c r="B86" s="10" t="s">
        <v>14</v>
      </c>
      <c r="C86" s="10" t="s">
        <v>103</v>
      </c>
      <c r="D86" s="117" t="s">
        <v>575</v>
      </c>
      <c r="E86" s="10" t="s">
        <v>562</v>
      </c>
      <c r="F86" s="10" t="s">
        <v>563</v>
      </c>
      <c r="G86" s="67">
        <v>6</v>
      </c>
      <c r="H86" s="10" t="s">
        <v>18</v>
      </c>
      <c r="I86" s="57">
        <v>1</v>
      </c>
      <c r="J86" s="57">
        <v>13.5</v>
      </c>
      <c r="K86" s="57">
        <v>0</v>
      </c>
      <c r="L86" s="58">
        <v>4.5</v>
      </c>
      <c r="M86" s="27">
        <v>0</v>
      </c>
      <c r="N86" s="90">
        <f t="shared" ref="N86:N100" si="49">J86*10/3/G86</f>
        <v>7.5</v>
      </c>
      <c r="O86" s="91">
        <f t="shared" ref="O86:O100" si="50">L86*10/3/G86</f>
        <v>2.5</v>
      </c>
      <c r="P86" s="23">
        <v>100</v>
      </c>
      <c r="Q86" s="11">
        <v>2</v>
      </c>
      <c r="R86" s="11">
        <v>0</v>
      </c>
      <c r="S86" s="12">
        <v>4</v>
      </c>
      <c r="T86" s="27">
        <v>0</v>
      </c>
      <c r="U86" s="23">
        <v>0</v>
      </c>
      <c r="V86" s="11">
        <v>0</v>
      </c>
      <c r="W86" s="11">
        <v>0</v>
      </c>
      <c r="X86" s="12">
        <v>0</v>
      </c>
      <c r="Y86" s="30">
        <v>0</v>
      </c>
      <c r="Z86" s="63">
        <f t="shared" ref="Z86:Z100" si="51">J86*(Q86+V86)+L86*(S86+X86)</f>
        <v>45</v>
      </c>
      <c r="AA86" s="34">
        <f t="shared" ref="AA86:AA100" si="52">J86*Q86+L86*S86</f>
        <v>45</v>
      </c>
      <c r="AB86" s="12">
        <f t="shared" ref="AB86:AB100" si="53">J86*V86+L86*X86</f>
        <v>0</v>
      </c>
      <c r="AC86" s="75">
        <f t="shared" ref="AC86:AC100" si="54">Z86</f>
        <v>45</v>
      </c>
      <c r="AD86" s="85"/>
      <c r="AE86" s="85"/>
      <c r="AF86" s="498"/>
      <c r="AG86" s="137"/>
      <c r="AH86" s="137"/>
      <c r="AI86" s="498"/>
    </row>
    <row r="87" spans="1:35" outlineLevel="2" x14ac:dyDescent="0.2">
      <c r="A87" s="9" t="s">
        <v>79</v>
      </c>
      <c r="B87" s="10" t="s">
        <v>14</v>
      </c>
      <c r="C87" s="10" t="s">
        <v>103</v>
      </c>
      <c r="D87" s="10" t="s">
        <v>107</v>
      </c>
      <c r="E87" s="10" t="s">
        <v>108</v>
      </c>
      <c r="F87" s="10" t="s">
        <v>109</v>
      </c>
      <c r="G87" s="67">
        <v>6</v>
      </c>
      <c r="H87" s="10" t="s">
        <v>102</v>
      </c>
      <c r="I87" s="57">
        <v>1</v>
      </c>
      <c r="J87" s="57">
        <f>(9+$AE$30)*I87</f>
        <v>13.5</v>
      </c>
      <c r="K87" s="57">
        <v>0</v>
      </c>
      <c r="L87" s="58">
        <v>4.5</v>
      </c>
      <c r="M87" s="27">
        <v>0</v>
      </c>
      <c r="N87" s="90">
        <f t="shared" si="49"/>
        <v>7.5</v>
      </c>
      <c r="O87" s="91">
        <f t="shared" si="50"/>
        <v>2.5</v>
      </c>
      <c r="P87" s="23">
        <v>30</v>
      </c>
      <c r="Q87" s="11">
        <v>1</v>
      </c>
      <c r="R87" s="11">
        <v>0</v>
      </c>
      <c r="S87" s="12">
        <v>2</v>
      </c>
      <c r="T87" s="27">
        <v>0</v>
      </c>
      <c r="U87" s="23">
        <v>0</v>
      </c>
      <c r="V87" s="11">
        <v>0</v>
      </c>
      <c r="W87" s="11">
        <v>0</v>
      </c>
      <c r="X87" s="12">
        <v>0</v>
      </c>
      <c r="Y87" s="30">
        <v>0</v>
      </c>
      <c r="Z87" s="63">
        <f t="shared" si="51"/>
        <v>22.5</v>
      </c>
      <c r="AA87" s="34">
        <f t="shared" si="52"/>
        <v>22.5</v>
      </c>
      <c r="AB87" s="12">
        <f t="shared" si="53"/>
        <v>0</v>
      </c>
      <c r="AC87" s="75">
        <f t="shared" si="54"/>
        <v>22.5</v>
      </c>
    </row>
    <row r="88" spans="1:35" outlineLevel="2" x14ac:dyDescent="0.2">
      <c r="A88" s="9" t="s">
        <v>298</v>
      </c>
      <c r="B88" s="10" t="s">
        <v>14</v>
      </c>
      <c r="C88" s="10" t="s">
        <v>103</v>
      </c>
      <c r="D88" s="10" t="s">
        <v>324</v>
      </c>
      <c r="E88" s="10" t="s">
        <v>325</v>
      </c>
      <c r="F88" s="10" t="s">
        <v>326</v>
      </c>
      <c r="G88" s="67">
        <v>6</v>
      </c>
      <c r="H88" s="10" t="s">
        <v>102</v>
      </c>
      <c r="I88" s="57">
        <v>1</v>
      </c>
      <c r="J88" s="57">
        <f>(9+$AE$30)*I88</f>
        <v>13.5</v>
      </c>
      <c r="K88" s="57">
        <v>0</v>
      </c>
      <c r="L88" s="58">
        <v>4.5</v>
      </c>
      <c r="M88" s="27">
        <v>0</v>
      </c>
      <c r="N88" s="90">
        <f t="shared" si="49"/>
        <v>7.5</v>
      </c>
      <c r="O88" s="91">
        <f t="shared" si="50"/>
        <v>2.5</v>
      </c>
      <c r="P88" s="23">
        <v>16</v>
      </c>
      <c r="Q88" s="11">
        <v>0.5</v>
      </c>
      <c r="R88" s="11">
        <v>0</v>
      </c>
      <c r="S88" s="12">
        <v>1</v>
      </c>
      <c r="T88" s="27">
        <v>0</v>
      </c>
      <c r="U88" s="23">
        <v>0</v>
      </c>
      <c r="V88" s="11">
        <v>0</v>
      </c>
      <c r="W88" s="11">
        <v>0</v>
      </c>
      <c r="X88" s="12">
        <v>0</v>
      </c>
      <c r="Y88" s="30">
        <v>0</v>
      </c>
      <c r="Z88" s="63">
        <f t="shared" si="51"/>
        <v>11.25</v>
      </c>
      <c r="AA88" s="34">
        <f t="shared" si="52"/>
        <v>11.25</v>
      </c>
      <c r="AB88" s="12">
        <f t="shared" si="53"/>
        <v>0</v>
      </c>
      <c r="AC88" s="75">
        <f t="shared" si="54"/>
        <v>11.25</v>
      </c>
    </row>
    <row r="89" spans="1:35" outlineLevel="2" x14ac:dyDescent="0.2">
      <c r="A89" s="9" t="s">
        <v>245</v>
      </c>
      <c r="B89" s="10" t="s">
        <v>14</v>
      </c>
      <c r="C89" s="10" t="s">
        <v>103</v>
      </c>
      <c r="D89" s="10" t="s">
        <v>110</v>
      </c>
      <c r="E89" s="10" t="s">
        <v>111</v>
      </c>
      <c r="F89" s="10" t="s">
        <v>112</v>
      </c>
      <c r="G89" s="67">
        <v>6</v>
      </c>
      <c r="H89" s="10" t="s">
        <v>102</v>
      </c>
      <c r="I89" s="57">
        <v>1</v>
      </c>
      <c r="J89" s="57">
        <f>(4.5+$AE$30)*I89</f>
        <v>9</v>
      </c>
      <c r="K89" s="57">
        <v>0</v>
      </c>
      <c r="L89" s="58">
        <v>9</v>
      </c>
      <c r="M89" s="27">
        <v>0</v>
      </c>
      <c r="N89" s="90">
        <f t="shared" si="49"/>
        <v>5</v>
      </c>
      <c r="O89" s="91">
        <f t="shared" si="50"/>
        <v>5</v>
      </c>
      <c r="P89" s="23">
        <v>10</v>
      </c>
      <c r="Q89" s="11">
        <v>0.5</v>
      </c>
      <c r="R89" s="11">
        <v>0</v>
      </c>
      <c r="S89" s="12">
        <v>0.5</v>
      </c>
      <c r="T89" s="27">
        <v>0</v>
      </c>
      <c r="U89" s="23">
        <v>0</v>
      </c>
      <c r="V89" s="11">
        <v>0</v>
      </c>
      <c r="W89" s="11">
        <v>0</v>
      </c>
      <c r="X89" s="12">
        <v>0</v>
      </c>
      <c r="Y89" s="30">
        <v>0</v>
      </c>
      <c r="Z89" s="63">
        <f t="shared" si="51"/>
        <v>9</v>
      </c>
      <c r="AA89" s="34">
        <f t="shared" si="52"/>
        <v>9</v>
      </c>
      <c r="AB89" s="12">
        <f t="shared" si="53"/>
        <v>0</v>
      </c>
      <c r="AC89" s="75">
        <f t="shared" si="54"/>
        <v>9</v>
      </c>
    </row>
    <row r="90" spans="1:35" outlineLevel="2" x14ac:dyDescent="0.2">
      <c r="A90" s="9" t="s">
        <v>245</v>
      </c>
      <c r="B90" s="10" t="s">
        <v>14</v>
      </c>
      <c r="C90" s="10" t="s">
        <v>103</v>
      </c>
      <c r="D90" s="10" t="s">
        <v>113</v>
      </c>
      <c r="E90" s="10" t="s">
        <v>114</v>
      </c>
      <c r="F90" s="10" t="s">
        <v>115</v>
      </c>
      <c r="G90" s="67">
        <v>6</v>
      </c>
      <c r="H90" s="10" t="s">
        <v>102</v>
      </c>
      <c r="I90" s="57">
        <v>1</v>
      </c>
      <c r="J90" s="57">
        <f>(9+$AE$30)*I90</f>
        <v>13.5</v>
      </c>
      <c r="K90" s="57">
        <v>0</v>
      </c>
      <c r="L90" s="58">
        <v>4.5</v>
      </c>
      <c r="M90" s="27">
        <v>0</v>
      </c>
      <c r="N90" s="90">
        <f t="shared" si="49"/>
        <v>7.5</v>
      </c>
      <c r="O90" s="91">
        <f t="shared" si="50"/>
        <v>2.5</v>
      </c>
      <c r="P90" s="23">
        <v>10</v>
      </c>
      <c r="Q90" s="11">
        <v>0.5</v>
      </c>
      <c r="R90" s="11">
        <v>0</v>
      </c>
      <c r="S90" s="12">
        <v>0.5</v>
      </c>
      <c r="T90" s="27">
        <v>0</v>
      </c>
      <c r="U90" s="23">
        <v>0</v>
      </c>
      <c r="V90" s="11">
        <v>0</v>
      </c>
      <c r="W90" s="11">
        <v>0</v>
      </c>
      <c r="X90" s="12">
        <v>0</v>
      </c>
      <c r="Y90" s="30">
        <v>0</v>
      </c>
      <c r="Z90" s="63">
        <f t="shared" si="51"/>
        <v>9</v>
      </c>
      <c r="AA90" s="34">
        <f t="shared" si="52"/>
        <v>9</v>
      </c>
      <c r="AB90" s="12">
        <f t="shared" si="53"/>
        <v>0</v>
      </c>
      <c r="AC90" s="75">
        <f t="shared" si="54"/>
        <v>9</v>
      </c>
    </row>
    <row r="91" spans="1:35" outlineLevel="2" x14ac:dyDescent="0.2">
      <c r="A91" s="708" t="s">
        <v>122</v>
      </c>
      <c r="B91" s="10" t="s">
        <v>14</v>
      </c>
      <c r="C91" s="10" t="s">
        <v>103</v>
      </c>
      <c r="D91" s="10" t="s">
        <v>154</v>
      </c>
      <c r="E91" s="10" t="s">
        <v>155</v>
      </c>
      <c r="F91" s="10" t="s">
        <v>156</v>
      </c>
      <c r="G91" s="67">
        <v>6</v>
      </c>
      <c r="H91" s="10" t="s">
        <v>102</v>
      </c>
      <c r="I91" s="57">
        <v>1</v>
      </c>
      <c r="J91" s="57">
        <f>(9+$AE$30)*I91</f>
        <v>13.5</v>
      </c>
      <c r="K91" s="57">
        <v>0</v>
      </c>
      <c r="L91" s="58">
        <f>4.5*I91</f>
        <v>4.5</v>
      </c>
      <c r="M91" s="27">
        <v>0</v>
      </c>
      <c r="N91" s="90">
        <f t="shared" si="49"/>
        <v>7.5</v>
      </c>
      <c r="O91" s="91">
        <f t="shared" si="50"/>
        <v>2.5</v>
      </c>
      <c r="P91" s="23">
        <v>40</v>
      </c>
      <c r="Q91" s="11">
        <v>1</v>
      </c>
      <c r="R91" s="11">
        <v>0</v>
      </c>
      <c r="S91" s="12">
        <v>2</v>
      </c>
      <c r="T91" s="27">
        <v>0</v>
      </c>
      <c r="U91" s="23">
        <v>0</v>
      </c>
      <c r="V91" s="11">
        <v>0</v>
      </c>
      <c r="W91" s="11">
        <v>0</v>
      </c>
      <c r="X91" s="12">
        <v>0</v>
      </c>
      <c r="Y91" s="30">
        <v>0</v>
      </c>
      <c r="Z91" s="63">
        <f t="shared" si="51"/>
        <v>22.5</v>
      </c>
      <c r="AA91" s="34">
        <f t="shared" si="52"/>
        <v>22.5</v>
      </c>
      <c r="AB91" s="12">
        <f t="shared" si="53"/>
        <v>0</v>
      </c>
      <c r="AC91" s="75">
        <f t="shared" si="54"/>
        <v>22.5</v>
      </c>
      <c r="AD91" s="96" t="s">
        <v>986</v>
      </c>
    </row>
    <row r="92" spans="1:35" outlineLevel="2" x14ac:dyDescent="0.2">
      <c r="A92" s="9" t="s">
        <v>425</v>
      </c>
      <c r="B92" s="10" t="s">
        <v>14</v>
      </c>
      <c r="C92" s="10" t="s">
        <v>103</v>
      </c>
      <c r="D92" s="10" t="s">
        <v>154</v>
      </c>
      <c r="E92" s="10" t="s">
        <v>155</v>
      </c>
      <c r="F92" s="10" t="s">
        <v>156</v>
      </c>
      <c r="G92" s="67">
        <v>6</v>
      </c>
      <c r="H92" s="10" t="s">
        <v>102</v>
      </c>
      <c r="I92" s="57">
        <v>0</v>
      </c>
      <c r="J92" s="57">
        <f>(9+$AE$30)*I92</f>
        <v>0</v>
      </c>
      <c r="K92" s="57">
        <v>1</v>
      </c>
      <c r="L92" s="58">
        <f>4.5*I92</f>
        <v>0</v>
      </c>
      <c r="M92" s="27">
        <v>0</v>
      </c>
      <c r="N92" s="90">
        <f t="shared" si="49"/>
        <v>0</v>
      </c>
      <c r="O92" s="91">
        <f t="shared" si="50"/>
        <v>0</v>
      </c>
      <c r="P92" s="23">
        <v>40</v>
      </c>
      <c r="Q92" s="11">
        <v>1</v>
      </c>
      <c r="R92" s="11">
        <v>0</v>
      </c>
      <c r="S92" s="12">
        <v>2</v>
      </c>
      <c r="T92" s="27">
        <v>0</v>
      </c>
      <c r="U92" s="23">
        <v>0</v>
      </c>
      <c r="V92" s="11">
        <v>0</v>
      </c>
      <c r="W92" s="11">
        <v>0</v>
      </c>
      <c r="X92" s="12">
        <v>0</v>
      </c>
      <c r="Y92" s="30">
        <v>0</v>
      </c>
      <c r="Z92" s="63">
        <f t="shared" si="51"/>
        <v>0</v>
      </c>
      <c r="AA92" s="34">
        <f t="shared" si="52"/>
        <v>0</v>
      </c>
      <c r="AB92" s="12">
        <f t="shared" si="53"/>
        <v>0</v>
      </c>
      <c r="AC92" s="75">
        <f t="shared" si="54"/>
        <v>0</v>
      </c>
      <c r="AD92" s="96"/>
    </row>
    <row r="93" spans="1:35" outlineLevel="2" x14ac:dyDescent="0.2">
      <c r="A93" s="9" t="s">
        <v>492</v>
      </c>
      <c r="B93" s="10" t="s">
        <v>14</v>
      </c>
      <c r="C93" s="10" t="s">
        <v>103</v>
      </c>
      <c r="D93" s="10" t="s">
        <v>494</v>
      </c>
      <c r="E93" s="10" t="s">
        <v>495</v>
      </c>
      <c r="F93" s="10" t="s">
        <v>496</v>
      </c>
      <c r="G93" s="67">
        <v>6</v>
      </c>
      <c r="H93" s="10" t="s">
        <v>102</v>
      </c>
      <c r="I93" s="57">
        <v>1</v>
      </c>
      <c r="J93" s="57">
        <v>9</v>
      </c>
      <c r="K93" s="57">
        <v>0</v>
      </c>
      <c r="L93" s="58">
        <v>9</v>
      </c>
      <c r="M93" s="27">
        <v>0</v>
      </c>
      <c r="N93" s="90">
        <f t="shared" si="49"/>
        <v>5</v>
      </c>
      <c r="O93" s="91">
        <f t="shared" si="50"/>
        <v>5</v>
      </c>
      <c r="P93" s="23">
        <v>40</v>
      </c>
      <c r="Q93" s="11">
        <v>1</v>
      </c>
      <c r="R93" s="11">
        <v>0</v>
      </c>
      <c r="S93" s="12">
        <v>2</v>
      </c>
      <c r="T93" s="27">
        <v>0</v>
      </c>
      <c r="U93" s="23">
        <v>0</v>
      </c>
      <c r="V93" s="11">
        <v>0</v>
      </c>
      <c r="W93" s="11">
        <v>0</v>
      </c>
      <c r="X93" s="12">
        <v>0</v>
      </c>
      <c r="Y93" s="30">
        <v>0</v>
      </c>
      <c r="Z93" s="63">
        <f t="shared" si="51"/>
        <v>27</v>
      </c>
      <c r="AA93" s="34">
        <f t="shared" si="52"/>
        <v>27</v>
      </c>
      <c r="AB93" s="12">
        <f t="shared" si="53"/>
        <v>0</v>
      </c>
      <c r="AC93" s="75">
        <f t="shared" si="54"/>
        <v>27</v>
      </c>
    </row>
    <row r="94" spans="1:35" outlineLevel="2" x14ac:dyDescent="0.2">
      <c r="A94" s="9" t="s">
        <v>334</v>
      </c>
      <c r="B94" s="10" t="s">
        <v>14</v>
      </c>
      <c r="C94" s="10" t="s">
        <v>103</v>
      </c>
      <c r="D94" s="10" t="s">
        <v>356</v>
      </c>
      <c r="E94" s="10" t="s">
        <v>357</v>
      </c>
      <c r="F94" s="10" t="s">
        <v>358</v>
      </c>
      <c r="G94" s="67">
        <v>6</v>
      </c>
      <c r="H94" s="10" t="s">
        <v>102</v>
      </c>
      <c r="I94" s="57">
        <v>0.5</v>
      </c>
      <c r="J94" s="57">
        <f t="shared" ref="J94:J99" si="55">(9+$AE$30)*I94</f>
        <v>6.75</v>
      </c>
      <c r="K94" s="57">
        <v>0</v>
      </c>
      <c r="L94" s="58">
        <f>4.5*I94</f>
        <v>2.25</v>
      </c>
      <c r="M94" s="27">
        <v>0</v>
      </c>
      <c r="N94" s="90">
        <f t="shared" si="49"/>
        <v>3.75</v>
      </c>
      <c r="O94" s="91">
        <f t="shared" si="50"/>
        <v>1.25</v>
      </c>
      <c r="P94" s="23">
        <v>20</v>
      </c>
      <c r="Q94" s="11">
        <v>1</v>
      </c>
      <c r="R94" s="11">
        <v>0</v>
      </c>
      <c r="S94" s="12">
        <v>1</v>
      </c>
      <c r="T94" s="27">
        <v>0</v>
      </c>
      <c r="U94" s="23">
        <v>0</v>
      </c>
      <c r="V94" s="11">
        <v>0</v>
      </c>
      <c r="W94" s="11">
        <v>0</v>
      </c>
      <c r="X94" s="12">
        <v>0</v>
      </c>
      <c r="Y94" s="30">
        <v>0</v>
      </c>
      <c r="Z94" s="63">
        <f t="shared" si="51"/>
        <v>9</v>
      </c>
      <c r="AA94" s="34">
        <f t="shared" si="52"/>
        <v>9</v>
      </c>
      <c r="AB94" s="12">
        <f t="shared" si="53"/>
        <v>0</v>
      </c>
      <c r="AC94" s="75">
        <f t="shared" si="54"/>
        <v>9</v>
      </c>
    </row>
    <row r="95" spans="1:35" outlineLevel="2" x14ac:dyDescent="0.2">
      <c r="A95" s="9" t="s">
        <v>425</v>
      </c>
      <c r="B95" s="10" t="s">
        <v>14</v>
      </c>
      <c r="C95" s="10" t="s">
        <v>103</v>
      </c>
      <c r="D95" s="10" t="s">
        <v>356</v>
      </c>
      <c r="E95" s="10" t="s">
        <v>357</v>
      </c>
      <c r="F95" s="10" t="s">
        <v>358</v>
      </c>
      <c r="G95" s="67">
        <v>6</v>
      </c>
      <c r="H95" s="10" t="s">
        <v>102</v>
      </c>
      <c r="I95" s="57">
        <v>0.5</v>
      </c>
      <c r="J95" s="57">
        <f t="shared" si="55"/>
        <v>6.75</v>
      </c>
      <c r="K95" s="57">
        <v>0</v>
      </c>
      <c r="L95" s="58">
        <f>4.5*I95</f>
        <v>2.25</v>
      </c>
      <c r="M95" s="27">
        <v>0</v>
      </c>
      <c r="N95" s="90">
        <f t="shared" si="49"/>
        <v>3.75</v>
      </c>
      <c r="O95" s="91">
        <f t="shared" si="50"/>
        <v>1.25</v>
      </c>
      <c r="P95" s="23">
        <v>20</v>
      </c>
      <c r="Q95" s="11">
        <v>1</v>
      </c>
      <c r="R95" s="11">
        <v>0</v>
      </c>
      <c r="S95" s="12">
        <v>1</v>
      </c>
      <c r="T95" s="27">
        <v>0</v>
      </c>
      <c r="U95" s="23">
        <v>0</v>
      </c>
      <c r="V95" s="11">
        <v>0</v>
      </c>
      <c r="W95" s="11">
        <v>0</v>
      </c>
      <c r="X95" s="12">
        <v>0</v>
      </c>
      <c r="Y95" s="30">
        <v>0</v>
      </c>
      <c r="Z95" s="63">
        <f t="shared" si="51"/>
        <v>9</v>
      </c>
      <c r="AA95" s="34">
        <f t="shared" si="52"/>
        <v>9</v>
      </c>
      <c r="AB95" s="12">
        <f t="shared" si="53"/>
        <v>0</v>
      </c>
      <c r="AC95" s="75">
        <f t="shared" si="54"/>
        <v>9</v>
      </c>
    </row>
    <row r="96" spans="1:35" outlineLevel="2" x14ac:dyDescent="0.2">
      <c r="A96" s="9" t="s">
        <v>79</v>
      </c>
      <c r="B96" s="10" t="s">
        <v>14</v>
      </c>
      <c r="C96" s="10" t="s">
        <v>103</v>
      </c>
      <c r="D96" s="10" t="s">
        <v>116</v>
      </c>
      <c r="E96" s="10" t="s">
        <v>117</v>
      </c>
      <c r="F96" s="10" t="s">
        <v>118</v>
      </c>
      <c r="G96" s="67">
        <v>6</v>
      </c>
      <c r="H96" s="10" t="s">
        <v>102</v>
      </c>
      <c r="I96" s="57">
        <v>1</v>
      </c>
      <c r="J96" s="57">
        <f t="shared" si="55"/>
        <v>13.5</v>
      </c>
      <c r="K96" s="57">
        <v>0</v>
      </c>
      <c r="L96" s="58">
        <v>4.5</v>
      </c>
      <c r="M96" s="27">
        <v>0</v>
      </c>
      <c r="N96" s="90">
        <f t="shared" si="49"/>
        <v>7.5</v>
      </c>
      <c r="O96" s="91">
        <f t="shared" si="50"/>
        <v>2.5</v>
      </c>
      <c r="P96" s="23">
        <v>40</v>
      </c>
      <c r="Q96" s="11">
        <v>1</v>
      </c>
      <c r="R96" s="11">
        <v>0</v>
      </c>
      <c r="S96" s="12">
        <v>2</v>
      </c>
      <c r="T96" s="27">
        <v>0</v>
      </c>
      <c r="U96" s="23">
        <v>0</v>
      </c>
      <c r="V96" s="11">
        <v>0</v>
      </c>
      <c r="W96" s="11">
        <v>0</v>
      </c>
      <c r="X96" s="12">
        <v>0</v>
      </c>
      <c r="Y96" s="30">
        <v>0</v>
      </c>
      <c r="Z96" s="63">
        <f t="shared" si="51"/>
        <v>22.5</v>
      </c>
      <c r="AA96" s="34">
        <f t="shared" si="52"/>
        <v>22.5</v>
      </c>
      <c r="AB96" s="12">
        <f t="shared" si="53"/>
        <v>0</v>
      </c>
      <c r="AC96" s="75">
        <f t="shared" si="54"/>
        <v>22.5</v>
      </c>
    </row>
    <row r="97" spans="1:29" outlineLevel="2" x14ac:dyDescent="0.2">
      <c r="A97" s="9" t="s">
        <v>79</v>
      </c>
      <c r="B97" s="10" t="s">
        <v>14</v>
      </c>
      <c r="C97" s="10" t="s">
        <v>103</v>
      </c>
      <c r="D97" s="10" t="s">
        <v>119</v>
      </c>
      <c r="E97" s="10" t="s">
        <v>120</v>
      </c>
      <c r="F97" s="10" t="s">
        <v>121</v>
      </c>
      <c r="G97" s="67">
        <v>6</v>
      </c>
      <c r="H97" s="10" t="s">
        <v>102</v>
      </c>
      <c r="I97" s="57">
        <f>2/3</f>
        <v>0.66666666666666663</v>
      </c>
      <c r="J97" s="57">
        <f t="shared" si="55"/>
        <v>9</v>
      </c>
      <c r="K97" s="57">
        <v>0</v>
      </c>
      <c r="L97" s="58">
        <f>4.5*I97</f>
        <v>3</v>
      </c>
      <c r="M97" s="27">
        <v>0</v>
      </c>
      <c r="N97" s="90">
        <f t="shared" si="49"/>
        <v>5</v>
      </c>
      <c r="O97" s="91">
        <f t="shared" si="50"/>
        <v>1.6666666666666667</v>
      </c>
      <c r="P97" s="23">
        <v>60</v>
      </c>
      <c r="Q97" s="11">
        <v>1</v>
      </c>
      <c r="R97" s="11">
        <v>0</v>
      </c>
      <c r="S97" s="12">
        <v>3</v>
      </c>
      <c r="T97" s="27">
        <v>0</v>
      </c>
      <c r="U97" s="23">
        <v>0</v>
      </c>
      <c r="V97" s="11">
        <v>0</v>
      </c>
      <c r="W97" s="11">
        <v>0</v>
      </c>
      <c r="X97" s="12">
        <v>0</v>
      </c>
      <c r="Y97" s="30">
        <v>0</v>
      </c>
      <c r="Z97" s="63">
        <f t="shared" si="51"/>
        <v>18</v>
      </c>
      <c r="AA97" s="34">
        <f t="shared" si="52"/>
        <v>18</v>
      </c>
      <c r="AB97" s="12">
        <f t="shared" si="53"/>
        <v>0</v>
      </c>
      <c r="AC97" s="75">
        <f t="shared" si="54"/>
        <v>18</v>
      </c>
    </row>
    <row r="98" spans="1:29" outlineLevel="2" x14ac:dyDescent="0.2">
      <c r="A98" s="9" t="s">
        <v>334</v>
      </c>
      <c r="B98" s="10" t="s">
        <v>14</v>
      </c>
      <c r="C98" s="10" t="s">
        <v>103</v>
      </c>
      <c r="D98" s="10" t="s">
        <v>119</v>
      </c>
      <c r="E98" s="10" t="s">
        <v>120</v>
      </c>
      <c r="F98" s="10" t="s">
        <v>121</v>
      </c>
      <c r="G98" s="67">
        <v>6</v>
      </c>
      <c r="H98" s="10" t="s">
        <v>102</v>
      </c>
      <c r="I98" s="57">
        <f>1/3</f>
        <v>0.33333333333333331</v>
      </c>
      <c r="J98" s="57">
        <f t="shared" si="55"/>
        <v>4.5</v>
      </c>
      <c r="K98" s="57">
        <v>0</v>
      </c>
      <c r="L98" s="58">
        <f>4.5*I98</f>
        <v>1.5</v>
      </c>
      <c r="M98" s="27">
        <v>0</v>
      </c>
      <c r="N98" s="90">
        <f t="shared" si="49"/>
        <v>2.5</v>
      </c>
      <c r="O98" s="91">
        <f t="shared" si="50"/>
        <v>0.83333333333333337</v>
      </c>
      <c r="P98" s="23">
        <v>60</v>
      </c>
      <c r="Q98" s="11">
        <v>1</v>
      </c>
      <c r="R98" s="11">
        <v>0</v>
      </c>
      <c r="S98" s="12">
        <v>3</v>
      </c>
      <c r="T98" s="27">
        <v>0</v>
      </c>
      <c r="U98" s="23">
        <v>0</v>
      </c>
      <c r="V98" s="11">
        <v>0</v>
      </c>
      <c r="W98" s="11">
        <v>0</v>
      </c>
      <c r="X98" s="12">
        <v>0</v>
      </c>
      <c r="Y98" s="30">
        <v>0</v>
      </c>
      <c r="Z98" s="63">
        <f t="shared" si="51"/>
        <v>9</v>
      </c>
      <c r="AA98" s="34">
        <f t="shared" si="52"/>
        <v>9</v>
      </c>
      <c r="AB98" s="12">
        <f t="shared" si="53"/>
        <v>0</v>
      </c>
      <c r="AC98" s="75">
        <f t="shared" si="54"/>
        <v>9</v>
      </c>
    </row>
    <row r="99" spans="1:29" outlineLevel="2" x14ac:dyDescent="0.2">
      <c r="A99" s="103" t="s">
        <v>648</v>
      </c>
      <c r="B99" s="10" t="s">
        <v>14</v>
      </c>
      <c r="C99" s="10" t="s">
        <v>103</v>
      </c>
      <c r="D99" s="10" t="s">
        <v>437</v>
      </c>
      <c r="E99" s="10" t="s">
        <v>438</v>
      </c>
      <c r="F99" s="10" t="s">
        <v>439</v>
      </c>
      <c r="G99" s="67">
        <v>6</v>
      </c>
      <c r="H99" s="10" t="s">
        <v>37</v>
      </c>
      <c r="I99" s="57">
        <v>1</v>
      </c>
      <c r="J99" s="57">
        <f t="shared" si="55"/>
        <v>13.5</v>
      </c>
      <c r="K99" s="57">
        <v>0</v>
      </c>
      <c r="L99" s="58">
        <v>4.5</v>
      </c>
      <c r="M99" s="27">
        <v>0</v>
      </c>
      <c r="N99" s="90">
        <f t="shared" si="49"/>
        <v>7.5</v>
      </c>
      <c r="O99" s="91">
        <f t="shared" si="50"/>
        <v>2.5</v>
      </c>
      <c r="P99" s="23">
        <v>12</v>
      </c>
      <c r="Q99" s="11">
        <v>0.2</v>
      </c>
      <c r="R99" s="11">
        <v>0</v>
      </c>
      <c r="S99" s="12">
        <v>0.6</v>
      </c>
      <c r="T99" s="27">
        <v>0</v>
      </c>
      <c r="U99" s="23">
        <v>0</v>
      </c>
      <c r="V99" s="11">
        <v>0</v>
      </c>
      <c r="W99" s="11">
        <v>0</v>
      </c>
      <c r="X99" s="12">
        <v>0</v>
      </c>
      <c r="Y99" s="30">
        <v>0</v>
      </c>
      <c r="Z99" s="63">
        <f t="shared" si="51"/>
        <v>5.4</v>
      </c>
      <c r="AA99" s="34">
        <f t="shared" si="52"/>
        <v>5.4</v>
      </c>
      <c r="AB99" s="12">
        <f t="shared" si="53"/>
        <v>0</v>
      </c>
      <c r="AC99" s="75">
        <f t="shared" si="54"/>
        <v>5.4</v>
      </c>
    </row>
    <row r="100" spans="1:29" outlineLevel="2" x14ac:dyDescent="0.2">
      <c r="A100" s="103" t="s">
        <v>648</v>
      </c>
      <c r="B100" s="10" t="s">
        <v>14</v>
      </c>
      <c r="C100" s="10" t="s">
        <v>103</v>
      </c>
      <c r="D100" s="10" t="s">
        <v>440</v>
      </c>
      <c r="E100" s="10" t="s">
        <v>441</v>
      </c>
      <c r="F100" s="10" t="s">
        <v>442</v>
      </c>
      <c r="G100" s="67">
        <v>6</v>
      </c>
      <c r="H100" s="10" t="s">
        <v>37</v>
      </c>
      <c r="I100" s="57">
        <v>1</v>
      </c>
      <c r="J100" s="57">
        <v>0</v>
      </c>
      <c r="K100" s="57">
        <v>0</v>
      </c>
      <c r="L100" s="58">
        <f>13.5+$AE$30</f>
        <v>18</v>
      </c>
      <c r="M100" s="27">
        <v>0</v>
      </c>
      <c r="N100" s="90">
        <f t="shared" si="49"/>
        <v>0</v>
      </c>
      <c r="O100" s="91">
        <f t="shared" si="50"/>
        <v>10</v>
      </c>
      <c r="P100" s="23">
        <v>12</v>
      </c>
      <c r="Q100" s="11">
        <v>0</v>
      </c>
      <c r="R100" s="11">
        <v>0</v>
      </c>
      <c r="S100" s="12">
        <v>0.6</v>
      </c>
      <c r="T100" s="27">
        <v>0</v>
      </c>
      <c r="U100" s="23">
        <v>0</v>
      </c>
      <c r="V100" s="11">
        <v>0</v>
      </c>
      <c r="W100" s="11">
        <v>0</v>
      </c>
      <c r="X100" s="12">
        <v>0</v>
      </c>
      <c r="Y100" s="30">
        <v>0</v>
      </c>
      <c r="Z100" s="63">
        <f t="shared" si="51"/>
        <v>10.799999999999999</v>
      </c>
      <c r="AA100" s="34">
        <f t="shared" si="52"/>
        <v>10.799999999999999</v>
      </c>
      <c r="AB100" s="12">
        <f t="shared" si="53"/>
        <v>0</v>
      </c>
      <c r="AC100" s="75">
        <f t="shared" si="54"/>
        <v>10.799999999999999</v>
      </c>
    </row>
    <row r="101" spans="1:29" outlineLevel="1" x14ac:dyDescent="0.2">
      <c r="A101" s="103"/>
      <c r="B101" s="10"/>
      <c r="C101" s="600" t="s">
        <v>910</v>
      </c>
      <c r="D101" s="10"/>
      <c r="E101" s="10"/>
      <c r="F101" s="10"/>
      <c r="G101" s="67"/>
      <c r="H101" s="10"/>
      <c r="I101" s="57"/>
      <c r="J101" s="57"/>
      <c r="K101" s="57"/>
      <c r="L101" s="58"/>
      <c r="M101" s="27"/>
      <c r="N101" s="90"/>
      <c r="O101" s="91"/>
      <c r="P101" s="23"/>
      <c r="Q101" s="11"/>
      <c r="R101" s="11"/>
      <c r="S101" s="12"/>
      <c r="T101" s="27"/>
      <c r="U101" s="23"/>
      <c r="V101" s="11"/>
      <c r="W101" s="11"/>
      <c r="X101" s="12"/>
      <c r="Y101" s="30"/>
      <c r="Z101" s="63"/>
      <c r="AA101" s="34">
        <f>SUBTOTAL(9,AA86:AA100)</f>
        <v>229.95000000000002</v>
      </c>
      <c r="AB101" s="12">
        <f>SUBTOTAL(9,AB86:AB100)</f>
        <v>0</v>
      </c>
      <c r="AC101" s="75">
        <f>SUBTOTAL(9,AC86:AC100)</f>
        <v>229.95000000000002</v>
      </c>
    </row>
    <row r="102" spans="1:29" outlineLevel="2" x14ac:dyDescent="0.2">
      <c r="A102" s="9" t="s">
        <v>245</v>
      </c>
      <c r="B102" s="10" t="s">
        <v>14</v>
      </c>
      <c r="C102" s="10" t="s">
        <v>13</v>
      </c>
      <c r="D102" s="10" t="s">
        <v>250</v>
      </c>
      <c r="E102" s="10" t="s">
        <v>251</v>
      </c>
      <c r="F102" s="10" t="s">
        <v>252</v>
      </c>
      <c r="G102" s="67">
        <v>6</v>
      </c>
      <c r="H102" s="10" t="s">
        <v>37</v>
      </c>
      <c r="I102" s="57">
        <v>0.5</v>
      </c>
      <c r="J102" s="57">
        <f>(4.5+$AE$30)*I102</f>
        <v>4.5</v>
      </c>
      <c r="K102" s="57">
        <v>0</v>
      </c>
      <c r="L102" s="58">
        <f>9*I102</f>
        <v>4.5</v>
      </c>
      <c r="M102" s="27">
        <v>0</v>
      </c>
      <c r="N102" s="90">
        <f t="shared" ref="N102:N125" si="56">J102*10/3/G102</f>
        <v>2.5</v>
      </c>
      <c r="O102" s="91">
        <f t="shared" ref="O102:O125" si="57">L102*10/3/G102</f>
        <v>2.5</v>
      </c>
      <c r="P102" s="23">
        <v>0</v>
      </c>
      <c r="Q102" s="11">
        <v>0</v>
      </c>
      <c r="R102" s="11">
        <v>0</v>
      </c>
      <c r="S102" s="12">
        <v>0</v>
      </c>
      <c r="T102" s="27">
        <v>0</v>
      </c>
      <c r="U102" s="23">
        <v>8</v>
      </c>
      <c r="V102" s="11">
        <v>0.2</v>
      </c>
      <c r="W102" s="11">
        <v>0</v>
      </c>
      <c r="X102" s="12">
        <v>0.4</v>
      </c>
      <c r="Y102" s="30">
        <v>0</v>
      </c>
      <c r="Z102" s="63">
        <f t="shared" ref="Z102:Z125" si="58">J102*(Q102+V102)+L102*(S102+X102)</f>
        <v>2.7</v>
      </c>
      <c r="AA102" s="34">
        <f t="shared" ref="AA102:AA125" si="59">J102*Q102+L102*S102</f>
        <v>0</v>
      </c>
      <c r="AB102" s="12">
        <f t="shared" ref="AB102:AB125" si="60">J102*V102+L102*X102</f>
        <v>2.7</v>
      </c>
      <c r="AC102" s="75">
        <f t="shared" ref="AC102:AC125" si="61">Z102</f>
        <v>2.7</v>
      </c>
    </row>
    <row r="103" spans="1:29" outlineLevel="2" x14ac:dyDescent="0.2">
      <c r="A103" s="9" t="s">
        <v>409</v>
      </c>
      <c r="B103" s="10" t="s">
        <v>14</v>
      </c>
      <c r="C103" s="10" t="s">
        <v>13</v>
      </c>
      <c r="D103" s="10" t="s">
        <v>250</v>
      </c>
      <c r="E103" s="10" t="s">
        <v>251</v>
      </c>
      <c r="F103" s="10" t="s">
        <v>252</v>
      </c>
      <c r="G103" s="67">
        <v>6</v>
      </c>
      <c r="H103" s="10" t="s">
        <v>37</v>
      </c>
      <c r="I103" s="57">
        <v>0.5</v>
      </c>
      <c r="J103" s="57">
        <f>(4.5+$AE$30)*I103</f>
        <v>4.5</v>
      </c>
      <c r="K103" s="57">
        <v>1</v>
      </c>
      <c r="L103" s="58">
        <f>9*I103</f>
        <v>4.5</v>
      </c>
      <c r="M103" s="27">
        <v>0</v>
      </c>
      <c r="N103" s="90">
        <f t="shared" si="56"/>
        <v>2.5</v>
      </c>
      <c r="O103" s="91">
        <f t="shared" si="57"/>
        <v>2.5</v>
      </c>
      <c r="P103" s="23">
        <v>0</v>
      </c>
      <c r="Q103" s="11">
        <v>0</v>
      </c>
      <c r="R103" s="11">
        <v>0</v>
      </c>
      <c r="S103" s="12">
        <v>0</v>
      </c>
      <c r="T103" s="27">
        <v>0</v>
      </c>
      <c r="U103" s="23">
        <v>8</v>
      </c>
      <c r="V103" s="11">
        <v>0.2</v>
      </c>
      <c r="W103" s="11">
        <v>0</v>
      </c>
      <c r="X103" s="12">
        <v>0.4</v>
      </c>
      <c r="Y103" s="30">
        <v>0</v>
      </c>
      <c r="Z103" s="63">
        <f t="shared" si="58"/>
        <v>2.7</v>
      </c>
      <c r="AA103" s="34">
        <f t="shared" si="59"/>
        <v>0</v>
      </c>
      <c r="AB103" s="12">
        <f t="shared" si="60"/>
        <v>2.7</v>
      </c>
      <c r="AC103" s="75">
        <f t="shared" si="61"/>
        <v>2.7</v>
      </c>
    </row>
    <row r="104" spans="1:29" outlineLevel="2" x14ac:dyDescent="0.2">
      <c r="A104" s="9" t="s">
        <v>7</v>
      </c>
      <c r="B104" s="10" t="s">
        <v>14</v>
      </c>
      <c r="C104" s="10" t="s">
        <v>13</v>
      </c>
      <c r="D104" s="10" t="s">
        <v>493</v>
      </c>
      <c r="E104" s="10" t="s">
        <v>512</v>
      </c>
      <c r="F104" s="10" t="s">
        <v>513</v>
      </c>
      <c r="G104" s="67">
        <v>6</v>
      </c>
      <c r="H104" s="10" t="s">
        <v>37</v>
      </c>
      <c r="I104" s="57">
        <v>0.33329999999999999</v>
      </c>
      <c r="J104" s="57">
        <f>(4.5+$AE$30)*I104</f>
        <v>2.9996999999999998</v>
      </c>
      <c r="K104" s="57">
        <v>3</v>
      </c>
      <c r="L104" s="58">
        <f>9*I104</f>
        <v>2.9996999999999998</v>
      </c>
      <c r="M104" s="27">
        <v>0</v>
      </c>
      <c r="N104" s="90">
        <f t="shared" si="56"/>
        <v>1.6665000000000001</v>
      </c>
      <c r="O104" s="91">
        <f t="shared" si="57"/>
        <v>1.6665000000000001</v>
      </c>
      <c r="P104" s="23">
        <v>0</v>
      </c>
      <c r="Q104" s="11">
        <v>0</v>
      </c>
      <c r="R104" s="11">
        <v>0</v>
      </c>
      <c r="S104" s="12">
        <v>0</v>
      </c>
      <c r="T104" s="27">
        <v>0</v>
      </c>
      <c r="U104" s="23">
        <v>8</v>
      </c>
      <c r="V104" s="11">
        <v>0.2</v>
      </c>
      <c r="W104" s="11">
        <v>0</v>
      </c>
      <c r="X104" s="12">
        <v>0.4</v>
      </c>
      <c r="Y104" s="30">
        <v>0</v>
      </c>
      <c r="Z104" s="63">
        <f t="shared" si="58"/>
        <v>1.79982</v>
      </c>
      <c r="AA104" s="34">
        <f t="shared" si="59"/>
        <v>0</v>
      </c>
      <c r="AB104" s="12">
        <f t="shared" si="60"/>
        <v>1.79982</v>
      </c>
      <c r="AC104" s="75">
        <f t="shared" si="61"/>
        <v>1.79982</v>
      </c>
    </row>
    <row r="105" spans="1:29" outlineLevel="2" x14ac:dyDescent="0.2">
      <c r="A105" s="9" t="s">
        <v>492</v>
      </c>
      <c r="B105" s="10" t="s">
        <v>14</v>
      </c>
      <c r="C105" s="10" t="s">
        <v>13</v>
      </c>
      <c r="D105" s="10" t="s">
        <v>493</v>
      </c>
      <c r="E105" s="10" t="s">
        <v>512</v>
      </c>
      <c r="F105" s="10" t="s">
        <v>513</v>
      </c>
      <c r="G105" s="67">
        <v>6</v>
      </c>
      <c r="H105" s="10" t="s">
        <v>37</v>
      </c>
      <c r="I105" s="57">
        <v>0.66669999999999996</v>
      </c>
      <c r="J105" s="57">
        <f>(4.5+$AE$30)*I105</f>
        <v>6.0002999999999993</v>
      </c>
      <c r="K105" s="57">
        <v>2</v>
      </c>
      <c r="L105" s="58">
        <f>9*I105</f>
        <v>6.0002999999999993</v>
      </c>
      <c r="M105" s="27">
        <v>0</v>
      </c>
      <c r="N105" s="90">
        <f t="shared" si="56"/>
        <v>3.3334999999999995</v>
      </c>
      <c r="O105" s="91">
        <f t="shared" si="57"/>
        <v>3.3334999999999995</v>
      </c>
      <c r="P105" s="23">
        <v>0</v>
      </c>
      <c r="Q105" s="11">
        <v>0</v>
      </c>
      <c r="R105" s="11">
        <v>0</v>
      </c>
      <c r="S105" s="12">
        <v>0</v>
      </c>
      <c r="T105" s="27">
        <v>0</v>
      </c>
      <c r="U105" s="23">
        <v>8</v>
      </c>
      <c r="V105" s="11">
        <v>0.2</v>
      </c>
      <c r="W105" s="11">
        <v>0</v>
      </c>
      <c r="X105" s="12">
        <v>0.4</v>
      </c>
      <c r="Y105" s="30">
        <v>0</v>
      </c>
      <c r="Z105" s="63">
        <f t="shared" si="58"/>
        <v>3.6001799999999999</v>
      </c>
      <c r="AA105" s="34">
        <f t="shared" si="59"/>
        <v>0</v>
      </c>
      <c r="AB105" s="12">
        <f t="shared" si="60"/>
        <v>3.6001799999999999</v>
      </c>
      <c r="AC105" s="75">
        <f t="shared" si="61"/>
        <v>3.6001799999999999</v>
      </c>
    </row>
    <row r="106" spans="1:29" outlineLevel="2" x14ac:dyDescent="0.2">
      <c r="A106" s="9" t="s">
        <v>7</v>
      </c>
      <c r="B106" s="10" t="s">
        <v>14</v>
      </c>
      <c r="C106" s="10" t="s">
        <v>13</v>
      </c>
      <c r="D106" s="10" t="s">
        <v>28</v>
      </c>
      <c r="E106" s="10" t="s">
        <v>10</v>
      </c>
      <c r="F106" s="10" t="s">
        <v>11</v>
      </c>
      <c r="G106" s="67">
        <v>24</v>
      </c>
      <c r="H106" s="10" t="s">
        <v>12</v>
      </c>
      <c r="I106" s="57">
        <v>1</v>
      </c>
      <c r="J106" s="57">
        <f t="shared" ref="J106:J116" si="62">$AE$27</f>
        <v>0.2</v>
      </c>
      <c r="K106" s="57">
        <v>0</v>
      </c>
      <c r="L106" s="58">
        <v>0</v>
      </c>
      <c r="M106" s="27">
        <v>0</v>
      </c>
      <c r="N106" s="90">
        <f t="shared" si="56"/>
        <v>2.7777777777777776E-2</v>
      </c>
      <c r="O106" s="91">
        <f t="shared" si="57"/>
        <v>0</v>
      </c>
      <c r="P106" s="23">
        <v>6</v>
      </c>
      <c r="Q106" s="11">
        <f t="shared" ref="Q106:Q116" si="63">P106</f>
        <v>6</v>
      </c>
      <c r="R106" s="11">
        <v>0</v>
      </c>
      <c r="S106" s="12">
        <v>0</v>
      </c>
      <c r="T106" s="27">
        <v>0</v>
      </c>
      <c r="U106" s="23">
        <v>3</v>
      </c>
      <c r="V106" s="11">
        <f t="shared" ref="V106:V116" si="64">U106</f>
        <v>3</v>
      </c>
      <c r="W106" s="11">
        <v>0</v>
      </c>
      <c r="X106" s="12">
        <v>0</v>
      </c>
      <c r="Y106" s="30">
        <v>0</v>
      </c>
      <c r="Z106" s="63">
        <f t="shared" si="58"/>
        <v>1.8</v>
      </c>
      <c r="AA106" s="34">
        <f t="shared" si="59"/>
        <v>1.2000000000000002</v>
      </c>
      <c r="AB106" s="12">
        <f t="shared" si="60"/>
        <v>0.60000000000000009</v>
      </c>
      <c r="AC106" s="75">
        <f t="shared" si="61"/>
        <v>1.8</v>
      </c>
    </row>
    <row r="107" spans="1:29" outlineLevel="2" x14ac:dyDescent="0.2">
      <c r="A107" s="9" t="s">
        <v>79</v>
      </c>
      <c r="B107" s="10" t="s">
        <v>14</v>
      </c>
      <c r="C107" s="10" t="s">
        <v>13</v>
      </c>
      <c r="D107" s="10" t="s">
        <v>28</v>
      </c>
      <c r="E107" s="10" t="s">
        <v>10</v>
      </c>
      <c r="F107" s="10" t="s">
        <v>11</v>
      </c>
      <c r="G107" s="67">
        <v>24</v>
      </c>
      <c r="H107" s="10" t="s">
        <v>12</v>
      </c>
      <c r="I107" s="57">
        <v>1</v>
      </c>
      <c r="J107" s="57">
        <f t="shared" si="62"/>
        <v>0.2</v>
      </c>
      <c r="K107" s="57">
        <v>0</v>
      </c>
      <c r="L107" s="58">
        <v>0</v>
      </c>
      <c r="M107" s="27">
        <v>0</v>
      </c>
      <c r="N107" s="90">
        <f t="shared" si="56"/>
        <v>2.7777777777777776E-2</v>
      </c>
      <c r="O107" s="91">
        <f t="shared" si="57"/>
        <v>0</v>
      </c>
      <c r="P107" s="23">
        <v>0</v>
      </c>
      <c r="Q107" s="11">
        <f t="shared" si="63"/>
        <v>0</v>
      </c>
      <c r="R107" s="11">
        <v>0</v>
      </c>
      <c r="S107" s="12">
        <v>0</v>
      </c>
      <c r="T107" s="27">
        <v>0</v>
      </c>
      <c r="U107" s="23">
        <v>7</v>
      </c>
      <c r="V107" s="11">
        <f t="shared" si="64"/>
        <v>7</v>
      </c>
      <c r="W107" s="11">
        <v>0</v>
      </c>
      <c r="X107" s="12">
        <v>0</v>
      </c>
      <c r="Y107" s="30">
        <v>0</v>
      </c>
      <c r="Z107" s="63">
        <f t="shared" si="58"/>
        <v>1.4000000000000001</v>
      </c>
      <c r="AA107" s="34">
        <f t="shared" si="59"/>
        <v>0</v>
      </c>
      <c r="AB107" s="12">
        <f t="shared" si="60"/>
        <v>1.4000000000000001</v>
      </c>
      <c r="AC107" s="75">
        <f t="shared" si="61"/>
        <v>1.4000000000000001</v>
      </c>
    </row>
    <row r="108" spans="1:29" outlineLevel="2" x14ac:dyDescent="0.2">
      <c r="A108" s="9" t="s">
        <v>122</v>
      </c>
      <c r="B108" s="10" t="s">
        <v>14</v>
      </c>
      <c r="C108" s="10" t="s">
        <v>13</v>
      </c>
      <c r="D108" s="10" t="s">
        <v>28</v>
      </c>
      <c r="E108" s="10" t="s">
        <v>10</v>
      </c>
      <c r="F108" s="10" t="s">
        <v>11</v>
      </c>
      <c r="G108" s="67">
        <v>24</v>
      </c>
      <c r="H108" s="10" t="s">
        <v>12</v>
      </c>
      <c r="I108" s="57">
        <v>1</v>
      </c>
      <c r="J108" s="57">
        <f t="shared" si="62"/>
        <v>0.2</v>
      </c>
      <c r="K108" s="57">
        <v>0</v>
      </c>
      <c r="L108" s="58">
        <v>0</v>
      </c>
      <c r="M108" s="27">
        <v>0</v>
      </c>
      <c r="N108" s="90">
        <f t="shared" si="56"/>
        <v>2.7777777777777776E-2</v>
      </c>
      <c r="O108" s="91">
        <f t="shared" si="57"/>
        <v>0</v>
      </c>
      <c r="P108" s="23">
        <v>0</v>
      </c>
      <c r="Q108" s="11">
        <f t="shared" si="63"/>
        <v>0</v>
      </c>
      <c r="R108" s="11">
        <v>0</v>
      </c>
      <c r="S108" s="12">
        <v>0</v>
      </c>
      <c r="T108" s="27">
        <v>0</v>
      </c>
      <c r="U108" s="23">
        <v>2</v>
      </c>
      <c r="V108" s="11">
        <f t="shared" si="64"/>
        <v>2</v>
      </c>
      <c r="W108" s="11">
        <v>0</v>
      </c>
      <c r="X108" s="12">
        <v>0</v>
      </c>
      <c r="Y108" s="30">
        <v>0</v>
      </c>
      <c r="Z108" s="63">
        <f t="shared" si="58"/>
        <v>0.4</v>
      </c>
      <c r="AA108" s="34">
        <f t="shared" si="59"/>
        <v>0</v>
      </c>
      <c r="AB108" s="12">
        <f t="shared" si="60"/>
        <v>0.4</v>
      </c>
      <c r="AC108" s="75">
        <f t="shared" si="61"/>
        <v>0.4</v>
      </c>
    </row>
    <row r="109" spans="1:29" outlineLevel="2" x14ac:dyDescent="0.2">
      <c r="A109" s="9" t="s">
        <v>180</v>
      </c>
      <c r="B109" s="10" t="s">
        <v>14</v>
      </c>
      <c r="C109" s="10" t="s">
        <v>13</v>
      </c>
      <c r="D109" s="10" t="s">
        <v>28</v>
      </c>
      <c r="E109" s="10" t="s">
        <v>10</v>
      </c>
      <c r="F109" s="10" t="s">
        <v>11</v>
      </c>
      <c r="G109" s="67">
        <v>24</v>
      </c>
      <c r="H109" s="10" t="s">
        <v>12</v>
      </c>
      <c r="I109" s="57">
        <v>1</v>
      </c>
      <c r="J109" s="57">
        <f t="shared" si="62"/>
        <v>0.2</v>
      </c>
      <c r="K109" s="57">
        <v>0</v>
      </c>
      <c r="L109" s="58">
        <v>0</v>
      </c>
      <c r="M109" s="27">
        <v>0</v>
      </c>
      <c r="N109" s="90">
        <f t="shared" si="56"/>
        <v>2.7777777777777776E-2</v>
      </c>
      <c r="O109" s="91">
        <f t="shared" si="57"/>
        <v>0</v>
      </c>
      <c r="P109" s="23">
        <v>0</v>
      </c>
      <c r="Q109" s="11">
        <f t="shared" si="63"/>
        <v>0</v>
      </c>
      <c r="R109" s="11">
        <v>0</v>
      </c>
      <c r="S109" s="12">
        <v>0</v>
      </c>
      <c r="T109" s="27">
        <v>0</v>
      </c>
      <c r="U109" s="23">
        <v>2</v>
      </c>
      <c r="V109" s="11">
        <f t="shared" si="64"/>
        <v>2</v>
      </c>
      <c r="W109" s="11">
        <v>0</v>
      </c>
      <c r="X109" s="12">
        <v>0</v>
      </c>
      <c r="Y109" s="30">
        <v>0</v>
      </c>
      <c r="Z109" s="63">
        <f t="shared" si="58"/>
        <v>0.4</v>
      </c>
      <c r="AA109" s="34">
        <f t="shared" si="59"/>
        <v>0</v>
      </c>
      <c r="AB109" s="12">
        <f t="shared" si="60"/>
        <v>0.4</v>
      </c>
      <c r="AC109" s="75">
        <f t="shared" si="61"/>
        <v>0.4</v>
      </c>
    </row>
    <row r="110" spans="1:29" outlineLevel="2" x14ac:dyDescent="0.2">
      <c r="A110" s="9" t="s">
        <v>245</v>
      </c>
      <c r="B110" s="10" t="s">
        <v>14</v>
      </c>
      <c r="C110" s="10" t="s">
        <v>13</v>
      </c>
      <c r="D110" s="10" t="s">
        <v>28</v>
      </c>
      <c r="E110" s="10" t="s">
        <v>10</v>
      </c>
      <c r="F110" s="10" t="s">
        <v>11</v>
      </c>
      <c r="G110" s="67">
        <v>24</v>
      </c>
      <c r="H110" s="10" t="s">
        <v>12</v>
      </c>
      <c r="I110" s="57">
        <v>1</v>
      </c>
      <c r="J110" s="57">
        <f t="shared" si="62"/>
        <v>0.2</v>
      </c>
      <c r="K110" s="57">
        <v>0</v>
      </c>
      <c r="L110" s="58">
        <v>0</v>
      </c>
      <c r="M110" s="27">
        <v>0</v>
      </c>
      <c r="N110" s="90">
        <f t="shared" si="56"/>
        <v>2.7777777777777776E-2</v>
      </c>
      <c r="O110" s="91">
        <f t="shared" si="57"/>
        <v>0</v>
      </c>
      <c r="P110" s="23">
        <v>0</v>
      </c>
      <c r="Q110" s="11">
        <f t="shared" si="63"/>
        <v>0</v>
      </c>
      <c r="R110" s="11">
        <v>0</v>
      </c>
      <c r="S110" s="12">
        <v>0</v>
      </c>
      <c r="T110" s="27">
        <v>0</v>
      </c>
      <c r="U110" s="23">
        <v>2</v>
      </c>
      <c r="V110" s="11">
        <f t="shared" si="64"/>
        <v>2</v>
      </c>
      <c r="W110" s="11">
        <v>0</v>
      </c>
      <c r="X110" s="12">
        <v>0</v>
      </c>
      <c r="Y110" s="30">
        <v>0</v>
      </c>
      <c r="Z110" s="63">
        <f t="shared" si="58"/>
        <v>0.4</v>
      </c>
      <c r="AA110" s="34">
        <f t="shared" si="59"/>
        <v>0</v>
      </c>
      <c r="AB110" s="12">
        <f t="shared" si="60"/>
        <v>0.4</v>
      </c>
      <c r="AC110" s="75">
        <f t="shared" si="61"/>
        <v>0.4</v>
      </c>
    </row>
    <row r="111" spans="1:29" outlineLevel="2" x14ac:dyDescent="0.2">
      <c r="A111" s="9" t="s">
        <v>298</v>
      </c>
      <c r="B111" s="10" t="s">
        <v>14</v>
      </c>
      <c r="C111" s="10" t="s">
        <v>13</v>
      </c>
      <c r="D111" s="10" t="s">
        <v>28</v>
      </c>
      <c r="E111" s="10" t="s">
        <v>10</v>
      </c>
      <c r="F111" s="10" t="s">
        <v>11</v>
      </c>
      <c r="G111" s="67">
        <v>24</v>
      </c>
      <c r="H111" s="10" t="s">
        <v>12</v>
      </c>
      <c r="I111" s="57">
        <v>1</v>
      </c>
      <c r="J111" s="57">
        <f t="shared" si="62"/>
        <v>0.2</v>
      </c>
      <c r="K111" s="57">
        <v>0</v>
      </c>
      <c r="L111" s="58">
        <v>0</v>
      </c>
      <c r="M111" s="27">
        <v>0</v>
      </c>
      <c r="N111" s="90">
        <f t="shared" si="56"/>
        <v>2.7777777777777776E-2</v>
      </c>
      <c r="O111" s="91">
        <f t="shared" si="57"/>
        <v>0</v>
      </c>
      <c r="P111" s="23">
        <v>2</v>
      </c>
      <c r="Q111" s="11">
        <f t="shared" si="63"/>
        <v>2</v>
      </c>
      <c r="R111" s="11">
        <v>0</v>
      </c>
      <c r="S111" s="12">
        <v>0</v>
      </c>
      <c r="T111" s="27">
        <v>0</v>
      </c>
      <c r="U111" s="23">
        <v>3</v>
      </c>
      <c r="V111" s="11">
        <f t="shared" si="64"/>
        <v>3</v>
      </c>
      <c r="W111" s="11">
        <v>0</v>
      </c>
      <c r="X111" s="12">
        <v>0</v>
      </c>
      <c r="Y111" s="30">
        <v>0</v>
      </c>
      <c r="Z111" s="63">
        <f t="shared" si="58"/>
        <v>1</v>
      </c>
      <c r="AA111" s="34">
        <f t="shared" si="59"/>
        <v>0.4</v>
      </c>
      <c r="AB111" s="12">
        <f t="shared" si="60"/>
        <v>0.60000000000000009</v>
      </c>
      <c r="AC111" s="75">
        <f t="shared" si="61"/>
        <v>1</v>
      </c>
    </row>
    <row r="112" spans="1:29" outlineLevel="2" x14ac:dyDescent="0.2">
      <c r="A112" s="9" t="s">
        <v>334</v>
      </c>
      <c r="B112" s="10" t="s">
        <v>14</v>
      </c>
      <c r="C112" s="10" t="s">
        <v>13</v>
      </c>
      <c r="D112" s="10" t="s">
        <v>28</v>
      </c>
      <c r="E112" s="10" t="s">
        <v>10</v>
      </c>
      <c r="F112" s="10" t="s">
        <v>11</v>
      </c>
      <c r="G112" s="67">
        <v>24</v>
      </c>
      <c r="H112" s="10" t="s">
        <v>12</v>
      </c>
      <c r="I112" s="57">
        <v>1</v>
      </c>
      <c r="J112" s="57">
        <f t="shared" si="62"/>
        <v>0.2</v>
      </c>
      <c r="K112" s="57">
        <v>0</v>
      </c>
      <c r="L112" s="58">
        <v>0</v>
      </c>
      <c r="M112" s="27">
        <v>0</v>
      </c>
      <c r="N112" s="90">
        <f t="shared" si="56"/>
        <v>2.7777777777777776E-2</v>
      </c>
      <c r="O112" s="91">
        <f t="shared" si="57"/>
        <v>0</v>
      </c>
      <c r="P112" s="23">
        <v>12</v>
      </c>
      <c r="Q112" s="11">
        <f t="shared" si="63"/>
        <v>12</v>
      </c>
      <c r="R112" s="11">
        <v>0</v>
      </c>
      <c r="S112" s="12">
        <v>0</v>
      </c>
      <c r="T112" s="27">
        <v>0</v>
      </c>
      <c r="U112" s="23">
        <v>24</v>
      </c>
      <c r="V112" s="11">
        <f t="shared" si="64"/>
        <v>24</v>
      </c>
      <c r="W112" s="11">
        <v>0</v>
      </c>
      <c r="X112" s="12">
        <v>0</v>
      </c>
      <c r="Y112" s="30">
        <v>0</v>
      </c>
      <c r="Z112" s="63">
        <f t="shared" si="58"/>
        <v>7.2</v>
      </c>
      <c r="AA112" s="34">
        <f t="shared" si="59"/>
        <v>2.4000000000000004</v>
      </c>
      <c r="AB112" s="12">
        <f t="shared" si="60"/>
        <v>4.8000000000000007</v>
      </c>
      <c r="AC112" s="75">
        <f t="shared" si="61"/>
        <v>7.2</v>
      </c>
    </row>
    <row r="113" spans="1:33" outlineLevel="2" x14ac:dyDescent="0.2">
      <c r="A113" s="103" t="s">
        <v>369</v>
      </c>
      <c r="B113" s="10" t="s">
        <v>14</v>
      </c>
      <c r="C113" s="10" t="s">
        <v>13</v>
      </c>
      <c r="D113" s="10" t="s">
        <v>28</v>
      </c>
      <c r="E113" s="10" t="s">
        <v>10</v>
      </c>
      <c r="F113" s="10" t="s">
        <v>11</v>
      </c>
      <c r="G113" s="67">
        <v>24</v>
      </c>
      <c r="H113" s="10" t="s">
        <v>12</v>
      </c>
      <c r="I113" s="57">
        <v>1</v>
      </c>
      <c r="J113" s="57">
        <f t="shared" si="62"/>
        <v>0.2</v>
      </c>
      <c r="K113" s="57">
        <v>0</v>
      </c>
      <c r="L113" s="58">
        <v>0</v>
      </c>
      <c r="M113" s="27">
        <v>0</v>
      </c>
      <c r="N113" s="90">
        <f t="shared" si="56"/>
        <v>2.7777777777777776E-2</v>
      </c>
      <c r="O113" s="91">
        <f t="shared" si="57"/>
        <v>0</v>
      </c>
      <c r="P113" s="23">
        <v>0</v>
      </c>
      <c r="Q113" s="11">
        <f t="shared" si="63"/>
        <v>0</v>
      </c>
      <c r="R113" s="11">
        <v>0</v>
      </c>
      <c r="S113" s="12">
        <v>0</v>
      </c>
      <c r="T113" s="27">
        <v>0</v>
      </c>
      <c r="U113" s="23">
        <v>0</v>
      </c>
      <c r="V113" s="11">
        <f t="shared" si="64"/>
        <v>0</v>
      </c>
      <c r="W113" s="11">
        <v>0</v>
      </c>
      <c r="X113" s="12">
        <v>0</v>
      </c>
      <c r="Y113" s="30">
        <v>0</v>
      </c>
      <c r="Z113" s="63">
        <f t="shared" si="58"/>
        <v>0</v>
      </c>
      <c r="AA113" s="34">
        <f t="shared" si="59"/>
        <v>0</v>
      </c>
      <c r="AB113" s="12">
        <f t="shared" si="60"/>
        <v>0</v>
      </c>
      <c r="AC113" s="75">
        <f t="shared" si="61"/>
        <v>0</v>
      </c>
      <c r="AE113" s="87"/>
      <c r="AF113" s="138"/>
      <c r="AG113" s="139"/>
    </row>
    <row r="114" spans="1:33" outlineLevel="2" x14ac:dyDescent="0.2">
      <c r="A114" s="9" t="s">
        <v>425</v>
      </c>
      <c r="B114" s="10" t="s">
        <v>14</v>
      </c>
      <c r="C114" s="10" t="s">
        <v>13</v>
      </c>
      <c r="D114" s="10" t="s">
        <v>28</v>
      </c>
      <c r="E114" s="10" t="s">
        <v>10</v>
      </c>
      <c r="F114" s="10" t="s">
        <v>11</v>
      </c>
      <c r="G114" s="67">
        <v>24</v>
      </c>
      <c r="H114" s="10" t="s">
        <v>12</v>
      </c>
      <c r="I114" s="57">
        <v>1</v>
      </c>
      <c r="J114" s="57">
        <f t="shared" si="62"/>
        <v>0.2</v>
      </c>
      <c r="K114" s="57">
        <v>0</v>
      </c>
      <c r="L114" s="58">
        <v>0</v>
      </c>
      <c r="M114" s="27">
        <v>0</v>
      </c>
      <c r="N114" s="90">
        <f t="shared" si="56"/>
        <v>2.7777777777777776E-2</v>
      </c>
      <c r="O114" s="91">
        <f t="shared" si="57"/>
        <v>0</v>
      </c>
      <c r="P114" s="23">
        <v>0</v>
      </c>
      <c r="Q114" s="11">
        <f t="shared" si="63"/>
        <v>0</v>
      </c>
      <c r="R114" s="11">
        <v>0</v>
      </c>
      <c r="S114" s="12">
        <v>0</v>
      </c>
      <c r="T114" s="27">
        <v>0</v>
      </c>
      <c r="U114" s="23">
        <v>2</v>
      </c>
      <c r="V114" s="11">
        <f t="shared" si="64"/>
        <v>2</v>
      </c>
      <c r="W114" s="11">
        <v>0</v>
      </c>
      <c r="X114" s="12">
        <v>0</v>
      </c>
      <c r="Y114" s="30">
        <v>0</v>
      </c>
      <c r="Z114" s="63">
        <f t="shared" si="58"/>
        <v>0.4</v>
      </c>
      <c r="AA114" s="34">
        <f t="shared" si="59"/>
        <v>0</v>
      </c>
      <c r="AB114" s="12">
        <f t="shared" si="60"/>
        <v>0.4</v>
      </c>
      <c r="AC114" s="75">
        <f t="shared" si="61"/>
        <v>0.4</v>
      </c>
      <c r="AE114" s="87"/>
      <c r="AF114" s="138"/>
      <c r="AG114" s="139"/>
    </row>
    <row r="115" spans="1:33" outlineLevel="2" x14ac:dyDescent="0.2">
      <c r="A115" s="9" t="s">
        <v>449</v>
      </c>
      <c r="B115" s="10" t="s">
        <v>14</v>
      </c>
      <c r="C115" s="10" t="s">
        <v>13</v>
      </c>
      <c r="D115" s="10" t="s">
        <v>28</v>
      </c>
      <c r="E115" s="10" t="s">
        <v>10</v>
      </c>
      <c r="F115" s="10" t="s">
        <v>11</v>
      </c>
      <c r="G115" s="67">
        <v>24</v>
      </c>
      <c r="H115" s="10" t="s">
        <v>12</v>
      </c>
      <c r="I115" s="57">
        <v>1</v>
      </c>
      <c r="J115" s="57">
        <f t="shared" si="62"/>
        <v>0.2</v>
      </c>
      <c r="K115" s="57">
        <v>0</v>
      </c>
      <c r="L115" s="58">
        <v>0</v>
      </c>
      <c r="M115" s="27">
        <v>0</v>
      </c>
      <c r="N115" s="90">
        <f t="shared" si="56"/>
        <v>2.7777777777777776E-2</v>
      </c>
      <c r="O115" s="91">
        <f t="shared" si="57"/>
        <v>0</v>
      </c>
      <c r="P115" s="23">
        <v>0</v>
      </c>
      <c r="Q115" s="11">
        <f t="shared" si="63"/>
        <v>0</v>
      </c>
      <c r="R115" s="11">
        <v>0</v>
      </c>
      <c r="S115" s="12">
        <v>0</v>
      </c>
      <c r="T115" s="27">
        <v>0</v>
      </c>
      <c r="U115" s="23">
        <v>4</v>
      </c>
      <c r="V115" s="11">
        <f t="shared" si="64"/>
        <v>4</v>
      </c>
      <c r="W115" s="11">
        <v>0</v>
      </c>
      <c r="X115" s="12">
        <v>0</v>
      </c>
      <c r="Y115" s="30">
        <v>0</v>
      </c>
      <c r="Z115" s="63">
        <f t="shared" si="58"/>
        <v>0.8</v>
      </c>
      <c r="AA115" s="34">
        <f t="shared" si="59"/>
        <v>0</v>
      </c>
      <c r="AB115" s="12">
        <f t="shared" si="60"/>
        <v>0.8</v>
      </c>
      <c r="AC115" s="75">
        <f t="shared" si="61"/>
        <v>0.8</v>
      </c>
      <c r="AE115" s="87"/>
      <c r="AF115" s="138"/>
      <c r="AG115" s="139"/>
    </row>
    <row r="116" spans="1:33" outlineLevel="2" x14ac:dyDescent="0.2">
      <c r="A116" s="103" t="s">
        <v>581</v>
      </c>
      <c r="B116" s="10" t="s">
        <v>14</v>
      </c>
      <c r="C116" s="10" t="s">
        <v>13</v>
      </c>
      <c r="D116" s="10" t="s">
        <v>28</v>
      </c>
      <c r="E116" s="10" t="s">
        <v>10</v>
      </c>
      <c r="F116" s="10" t="s">
        <v>11</v>
      </c>
      <c r="G116" s="67">
        <v>24</v>
      </c>
      <c r="H116" s="10" t="s">
        <v>12</v>
      </c>
      <c r="I116" s="57">
        <v>1</v>
      </c>
      <c r="J116" s="57">
        <f t="shared" si="62"/>
        <v>0.2</v>
      </c>
      <c r="K116" s="57">
        <v>0</v>
      </c>
      <c r="L116" s="58">
        <v>0</v>
      </c>
      <c r="M116" s="27">
        <v>0</v>
      </c>
      <c r="N116" s="90">
        <f t="shared" si="56"/>
        <v>2.7777777777777776E-2</v>
      </c>
      <c r="O116" s="91">
        <f t="shared" si="57"/>
        <v>0</v>
      </c>
      <c r="P116" s="23">
        <v>0</v>
      </c>
      <c r="Q116" s="11">
        <f t="shared" si="63"/>
        <v>0</v>
      </c>
      <c r="R116" s="11">
        <v>0</v>
      </c>
      <c r="S116" s="12">
        <v>0</v>
      </c>
      <c r="T116" s="27">
        <v>0</v>
      </c>
      <c r="U116" s="23">
        <v>1</v>
      </c>
      <c r="V116" s="11">
        <f t="shared" si="64"/>
        <v>1</v>
      </c>
      <c r="W116" s="11">
        <v>0</v>
      </c>
      <c r="X116" s="12">
        <v>0</v>
      </c>
      <c r="Y116" s="30">
        <v>0</v>
      </c>
      <c r="Z116" s="63">
        <f t="shared" si="58"/>
        <v>0.2</v>
      </c>
      <c r="AA116" s="34">
        <f t="shared" si="59"/>
        <v>0</v>
      </c>
      <c r="AB116" s="12">
        <f t="shared" si="60"/>
        <v>0.2</v>
      </c>
      <c r="AC116" s="75">
        <f t="shared" si="61"/>
        <v>0.2</v>
      </c>
      <c r="AE116" s="87"/>
      <c r="AF116" s="138"/>
      <c r="AG116" s="139"/>
    </row>
    <row r="117" spans="1:33" outlineLevel="2" x14ac:dyDescent="0.2">
      <c r="A117" s="103" t="s">
        <v>648</v>
      </c>
      <c r="B117" s="10" t="s">
        <v>14</v>
      </c>
      <c r="C117" s="10" t="s">
        <v>13</v>
      </c>
      <c r="D117" s="10" t="s">
        <v>443</v>
      </c>
      <c r="E117" s="10" t="s">
        <v>444</v>
      </c>
      <c r="F117" s="10" t="s">
        <v>445</v>
      </c>
      <c r="G117" s="67">
        <v>6</v>
      </c>
      <c r="H117" s="10" t="s">
        <v>37</v>
      </c>
      <c r="I117" s="57">
        <v>1</v>
      </c>
      <c r="J117" s="57">
        <f>(9+$AE$30)*I117</f>
        <v>13.5</v>
      </c>
      <c r="K117" s="57">
        <v>0</v>
      </c>
      <c r="L117" s="58">
        <v>4.5</v>
      </c>
      <c r="M117" s="27">
        <v>0</v>
      </c>
      <c r="N117" s="90">
        <f t="shared" si="56"/>
        <v>7.5</v>
      </c>
      <c r="O117" s="91">
        <f t="shared" si="57"/>
        <v>2.5</v>
      </c>
      <c r="P117" s="23">
        <v>0</v>
      </c>
      <c r="Q117" s="11">
        <v>0</v>
      </c>
      <c r="R117" s="11">
        <v>0</v>
      </c>
      <c r="S117" s="12">
        <v>0</v>
      </c>
      <c r="T117" s="27">
        <v>0</v>
      </c>
      <c r="U117" s="23">
        <v>12</v>
      </c>
      <c r="V117" s="11">
        <v>0.4</v>
      </c>
      <c r="W117" s="11">
        <v>0</v>
      </c>
      <c r="X117" s="12">
        <v>0.8</v>
      </c>
      <c r="Y117" s="30">
        <v>0</v>
      </c>
      <c r="Z117" s="63">
        <f t="shared" si="58"/>
        <v>9</v>
      </c>
      <c r="AA117" s="34">
        <f t="shared" si="59"/>
        <v>0</v>
      </c>
      <c r="AB117" s="12">
        <f t="shared" si="60"/>
        <v>9</v>
      </c>
      <c r="AC117" s="75">
        <f t="shared" si="61"/>
        <v>9</v>
      </c>
    </row>
    <row r="118" spans="1:33" outlineLevel="2" x14ac:dyDescent="0.2">
      <c r="A118" s="103" t="s">
        <v>79</v>
      </c>
      <c r="B118" s="10" t="s">
        <v>14</v>
      </c>
      <c r="C118" s="10" t="s">
        <v>13</v>
      </c>
      <c r="D118" s="98" t="s">
        <v>34</v>
      </c>
      <c r="E118" s="10" t="s">
        <v>35</v>
      </c>
      <c r="F118" s="10" t="s">
        <v>36</v>
      </c>
      <c r="G118" s="67">
        <v>12</v>
      </c>
      <c r="H118" s="10" t="s">
        <v>37</v>
      </c>
      <c r="I118" s="57">
        <v>1</v>
      </c>
      <c r="J118" s="57">
        <f t="shared" ref="J118:J125" si="65">$AE$28</f>
        <v>0.02</v>
      </c>
      <c r="K118" s="57">
        <v>0</v>
      </c>
      <c r="L118" s="58">
        <v>0</v>
      </c>
      <c r="M118" s="27">
        <v>0</v>
      </c>
      <c r="N118" s="90">
        <f t="shared" si="56"/>
        <v>5.5555555555555558E-3</v>
      </c>
      <c r="O118" s="91">
        <f t="shared" si="57"/>
        <v>0</v>
      </c>
      <c r="P118" s="23">
        <v>4</v>
      </c>
      <c r="Q118" s="11">
        <f t="shared" ref="Q118:Q125" si="66">P118</f>
        <v>4</v>
      </c>
      <c r="R118" s="11">
        <v>0</v>
      </c>
      <c r="S118" s="12">
        <v>0</v>
      </c>
      <c r="T118" s="27">
        <v>0</v>
      </c>
      <c r="U118" s="23">
        <v>0</v>
      </c>
      <c r="V118" s="11">
        <f t="shared" ref="V118:V125" si="67">U118</f>
        <v>0</v>
      </c>
      <c r="W118" s="11">
        <v>0</v>
      </c>
      <c r="X118" s="12">
        <v>0</v>
      </c>
      <c r="Y118" s="30">
        <v>0</v>
      </c>
      <c r="Z118" s="63">
        <f t="shared" si="58"/>
        <v>0.08</v>
      </c>
      <c r="AA118" s="34">
        <f t="shared" si="59"/>
        <v>0.08</v>
      </c>
      <c r="AB118" s="12">
        <f t="shared" si="60"/>
        <v>0</v>
      </c>
      <c r="AC118" s="75">
        <f t="shared" si="61"/>
        <v>0.08</v>
      </c>
    </row>
    <row r="119" spans="1:33" outlineLevel="2" x14ac:dyDescent="0.2">
      <c r="A119" s="103" t="s">
        <v>122</v>
      </c>
      <c r="B119" s="10" t="s">
        <v>14</v>
      </c>
      <c r="C119" s="10" t="s">
        <v>13</v>
      </c>
      <c r="D119" s="10" t="s">
        <v>34</v>
      </c>
      <c r="E119" s="10" t="s">
        <v>35</v>
      </c>
      <c r="F119" s="10" t="s">
        <v>36</v>
      </c>
      <c r="G119" s="67">
        <v>12</v>
      </c>
      <c r="H119" s="10" t="s">
        <v>37</v>
      </c>
      <c r="I119" s="57">
        <v>1</v>
      </c>
      <c r="J119" s="57">
        <f t="shared" si="65"/>
        <v>0.02</v>
      </c>
      <c r="K119" s="57">
        <v>0</v>
      </c>
      <c r="L119" s="58">
        <v>0</v>
      </c>
      <c r="M119" s="27">
        <v>0</v>
      </c>
      <c r="N119" s="90">
        <f t="shared" si="56"/>
        <v>5.5555555555555558E-3</v>
      </c>
      <c r="O119" s="91">
        <f t="shared" si="57"/>
        <v>0</v>
      </c>
      <c r="P119" s="23">
        <v>2</v>
      </c>
      <c r="Q119" s="11">
        <f t="shared" si="66"/>
        <v>2</v>
      </c>
      <c r="R119" s="11">
        <v>0</v>
      </c>
      <c r="S119" s="12">
        <v>0</v>
      </c>
      <c r="T119" s="27">
        <v>0</v>
      </c>
      <c r="U119" s="23">
        <v>0</v>
      </c>
      <c r="V119" s="11">
        <f t="shared" si="67"/>
        <v>0</v>
      </c>
      <c r="W119" s="11">
        <v>0</v>
      </c>
      <c r="X119" s="12">
        <v>0</v>
      </c>
      <c r="Y119" s="30">
        <v>0</v>
      </c>
      <c r="Z119" s="63">
        <f t="shared" si="58"/>
        <v>0.04</v>
      </c>
      <c r="AA119" s="34">
        <f t="shared" si="59"/>
        <v>0.04</v>
      </c>
      <c r="AB119" s="12">
        <f t="shared" si="60"/>
        <v>0</v>
      </c>
      <c r="AC119" s="75">
        <f t="shared" si="61"/>
        <v>0.04</v>
      </c>
    </row>
    <row r="120" spans="1:33" outlineLevel="2" x14ac:dyDescent="0.2">
      <c r="A120" s="103" t="s">
        <v>180</v>
      </c>
      <c r="B120" s="10" t="s">
        <v>14</v>
      </c>
      <c r="C120" s="10" t="s">
        <v>13</v>
      </c>
      <c r="D120" s="10" t="s">
        <v>34</v>
      </c>
      <c r="E120" s="10" t="s">
        <v>35</v>
      </c>
      <c r="F120" s="10" t="s">
        <v>36</v>
      </c>
      <c r="G120" s="67">
        <v>12</v>
      </c>
      <c r="H120" s="10" t="s">
        <v>37</v>
      </c>
      <c r="I120" s="57">
        <v>1</v>
      </c>
      <c r="J120" s="57">
        <f t="shared" si="65"/>
        <v>0.02</v>
      </c>
      <c r="K120" s="57">
        <v>0</v>
      </c>
      <c r="L120" s="58">
        <v>0</v>
      </c>
      <c r="M120" s="27">
        <v>0</v>
      </c>
      <c r="N120" s="90">
        <f t="shared" si="56"/>
        <v>5.5555555555555558E-3</v>
      </c>
      <c r="O120" s="91">
        <f t="shared" si="57"/>
        <v>0</v>
      </c>
      <c r="P120" s="23">
        <v>2</v>
      </c>
      <c r="Q120" s="11">
        <f t="shared" si="66"/>
        <v>2</v>
      </c>
      <c r="R120" s="11">
        <v>0</v>
      </c>
      <c r="S120" s="12">
        <v>0</v>
      </c>
      <c r="T120" s="27">
        <v>0</v>
      </c>
      <c r="U120" s="23">
        <v>0</v>
      </c>
      <c r="V120" s="11">
        <f t="shared" si="67"/>
        <v>0</v>
      </c>
      <c r="W120" s="11">
        <v>0</v>
      </c>
      <c r="X120" s="12">
        <v>0</v>
      </c>
      <c r="Y120" s="30">
        <v>0</v>
      </c>
      <c r="Z120" s="63">
        <f t="shared" si="58"/>
        <v>0.04</v>
      </c>
      <c r="AA120" s="34">
        <f t="shared" si="59"/>
        <v>0.04</v>
      </c>
      <c r="AB120" s="12">
        <f t="shared" si="60"/>
        <v>0</v>
      </c>
      <c r="AC120" s="75">
        <f t="shared" si="61"/>
        <v>0.04</v>
      </c>
    </row>
    <row r="121" spans="1:33" outlineLevel="2" x14ac:dyDescent="0.2">
      <c r="A121" s="103" t="s">
        <v>245</v>
      </c>
      <c r="B121" s="10" t="s">
        <v>14</v>
      </c>
      <c r="C121" s="10" t="s">
        <v>13</v>
      </c>
      <c r="D121" s="10" t="s">
        <v>34</v>
      </c>
      <c r="E121" s="10" t="s">
        <v>35</v>
      </c>
      <c r="F121" s="10" t="s">
        <v>36</v>
      </c>
      <c r="G121" s="67">
        <v>12</v>
      </c>
      <c r="H121" s="10" t="s">
        <v>37</v>
      </c>
      <c r="I121" s="57">
        <v>1</v>
      </c>
      <c r="J121" s="57">
        <f t="shared" si="65"/>
        <v>0.02</v>
      </c>
      <c r="K121" s="57">
        <v>0</v>
      </c>
      <c r="L121" s="58">
        <v>0</v>
      </c>
      <c r="M121" s="27">
        <v>0</v>
      </c>
      <c r="N121" s="90">
        <f t="shared" si="56"/>
        <v>5.5555555555555558E-3</v>
      </c>
      <c r="O121" s="91">
        <f t="shared" si="57"/>
        <v>0</v>
      </c>
      <c r="P121" s="23">
        <v>2</v>
      </c>
      <c r="Q121" s="11">
        <f t="shared" si="66"/>
        <v>2</v>
      </c>
      <c r="R121" s="11">
        <v>0</v>
      </c>
      <c r="S121" s="12">
        <v>0</v>
      </c>
      <c r="T121" s="27">
        <v>0</v>
      </c>
      <c r="U121" s="23">
        <v>0</v>
      </c>
      <c r="V121" s="11">
        <f t="shared" si="67"/>
        <v>0</v>
      </c>
      <c r="W121" s="11">
        <v>0</v>
      </c>
      <c r="X121" s="12">
        <v>0</v>
      </c>
      <c r="Y121" s="30">
        <v>0</v>
      </c>
      <c r="Z121" s="63">
        <f t="shared" si="58"/>
        <v>0.04</v>
      </c>
      <c r="AA121" s="34">
        <f t="shared" si="59"/>
        <v>0.04</v>
      </c>
      <c r="AB121" s="12">
        <f t="shared" si="60"/>
        <v>0</v>
      </c>
      <c r="AC121" s="75">
        <f t="shared" si="61"/>
        <v>0.04</v>
      </c>
    </row>
    <row r="122" spans="1:33" outlineLevel="2" x14ac:dyDescent="0.2">
      <c r="A122" s="103" t="s">
        <v>334</v>
      </c>
      <c r="B122" s="10" t="s">
        <v>14</v>
      </c>
      <c r="C122" s="10" t="s">
        <v>13</v>
      </c>
      <c r="D122" s="10" t="s">
        <v>34</v>
      </c>
      <c r="E122" s="10" t="s">
        <v>35</v>
      </c>
      <c r="F122" s="10" t="s">
        <v>36</v>
      </c>
      <c r="G122" s="67">
        <v>12</v>
      </c>
      <c r="H122" s="10" t="s">
        <v>37</v>
      </c>
      <c r="I122" s="57">
        <v>1</v>
      </c>
      <c r="J122" s="57">
        <f t="shared" si="65"/>
        <v>0.02</v>
      </c>
      <c r="K122" s="57">
        <v>0</v>
      </c>
      <c r="L122" s="58">
        <v>0</v>
      </c>
      <c r="M122" s="27">
        <v>0</v>
      </c>
      <c r="N122" s="90">
        <f t="shared" si="56"/>
        <v>5.5555555555555558E-3</v>
      </c>
      <c r="O122" s="91">
        <f t="shared" si="57"/>
        <v>0</v>
      </c>
      <c r="P122" s="23">
        <v>15</v>
      </c>
      <c r="Q122" s="11">
        <f t="shared" si="66"/>
        <v>15</v>
      </c>
      <c r="R122" s="11">
        <v>0</v>
      </c>
      <c r="S122" s="12">
        <v>0</v>
      </c>
      <c r="T122" s="27">
        <v>0</v>
      </c>
      <c r="U122" s="23">
        <v>5</v>
      </c>
      <c r="V122" s="11">
        <f t="shared" si="67"/>
        <v>5</v>
      </c>
      <c r="W122" s="11">
        <v>0</v>
      </c>
      <c r="X122" s="12">
        <v>0</v>
      </c>
      <c r="Y122" s="30">
        <v>0</v>
      </c>
      <c r="Z122" s="63">
        <f t="shared" si="58"/>
        <v>0.4</v>
      </c>
      <c r="AA122" s="34">
        <f t="shared" si="59"/>
        <v>0.3</v>
      </c>
      <c r="AB122" s="12">
        <f t="shared" si="60"/>
        <v>0.1</v>
      </c>
      <c r="AC122" s="75">
        <f t="shared" si="61"/>
        <v>0.4</v>
      </c>
    </row>
    <row r="123" spans="1:33" outlineLevel="2" x14ac:dyDescent="0.2">
      <c r="A123" s="103" t="s">
        <v>425</v>
      </c>
      <c r="B123" s="10" t="s">
        <v>14</v>
      </c>
      <c r="C123" s="10" t="s">
        <v>13</v>
      </c>
      <c r="D123" s="10" t="s">
        <v>34</v>
      </c>
      <c r="E123" s="10" t="s">
        <v>35</v>
      </c>
      <c r="F123" s="10" t="s">
        <v>36</v>
      </c>
      <c r="G123" s="67">
        <v>12</v>
      </c>
      <c r="H123" s="10" t="s">
        <v>37</v>
      </c>
      <c r="I123" s="57">
        <v>1</v>
      </c>
      <c r="J123" s="57">
        <f t="shared" si="65"/>
        <v>0.02</v>
      </c>
      <c r="K123" s="57">
        <v>0</v>
      </c>
      <c r="L123" s="58">
        <v>0</v>
      </c>
      <c r="M123" s="27">
        <v>0</v>
      </c>
      <c r="N123" s="90">
        <f t="shared" si="56"/>
        <v>5.5555555555555558E-3</v>
      </c>
      <c r="O123" s="91">
        <f t="shared" si="57"/>
        <v>0</v>
      </c>
      <c r="P123" s="23">
        <v>0</v>
      </c>
      <c r="Q123" s="11">
        <f t="shared" si="66"/>
        <v>0</v>
      </c>
      <c r="R123" s="11">
        <v>0</v>
      </c>
      <c r="S123" s="12">
        <v>0</v>
      </c>
      <c r="T123" s="27">
        <v>0</v>
      </c>
      <c r="U123" s="23">
        <v>3</v>
      </c>
      <c r="V123" s="11">
        <f t="shared" si="67"/>
        <v>3</v>
      </c>
      <c r="W123" s="11">
        <v>0</v>
      </c>
      <c r="X123" s="12">
        <v>0</v>
      </c>
      <c r="Y123" s="30">
        <v>0</v>
      </c>
      <c r="Z123" s="63">
        <f t="shared" si="58"/>
        <v>0.06</v>
      </c>
      <c r="AA123" s="34">
        <f t="shared" si="59"/>
        <v>0</v>
      </c>
      <c r="AB123" s="12">
        <f t="shared" si="60"/>
        <v>0.06</v>
      </c>
      <c r="AC123" s="75">
        <f t="shared" si="61"/>
        <v>0.06</v>
      </c>
    </row>
    <row r="124" spans="1:33" outlineLevel="2" x14ac:dyDescent="0.2">
      <c r="A124" s="103" t="s">
        <v>492</v>
      </c>
      <c r="B124" s="10" t="s">
        <v>14</v>
      </c>
      <c r="C124" s="10" t="s">
        <v>13</v>
      </c>
      <c r="D124" s="10" t="s">
        <v>34</v>
      </c>
      <c r="E124" s="10" t="s">
        <v>35</v>
      </c>
      <c r="F124" s="10" t="s">
        <v>36</v>
      </c>
      <c r="G124" s="67">
        <v>12</v>
      </c>
      <c r="H124" s="10" t="s">
        <v>37</v>
      </c>
      <c r="I124" s="57">
        <v>1</v>
      </c>
      <c r="J124" s="57">
        <f t="shared" si="65"/>
        <v>0.02</v>
      </c>
      <c r="K124" s="57">
        <v>0</v>
      </c>
      <c r="L124" s="58">
        <v>0</v>
      </c>
      <c r="M124" s="27">
        <v>0</v>
      </c>
      <c r="N124" s="90">
        <f t="shared" si="56"/>
        <v>5.5555555555555558E-3</v>
      </c>
      <c r="O124" s="91">
        <f t="shared" si="57"/>
        <v>0</v>
      </c>
      <c r="P124" s="23">
        <v>0</v>
      </c>
      <c r="Q124" s="11">
        <f t="shared" si="66"/>
        <v>0</v>
      </c>
      <c r="R124" s="11">
        <v>0</v>
      </c>
      <c r="S124" s="12">
        <v>0</v>
      </c>
      <c r="T124" s="27">
        <v>0</v>
      </c>
      <c r="U124" s="23">
        <v>1</v>
      </c>
      <c r="V124" s="11">
        <f t="shared" si="67"/>
        <v>1</v>
      </c>
      <c r="W124" s="11">
        <v>0</v>
      </c>
      <c r="X124" s="12">
        <v>0</v>
      </c>
      <c r="Y124" s="30">
        <v>0</v>
      </c>
      <c r="Z124" s="63">
        <f t="shared" si="58"/>
        <v>0.02</v>
      </c>
      <c r="AA124" s="34">
        <f t="shared" si="59"/>
        <v>0</v>
      </c>
      <c r="AB124" s="12">
        <f t="shared" si="60"/>
        <v>0.02</v>
      </c>
      <c r="AC124" s="75">
        <f t="shared" si="61"/>
        <v>0.02</v>
      </c>
    </row>
    <row r="125" spans="1:33" outlineLevel="2" x14ac:dyDescent="0.2">
      <c r="A125" s="103" t="s">
        <v>581</v>
      </c>
      <c r="B125" s="10" t="s">
        <v>14</v>
      </c>
      <c r="C125" s="10" t="s">
        <v>13</v>
      </c>
      <c r="D125" s="10" t="s">
        <v>34</v>
      </c>
      <c r="E125" s="10" t="s">
        <v>35</v>
      </c>
      <c r="F125" s="10" t="s">
        <v>36</v>
      </c>
      <c r="G125" s="67">
        <v>12</v>
      </c>
      <c r="H125" s="10" t="s">
        <v>37</v>
      </c>
      <c r="I125" s="57">
        <v>1</v>
      </c>
      <c r="J125" s="57">
        <f t="shared" si="65"/>
        <v>0.02</v>
      </c>
      <c r="K125" s="57">
        <v>0</v>
      </c>
      <c r="L125" s="58">
        <v>0</v>
      </c>
      <c r="M125" s="27">
        <v>0</v>
      </c>
      <c r="N125" s="90">
        <f t="shared" si="56"/>
        <v>5.5555555555555558E-3</v>
      </c>
      <c r="O125" s="91">
        <f t="shared" si="57"/>
        <v>0</v>
      </c>
      <c r="P125" s="23">
        <v>0</v>
      </c>
      <c r="Q125" s="11">
        <f t="shared" si="66"/>
        <v>0</v>
      </c>
      <c r="R125" s="11">
        <v>0</v>
      </c>
      <c r="S125" s="12">
        <v>0</v>
      </c>
      <c r="T125" s="27">
        <v>0</v>
      </c>
      <c r="U125" s="23">
        <v>1</v>
      </c>
      <c r="V125" s="11">
        <f t="shared" si="67"/>
        <v>1</v>
      </c>
      <c r="W125" s="11">
        <v>0</v>
      </c>
      <c r="X125" s="12">
        <v>0</v>
      </c>
      <c r="Y125" s="30">
        <v>0</v>
      </c>
      <c r="Z125" s="63">
        <f t="shared" si="58"/>
        <v>0.02</v>
      </c>
      <c r="AA125" s="34">
        <f t="shared" si="59"/>
        <v>0</v>
      </c>
      <c r="AB125" s="12">
        <f t="shared" si="60"/>
        <v>0.02</v>
      </c>
      <c r="AC125" s="75">
        <f t="shared" si="61"/>
        <v>0.02</v>
      </c>
    </row>
    <row r="126" spans="1:33" outlineLevel="1" x14ac:dyDescent="0.2">
      <c r="A126" s="103"/>
      <c r="B126" s="10"/>
      <c r="C126" s="600" t="s">
        <v>911</v>
      </c>
      <c r="D126" s="10"/>
      <c r="E126" s="10"/>
      <c r="F126" s="10"/>
      <c r="G126" s="67"/>
      <c r="H126" s="10"/>
      <c r="I126" s="265"/>
      <c r="J126" s="57"/>
      <c r="K126" s="57"/>
      <c r="L126" s="58"/>
      <c r="M126" s="27"/>
      <c r="N126" s="90"/>
      <c r="O126" s="91"/>
      <c r="P126" s="23"/>
      <c r="Q126" s="11"/>
      <c r="R126" s="11"/>
      <c r="S126" s="12"/>
      <c r="T126" s="27"/>
      <c r="U126" s="23"/>
      <c r="V126" s="11"/>
      <c r="W126" s="11"/>
      <c r="X126" s="12"/>
      <c r="Y126" s="30"/>
      <c r="Z126" s="63"/>
      <c r="AA126" s="34">
        <f>SUBTOTAL(9,AA102:AA125)</f>
        <v>4.5</v>
      </c>
      <c r="AB126" s="12">
        <f>SUBTOTAL(9,AB102:AB125)</f>
        <v>30</v>
      </c>
      <c r="AC126" s="75">
        <f>SUBTOTAL(9,AC102:AC125)</f>
        <v>34.5</v>
      </c>
    </row>
    <row r="127" spans="1:33" outlineLevel="2" x14ac:dyDescent="0.2">
      <c r="A127" s="9" t="s">
        <v>122</v>
      </c>
      <c r="B127" s="10" t="s">
        <v>80</v>
      </c>
      <c r="C127" s="10" t="s">
        <v>48</v>
      </c>
      <c r="D127" s="10" t="s">
        <v>246</v>
      </c>
      <c r="E127" s="10" t="s">
        <v>247</v>
      </c>
      <c r="F127" s="10" t="s">
        <v>248</v>
      </c>
      <c r="G127" s="67">
        <v>6</v>
      </c>
      <c r="H127" s="10" t="s">
        <v>249</v>
      </c>
      <c r="I127" s="265">
        <v>0</v>
      </c>
      <c r="J127" s="57">
        <f>I127*13.5</f>
        <v>0</v>
      </c>
      <c r="K127" s="57">
        <v>0</v>
      </c>
      <c r="L127" s="58">
        <f>I127*4.5</f>
        <v>0</v>
      </c>
      <c r="M127" s="27">
        <v>0</v>
      </c>
      <c r="N127" s="90">
        <f t="shared" ref="N127:N135" si="68">J127*10/3/G127</f>
        <v>0</v>
      </c>
      <c r="O127" s="91">
        <f t="shared" ref="O127:O135" si="69">L127*10/3/G127</f>
        <v>0</v>
      </c>
      <c r="P127" s="23">
        <v>40</v>
      </c>
      <c r="Q127" s="11">
        <v>1</v>
      </c>
      <c r="R127" s="11">
        <v>0</v>
      </c>
      <c r="S127" s="12">
        <v>2</v>
      </c>
      <c r="T127" s="27">
        <v>0</v>
      </c>
      <c r="U127" s="23">
        <v>10</v>
      </c>
      <c r="V127" s="11">
        <v>0.17</v>
      </c>
      <c r="W127" s="11">
        <v>0</v>
      </c>
      <c r="X127" s="12">
        <v>0.5</v>
      </c>
      <c r="Y127" s="30">
        <v>0</v>
      </c>
      <c r="Z127" s="63">
        <f t="shared" ref="Z127:Z135" si="70">J127*(Q127+V127)+L127*(S127+X127)</f>
        <v>0</v>
      </c>
      <c r="AA127" s="34">
        <f t="shared" ref="AA127:AA135" si="71">J127*Q127+L127*S127</f>
        <v>0</v>
      </c>
      <c r="AB127" s="12">
        <f t="shared" ref="AB127:AB135" si="72">J127*V127+L127*X127</f>
        <v>0</v>
      </c>
      <c r="AC127" s="75">
        <f t="shared" ref="AC127:AC135" si="73">Z127</f>
        <v>0</v>
      </c>
    </row>
    <row r="128" spans="1:33" outlineLevel="2" x14ac:dyDescent="0.2">
      <c r="A128" s="9" t="s">
        <v>245</v>
      </c>
      <c r="B128" s="10" t="s">
        <v>80</v>
      </c>
      <c r="C128" s="10" t="s">
        <v>48</v>
      </c>
      <c r="D128" s="10" t="s">
        <v>246</v>
      </c>
      <c r="E128" s="10" t="s">
        <v>247</v>
      </c>
      <c r="F128" s="10" t="s">
        <v>248</v>
      </c>
      <c r="G128" s="67">
        <v>6</v>
      </c>
      <c r="H128" s="10" t="s">
        <v>249</v>
      </c>
      <c r="I128" s="57">
        <v>0.10539999999999999</v>
      </c>
      <c r="J128" s="57">
        <f>I128*13.5</f>
        <v>1.4228999999999998</v>
      </c>
      <c r="K128" s="57">
        <v>0</v>
      </c>
      <c r="L128" s="58">
        <f>I128*4.5</f>
        <v>0.47429999999999994</v>
      </c>
      <c r="M128" s="27">
        <v>0</v>
      </c>
      <c r="N128" s="90">
        <f t="shared" si="68"/>
        <v>0.79049999999999987</v>
      </c>
      <c r="O128" s="91">
        <f t="shared" si="69"/>
        <v>0.26349999999999996</v>
      </c>
      <c r="P128" s="23">
        <v>40</v>
      </c>
      <c r="Q128" s="11">
        <v>1</v>
      </c>
      <c r="R128" s="11">
        <v>0</v>
      </c>
      <c r="S128" s="12">
        <v>2</v>
      </c>
      <c r="T128" s="27">
        <v>0</v>
      </c>
      <c r="U128" s="23">
        <v>10</v>
      </c>
      <c r="V128" s="11">
        <v>0.17</v>
      </c>
      <c r="W128" s="11">
        <v>0</v>
      </c>
      <c r="X128" s="12">
        <v>0.5</v>
      </c>
      <c r="Y128" s="30">
        <v>0</v>
      </c>
      <c r="Z128" s="63">
        <f t="shared" si="70"/>
        <v>2.8505429999999996</v>
      </c>
      <c r="AA128" s="34">
        <f t="shared" si="71"/>
        <v>2.3714999999999997</v>
      </c>
      <c r="AB128" s="12">
        <f t="shared" si="72"/>
        <v>0.479043</v>
      </c>
      <c r="AC128" s="75">
        <f t="shared" si="73"/>
        <v>2.8505429999999996</v>
      </c>
    </row>
    <row r="129" spans="1:29" outlineLevel="2" x14ac:dyDescent="0.2">
      <c r="A129" s="9" t="s">
        <v>330</v>
      </c>
      <c r="B129" s="10" t="s">
        <v>80</v>
      </c>
      <c r="C129" s="10" t="s">
        <v>48</v>
      </c>
      <c r="D129" s="10" t="s">
        <v>246</v>
      </c>
      <c r="E129" s="10" t="s">
        <v>247</v>
      </c>
      <c r="F129" s="10" t="s">
        <v>248</v>
      </c>
      <c r="G129" s="67">
        <v>6</v>
      </c>
      <c r="H129" s="10" t="s">
        <v>249</v>
      </c>
      <c r="I129" s="57">
        <v>0.28920000000000001</v>
      </c>
      <c r="J129" s="57">
        <f>I129*13.5</f>
        <v>3.9042000000000003</v>
      </c>
      <c r="K129" s="57">
        <v>0</v>
      </c>
      <c r="L129" s="58">
        <f>I129*4.5</f>
        <v>1.3014000000000001</v>
      </c>
      <c r="M129" s="27">
        <v>0</v>
      </c>
      <c r="N129" s="90">
        <f t="shared" si="68"/>
        <v>2.169</v>
      </c>
      <c r="O129" s="91">
        <f t="shared" si="69"/>
        <v>0.72299999999999998</v>
      </c>
      <c r="P129" s="23">
        <v>40</v>
      </c>
      <c r="Q129" s="11">
        <v>1</v>
      </c>
      <c r="R129" s="11">
        <v>0</v>
      </c>
      <c r="S129" s="12">
        <v>2</v>
      </c>
      <c r="T129" s="27">
        <v>0</v>
      </c>
      <c r="U129" s="23">
        <v>10</v>
      </c>
      <c r="V129" s="11">
        <v>0.17</v>
      </c>
      <c r="W129" s="11">
        <v>0</v>
      </c>
      <c r="X129" s="12">
        <v>0.5</v>
      </c>
      <c r="Y129" s="30">
        <v>0</v>
      </c>
      <c r="Z129" s="63">
        <f t="shared" si="70"/>
        <v>7.8214140000000008</v>
      </c>
      <c r="AA129" s="34">
        <f t="shared" si="71"/>
        <v>6.5070000000000006</v>
      </c>
      <c r="AB129" s="12">
        <f t="shared" si="72"/>
        <v>1.3144140000000002</v>
      </c>
      <c r="AC129" s="75">
        <f t="shared" si="73"/>
        <v>7.8214140000000008</v>
      </c>
    </row>
    <row r="130" spans="1:29" outlineLevel="2" x14ac:dyDescent="0.2">
      <c r="A130" s="9" t="s">
        <v>409</v>
      </c>
      <c r="B130" s="10" t="s">
        <v>80</v>
      </c>
      <c r="C130" s="10" t="s">
        <v>48</v>
      </c>
      <c r="D130" s="10" t="s">
        <v>246</v>
      </c>
      <c r="E130" s="10" t="s">
        <v>247</v>
      </c>
      <c r="F130" s="10" t="s">
        <v>248</v>
      </c>
      <c r="G130" s="67">
        <v>6</v>
      </c>
      <c r="H130" s="10" t="s">
        <v>249</v>
      </c>
      <c r="I130" s="57">
        <v>0.10539999999999999</v>
      </c>
      <c r="J130" s="57">
        <f>I130*13.5</f>
        <v>1.4228999999999998</v>
      </c>
      <c r="K130" s="57">
        <v>0</v>
      </c>
      <c r="L130" s="58">
        <f>I130*4.5</f>
        <v>0.47429999999999994</v>
      </c>
      <c r="M130" s="27">
        <v>0</v>
      </c>
      <c r="N130" s="90">
        <f t="shared" si="68"/>
        <v>0.79049999999999987</v>
      </c>
      <c r="O130" s="91">
        <f t="shared" si="69"/>
        <v>0.26349999999999996</v>
      </c>
      <c r="P130" s="23">
        <v>40</v>
      </c>
      <c r="Q130" s="11">
        <v>1</v>
      </c>
      <c r="R130" s="11">
        <v>0</v>
      </c>
      <c r="S130" s="12">
        <v>2</v>
      </c>
      <c r="T130" s="27">
        <v>0</v>
      </c>
      <c r="U130" s="23">
        <v>10</v>
      </c>
      <c r="V130" s="11">
        <v>0.17</v>
      </c>
      <c r="W130" s="11">
        <v>0</v>
      </c>
      <c r="X130" s="12">
        <v>0.5</v>
      </c>
      <c r="Y130" s="30">
        <v>0</v>
      </c>
      <c r="Z130" s="63">
        <f t="shared" si="70"/>
        <v>2.8505429999999996</v>
      </c>
      <c r="AA130" s="34">
        <f t="shared" si="71"/>
        <v>2.3714999999999997</v>
      </c>
      <c r="AB130" s="12">
        <f t="shared" si="72"/>
        <v>0.479043</v>
      </c>
      <c r="AC130" s="75">
        <f t="shared" si="73"/>
        <v>2.8505429999999996</v>
      </c>
    </row>
    <row r="131" spans="1:29" outlineLevel="2" x14ac:dyDescent="0.2">
      <c r="A131" s="9" t="s">
        <v>492</v>
      </c>
      <c r="B131" s="10" t="s">
        <v>80</v>
      </c>
      <c r="C131" s="10" t="s">
        <v>48</v>
      </c>
      <c r="D131" s="10" t="s">
        <v>246</v>
      </c>
      <c r="E131" s="10" t="s">
        <v>247</v>
      </c>
      <c r="F131" s="10" t="s">
        <v>248</v>
      </c>
      <c r="G131" s="67">
        <v>6</v>
      </c>
      <c r="H131" s="10" t="s">
        <v>249</v>
      </c>
      <c r="I131" s="57">
        <v>0.5</v>
      </c>
      <c r="J131" s="57">
        <f>I131*13.5</f>
        <v>6.75</v>
      </c>
      <c r="K131" s="57">
        <v>0</v>
      </c>
      <c r="L131" s="58">
        <f>I131*4.5</f>
        <v>2.25</v>
      </c>
      <c r="M131" s="27">
        <v>0</v>
      </c>
      <c r="N131" s="90">
        <f t="shared" si="68"/>
        <v>3.75</v>
      </c>
      <c r="O131" s="91">
        <f t="shared" si="69"/>
        <v>1.25</v>
      </c>
      <c r="P131" s="23">
        <v>40</v>
      </c>
      <c r="Q131" s="11">
        <v>1</v>
      </c>
      <c r="R131" s="11">
        <v>0</v>
      </c>
      <c r="S131" s="12">
        <v>2</v>
      </c>
      <c r="T131" s="27">
        <v>0</v>
      </c>
      <c r="U131" s="23">
        <v>10</v>
      </c>
      <c r="V131" s="11">
        <v>0.17</v>
      </c>
      <c r="W131" s="11">
        <v>0</v>
      </c>
      <c r="X131" s="12">
        <v>0.5</v>
      </c>
      <c r="Y131" s="30">
        <v>0</v>
      </c>
      <c r="Z131" s="63">
        <f t="shared" si="70"/>
        <v>13.522499999999999</v>
      </c>
      <c r="AA131" s="34">
        <f t="shared" si="71"/>
        <v>11.25</v>
      </c>
      <c r="AB131" s="12">
        <f t="shared" si="72"/>
        <v>2.2725</v>
      </c>
      <c r="AC131" s="75">
        <f t="shared" si="73"/>
        <v>13.522499999999999</v>
      </c>
    </row>
    <row r="132" spans="1:29" outlineLevel="2" x14ac:dyDescent="0.2">
      <c r="A132" s="9" t="s">
        <v>369</v>
      </c>
      <c r="B132" s="10" t="s">
        <v>80</v>
      </c>
      <c r="C132" s="10" t="s">
        <v>48</v>
      </c>
      <c r="D132" s="10" t="s">
        <v>370</v>
      </c>
      <c r="E132" s="10" t="s">
        <v>371</v>
      </c>
      <c r="F132" s="10" t="s">
        <v>372</v>
      </c>
      <c r="G132" s="67">
        <v>6</v>
      </c>
      <c r="H132" s="10" t="s">
        <v>47</v>
      </c>
      <c r="I132" s="57">
        <v>1</v>
      </c>
      <c r="J132" s="57">
        <v>9</v>
      </c>
      <c r="K132" s="57">
        <v>0</v>
      </c>
      <c r="L132" s="58">
        <v>9</v>
      </c>
      <c r="M132" s="27">
        <v>0</v>
      </c>
      <c r="N132" s="90">
        <f t="shared" si="68"/>
        <v>5</v>
      </c>
      <c r="O132" s="91">
        <f t="shared" si="69"/>
        <v>5</v>
      </c>
      <c r="P132" s="23">
        <v>40</v>
      </c>
      <c r="Q132" s="11">
        <v>1</v>
      </c>
      <c r="R132" s="11">
        <v>0</v>
      </c>
      <c r="S132" s="12">
        <v>2</v>
      </c>
      <c r="T132" s="27">
        <v>0</v>
      </c>
      <c r="U132" s="23">
        <v>10</v>
      </c>
      <c r="V132" s="11">
        <v>0.17</v>
      </c>
      <c r="W132" s="11">
        <v>0</v>
      </c>
      <c r="X132" s="12">
        <v>0.5</v>
      </c>
      <c r="Y132" s="30">
        <v>0</v>
      </c>
      <c r="Z132" s="63">
        <f t="shared" si="70"/>
        <v>33.03</v>
      </c>
      <c r="AA132" s="34">
        <f t="shared" si="71"/>
        <v>27</v>
      </c>
      <c r="AB132" s="12">
        <f t="shared" si="72"/>
        <v>6.03</v>
      </c>
      <c r="AC132" s="75">
        <f t="shared" si="73"/>
        <v>33.03</v>
      </c>
    </row>
    <row r="133" spans="1:29" outlineLevel="2" x14ac:dyDescent="0.2">
      <c r="A133" s="103" t="s">
        <v>581</v>
      </c>
      <c r="B133" s="10" t="s">
        <v>80</v>
      </c>
      <c r="C133" s="10" t="s">
        <v>48</v>
      </c>
      <c r="D133" s="10" t="s">
        <v>467</v>
      </c>
      <c r="E133" s="10" t="s">
        <v>468</v>
      </c>
      <c r="F133" s="10" t="s">
        <v>469</v>
      </c>
      <c r="G133" s="67">
        <v>6</v>
      </c>
      <c r="H133" s="10" t="s">
        <v>47</v>
      </c>
      <c r="I133" s="57">
        <v>1</v>
      </c>
      <c r="J133" s="57">
        <v>18</v>
      </c>
      <c r="K133" s="57">
        <v>0</v>
      </c>
      <c r="L133" s="58">
        <v>0</v>
      </c>
      <c r="M133" s="27">
        <v>0</v>
      </c>
      <c r="N133" s="90">
        <f t="shared" si="68"/>
        <v>10</v>
      </c>
      <c r="O133" s="91">
        <f t="shared" si="69"/>
        <v>0</v>
      </c>
      <c r="P133" s="23">
        <v>60</v>
      </c>
      <c r="Q133" s="11">
        <v>1</v>
      </c>
      <c r="R133" s="11">
        <v>0</v>
      </c>
      <c r="S133" s="12">
        <v>0</v>
      </c>
      <c r="T133" s="27">
        <v>0</v>
      </c>
      <c r="U133" s="23">
        <v>12</v>
      </c>
      <c r="V133" s="11">
        <v>0.25</v>
      </c>
      <c r="W133" s="11">
        <v>0</v>
      </c>
      <c r="X133" s="12">
        <v>0</v>
      </c>
      <c r="Y133" s="30">
        <v>0</v>
      </c>
      <c r="Z133" s="63">
        <f t="shared" si="70"/>
        <v>22.5</v>
      </c>
      <c r="AA133" s="34">
        <f t="shared" si="71"/>
        <v>18</v>
      </c>
      <c r="AB133" s="12">
        <f t="shared" si="72"/>
        <v>4.5</v>
      </c>
      <c r="AC133" s="75">
        <f t="shared" si="73"/>
        <v>22.5</v>
      </c>
    </row>
    <row r="134" spans="1:29" outlineLevel="2" x14ac:dyDescent="0.2">
      <c r="A134" s="9" t="s">
        <v>330</v>
      </c>
      <c r="B134" s="10" t="s">
        <v>80</v>
      </c>
      <c r="C134" s="10" t="s">
        <v>48</v>
      </c>
      <c r="D134" s="10" t="s">
        <v>331</v>
      </c>
      <c r="E134" s="10" t="s">
        <v>332</v>
      </c>
      <c r="F134" s="10" t="s">
        <v>333</v>
      </c>
      <c r="G134" s="67">
        <v>6</v>
      </c>
      <c r="H134" s="10" t="s">
        <v>47</v>
      </c>
      <c r="I134" s="57">
        <v>1</v>
      </c>
      <c r="J134" s="57">
        <v>9</v>
      </c>
      <c r="K134" s="57">
        <v>0</v>
      </c>
      <c r="L134" s="58">
        <v>9</v>
      </c>
      <c r="M134" s="27">
        <v>0</v>
      </c>
      <c r="N134" s="90">
        <f t="shared" si="68"/>
        <v>5</v>
      </c>
      <c r="O134" s="91">
        <f t="shared" si="69"/>
        <v>5</v>
      </c>
      <c r="P134" s="23">
        <v>20</v>
      </c>
      <c r="Q134" s="11">
        <v>1</v>
      </c>
      <c r="R134" s="11">
        <v>0</v>
      </c>
      <c r="S134" s="12">
        <v>1</v>
      </c>
      <c r="T134" s="27">
        <v>0</v>
      </c>
      <c r="U134" s="23">
        <v>10</v>
      </c>
      <c r="V134" s="11">
        <v>0.25</v>
      </c>
      <c r="W134" s="11">
        <v>0</v>
      </c>
      <c r="X134" s="12">
        <v>1</v>
      </c>
      <c r="Y134" s="30">
        <v>0</v>
      </c>
      <c r="Z134" s="63">
        <f t="shared" si="70"/>
        <v>29.25</v>
      </c>
      <c r="AA134" s="34">
        <f t="shared" si="71"/>
        <v>18</v>
      </c>
      <c r="AB134" s="12">
        <f t="shared" si="72"/>
        <v>11.25</v>
      </c>
      <c r="AC134" s="75">
        <f t="shared" si="73"/>
        <v>29.25</v>
      </c>
    </row>
    <row r="135" spans="1:29" outlineLevel="2" x14ac:dyDescent="0.2">
      <c r="A135" s="103" t="s">
        <v>582</v>
      </c>
      <c r="B135" s="10" t="s">
        <v>80</v>
      </c>
      <c r="C135" s="10" t="s">
        <v>48</v>
      </c>
      <c r="D135" s="10" t="s">
        <v>360</v>
      </c>
      <c r="E135" s="10" t="s">
        <v>361</v>
      </c>
      <c r="F135" s="10" t="s">
        <v>362</v>
      </c>
      <c r="G135" s="67">
        <v>6</v>
      </c>
      <c r="H135" s="10" t="s">
        <v>47</v>
      </c>
      <c r="I135" s="57">
        <v>1</v>
      </c>
      <c r="J135" s="57">
        <v>15.75</v>
      </c>
      <c r="K135" s="57">
        <v>0</v>
      </c>
      <c r="L135" s="58">
        <v>2.25</v>
      </c>
      <c r="M135" s="27">
        <v>0</v>
      </c>
      <c r="N135" s="90">
        <f t="shared" si="68"/>
        <v>8.75</v>
      </c>
      <c r="O135" s="91">
        <f t="shared" si="69"/>
        <v>1.25</v>
      </c>
      <c r="P135" s="23">
        <v>60</v>
      </c>
      <c r="Q135" s="11">
        <v>1</v>
      </c>
      <c r="R135" s="11">
        <v>0</v>
      </c>
      <c r="S135" s="12">
        <v>3</v>
      </c>
      <c r="T135" s="27">
        <v>0</v>
      </c>
      <c r="U135" s="23">
        <v>12</v>
      </c>
      <c r="V135" s="11">
        <v>0.25</v>
      </c>
      <c r="W135" s="11">
        <v>0</v>
      </c>
      <c r="X135" s="12">
        <v>1</v>
      </c>
      <c r="Y135" s="30">
        <v>0</v>
      </c>
      <c r="Z135" s="63">
        <f t="shared" si="70"/>
        <v>28.6875</v>
      </c>
      <c r="AA135" s="34">
        <f t="shared" si="71"/>
        <v>22.5</v>
      </c>
      <c r="AB135" s="12">
        <f t="shared" si="72"/>
        <v>6.1875</v>
      </c>
      <c r="AC135" s="75">
        <f t="shared" si="73"/>
        <v>28.6875</v>
      </c>
    </row>
    <row r="136" spans="1:29" outlineLevel="1" x14ac:dyDescent="0.2">
      <c r="A136" s="103"/>
      <c r="B136" s="10"/>
      <c r="C136" s="600" t="s">
        <v>904</v>
      </c>
      <c r="D136" s="10"/>
      <c r="E136" s="10"/>
      <c r="F136" s="10"/>
      <c r="G136" s="67"/>
      <c r="H136" s="10"/>
      <c r="I136" s="57"/>
      <c r="J136" s="57"/>
      <c r="K136" s="57"/>
      <c r="L136" s="58"/>
      <c r="M136" s="27"/>
      <c r="N136" s="90"/>
      <c r="O136" s="91"/>
      <c r="P136" s="23"/>
      <c r="Q136" s="11"/>
      <c r="R136" s="11"/>
      <c r="S136" s="12"/>
      <c r="T136" s="27"/>
      <c r="U136" s="23"/>
      <c r="V136" s="11"/>
      <c r="W136" s="11"/>
      <c r="X136" s="12"/>
      <c r="Y136" s="30"/>
      <c r="Z136" s="63"/>
      <c r="AA136" s="34">
        <f>SUBTOTAL(9,AA127:AA135)</f>
        <v>108</v>
      </c>
      <c r="AB136" s="12">
        <f>SUBTOTAL(9,AB127:AB135)</f>
        <v>32.512500000000003</v>
      </c>
      <c r="AC136" s="75">
        <f>SUBTOTAL(9,AC127:AC135)</f>
        <v>140.51249999999999</v>
      </c>
    </row>
    <row r="137" spans="1:29" outlineLevel="2" x14ac:dyDescent="0.2">
      <c r="A137" s="9" t="s">
        <v>334</v>
      </c>
      <c r="B137" s="10" t="s">
        <v>80</v>
      </c>
      <c r="C137" s="10" t="s">
        <v>19</v>
      </c>
      <c r="D137" s="10" t="s">
        <v>335</v>
      </c>
      <c r="E137" s="10" t="s">
        <v>336</v>
      </c>
      <c r="F137" s="10" t="s">
        <v>337</v>
      </c>
      <c r="G137" s="67">
        <v>6</v>
      </c>
      <c r="H137" s="10" t="s">
        <v>47</v>
      </c>
      <c r="I137" s="57">
        <v>1</v>
      </c>
      <c r="J137" s="57">
        <v>9</v>
      </c>
      <c r="K137" s="57">
        <v>0</v>
      </c>
      <c r="L137" s="58">
        <v>9</v>
      </c>
      <c r="M137" s="27">
        <v>0</v>
      </c>
      <c r="N137" s="90">
        <f>J137*10/3/G137</f>
        <v>5</v>
      </c>
      <c r="O137" s="91">
        <f>L137*10/3/G137</f>
        <v>5</v>
      </c>
      <c r="P137" s="23">
        <v>10</v>
      </c>
      <c r="Q137" s="11">
        <v>0.4</v>
      </c>
      <c r="R137" s="11">
        <v>0</v>
      </c>
      <c r="S137" s="12">
        <v>0.5</v>
      </c>
      <c r="T137" s="27">
        <v>0</v>
      </c>
      <c r="U137" s="23">
        <v>40</v>
      </c>
      <c r="V137" s="11">
        <v>1</v>
      </c>
      <c r="W137" s="11">
        <v>0</v>
      </c>
      <c r="X137" s="12">
        <v>2</v>
      </c>
      <c r="Y137" s="30">
        <v>0</v>
      </c>
      <c r="Z137" s="63">
        <f>J137*(Q137+V137)+L137*(S137+X137)</f>
        <v>35.1</v>
      </c>
      <c r="AA137" s="34">
        <f>J137*Q137+L137*S137</f>
        <v>8.1</v>
      </c>
      <c r="AB137" s="12">
        <f>J137*V137+L137*X137</f>
        <v>27</v>
      </c>
      <c r="AC137" s="75">
        <f>Z137</f>
        <v>35.1</v>
      </c>
    </row>
    <row r="138" spans="1:29" outlineLevel="2" x14ac:dyDescent="0.2">
      <c r="A138" s="103" t="s">
        <v>581</v>
      </c>
      <c r="B138" s="10" t="s">
        <v>80</v>
      </c>
      <c r="C138" s="10" t="s">
        <v>19</v>
      </c>
      <c r="D138" s="10" t="s">
        <v>470</v>
      </c>
      <c r="E138" s="10" t="s">
        <v>471</v>
      </c>
      <c r="F138" s="10" t="s">
        <v>472</v>
      </c>
      <c r="G138" s="67">
        <v>6</v>
      </c>
      <c r="H138" s="10" t="s">
        <v>47</v>
      </c>
      <c r="I138" s="57">
        <v>1</v>
      </c>
      <c r="J138" s="57">
        <v>15.75</v>
      </c>
      <c r="K138" s="57">
        <v>0</v>
      </c>
      <c r="L138" s="58">
        <v>2.25</v>
      </c>
      <c r="M138" s="27">
        <v>0</v>
      </c>
      <c r="N138" s="90">
        <f>J138*10/3/G138</f>
        <v>8.75</v>
      </c>
      <c r="O138" s="91">
        <f>L138*10/3/G138</f>
        <v>1.25</v>
      </c>
      <c r="P138" s="23">
        <v>20</v>
      </c>
      <c r="Q138" s="11">
        <v>0.33</v>
      </c>
      <c r="R138" s="11">
        <v>0</v>
      </c>
      <c r="S138" s="12">
        <v>1</v>
      </c>
      <c r="T138" s="27">
        <v>0</v>
      </c>
      <c r="U138" s="23">
        <v>20</v>
      </c>
      <c r="V138" s="11">
        <v>0.75</v>
      </c>
      <c r="W138" s="11">
        <v>0</v>
      </c>
      <c r="X138" s="12">
        <v>1</v>
      </c>
      <c r="Y138" s="30">
        <v>0</v>
      </c>
      <c r="Z138" s="63">
        <f>J138*(Q138+V138)+L138*(S138+X138)</f>
        <v>21.51</v>
      </c>
      <c r="AA138" s="34">
        <f>J138*Q138+L138*S138</f>
        <v>7.4475000000000007</v>
      </c>
      <c r="AB138" s="12">
        <f>J138*V138+L138*X138</f>
        <v>14.0625</v>
      </c>
      <c r="AC138" s="75">
        <f>Z138</f>
        <v>21.51</v>
      </c>
    </row>
    <row r="139" spans="1:29" outlineLevel="2" x14ac:dyDescent="0.2">
      <c r="A139" s="103" t="s">
        <v>581</v>
      </c>
      <c r="B139" s="10" t="s">
        <v>80</v>
      </c>
      <c r="C139" s="10" t="s">
        <v>19</v>
      </c>
      <c r="D139" s="10" t="s">
        <v>473</v>
      </c>
      <c r="E139" s="10" t="s">
        <v>474</v>
      </c>
      <c r="F139" s="10" t="s">
        <v>475</v>
      </c>
      <c r="G139" s="67">
        <v>6</v>
      </c>
      <c r="H139" s="10" t="s">
        <v>47</v>
      </c>
      <c r="I139" s="57">
        <v>1</v>
      </c>
      <c r="J139" s="57">
        <v>15.75</v>
      </c>
      <c r="K139" s="57">
        <v>0</v>
      </c>
      <c r="L139" s="58">
        <v>2.25</v>
      </c>
      <c r="M139" s="27">
        <v>0</v>
      </c>
      <c r="N139" s="90">
        <f>J139*10/3/G139</f>
        <v>8.75</v>
      </c>
      <c r="O139" s="91">
        <f>L139*10/3/G139</f>
        <v>1.25</v>
      </c>
      <c r="P139" s="23">
        <v>20</v>
      </c>
      <c r="Q139" s="11">
        <v>0.5</v>
      </c>
      <c r="R139" s="11">
        <v>0</v>
      </c>
      <c r="S139" s="12">
        <v>1</v>
      </c>
      <c r="T139" s="27">
        <v>0</v>
      </c>
      <c r="U139" s="23">
        <v>20</v>
      </c>
      <c r="V139" s="11">
        <v>0.75</v>
      </c>
      <c r="W139" s="11">
        <v>0</v>
      </c>
      <c r="X139" s="12">
        <v>1</v>
      </c>
      <c r="Y139" s="30">
        <v>0</v>
      </c>
      <c r="Z139" s="63">
        <f>J139*(Q139+V139)+L139*(S139+X139)</f>
        <v>24.1875</v>
      </c>
      <c r="AA139" s="34">
        <f>J139*Q139+L139*S139</f>
        <v>10.125</v>
      </c>
      <c r="AB139" s="12">
        <f>J139*V139+L139*X139</f>
        <v>14.0625</v>
      </c>
      <c r="AC139" s="75">
        <f>Z139</f>
        <v>24.1875</v>
      </c>
    </row>
    <row r="140" spans="1:29" outlineLevel="2" x14ac:dyDescent="0.2">
      <c r="A140" s="103" t="s">
        <v>582</v>
      </c>
      <c r="B140" s="10" t="s">
        <v>80</v>
      </c>
      <c r="C140" s="10" t="s">
        <v>19</v>
      </c>
      <c r="D140" s="10" t="s">
        <v>363</v>
      </c>
      <c r="E140" s="10" t="s">
        <v>364</v>
      </c>
      <c r="F140" s="10" t="s">
        <v>365</v>
      </c>
      <c r="G140" s="67">
        <v>6</v>
      </c>
      <c r="H140" s="10" t="s">
        <v>47</v>
      </c>
      <c r="I140" s="57">
        <v>1</v>
      </c>
      <c r="J140" s="57">
        <v>15.75</v>
      </c>
      <c r="K140" s="57">
        <v>0</v>
      </c>
      <c r="L140" s="58">
        <v>2.25</v>
      </c>
      <c r="M140" s="27">
        <v>0</v>
      </c>
      <c r="N140" s="90">
        <f>J140*10/3/G140</f>
        <v>8.75</v>
      </c>
      <c r="O140" s="91">
        <f>L140*10/3/G140</f>
        <v>1.25</v>
      </c>
      <c r="P140" s="23">
        <v>20</v>
      </c>
      <c r="Q140" s="11">
        <v>0.4</v>
      </c>
      <c r="R140" s="11">
        <v>0</v>
      </c>
      <c r="S140" s="12">
        <v>1</v>
      </c>
      <c r="T140" s="27">
        <v>0</v>
      </c>
      <c r="U140" s="23">
        <v>40</v>
      </c>
      <c r="V140" s="11">
        <v>1</v>
      </c>
      <c r="W140" s="11">
        <v>0</v>
      </c>
      <c r="X140" s="12">
        <v>2</v>
      </c>
      <c r="Y140" s="30">
        <v>0</v>
      </c>
      <c r="Z140" s="63">
        <f>J140*(Q140+V140)+L140*(S140+X140)</f>
        <v>28.799999999999997</v>
      </c>
      <c r="AA140" s="34">
        <f>J140*Q140+L140*S140</f>
        <v>8.5500000000000007</v>
      </c>
      <c r="AB140" s="12">
        <f>J140*V140+L140*X140</f>
        <v>20.25</v>
      </c>
      <c r="AC140" s="75">
        <f>Z140</f>
        <v>28.799999999999997</v>
      </c>
    </row>
    <row r="141" spans="1:29" outlineLevel="2" x14ac:dyDescent="0.2">
      <c r="A141" s="9" t="s">
        <v>79</v>
      </c>
      <c r="B141" s="10" t="s">
        <v>80</v>
      </c>
      <c r="C141" s="10" t="s">
        <v>19</v>
      </c>
      <c r="D141" s="10" t="s">
        <v>81</v>
      </c>
      <c r="E141" s="10" t="s">
        <v>82</v>
      </c>
      <c r="F141" s="10" t="s">
        <v>83</v>
      </c>
      <c r="G141" s="67">
        <v>6</v>
      </c>
      <c r="H141" s="10" t="s">
        <v>84</v>
      </c>
      <c r="I141" s="57">
        <v>1</v>
      </c>
      <c r="J141" s="57">
        <v>9</v>
      </c>
      <c r="K141" s="57">
        <v>0</v>
      </c>
      <c r="L141" s="58">
        <v>9</v>
      </c>
      <c r="M141" s="27">
        <v>0</v>
      </c>
      <c r="N141" s="90">
        <f>J141*10/3/G141</f>
        <v>5</v>
      </c>
      <c r="O141" s="91">
        <f>L141*10/3/G141</f>
        <v>5</v>
      </c>
      <c r="P141" s="23">
        <v>15</v>
      </c>
      <c r="Q141" s="11">
        <v>0.33</v>
      </c>
      <c r="R141" s="11">
        <v>0</v>
      </c>
      <c r="S141" s="12">
        <v>1</v>
      </c>
      <c r="T141" s="27">
        <v>0</v>
      </c>
      <c r="U141" s="23">
        <v>30</v>
      </c>
      <c r="V141" s="11">
        <v>0.75</v>
      </c>
      <c r="W141" s="11">
        <v>0</v>
      </c>
      <c r="X141" s="12">
        <v>2</v>
      </c>
      <c r="Y141" s="30">
        <v>0</v>
      </c>
      <c r="Z141" s="63">
        <f>J141*(Q141+V141)+L141*(S141+X141)</f>
        <v>36.72</v>
      </c>
      <c r="AA141" s="34">
        <f>J141*Q141+L141*S141</f>
        <v>11.97</v>
      </c>
      <c r="AB141" s="12">
        <f>J141*V141+L141*X141</f>
        <v>24.75</v>
      </c>
      <c r="AC141" s="75">
        <f>Z141</f>
        <v>36.72</v>
      </c>
    </row>
    <row r="142" spans="1:29" outlineLevel="1" x14ac:dyDescent="0.2">
      <c r="A142" s="9"/>
      <c r="B142" s="10"/>
      <c r="C142" s="600" t="s">
        <v>905</v>
      </c>
      <c r="D142" s="10"/>
      <c r="E142" s="10"/>
      <c r="F142" s="10"/>
      <c r="G142" s="67"/>
      <c r="H142" s="10"/>
      <c r="I142" s="57"/>
      <c r="J142" s="57"/>
      <c r="K142" s="57"/>
      <c r="L142" s="58"/>
      <c r="M142" s="27"/>
      <c r="N142" s="90"/>
      <c r="O142" s="91"/>
      <c r="P142" s="23"/>
      <c r="Q142" s="11"/>
      <c r="R142" s="11"/>
      <c r="S142" s="12"/>
      <c r="T142" s="27"/>
      <c r="U142" s="23"/>
      <c r="V142" s="11"/>
      <c r="W142" s="11"/>
      <c r="X142" s="12"/>
      <c r="Y142" s="30"/>
      <c r="Z142" s="63"/>
      <c r="AA142" s="34">
        <f>SUBTOTAL(9,AA137:AA141)</f>
        <v>46.192499999999995</v>
      </c>
      <c r="AB142" s="12">
        <f>SUBTOTAL(9,AB137:AB141)</f>
        <v>100.125</v>
      </c>
      <c r="AC142" s="75">
        <f>SUBTOTAL(9,AC137:AC141)</f>
        <v>146.3175</v>
      </c>
    </row>
    <row r="143" spans="1:29" outlineLevel="2" x14ac:dyDescent="0.2">
      <c r="A143" s="9" t="s">
        <v>425</v>
      </c>
      <c r="B143" s="10" t="s">
        <v>80</v>
      </c>
      <c r="C143" s="10" t="s">
        <v>23</v>
      </c>
      <c r="D143" s="10" t="s">
        <v>426</v>
      </c>
      <c r="E143" s="10" t="s">
        <v>427</v>
      </c>
      <c r="F143" s="10" t="s">
        <v>428</v>
      </c>
      <c r="G143" s="67">
        <v>6</v>
      </c>
      <c r="H143" s="10" t="s">
        <v>47</v>
      </c>
      <c r="I143" s="57">
        <v>1</v>
      </c>
      <c r="J143" s="57">
        <v>11.25</v>
      </c>
      <c r="K143" s="57">
        <v>0</v>
      </c>
      <c r="L143" s="58">
        <v>6.75</v>
      </c>
      <c r="M143" s="27">
        <v>0</v>
      </c>
      <c r="N143" s="90">
        <f>J143*10/3/G143</f>
        <v>6.25</v>
      </c>
      <c r="O143" s="91">
        <f>L143*10/3/G143</f>
        <v>3.75</v>
      </c>
      <c r="P143" s="23">
        <v>30</v>
      </c>
      <c r="Q143" s="11">
        <v>0.5</v>
      </c>
      <c r="R143" s="11">
        <v>0</v>
      </c>
      <c r="S143" s="12">
        <v>1</v>
      </c>
      <c r="T143" s="27">
        <v>0</v>
      </c>
      <c r="U143" s="23">
        <v>0</v>
      </c>
      <c r="V143" s="11">
        <v>0</v>
      </c>
      <c r="W143" s="11">
        <v>0</v>
      </c>
      <c r="X143" s="12">
        <v>0</v>
      </c>
      <c r="Y143" s="30">
        <v>0</v>
      </c>
      <c r="Z143" s="63">
        <f>J143*(Q143+V143)+L143*(S143+X143)</f>
        <v>12.375</v>
      </c>
      <c r="AA143" s="34">
        <f>J143*Q143+L143*S143</f>
        <v>12.375</v>
      </c>
      <c r="AB143" s="12">
        <f>J143*V143+L143*X143</f>
        <v>0</v>
      </c>
      <c r="AC143" s="75">
        <f>Z143</f>
        <v>12.375</v>
      </c>
    </row>
    <row r="144" spans="1:29" outlineLevel="2" x14ac:dyDescent="0.2">
      <c r="A144" s="103" t="s">
        <v>581</v>
      </c>
      <c r="B144" s="10" t="s">
        <v>80</v>
      </c>
      <c r="C144" s="10" t="s">
        <v>23</v>
      </c>
      <c r="D144" s="10" t="s">
        <v>476</v>
      </c>
      <c r="E144" s="10" t="s">
        <v>477</v>
      </c>
      <c r="F144" s="10" t="s">
        <v>478</v>
      </c>
      <c r="G144" s="67">
        <v>6</v>
      </c>
      <c r="H144" s="10" t="s">
        <v>47</v>
      </c>
      <c r="I144" s="57">
        <v>1</v>
      </c>
      <c r="J144" s="57">
        <v>13.5</v>
      </c>
      <c r="K144" s="57">
        <v>0</v>
      </c>
      <c r="L144" s="58">
        <v>4.5</v>
      </c>
      <c r="M144" s="27">
        <v>0</v>
      </c>
      <c r="N144" s="90">
        <f>J144*10/3/G144</f>
        <v>7.5</v>
      </c>
      <c r="O144" s="91">
        <f>L144*10/3/G144</f>
        <v>2.5</v>
      </c>
      <c r="P144" s="23">
        <v>40</v>
      </c>
      <c r="Q144" s="11">
        <v>0.75</v>
      </c>
      <c r="R144" s="11">
        <v>0</v>
      </c>
      <c r="S144" s="12">
        <v>2</v>
      </c>
      <c r="T144" s="27">
        <v>0</v>
      </c>
      <c r="U144" s="23">
        <v>0</v>
      </c>
      <c r="V144" s="11">
        <v>0</v>
      </c>
      <c r="W144" s="11">
        <v>0</v>
      </c>
      <c r="X144" s="12">
        <v>0</v>
      </c>
      <c r="Y144" s="30">
        <v>0</v>
      </c>
      <c r="Z144" s="63">
        <f>J144*(Q144+V144)+L144*(S144+X144)</f>
        <v>19.125</v>
      </c>
      <c r="AA144" s="34">
        <f>J144*Q144+L144*S144</f>
        <v>19.125</v>
      </c>
      <c r="AB144" s="12">
        <f>J144*V144+L144*X144</f>
        <v>0</v>
      </c>
      <c r="AC144" s="75">
        <f>Z144</f>
        <v>19.125</v>
      </c>
    </row>
    <row r="145" spans="1:29" outlineLevel="2" x14ac:dyDescent="0.2">
      <c r="A145" s="9" t="s">
        <v>180</v>
      </c>
      <c r="B145" s="10" t="s">
        <v>80</v>
      </c>
      <c r="C145" s="10" t="s">
        <v>23</v>
      </c>
      <c r="D145" s="10" t="s">
        <v>181</v>
      </c>
      <c r="E145" s="10" t="s">
        <v>182</v>
      </c>
      <c r="F145" s="10" t="s">
        <v>183</v>
      </c>
      <c r="G145" s="67">
        <v>6</v>
      </c>
      <c r="H145" s="10" t="s">
        <v>84</v>
      </c>
      <c r="I145" s="57">
        <v>1</v>
      </c>
      <c r="J145" s="57">
        <v>13.5</v>
      </c>
      <c r="K145" s="57">
        <v>0</v>
      </c>
      <c r="L145" s="58">
        <v>4.5</v>
      </c>
      <c r="M145" s="27">
        <v>0</v>
      </c>
      <c r="N145" s="90">
        <f>J145*10/3/G145</f>
        <v>7.5</v>
      </c>
      <c r="O145" s="91">
        <f>L145*10/3/G145</f>
        <v>2.5</v>
      </c>
      <c r="P145" s="23">
        <v>32</v>
      </c>
      <c r="Q145" s="11">
        <v>0.6</v>
      </c>
      <c r="R145" s="11">
        <v>0</v>
      </c>
      <c r="S145" s="12">
        <v>2</v>
      </c>
      <c r="T145" s="27">
        <v>0</v>
      </c>
      <c r="U145" s="23">
        <v>0</v>
      </c>
      <c r="V145" s="11">
        <v>0</v>
      </c>
      <c r="W145" s="11">
        <v>0</v>
      </c>
      <c r="X145" s="12">
        <v>0</v>
      </c>
      <c r="Y145" s="30">
        <v>0</v>
      </c>
      <c r="Z145" s="63">
        <f>J145*(Q145+V145)+L145*(S145+X145)</f>
        <v>17.100000000000001</v>
      </c>
      <c r="AA145" s="34">
        <f>J145*Q145+L145*S145</f>
        <v>17.100000000000001</v>
      </c>
      <c r="AB145" s="12">
        <f>J145*V145+L145*X145</f>
        <v>0</v>
      </c>
      <c r="AC145" s="75">
        <f>Z145</f>
        <v>17.100000000000001</v>
      </c>
    </row>
    <row r="146" spans="1:29" outlineLevel="2" x14ac:dyDescent="0.2">
      <c r="A146" s="9" t="s">
        <v>409</v>
      </c>
      <c r="B146" s="10" t="s">
        <v>80</v>
      </c>
      <c r="C146" s="10" t="s">
        <v>23</v>
      </c>
      <c r="D146" s="10" t="s">
        <v>410</v>
      </c>
      <c r="E146" s="10" t="s">
        <v>411</v>
      </c>
      <c r="F146" s="10" t="s">
        <v>412</v>
      </c>
      <c r="G146" s="67">
        <v>6</v>
      </c>
      <c r="H146" s="10" t="s">
        <v>84</v>
      </c>
      <c r="I146" s="57">
        <v>1</v>
      </c>
      <c r="J146" s="57">
        <v>15.75</v>
      </c>
      <c r="K146" s="57">
        <v>0</v>
      </c>
      <c r="L146" s="58">
        <v>2.25</v>
      </c>
      <c r="M146" s="27">
        <v>0</v>
      </c>
      <c r="N146" s="90">
        <f>J146*10/3/G146</f>
        <v>8.75</v>
      </c>
      <c r="O146" s="91">
        <f>L146*10/3/G146</f>
        <v>1.25</v>
      </c>
      <c r="P146" s="23">
        <v>30</v>
      </c>
      <c r="Q146" s="11">
        <v>0.6</v>
      </c>
      <c r="R146" s="11">
        <v>0</v>
      </c>
      <c r="S146" s="12">
        <v>2</v>
      </c>
      <c r="T146" s="27">
        <v>0</v>
      </c>
      <c r="U146" s="23">
        <v>0</v>
      </c>
      <c r="V146" s="11">
        <v>0</v>
      </c>
      <c r="W146" s="11">
        <v>0</v>
      </c>
      <c r="X146" s="12">
        <v>0</v>
      </c>
      <c r="Y146" s="30">
        <v>0</v>
      </c>
      <c r="Z146" s="63">
        <f>J146*(Q146+V146)+L146*(S146+X146)</f>
        <v>13.95</v>
      </c>
      <c r="AA146" s="34">
        <f>J146*Q146+L146*S146</f>
        <v>13.95</v>
      </c>
      <c r="AB146" s="12">
        <f>J146*V146+L146*X146</f>
        <v>0</v>
      </c>
      <c r="AC146" s="75">
        <f>Z146</f>
        <v>13.95</v>
      </c>
    </row>
    <row r="147" spans="1:29" outlineLevel="2" x14ac:dyDescent="0.2">
      <c r="A147" s="9" t="s">
        <v>409</v>
      </c>
      <c r="B147" s="10" t="s">
        <v>80</v>
      </c>
      <c r="C147" s="10" t="s">
        <v>23</v>
      </c>
      <c r="D147" s="10" t="s">
        <v>413</v>
      </c>
      <c r="E147" s="10" t="s">
        <v>414</v>
      </c>
      <c r="F147" s="10" t="s">
        <v>415</v>
      </c>
      <c r="G147" s="67">
        <v>6</v>
      </c>
      <c r="H147" s="10" t="s">
        <v>84</v>
      </c>
      <c r="I147" s="57">
        <v>1</v>
      </c>
      <c r="J147" s="57">
        <v>15.75</v>
      </c>
      <c r="K147" s="57">
        <v>0</v>
      </c>
      <c r="L147" s="58">
        <v>2.25</v>
      </c>
      <c r="M147" s="27">
        <v>0</v>
      </c>
      <c r="N147" s="90">
        <f>J147*10/3/G147</f>
        <v>8.75</v>
      </c>
      <c r="O147" s="91">
        <f>L147*10/3/G147</f>
        <v>1.25</v>
      </c>
      <c r="P147" s="23">
        <v>30</v>
      </c>
      <c r="Q147" s="11">
        <v>0.6</v>
      </c>
      <c r="R147" s="11">
        <v>0</v>
      </c>
      <c r="S147" s="12">
        <v>2</v>
      </c>
      <c r="T147" s="27">
        <v>0</v>
      </c>
      <c r="U147" s="23">
        <v>0</v>
      </c>
      <c r="V147" s="11">
        <v>0</v>
      </c>
      <c r="W147" s="11">
        <v>0</v>
      </c>
      <c r="X147" s="12">
        <v>0</v>
      </c>
      <c r="Y147" s="30">
        <v>0</v>
      </c>
      <c r="Z147" s="63">
        <f>J147*(Q147+V147)+L147*(S147+X147)</f>
        <v>13.95</v>
      </c>
      <c r="AA147" s="34">
        <f>J147*Q147+L147*S147</f>
        <v>13.95</v>
      </c>
      <c r="AB147" s="12">
        <f>J147*V147+L147*X147</f>
        <v>0</v>
      </c>
      <c r="AC147" s="75">
        <f>Z147</f>
        <v>13.95</v>
      </c>
    </row>
    <row r="148" spans="1:29" outlineLevel="1" x14ac:dyDescent="0.2">
      <c r="A148" s="9"/>
      <c r="B148" s="10"/>
      <c r="C148" s="600" t="s">
        <v>906</v>
      </c>
      <c r="D148" s="10"/>
      <c r="E148" s="10"/>
      <c r="F148" s="10"/>
      <c r="G148" s="67"/>
      <c r="H148" s="10"/>
      <c r="I148" s="57"/>
      <c r="J148" s="57"/>
      <c r="K148" s="57"/>
      <c r="L148" s="58"/>
      <c r="M148" s="27"/>
      <c r="N148" s="90"/>
      <c r="O148" s="91"/>
      <c r="P148" s="23"/>
      <c r="Q148" s="11"/>
      <c r="R148" s="11"/>
      <c r="S148" s="12"/>
      <c r="T148" s="27"/>
      <c r="U148" s="23"/>
      <c r="V148" s="11"/>
      <c r="W148" s="11"/>
      <c r="X148" s="12"/>
      <c r="Y148" s="30"/>
      <c r="Z148" s="63"/>
      <c r="AA148" s="34">
        <f>SUBTOTAL(9,AA143:AA147)</f>
        <v>76.5</v>
      </c>
      <c r="AB148" s="12">
        <f>SUBTOTAL(9,AB143:AB147)</f>
        <v>0</v>
      </c>
      <c r="AC148" s="75">
        <f>SUBTOTAL(9,AC143:AC147)</f>
        <v>76.5</v>
      </c>
    </row>
    <row r="149" spans="1:29" outlineLevel="2" x14ac:dyDescent="0.2">
      <c r="A149" s="9" t="s">
        <v>122</v>
      </c>
      <c r="B149" s="10" t="s">
        <v>80</v>
      </c>
      <c r="C149" s="10" t="s">
        <v>61</v>
      </c>
      <c r="D149" s="10" t="s">
        <v>127</v>
      </c>
      <c r="E149" s="10" t="s">
        <v>128</v>
      </c>
      <c r="F149" s="10" t="s">
        <v>129</v>
      </c>
      <c r="G149" s="67">
        <v>6</v>
      </c>
      <c r="H149" s="10" t="s">
        <v>84</v>
      </c>
      <c r="I149" s="57">
        <v>1</v>
      </c>
      <c r="J149" s="57">
        <v>6.75</v>
      </c>
      <c r="K149" s="57">
        <v>0</v>
      </c>
      <c r="L149" s="58">
        <v>11.25</v>
      </c>
      <c r="M149" s="27">
        <v>0</v>
      </c>
      <c r="N149" s="90">
        <f>J149*10/3/G149</f>
        <v>3.75</v>
      </c>
      <c r="O149" s="91">
        <f>L149*10/3/G149</f>
        <v>6.25</v>
      </c>
      <c r="P149" s="23">
        <v>0</v>
      </c>
      <c r="Q149" s="11">
        <v>0</v>
      </c>
      <c r="R149" s="11">
        <v>0</v>
      </c>
      <c r="S149" s="12">
        <v>0</v>
      </c>
      <c r="T149" s="27">
        <v>0</v>
      </c>
      <c r="U149" s="23">
        <v>40</v>
      </c>
      <c r="V149" s="11">
        <v>1</v>
      </c>
      <c r="W149" s="11">
        <v>0</v>
      </c>
      <c r="X149" s="12">
        <v>2</v>
      </c>
      <c r="Y149" s="30">
        <v>0</v>
      </c>
      <c r="Z149" s="63">
        <f>J149*(Q149+V149)+L149*(S149+X149)</f>
        <v>29.25</v>
      </c>
      <c r="AA149" s="34">
        <f>J149*Q149+L149*S149</f>
        <v>0</v>
      </c>
      <c r="AB149" s="12">
        <f>J149*V149+L149*X149</f>
        <v>29.25</v>
      </c>
      <c r="AC149" s="75">
        <f>Z149</f>
        <v>29.25</v>
      </c>
    </row>
    <row r="150" spans="1:29" outlineLevel="2" x14ac:dyDescent="0.2">
      <c r="A150" s="9" t="s">
        <v>298</v>
      </c>
      <c r="B150" s="10" t="s">
        <v>80</v>
      </c>
      <c r="C150" s="10" t="s">
        <v>61</v>
      </c>
      <c r="D150" s="10" t="s">
        <v>299</v>
      </c>
      <c r="E150" s="10" t="s">
        <v>300</v>
      </c>
      <c r="F150" s="10" t="s">
        <v>301</v>
      </c>
      <c r="G150" s="67">
        <v>6</v>
      </c>
      <c r="H150" s="10" t="s">
        <v>84</v>
      </c>
      <c r="I150" s="57">
        <v>1</v>
      </c>
      <c r="J150" s="57">
        <v>15.75</v>
      </c>
      <c r="K150" s="57">
        <v>0</v>
      </c>
      <c r="L150" s="58">
        <v>2.25</v>
      </c>
      <c r="M150" s="27">
        <v>0</v>
      </c>
      <c r="N150" s="90">
        <f>J150*10/3/G150</f>
        <v>8.75</v>
      </c>
      <c r="O150" s="91">
        <f>L150*10/3/G150</f>
        <v>1.25</v>
      </c>
      <c r="P150" s="23">
        <v>0</v>
      </c>
      <c r="Q150" s="11">
        <v>0</v>
      </c>
      <c r="R150" s="11">
        <v>0</v>
      </c>
      <c r="S150" s="12">
        <v>0</v>
      </c>
      <c r="T150" s="27">
        <v>0</v>
      </c>
      <c r="U150" s="23">
        <v>40</v>
      </c>
      <c r="V150" s="11">
        <v>0.75</v>
      </c>
      <c r="W150" s="11">
        <v>0</v>
      </c>
      <c r="X150" s="12">
        <v>2</v>
      </c>
      <c r="Y150" s="30">
        <v>0</v>
      </c>
      <c r="Z150" s="63">
        <f>J150*(Q150+V150)+L150*(S150+X150)</f>
        <v>16.3125</v>
      </c>
      <c r="AA150" s="34">
        <f>J150*Q150+L150*S150</f>
        <v>0</v>
      </c>
      <c r="AB150" s="12">
        <f>J150*V150+L150*X150</f>
        <v>16.3125</v>
      </c>
      <c r="AC150" s="75">
        <f>Z150</f>
        <v>16.3125</v>
      </c>
    </row>
    <row r="151" spans="1:29" outlineLevel="2" x14ac:dyDescent="0.2">
      <c r="A151" s="9" t="s">
        <v>245</v>
      </c>
      <c r="B151" s="10" t="s">
        <v>80</v>
      </c>
      <c r="C151" s="10" t="s">
        <v>61</v>
      </c>
      <c r="D151" s="10" t="s">
        <v>253</v>
      </c>
      <c r="E151" s="10" t="s">
        <v>254</v>
      </c>
      <c r="F151" s="10" t="s">
        <v>255</v>
      </c>
      <c r="G151" s="67">
        <v>6</v>
      </c>
      <c r="H151" s="10" t="s">
        <v>84</v>
      </c>
      <c r="I151" s="57">
        <v>1</v>
      </c>
      <c r="J151" s="57">
        <v>13.5</v>
      </c>
      <c r="K151" s="57">
        <v>0</v>
      </c>
      <c r="L151" s="58">
        <v>4.5</v>
      </c>
      <c r="M151" s="27">
        <v>0</v>
      </c>
      <c r="N151" s="90">
        <f>J151*10/3/G151</f>
        <v>7.5</v>
      </c>
      <c r="O151" s="91">
        <f>L151*10/3/G151</f>
        <v>2.5</v>
      </c>
      <c r="P151" s="23">
        <v>0</v>
      </c>
      <c r="Q151" s="11">
        <v>0</v>
      </c>
      <c r="R151" s="11">
        <v>0</v>
      </c>
      <c r="S151" s="12">
        <v>0</v>
      </c>
      <c r="T151" s="27">
        <v>0</v>
      </c>
      <c r="U151" s="23">
        <v>40</v>
      </c>
      <c r="V151" s="11">
        <v>0.75</v>
      </c>
      <c r="W151" s="11">
        <v>0</v>
      </c>
      <c r="X151" s="12">
        <v>2</v>
      </c>
      <c r="Y151" s="30">
        <v>0</v>
      </c>
      <c r="Z151" s="63">
        <f>J151*(Q151+V151)+L151*(S151+X151)</f>
        <v>19.125</v>
      </c>
      <c r="AA151" s="34">
        <f>J151*Q151+L151*S151</f>
        <v>0</v>
      </c>
      <c r="AB151" s="12">
        <f>J151*V151+L151*X151</f>
        <v>19.125</v>
      </c>
      <c r="AC151" s="75">
        <f>Z151</f>
        <v>19.125</v>
      </c>
    </row>
    <row r="152" spans="1:29" outlineLevel="2" x14ac:dyDescent="0.2">
      <c r="A152" s="9" t="s">
        <v>180</v>
      </c>
      <c r="B152" s="10" t="s">
        <v>80</v>
      </c>
      <c r="C152" s="10" t="s">
        <v>61</v>
      </c>
      <c r="D152" s="10" t="s">
        <v>193</v>
      </c>
      <c r="E152" s="10" t="s">
        <v>194</v>
      </c>
      <c r="F152" s="10" t="s">
        <v>195</v>
      </c>
      <c r="G152" s="67">
        <v>6</v>
      </c>
      <c r="H152" s="10" t="s">
        <v>18</v>
      </c>
      <c r="I152" s="57">
        <v>1</v>
      </c>
      <c r="J152" s="57">
        <v>13.5</v>
      </c>
      <c r="K152" s="57">
        <v>0</v>
      </c>
      <c r="L152" s="58">
        <v>4.5</v>
      </c>
      <c r="M152" s="27">
        <v>0</v>
      </c>
      <c r="N152" s="90">
        <f>J152*10/3/G152</f>
        <v>7.5</v>
      </c>
      <c r="O152" s="91">
        <f>L152*10/3/G152</f>
        <v>2.5</v>
      </c>
      <c r="P152" s="23">
        <v>0</v>
      </c>
      <c r="Q152" s="11">
        <v>0</v>
      </c>
      <c r="R152" s="11">
        <v>0</v>
      </c>
      <c r="S152" s="12">
        <v>0</v>
      </c>
      <c r="T152" s="27">
        <v>0</v>
      </c>
      <c r="U152" s="23">
        <v>27</v>
      </c>
      <c r="V152" s="11">
        <v>1</v>
      </c>
      <c r="W152" s="11">
        <v>0</v>
      </c>
      <c r="X152" s="12">
        <v>3</v>
      </c>
      <c r="Y152" s="30">
        <v>0</v>
      </c>
      <c r="Z152" s="63">
        <f>J152*(Q152+V152)+L152*(S152+X152)</f>
        <v>27</v>
      </c>
      <c r="AA152" s="34">
        <f>J152*Q152+L152*S152</f>
        <v>0</v>
      </c>
      <c r="AB152" s="12">
        <f>J152*V152+L152*X152</f>
        <v>27</v>
      </c>
      <c r="AC152" s="75">
        <f>Z152</f>
        <v>27</v>
      </c>
    </row>
    <row r="153" spans="1:29" outlineLevel="2" x14ac:dyDescent="0.2">
      <c r="A153" s="9" t="s">
        <v>180</v>
      </c>
      <c r="B153" s="10" t="s">
        <v>80</v>
      </c>
      <c r="C153" s="10" t="s">
        <v>61</v>
      </c>
      <c r="D153" s="10" t="s">
        <v>196</v>
      </c>
      <c r="E153" s="10" t="s">
        <v>197</v>
      </c>
      <c r="F153" s="10" t="s">
        <v>198</v>
      </c>
      <c r="G153" s="67">
        <v>6</v>
      </c>
      <c r="H153" s="10" t="s">
        <v>18</v>
      </c>
      <c r="I153" s="57">
        <v>1</v>
      </c>
      <c r="J153" s="57">
        <v>13.5</v>
      </c>
      <c r="K153" s="57">
        <v>0</v>
      </c>
      <c r="L153" s="58">
        <v>4.5</v>
      </c>
      <c r="M153" s="27">
        <v>0</v>
      </c>
      <c r="N153" s="90">
        <f>J153*10/3/G153</f>
        <v>7.5</v>
      </c>
      <c r="O153" s="91">
        <f>L153*10/3/G153</f>
        <v>2.5</v>
      </c>
      <c r="P153" s="23">
        <v>0</v>
      </c>
      <c r="Q153" s="11">
        <v>0</v>
      </c>
      <c r="R153" s="11">
        <v>0</v>
      </c>
      <c r="S153" s="12">
        <v>0</v>
      </c>
      <c r="T153" s="27">
        <v>0</v>
      </c>
      <c r="U153" s="23">
        <v>45</v>
      </c>
      <c r="V153" s="11">
        <v>1</v>
      </c>
      <c r="W153" s="11">
        <v>0</v>
      </c>
      <c r="X153" s="12">
        <v>3</v>
      </c>
      <c r="Y153" s="30">
        <v>0</v>
      </c>
      <c r="Z153" s="63">
        <f>J153*(Q153+V153)+L153*(S153+X153)</f>
        <v>27</v>
      </c>
      <c r="AA153" s="34">
        <f>J153*Q153+L153*S153</f>
        <v>0</v>
      </c>
      <c r="AB153" s="12">
        <f>J153*V153+L153*X153</f>
        <v>27</v>
      </c>
      <c r="AC153" s="75">
        <f>Z153</f>
        <v>27</v>
      </c>
    </row>
    <row r="154" spans="1:29" outlineLevel="1" x14ac:dyDescent="0.2">
      <c r="A154" s="9"/>
      <c r="B154" s="10"/>
      <c r="C154" s="600" t="s">
        <v>907</v>
      </c>
      <c r="D154" s="10"/>
      <c r="E154" s="10"/>
      <c r="F154" s="10"/>
      <c r="G154" s="67"/>
      <c r="H154" s="10"/>
      <c r="I154" s="57"/>
      <c r="J154" s="57"/>
      <c r="K154" s="57"/>
      <c r="L154" s="58"/>
      <c r="M154" s="27"/>
      <c r="N154" s="90"/>
      <c r="O154" s="91"/>
      <c r="P154" s="23"/>
      <c r="Q154" s="11"/>
      <c r="R154" s="11"/>
      <c r="S154" s="12"/>
      <c r="T154" s="27"/>
      <c r="U154" s="23"/>
      <c r="V154" s="11"/>
      <c r="W154" s="11"/>
      <c r="X154" s="12"/>
      <c r="Y154" s="30"/>
      <c r="Z154" s="63"/>
      <c r="AA154" s="34">
        <f>SUBTOTAL(9,AA149:AA153)</f>
        <v>0</v>
      </c>
      <c r="AB154" s="12">
        <f>SUBTOTAL(9,AB149:AB153)</f>
        <v>118.6875</v>
      </c>
      <c r="AC154" s="75">
        <f>SUBTOTAL(9,AC149:AC153)</f>
        <v>118.6875</v>
      </c>
    </row>
    <row r="155" spans="1:29" outlineLevel="2" x14ac:dyDescent="0.2">
      <c r="A155" s="9" t="s">
        <v>180</v>
      </c>
      <c r="B155" s="10" t="s">
        <v>80</v>
      </c>
      <c r="C155" s="10" t="s">
        <v>27</v>
      </c>
      <c r="D155" s="10" t="s">
        <v>184</v>
      </c>
      <c r="E155" s="10" t="s">
        <v>185</v>
      </c>
      <c r="F155" s="10" t="s">
        <v>186</v>
      </c>
      <c r="G155" s="67">
        <v>6</v>
      </c>
      <c r="H155" s="10" t="s">
        <v>84</v>
      </c>
      <c r="I155" s="57">
        <v>0.4</v>
      </c>
      <c r="J155" s="57">
        <f>9*I155</f>
        <v>3.6</v>
      </c>
      <c r="K155" s="57">
        <v>0</v>
      </c>
      <c r="L155" s="58">
        <f>9*I155</f>
        <v>3.6</v>
      </c>
      <c r="M155" s="27">
        <v>0</v>
      </c>
      <c r="N155" s="90">
        <f t="shared" ref="N155:N160" si="74">J155*10/3/G155</f>
        <v>2</v>
      </c>
      <c r="O155" s="91">
        <f t="shared" ref="O155:O160" si="75">L155*10/3/G155</f>
        <v>2</v>
      </c>
      <c r="P155" s="23">
        <v>20</v>
      </c>
      <c r="Q155" s="11">
        <v>0.5</v>
      </c>
      <c r="R155" s="11">
        <v>0</v>
      </c>
      <c r="S155" s="12">
        <v>1</v>
      </c>
      <c r="T155" s="27">
        <v>0</v>
      </c>
      <c r="U155" s="23">
        <v>0</v>
      </c>
      <c r="V155" s="11">
        <v>0</v>
      </c>
      <c r="W155" s="11">
        <v>0</v>
      </c>
      <c r="X155" s="12">
        <v>0</v>
      </c>
      <c r="Y155" s="30">
        <v>0</v>
      </c>
      <c r="Z155" s="63">
        <f t="shared" ref="Z155:Z160" si="76">J155*(Q155+V155)+L155*(S155+X155)</f>
        <v>5.4</v>
      </c>
      <c r="AA155" s="34">
        <f t="shared" ref="AA155:AA160" si="77">J155*Q155+L155*S155</f>
        <v>5.4</v>
      </c>
      <c r="AB155" s="12">
        <f t="shared" ref="AB155:AB160" si="78">J155*V155+L155*X155</f>
        <v>0</v>
      </c>
      <c r="AC155" s="75">
        <f t="shared" ref="AC155:AC160" si="79">Z155</f>
        <v>5.4</v>
      </c>
    </row>
    <row r="156" spans="1:29" outlineLevel="2" x14ac:dyDescent="0.2">
      <c r="A156" s="9" t="s">
        <v>425</v>
      </c>
      <c r="B156" s="10" t="s">
        <v>80</v>
      </c>
      <c r="C156" s="10" t="s">
        <v>27</v>
      </c>
      <c r="D156" s="10" t="s">
        <v>184</v>
      </c>
      <c r="E156" s="10" t="s">
        <v>185</v>
      </c>
      <c r="F156" s="10" t="s">
        <v>186</v>
      </c>
      <c r="G156" s="67">
        <v>6</v>
      </c>
      <c r="H156" s="10" t="s">
        <v>84</v>
      </c>
      <c r="I156" s="57">
        <v>0.6</v>
      </c>
      <c r="J156" s="57">
        <f>9*I156</f>
        <v>5.3999999999999995</v>
      </c>
      <c r="K156" s="57">
        <v>1</v>
      </c>
      <c r="L156" s="58">
        <f>9*I156</f>
        <v>5.3999999999999995</v>
      </c>
      <c r="M156" s="27">
        <v>0</v>
      </c>
      <c r="N156" s="90">
        <f t="shared" si="74"/>
        <v>2.9999999999999996</v>
      </c>
      <c r="O156" s="91">
        <f t="shared" si="75"/>
        <v>2.9999999999999996</v>
      </c>
      <c r="P156" s="23">
        <v>20</v>
      </c>
      <c r="Q156" s="11">
        <v>0.5</v>
      </c>
      <c r="R156" s="11">
        <v>0</v>
      </c>
      <c r="S156" s="12">
        <v>1</v>
      </c>
      <c r="T156" s="27">
        <v>0</v>
      </c>
      <c r="U156" s="23">
        <v>0</v>
      </c>
      <c r="V156" s="11">
        <v>0</v>
      </c>
      <c r="W156" s="11">
        <v>0</v>
      </c>
      <c r="X156" s="12">
        <v>0</v>
      </c>
      <c r="Y156" s="30">
        <v>0</v>
      </c>
      <c r="Z156" s="63">
        <f t="shared" si="76"/>
        <v>8.1</v>
      </c>
      <c r="AA156" s="34">
        <f t="shared" si="77"/>
        <v>8.1</v>
      </c>
      <c r="AB156" s="12">
        <f t="shared" si="78"/>
        <v>0</v>
      </c>
      <c r="AC156" s="75">
        <f t="shared" si="79"/>
        <v>8.1</v>
      </c>
    </row>
    <row r="157" spans="1:29" outlineLevel="2" x14ac:dyDescent="0.2">
      <c r="A157" s="9" t="s">
        <v>245</v>
      </c>
      <c r="B157" s="10" t="s">
        <v>80</v>
      </c>
      <c r="C157" s="10" t="s">
        <v>27</v>
      </c>
      <c r="D157" s="10" t="s">
        <v>256</v>
      </c>
      <c r="E157" s="10" t="s">
        <v>257</v>
      </c>
      <c r="F157" s="10" t="s">
        <v>258</v>
      </c>
      <c r="G157" s="67">
        <v>6</v>
      </c>
      <c r="H157" s="10" t="s">
        <v>18</v>
      </c>
      <c r="I157" s="57">
        <v>1</v>
      </c>
      <c r="J157" s="57">
        <v>9</v>
      </c>
      <c r="K157" s="57">
        <v>0</v>
      </c>
      <c r="L157" s="58">
        <v>9</v>
      </c>
      <c r="M157" s="27">
        <v>0</v>
      </c>
      <c r="N157" s="90">
        <f t="shared" si="74"/>
        <v>5</v>
      </c>
      <c r="O157" s="91">
        <f t="shared" si="75"/>
        <v>5</v>
      </c>
      <c r="P157" s="23">
        <v>30</v>
      </c>
      <c r="Q157" s="11">
        <v>1</v>
      </c>
      <c r="R157" s="11">
        <v>0</v>
      </c>
      <c r="S157" s="12">
        <v>2</v>
      </c>
      <c r="T157" s="27">
        <v>0</v>
      </c>
      <c r="U157" s="23">
        <v>0</v>
      </c>
      <c r="V157" s="11">
        <v>0</v>
      </c>
      <c r="W157" s="11">
        <v>0</v>
      </c>
      <c r="X157" s="12">
        <v>0</v>
      </c>
      <c r="Y157" s="30">
        <v>0</v>
      </c>
      <c r="Z157" s="63">
        <f t="shared" si="76"/>
        <v>27</v>
      </c>
      <c r="AA157" s="34">
        <f t="shared" si="77"/>
        <v>27</v>
      </c>
      <c r="AB157" s="12">
        <f t="shared" si="78"/>
        <v>0</v>
      </c>
      <c r="AC157" s="75">
        <f t="shared" si="79"/>
        <v>27</v>
      </c>
    </row>
    <row r="158" spans="1:29" outlineLevel="2" x14ac:dyDescent="0.2">
      <c r="A158" s="9" t="s">
        <v>180</v>
      </c>
      <c r="B158" s="10" t="s">
        <v>80</v>
      </c>
      <c r="C158" s="10" t="s">
        <v>27</v>
      </c>
      <c r="D158" s="10" t="s">
        <v>190</v>
      </c>
      <c r="E158" s="10" t="s">
        <v>191</v>
      </c>
      <c r="F158" s="10" t="s">
        <v>192</v>
      </c>
      <c r="G158" s="67">
        <v>6</v>
      </c>
      <c r="H158" s="10" t="s">
        <v>18</v>
      </c>
      <c r="I158" s="57">
        <v>1</v>
      </c>
      <c r="J158" s="57">
        <v>13.5</v>
      </c>
      <c r="K158" s="57">
        <v>0</v>
      </c>
      <c r="L158" s="58">
        <v>4.5</v>
      </c>
      <c r="M158" s="27">
        <v>0</v>
      </c>
      <c r="N158" s="90">
        <f t="shared" si="74"/>
        <v>7.5</v>
      </c>
      <c r="O158" s="91">
        <f t="shared" si="75"/>
        <v>2.5</v>
      </c>
      <c r="P158" s="23">
        <v>30</v>
      </c>
      <c r="Q158" s="11">
        <v>1</v>
      </c>
      <c r="R158" s="11">
        <v>0</v>
      </c>
      <c r="S158" s="12">
        <v>2</v>
      </c>
      <c r="T158" s="27">
        <v>0</v>
      </c>
      <c r="U158" s="23">
        <v>0</v>
      </c>
      <c r="V158" s="11">
        <v>0</v>
      </c>
      <c r="W158" s="11">
        <v>0</v>
      </c>
      <c r="X158" s="12">
        <v>0</v>
      </c>
      <c r="Y158" s="30">
        <v>0</v>
      </c>
      <c r="Z158" s="63">
        <f t="shared" si="76"/>
        <v>22.5</v>
      </c>
      <c r="AA158" s="34">
        <f t="shared" si="77"/>
        <v>22.5</v>
      </c>
      <c r="AB158" s="12">
        <f t="shared" si="78"/>
        <v>0</v>
      </c>
      <c r="AC158" s="75">
        <f t="shared" si="79"/>
        <v>22.5</v>
      </c>
    </row>
    <row r="159" spans="1:29" outlineLevel="2" x14ac:dyDescent="0.2">
      <c r="A159" s="9" t="s">
        <v>122</v>
      </c>
      <c r="B159" s="10" t="s">
        <v>80</v>
      </c>
      <c r="C159" s="10" t="s">
        <v>27</v>
      </c>
      <c r="D159" s="10" t="s">
        <v>130</v>
      </c>
      <c r="E159" s="10" t="s">
        <v>131</v>
      </c>
      <c r="F159" s="10" t="s">
        <v>132</v>
      </c>
      <c r="G159" s="67">
        <v>6</v>
      </c>
      <c r="H159" s="10" t="s">
        <v>18</v>
      </c>
      <c r="I159" s="57">
        <v>1</v>
      </c>
      <c r="J159" s="57">
        <v>9</v>
      </c>
      <c r="K159" s="57">
        <v>0</v>
      </c>
      <c r="L159" s="58">
        <v>9</v>
      </c>
      <c r="M159" s="27">
        <v>0</v>
      </c>
      <c r="N159" s="90">
        <f t="shared" si="74"/>
        <v>5</v>
      </c>
      <c r="O159" s="91">
        <f t="shared" si="75"/>
        <v>5</v>
      </c>
      <c r="P159" s="23">
        <v>30</v>
      </c>
      <c r="Q159" s="11">
        <v>1</v>
      </c>
      <c r="R159" s="11">
        <v>0</v>
      </c>
      <c r="S159" s="12">
        <v>2</v>
      </c>
      <c r="T159" s="27">
        <v>0</v>
      </c>
      <c r="U159" s="23">
        <v>0</v>
      </c>
      <c r="V159" s="11">
        <v>0</v>
      </c>
      <c r="W159" s="11">
        <v>0</v>
      </c>
      <c r="X159" s="12">
        <v>0</v>
      </c>
      <c r="Y159" s="30">
        <v>0</v>
      </c>
      <c r="Z159" s="63">
        <f t="shared" si="76"/>
        <v>27</v>
      </c>
      <c r="AA159" s="34">
        <f t="shared" si="77"/>
        <v>27</v>
      </c>
      <c r="AB159" s="12">
        <f t="shared" si="78"/>
        <v>0</v>
      </c>
      <c r="AC159" s="75">
        <f t="shared" si="79"/>
        <v>27</v>
      </c>
    </row>
    <row r="160" spans="1:29" outlineLevel="2" x14ac:dyDescent="0.2">
      <c r="A160" s="9" t="s">
        <v>180</v>
      </c>
      <c r="B160" s="10" t="s">
        <v>80</v>
      </c>
      <c r="C160" s="10" t="s">
        <v>27</v>
      </c>
      <c r="D160" s="10" t="s">
        <v>208</v>
      </c>
      <c r="E160" s="10" t="s">
        <v>209</v>
      </c>
      <c r="F160" s="10" t="s">
        <v>210</v>
      </c>
      <c r="G160" s="67">
        <v>6</v>
      </c>
      <c r="H160" s="10" t="s">
        <v>18</v>
      </c>
      <c r="I160" s="57">
        <v>1</v>
      </c>
      <c r="J160" s="57">
        <v>13.5</v>
      </c>
      <c r="K160" s="57">
        <v>0</v>
      </c>
      <c r="L160" s="58">
        <v>4.5</v>
      </c>
      <c r="M160" s="27">
        <v>0</v>
      </c>
      <c r="N160" s="90">
        <f t="shared" si="74"/>
        <v>7.5</v>
      </c>
      <c r="O160" s="91">
        <f t="shared" si="75"/>
        <v>2.5</v>
      </c>
      <c r="P160" s="23">
        <v>36</v>
      </c>
      <c r="Q160" s="11">
        <v>1</v>
      </c>
      <c r="R160" s="11">
        <v>0</v>
      </c>
      <c r="S160" s="12">
        <v>3</v>
      </c>
      <c r="T160" s="27">
        <v>0</v>
      </c>
      <c r="U160" s="23">
        <v>0</v>
      </c>
      <c r="V160" s="11">
        <v>0</v>
      </c>
      <c r="W160" s="11">
        <v>0</v>
      </c>
      <c r="X160" s="12">
        <v>0</v>
      </c>
      <c r="Y160" s="30">
        <v>0</v>
      </c>
      <c r="Z160" s="63">
        <f t="shared" si="76"/>
        <v>27</v>
      </c>
      <c r="AA160" s="34">
        <f t="shared" si="77"/>
        <v>27</v>
      </c>
      <c r="AB160" s="12">
        <f t="shared" si="78"/>
        <v>0</v>
      </c>
      <c r="AC160" s="75">
        <f t="shared" si="79"/>
        <v>27</v>
      </c>
    </row>
    <row r="161" spans="1:29" outlineLevel="1" x14ac:dyDescent="0.2">
      <c r="A161" s="9"/>
      <c r="B161" s="10"/>
      <c r="C161" s="600" t="s">
        <v>908</v>
      </c>
      <c r="D161" s="10"/>
      <c r="E161" s="10"/>
      <c r="F161" s="10"/>
      <c r="G161" s="67"/>
      <c r="H161" s="10"/>
      <c r="I161" s="57"/>
      <c r="J161" s="57"/>
      <c r="K161" s="57"/>
      <c r="L161" s="58"/>
      <c r="M161" s="27"/>
      <c r="N161" s="90"/>
      <c r="O161" s="91"/>
      <c r="P161" s="23"/>
      <c r="Q161" s="11"/>
      <c r="R161" s="11"/>
      <c r="S161" s="12"/>
      <c r="T161" s="27"/>
      <c r="U161" s="23"/>
      <c r="V161" s="11"/>
      <c r="W161" s="11"/>
      <c r="X161" s="12"/>
      <c r="Y161" s="30"/>
      <c r="Z161" s="63"/>
      <c r="AA161" s="34">
        <f>SUBTOTAL(9,AA155:AA160)</f>
        <v>117</v>
      </c>
      <c r="AB161" s="12">
        <f>SUBTOTAL(9,AB155:AB160)</f>
        <v>0</v>
      </c>
      <c r="AC161" s="75">
        <f>SUBTOTAL(9,AC155:AC160)</f>
        <v>117</v>
      </c>
    </row>
    <row r="162" spans="1:29" outlineLevel="2" x14ac:dyDescent="0.2">
      <c r="A162" s="9" t="s">
        <v>180</v>
      </c>
      <c r="B162" s="10" t="s">
        <v>80</v>
      </c>
      <c r="C162" s="10" t="s">
        <v>43</v>
      </c>
      <c r="D162" s="10" t="s">
        <v>199</v>
      </c>
      <c r="E162" s="10" t="s">
        <v>200</v>
      </c>
      <c r="F162" s="10" t="s">
        <v>201</v>
      </c>
      <c r="G162" s="67">
        <v>6</v>
      </c>
      <c r="H162" s="10" t="s">
        <v>18</v>
      </c>
      <c r="I162" s="57">
        <v>1</v>
      </c>
      <c r="J162" s="57">
        <v>9</v>
      </c>
      <c r="K162" s="57">
        <v>0</v>
      </c>
      <c r="L162" s="58">
        <v>9</v>
      </c>
      <c r="M162" s="27">
        <v>0</v>
      </c>
      <c r="N162" s="90">
        <f>J162*10/3/G162</f>
        <v>5</v>
      </c>
      <c r="O162" s="91">
        <f>L162*10/3/G162</f>
        <v>5</v>
      </c>
      <c r="P162" s="23">
        <v>0</v>
      </c>
      <c r="Q162" s="11">
        <v>0</v>
      </c>
      <c r="R162" s="11">
        <v>0</v>
      </c>
      <c r="S162" s="12">
        <v>0</v>
      </c>
      <c r="T162" s="27">
        <v>0</v>
      </c>
      <c r="U162" s="23">
        <v>24</v>
      </c>
      <c r="V162" s="11">
        <v>2</v>
      </c>
      <c r="W162" s="11">
        <v>0</v>
      </c>
      <c r="X162" s="12">
        <v>2</v>
      </c>
      <c r="Y162" s="30">
        <v>0</v>
      </c>
      <c r="Z162" s="63">
        <f>J162*(Q162+V162)+L162*(S162+X162)</f>
        <v>36</v>
      </c>
      <c r="AA162" s="34">
        <f>J162*Q162+L162*S162</f>
        <v>0</v>
      </c>
      <c r="AB162" s="12">
        <f>J162*V162+L162*X162</f>
        <v>36</v>
      </c>
      <c r="AC162" s="75">
        <f>Z162</f>
        <v>36</v>
      </c>
    </row>
    <row r="163" spans="1:29" outlineLevel="2" x14ac:dyDescent="0.2">
      <c r="A163" s="9" t="s">
        <v>180</v>
      </c>
      <c r="B163" s="10" t="s">
        <v>80</v>
      </c>
      <c r="C163" s="10" t="s">
        <v>43</v>
      </c>
      <c r="D163" s="10" t="s">
        <v>202</v>
      </c>
      <c r="E163" s="10" t="s">
        <v>203</v>
      </c>
      <c r="F163" s="10" t="s">
        <v>204</v>
      </c>
      <c r="G163" s="67">
        <v>6</v>
      </c>
      <c r="H163" s="10" t="s">
        <v>18</v>
      </c>
      <c r="I163" s="57">
        <v>1</v>
      </c>
      <c r="J163" s="57">
        <v>13.5</v>
      </c>
      <c r="K163" s="57">
        <v>0</v>
      </c>
      <c r="L163" s="58">
        <v>4.5</v>
      </c>
      <c r="M163" s="27">
        <v>0</v>
      </c>
      <c r="N163" s="90">
        <f>J163*10/3/G163</f>
        <v>7.5</v>
      </c>
      <c r="O163" s="91">
        <f>L163*10/3/G163</f>
        <v>2.5</v>
      </c>
      <c r="P163" s="23">
        <v>0</v>
      </c>
      <c r="Q163" s="11">
        <v>0</v>
      </c>
      <c r="R163" s="11">
        <v>0</v>
      </c>
      <c r="S163" s="12">
        <v>0</v>
      </c>
      <c r="T163" s="27">
        <v>0</v>
      </c>
      <c r="U163" s="23">
        <v>24</v>
      </c>
      <c r="V163" s="11">
        <v>1</v>
      </c>
      <c r="W163" s="11">
        <v>0</v>
      </c>
      <c r="X163" s="12">
        <v>2</v>
      </c>
      <c r="Y163" s="30">
        <v>0</v>
      </c>
      <c r="Z163" s="63">
        <f>J163*(Q163+V163)+L163*(S163+X163)</f>
        <v>22.5</v>
      </c>
      <c r="AA163" s="34">
        <f>J163*Q163+L163*S163</f>
        <v>0</v>
      </c>
      <c r="AB163" s="12">
        <f>J163*V163+L163*X163</f>
        <v>22.5</v>
      </c>
      <c r="AC163" s="75">
        <f>Z163</f>
        <v>22.5</v>
      </c>
    </row>
    <row r="164" spans="1:29" outlineLevel="2" x14ac:dyDescent="0.2">
      <c r="A164" s="9" t="s">
        <v>180</v>
      </c>
      <c r="B164" s="10" t="s">
        <v>80</v>
      </c>
      <c r="C164" s="10" t="s">
        <v>43</v>
      </c>
      <c r="D164" s="10" t="s">
        <v>205</v>
      </c>
      <c r="E164" s="10" t="s">
        <v>206</v>
      </c>
      <c r="F164" s="10" t="s">
        <v>207</v>
      </c>
      <c r="G164" s="67">
        <v>6</v>
      </c>
      <c r="H164" s="10" t="s">
        <v>18</v>
      </c>
      <c r="I164" s="57">
        <v>1</v>
      </c>
      <c r="J164" s="57">
        <v>13.5</v>
      </c>
      <c r="K164" s="57">
        <v>0</v>
      </c>
      <c r="L164" s="58">
        <v>4.5</v>
      </c>
      <c r="M164" s="27">
        <v>0</v>
      </c>
      <c r="N164" s="90">
        <f>J164*10/3/G164</f>
        <v>7.5</v>
      </c>
      <c r="O164" s="91">
        <f>L164*10/3/G164</f>
        <v>2.5</v>
      </c>
      <c r="P164" s="23">
        <v>0</v>
      </c>
      <c r="Q164" s="11">
        <v>0</v>
      </c>
      <c r="R164" s="11">
        <v>0</v>
      </c>
      <c r="S164" s="12">
        <v>0</v>
      </c>
      <c r="T164" s="27">
        <v>0</v>
      </c>
      <c r="U164" s="23">
        <v>24</v>
      </c>
      <c r="V164" s="11">
        <v>1</v>
      </c>
      <c r="W164" s="11">
        <v>0</v>
      </c>
      <c r="X164" s="12">
        <v>2</v>
      </c>
      <c r="Y164" s="30">
        <v>0</v>
      </c>
      <c r="Z164" s="63">
        <f>J164*(Q164+V164)+L164*(S164+X164)</f>
        <v>22.5</v>
      </c>
      <c r="AA164" s="34">
        <f>J164*Q164+L164*S164</f>
        <v>0</v>
      </c>
      <c r="AB164" s="12">
        <f>J164*V164+L164*X164</f>
        <v>22.5</v>
      </c>
      <c r="AC164" s="75">
        <f>Z164</f>
        <v>22.5</v>
      </c>
    </row>
    <row r="165" spans="1:29" outlineLevel="2" x14ac:dyDescent="0.2">
      <c r="A165" s="9" t="s">
        <v>180</v>
      </c>
      <c r="B165" s="10" t="s">
        <v>80</v>
      </c>
      <c r="C165" s="10" t="s">
        <v>43</v>
      </c>
      <c r="D165" s="10" t="s">
        <v>211</v>
      </c>
      <c r="E165" s="10" t="s">
        <v>212</v>
      </c>
      <c r="F165" s="10" t="s">
        <v>213</v>
      </c>
      <c r="G165" s="67">
        <v>6</v>
      </c>
      <c r="H165" s="10" t="s">
        <v>18</v>
      </c>
      <c r="I165" s="57">
        <v>1</v>
      </c>
      <c r="J165" s="57">
        <v>13.5</v>
      </c>
      <c r="K165" s="57">
        <v>0</v>
      </c>
      <c r="L165" s="58">
        <v>4.5</v>
      </c>
      <c r="M165" s="27">
        <v>0</v>
      </c>
      <c r="N165" s="90">
        <f>J165*10/3/G165</f>
        <v>7.5</v>
      </c>
      <c r="O165" s="91">
        <f>L165*10/3/G165</f>
        <v>2.5</v>
      </c>
      <c r="P165" s="23">
        <v>0</v>
      </c>
      <c r="Q165" s="11">
        <v>0</v>
      </c>
      <c r="R165" s="11">
        <v>0</v>
      </c>
      <c r="S165" s="12">
        <v>0</v>
      </c>
      <c r="T165" s="27">
        <v>0</v>
      </c>
      <c r="U165" s="23">
        <v>36</v>
      </c>
      <c r="V165" s="11">
        <v>1</v>
      </c>
      <c r="W165" s="11">
        <v>0</v>
      </c>
      <c r="X165" s="12">
        <v>3</v>
      </c>
      <c r="Y165" s="30">
        <v>0</v>
      </c>
      <c r="Z165" s="63">
        <f>J165*(Q165+V165)+L165*(S165+X165)</f>
        <v>27</v>
      </c>
      <c r="AA165" s="34">
        <f>J165*Q165+L165*S165</f>
        <v>0</v>
      </c>
      <c r="AB165" s="12">
        <f>J165*V165+L165*X165</f>
        <v>27</v>
      </c>
      <c r="AC165" s="75">
        <f>Z165</f>
        <v>27</v>
      </c>
    </row>
    <row r="166" spans="1:29" outlineLevel="2" x14ac:dyDescent="0.2">
      <c r="A166" s="9" t="s">
        <v>180</v>
      </c>
      <c r="B166" s="10" t="s">
        <v>80</v>
      </c>
      <c r="C166" s="10" t="s">
        <v>43</v>
      </c>
      <c r="D166" s="10" t="s">
        <v>214</v>
      </c>
      <c r="E166" s="10" t="s">
        <v>215</v>
      </c>
      <c r="F166" s="10" t="s">
        <v>216</v>
      </c>
      <c r="G166" s="67">
        <v>6</v>
      </c>
      <c r="H166" s="10" t="s">
        <v>18</v>
      </c>
      <c r="I166" s="57">
        <v>1</v>
      </c>
      <c r="J166" s="57">
        <v>13.5</v>
      </c>
      <c r="K166" s="57">
        <v>0</v>
      </c>
      <c r="L166" s="58">
        <v>4.5</v>
      </c>
      <c r="M166" s="27">
        <v>0</v>
      </c>
      <c r="N166" s="90">
        <f>J166*10/3/G166</f>
        <v>7.5</v>
      </c>
      <c r="O166" s="91">
        <f>L166*10/3/G166</f>
        <v>2.5</v>
      </c>
      <c r="P166" s="23">
        <v>0</v>
      </c>
      <c r="Q166" s="11">
        <v>0</v>
      </c>
      <c r="R166" s="11">
        <v>0</v>
      </c>
      <c r="S166" s="12">
        <v>0</v>
      </c>
      <c r="T166" s="27">
        <v>0</v>
      </c>
      <c r="U166" s="23">
        <v>36</v>
      </c>
      <c r="V166" s="11">
        <v>1</v>
      </c>
      <c r="W166" s="11">
        <v>0</v>
      </c>
      <c r="X166" s="12">
        <v>4</v>
      </c>
      <c r="Y166" s="30">
        <v>0</v>
      </c>
      <c r="Z166" s="63">
        <f>J166*(Q166+V166)+L166*(S166+X166)</f>
        <v>31.5</v>
      </c>
      <c r="AA166" s="34">
        <f>J166*Q166+L166*S166</f>
        <v>0</v>
      </c>
      <c r="AB166" s="12">
        <f>J166*V166+L166*X166</f>
        <v>31.5</v>
      </c>
      <c r="AC166" s="75">
        <f>Z166</f>
        <v>31.5</v>
      </c>
    </row>
    <row r="167" spans="1:29" outlineLevel="1" x14ac:dyDescent="0.2">
      <c r="A167" s="9"/>
      <c r="B167" s="10"/>
      <c r="C167" s="600" t="s">
        <v>909</v>
      </c>
      <c r="D167" s="10"/>
      <c r="E167" s="10"/>
      <c r="F167" s="10"/>
      <c r="G167" s="67"/>
      <c r="H167" s="10"/>
      <c r="I167" s="57"/>
      <c r="J167" s="57"/>
      <c r="K167" s="57"/>
      <c r="L167" s="58"/>
      <c r="M167" s="27"/>
      <c r="N167" s="90"/>
      <c r="O167" s="91"/>
      <c r="P167" s="23"/>
      <c r="Q167" s="11"/>
      <c r="R167" s="11"/>
      <c r="S167" s="12"/>
      <c r="T167" s="27"/>
      <c r="U167" s="23"/>
      <c r="V167" s="11"/>
      <c r="W167" s="11"/>
      <c r="X167" s="12"/>
      <c r="Y167" s="30"/>
      <c r="Z167" s="63"/>
      <c r="AA167" s="34">
        <f>SUBTOTAL(9,AA162:AA166)</f>
        <v>0</v>
      </c>
      <c r="AB167" s="12">
        <f>SUBTOTAL(9,AB162:AB166)</f>
        <v>139.5</v>
      </c>
      <c r="AC167" s="75">
        <f>SUBTOTAL(9,AC162:AC166)</f>
        <v>139.5</v>
      </c>
    </row>
    <row r="168" spans="1:29" outlineLevel="2" x14ac:dyDescent="0.2">
      <c r="A168" s="9" t="s">
        <v>180</v>
      </c>
      <c r="B168" s="10" t="s">
        <v>80</v>
      </c>
      <c r="C168" s="10" t="s">
        <v>103</v>
      </c>
      <c r="D168" s="10" t="s">
        <v>187</v>
      </c>
      <c r="E168" s="10" t="s">
        <v>188</v>
      </c>
      <c r="F168" s="10" t="s">
        <v>189</v>
      </c>
      <c r="G168" s="67">
        <v>6</v>
      </c>
      <c r="H168" s="10" t="s">
        <v>84</v>
      </c>
      <c r="I168" s="57">
        <v>0.25</v>
      </c>
      <c r="J168" s="57">
        <f>9*I168</f>
        <v>2.25</v>
      </c>
      <c r="K168" s="57">
        <v>0</v>
      </c>
      <c r="L168" s="58">
        <f>9*I168</f>
        <v>2.25</v>
      </c>
      <c r="M168" s="27">
        <v>0</v>
      </c>
      <c r="N168" s="90">
        <f t="shared" ref="N168:N178" si="80">J168*10/3/G168</f>
        <v>1.25</v>
      </c>
      <c r="O168" s="91">
        <f t="shared" ref="O168:O178" si="81">L168*10/3/G168</f>
        <v>1.25</v>
      </c>
      <c r="P168" s="23">
        <v>22</v>
      </c>
      <c r="Q168" s="11">
        <v>0.5</v>
      </c>
      <c r="R168" s="11">
        <v>0</v>
      </c>
      <c r="S168" s="12">
        <v>1.5</v>
      </c>
      <c r="T168" s="27">
        <v>0</v>
      </c>
      <c r="U168" s="23">
        <v>0</v>
      </c>
      <c r="V168" s="11">
        <v>0</v>
      </c>
      <c r="W168" s="11">
        <v>0</v>
      </c>
      <c r="X168" s="12">
        <v>0</v>
      </c>
      <c r="Y168" s="30">
        <v>0</v>
      </c>
      <c r="Z168" s="63">
        <f t="shared" ref="Z168:Z178" si="82">J168*(Q168+V168)+L168*(S168+X168)</f>
        <v>4.5</v>
      </c>
      <c r="AA168" s="34">
        <f t="shared" ref="AA168:AA178" si="83">J168*Q168+L168*S168</f>
        <v>4.5</v>
      </c>
      <c r="AB168" s="12">
        <f t="shared" ref="AB168:AB178" si="84">J168*V168+L168*X168</f>
        <v>0</v>
      </c>
      <c r="AC168" s="75">
        <f t="shared" ref="AC168:AC178" si="85">Z168</f>
        <v>4.5</v>
      </c>
    </row>
    <row r="169" spans="1:29" outlineLevel="2" x14ac:dyDescent="0.2">
      <c r="A169" s="9" t="s">
        <v>334</v>
      </c>
      <c r="B169" s="10" t="s">
        <v>80</v>
      </c>
      <c r="C169" s="10" t="s">
        <v>103</v>
      </c>
      <c r="D169" s="10" t="s">
        <v>187</v>
      </c>
      <c r="E169" s="10" t="s">
        <v>188</v>
      </c>
      <c r="F169" s="10" t="s">
        <v>189</v>
      </c>
      <c r="G169" s="67">
        <v>6</v>
      </c>
      <c r="H169" s="10" t="s">
        <v>84</v>
      </c>
      <c r="I169" s="57">
        <v>0.5</v>
      </c>
      <c r="J169" s="57">
        <f>9*I169</f>
        <v>4.5</v>
      </c>
      <c r="K169" s="57">
        <v>1</v>
      </c>
      <c r="L169" s="58">
        <f>9*I169</f>
        <v>4.5</v>
      </c>
      <c r="M169" s="27">
        <v>0</v>
      </c>
      <c r="N169" s="90">
        <f t="shared" si="80"/>
        <v>2.5</v>
      </c>
      <c r="O169" s="91">
        <f t="shared" si="81"/>
        <v>2.5</v>
      </c>
      <c r="P169" s="23">
        <v>22</v>
      </c>
      <c r="Q169" s="11">
        <v>0.5</v>
      </c>
      <c r="R169" s="11">
        <v>0</v>
      </c>
      <c r="S169" s="12">
        <v>1.5</v>
      </c>
      <c r="T169" s="27">
        <v>0</v>
      </c>
      <c r="U169" s="23">
        <v>0</v>
      </c>
      <c r="V169" s="11">
        <v>0</v>
      </c>
      <c r="W169" s="11">
        <v>0</v>
      </c>
      <c r="X169" s="12">
        <v>0</v>
      </c>
      <c r="Y169" s="30">
        <v>0</v>
      </c>
      <c r="Z169" s="63">
        <f t="shared" si="82"/>
        <v>9</v>
      </c>
      <c r="AA169" s="34">
        <f t="shared" si="83"/>
        <v>9</v>
      </c>
      <c r="AB169" s="12">
        <f t="shared" si="84"/>
        <v>0</v>
      </c>
      <c r="AC169" s="75">
        <f t="shared" si="85"/>
        <v>9</v>
      </c>
    </row>
    <row r="170" spans="1:29" outlineLevel="2" x14ac:dyDescent="0.2">
      <c r="A170" s="9" t="s">
        <v>425</v>
      </c>
      <c r="B170" s="10" t="s">
        <v>80</v>
      </c>
      <c r="C170" s="10" t="s">
        <v>103</v>
      </c>
      <c r="D170" s="10" t="s">
        <v>187</v>
      </c>
      <c r="E170" s="10" t="s">
        <v>188</v>
      </c>
      <c r="F170" s="10" t="s">
        <v>189</v>
      </c>
      <c r="G170" s="67">
        <v>6</v>
      </c>
      <c r="H170" s="10" t="s">
        <v>84</v>
      </c>
      <c r="I170" s="57">
        <v>0.25</v>
      </c>
      <c r="J170" s="57">
        <f>9*I170</f>
        <v>2.25</v>
      </c>
      <c r="K170" s="57">
        <v>2</v>
      </c>
      <c r="L170" s="58">
        <f>9*I170</f>
        <v>2.25</v>
      </c>
      <c r="M170" s="27">
        <v>0</v>
      </c>
      <c r="N170" s="90">
        <f t="shared" si="80"/>
        <v>1.25</v>
      </c>
      <c r="O170" s="91">
        <f t="shared" si="81"/>
        <v>1.25</v>
      </c>
      <c r="P170" s="23">
        <v>22</v>
      </c>
      <c r="Q170" s="11">
        <v>0.5</v>
      </c>
      <c r="R170" s="11">
        <v>0</v>
      </c>
      <c r="S170" s="12">
        <v>1.5</v>
      </c>
      <c r="T170" s="27">
        <v>0</v>
      </c>
      <c r="U170" s="23">
        <v>0</v>
      </c>
      <c r="V170" s="11">
        <v>0</v>
      </c>
      <c r="W170" s="11">
        <v>0</v>
      </c>
      <c r="X170" s="12">
        <v>0</v>
      </c>
      <c r="Y170" s="30">
        <v>0</v>
      </c>
      <c r="Z170" s="63">
        <f t="shared" si="82"/>
        <v>4.5</v>
      </c>
      <c r="AA170" s="34">
        <f t="shared" si="83"/>
        <v>4.5</v>
      </c>
      <c r="AB170" s="12">
        <f t="shared" si="84"/>
        <v>0</v>
      </c>
      <c r="AC170" s="75">
        <f t="shared" si="85"/>
        <v>4.5</v>
      </c>
    </row>
    <row r="171" spans="1:29" outlineLevel="2" x14ac:dyDescent="0.2">
      <c r="A171" s="9" t="s">
        <v>180</v>
      </c>
      <c r="B171" s="10" t="s">
        <v>80</v>
      </c>
      <c r="C171" s="10" t="s">
        <v>103</v>
      </c>
      <c r="D171" s="10" t="s">
        <v>221</v>
      </c>
      <c r="E171" s="10" t="s">
        <v>954</v>
      </c>
      <c r="F171" s="10" t="s">
        <v>955</v>
      </c>
      <c r="G171" s="67">
        <v>6</v>
      </c>
      <c r="H171" s="10" t="s">
        <v>102</v>
      </c>
      <c r="I171" s="57">
        <v>1</v>
      </c>
      <c r="J171" s="57">
        <f t="shared" ref="J171:J177" si="86">(9+$AE$30)*I171</f>
        <v>13.5</v>
      </c>
      <c r="K171" s="57">
        <v>0</v>
      </c>
      <c r="L171" s="58">
        <v>4.5</v>
      </c>
      <c r="M171" s="27">
        <v>0</v>
      </c>
      <c r="N171" s="90">
        <f t="shared" si="80"/>
        <v>7.5</v>
      </c>
      <c r="O171" s="91">
        <f t="shared" si="81"/>
        <v>2.5</v>
      </c>
      <c r="P171" s="23">
        <v>16</v>
      </c>
      <c r="Q171" s="11">
        <v>1</v>
      </c>
      <c r="R171" s="11">
        <v>0</v>
      </c>
      <c r="S171" s="12">
        <v>1</v>
      </c>
      <c r="T171" s="27">
        <v>0</v>
      </c>
      <c r="U171" s="23">
        <v>0</v>
      </c>
      <c r="V171" s="11">
        <v>0</v>
      </c>
      <c r="W171" s="11">
        <v>0</v>
      </c>
      <c r="X171" s="12">
        <v>0</v>
      </c>
      <c r="Y171" s="30">
        <v>0</v>
      </c>
      <c r="Z171" s="63">
        <f t="shared" si="82"/>
        <v>18</v>
      </c>
      <c r="AA171" s="34">
        <f t="shared" si="83"/>
        <v>18</v>
      </c>
      <c r="AB171" s="12">
        <f t="shared" si="84"/>
        <v>0</v>
      </c>
      <c r="AC171" s="75">
        <f t="shared" si="85"/>
        <v>18</v>
      </c>
    </row>
    <row r="172" spans="1:29" outlineLevel="2" x14ac:dyDescent="0.2">
      <c r="A172" s="9" t="s">
        <v>180</v>
      </c>
      <c r="B172" s="10" t="s">
        <v>80</v>
      </c>
      <c r="C172" s="10" t="s">
        <v>103</v>
      </c>
      <c r="D172" s="10" t="s">
        <v>224</v>
      </c>
      <c r="E172" s="10" t="s">
        <v>225</v>
      </c>
      <c r="F172" s="10" t="s">
        <v>226</v>
      </c>
      <c r="G172" s="67">
        <v>6</v>
      </c>
      <c r="H172" s="10" t="s">
        <v>102</v>
      </c>
      <c r="I172" s="57">
        <v>1</v>
      </c>
      <c r="J172" s="57">
        <f t="shared" si="86"/>
        <v>13.5</v>
      </c>
      <c r="K172" s="57">
        <v>0</v>
      </c>
      <c r="L172" s="58">
        <v>4.5</v>
      </c>
      <c r="M172" s="27">
        <v>0</v>
      </c>
      <c r="N172" s="90">
        <f t="shared" si="80"/>
        <v>7.5</v>
      </c>
      <c r="O172" s="91">
        <f t="shared" si="81"/>
        <v>2.5</v>
      </c>
      <c r="P172" s="23">
        <v>20</v>
      </c>
      <c r="Q172" s="11">
        <v>1</v>
      </c>
      <c r="R172" s="11">
        <v>0</v>
      </c>
      <c r="S172" s="12">
        <v>1</v>
      </c>
      <c r="T172" s="27">
        <v>0</v>
      </c>
      <c r="U172" s="23">
        <v>0</v>
      </c>
      <c r="V172" s="11">
        <v>0</v>
      </c>
      <c r="W172" s="11">
        <v>0</v>
      </c>
      <c r="X172" s="12">
        <v>0</v>
      </c>
      <c r="Y172" s="30">
        <v>0</v>
      </c>
      <c r="Z172" s="63">
        <f t="shared" si="82"/>
        <v>18</v>
      </c>
      <c r="AA172" s="34">
        <f t="shared" si="83"/>
        <v>18</v>
      </c>
      <c r="AB172" s="12">
        <f t="shared" si="84"/>
        <v>0</v>
      </c>
      <c r="AC172" s="75">
        <f t="shared" si="85"/>
        <v>18</v>
      </c>
    </row>
    <row r="173" spans="1:29" outlineLevel="2" x14ac:dyDescent="0.2">
      <c r="A173" s="9" t="s">
        <v>180</v>
      </c>
      <c r="B173" s="10" t="s">
        <v>80</v>
      </c>
      <c r="C173" s="10" t="s">
        <v>103</v>
      </c>
      <c r="D173" s="98" t="s">
        <v>949</v>
      </c>
      <c r="E173" s="10" t="s">
        <v>950</v>
      </c>
      <c r="F173" s="10" t="s">
        <v>951</v>
      </c>
      <c r="G173" s="67">
        <v>6</v>
      </c>
      <c r="H173" s="10" t="s">
        <v>102</v>
      </c>
      <c r="I173" s="57">
        <v>1</v>
      </c>
      <c r="J173" s="57">
        <f t="shared" si="86"/>
        <v>13.5</v>
      </c>
      <c r="K173" s="57">
        <v>0</v>
      </c>
      <c r="L173" s="58">
        <v>4.5</v>
      </c>
      <c r="M173" s="27">
        <v>0</v>
      </c>
      <c r="N173" s="90">
        <f t="shared" si="80"/>
        <v>7.5</v>
      </c>
      <c r="O173" s="91">
        <f t="shared" si="81"/>
        <v>2.5</v>
      </c>
      <c r="P173" s="23">
        <v>14</v>
      </c>
      <c r="Q173" s="11">
        <v>1</v>
      </c>
      <c r="R173" s="11">
        <v>0</v>
      </c>
      <c r="S173" s="12">
        <v>1.5</v>
      </c>
      <c r="T173" s="27">
        <v>0</v>
      </c>
      <c r="U173" s="23">
        <v>0</v>
      </c>
      <c r="V173" s="11">
        <v>0</v>
      </c>
      <c r="W173" s="11">
        <v>0</v>
      </c>
      <c r="X173" s="12">
        <v>0</v>
      </c>
      <c r="Y173" s="30">
        <v>0</v>
      </c>
      <c r="Z173" s="63">
        <f t="shared" si="82"/>
        <v>20.25</v>
      </c>
      <c r="AA173" s="34">
        <f t="shared" si="83"/>
        <v>20.25</v>
      </c>
      <c r="AB173" s="12">
        <f t="shared" si="84"/>
        <v>0</v>
      </c>
      <c r="AC173" s="75">
        <f t="shared" si="85"/>
        <v>20.25</v>
      </c>
    </row>
    <row r="174" spans="1:29" outlineLevel="2" x14ac:dyDescent="0.2">
      <c r="A174" s="9" t="s">
        <v>180</v>
      </c>
      <c r="B174" s="10" t="s">
        <v>80</v>
      </c>
      <c r="C174" s="10" t="s">
        <v>103</v>
      </c>
      <c r="D174" s="10" t="s">
        <v>230</v>
      </c>
      <c r="E174" s="10" t="s">
        <v>231</v>
      </c>
      <c r="F174" s="10" t="s">
        <v>232</v>
      </c>
      <c r="G174" s="67">
        <v>6</v>
      </c>
      <c r="H174" s="10" t="s">
        <v>102</v>
      </c>
      <c r="I174" s="57">
        <v>1</v>
      </c>
      <c r="J174" s="57">
        <f t="shared" si="86"/>
        <v>13.5</v>
      </c>
      <c r="K174" s="57">
        <v>0</v>
      </c>
      <c r="L174" s="58">
        <v>4.5</v>
      </c>
      <c r="M174" s="27">
        <v>0</v>
      </c>
      <c r="N174" s="90">
        <f t="shared" si="80"/>
        <v>7.5</v>
      </c>
      <c r="O174" s="91">
        <f t="shared" si="81"/>
        <v>2.5</v>
      </c>
      <c r="P174" s="23">
        <v>16</v>
      </c>
      <c r="Q174" s="11">
        <v>1</v>
      </c>
      <c r="R174" s="11">
        <v>0</v>
      </c>
      <c r="S174" s="12">
        <v>1</v>
      </c>
      <c r="T174" s="27">
        <v>0</v>
      </c>
      <c r="U174" s="23">
        <v>0</v>
      </c>
      <c r="V174" s="11">
        <v>0</v>
      </c>
      <c r="W174" s="11">
        <v>0</v>
      </c>
      <c r="X174" s="12">
        <v>0</v>
      </c>
      <c r="Y174" s="30">
        <v>0</v>
      </c>
      <c r="Z174" s="63">
        <f t="shared" si="82"/>
        <v>18</v>
      </c>
      <c r="AA174" s="34">
        <f t="shared" si="83"/>
        <v>18</v>
      </c>
      <c r="AB174" s="12">
        <f t="shared" si="84"/>
        <v>0</v>
      </c>
      <c r="AC174" s="75">
        <f t="shared" si="85"/>
        <v>18</v>
      </c>
    </row>
    <row r="175" spans="1:29" outlineLevel="2" x14ac:dyDescent="0.2">
      <c r="A175" s="9" t="s">
        <v>180</v>
      </c>
      <c r="B175" s="10" t="s">
        <v>80</v>
      </c>
      <c r="C175" s="10" t="s">
        <v>103</v>
      </c>
      <c r="D175" s="10" t="s">
        <v>233</v>
      </c>
      <c r="E175" s="10" t="s">
        <v>234</v>
      </c>
      <c r="F175" s="10" t="s">
        <v>235</v>
      </c>
      <c r="G175" s="67">
        <v>6</v>
      </c>
      <c r="H175" s="10" t="s">
        <v>102</v>
      </c>
      <c r="I175" s="57">
        <v>1</v>
      </c>
      <c r="J175" s="57">
        <f t="shared" si="86"/>
        <v>13.5</v>
      </c>
      <c r="K175" s="57">
        <v>0</v>
      </c>
      <c r="L175" s="58">
        <v>4.5</v>
      </c>
      <c r="M175" s="27">
        <v>0</v>
      </c>
      <c r="N175" s="90">
        <f t="shared" si="80"/>
        <v>7.5</v>
      </c>
      <c r="O175" s="91">
        <f t="shared" si="81"/>
        <v>2.5</v>
      </c>
      <c r="P175" s="23">
        <v>16</v>
      </c>
      <c r="Q175" s="11">
        <v>1</v>
      </c>
      <c r="R175" s="11">
        <v>0</v>
      </c>
      <c r="S175" s="12">
        <v>1</v>
      </c>
      <c r="T175" s="27">
        <v>0</v>
      </c>
      <c r="U175" s="23">
        <v>0</v>
      </c>
      <c r="V175" s="11">
        <v>0</v>
      </c>
      <c r="W175" s="11">
        <v>0</v>
      </c>
      <c r="X175" s="12">
        <v>0</v>
      </c>
      <c r="Y175" s="30">
        <v>0</v>
      </c>
      <c r="Z175" s="63">
        <f t="shared" si="82"/>
        <v>18</v>
      </c>
      <c r="AA175" s="34">
        <f t="shared" si="83"/>
        <v>18</v>
      </c>
      <c r="AB175" s="12">
        <f t="shared" si="84"/>
        <v>0</v>
      </c>
      <c r="AC175" s="75">
        <f t="shared" si="85"/>
        <v>18</v>
      </c>
    </row>
    <row r="176" spans="1:29" outlineLevel="2" x14ac:dyDescent="0.2">
      <c r="A176" s="9" t="s">
        <v>180</v>
      </c>
      <c r="B176" s="10" t="s">
        <v>80</v>
      </c>
      <c r="C176" s="10" t="s">
        <v>103</v>
      </c>
      <c r="D176" s="10" t="s">
        <v>236</v>
      </c>
      <c r="E176" s="10" t="s">
        <v>237</v>
      </c>
      <c r="F176" s="10" t="s">
        <v>238</v>
      </c>
      <c r="G176" s="67">
        <v>6</v>
      </c>
      <c r="H176" s="10" t="s">
        <v>102</v>
      </c>
      <c r="I176" s="57">
        <v>1</v>
      </c>
      <c r="J176" s="57">
        <f t="shared" si="86"/>
        <v>13.5</v>
      </c>
      <c r="K176" s="57">
        <v>0</v>
      </c>
      <c r="L176" s="58">
        <v>4.5</v>
      </c>
      <c r="M176" s="27">
        <v>0</v>
      </c>
      <c r="N176" s="90">
        <f t="shared" si="80"/>
        <v>7.5</v>
      </c>
      <c r="O176" s="91">
        <f t="shared" si="81"/>
        <v>2.5</v>
      </c>
      <c r="P176" s="23">
        <v>16</v>
      </c>
      <c r="Q176" s="11">
        <v>1</v>
      </c>
      <c r="R176" s="11">
        <v>0</v>
      </c>
      <c r="S176" s="12">
        <v>1</v>
      </c>
      <c r="T176" s="27">
        <v>0</v>
      </c>
      <c r="U176" s="23">
        <v>0</v>
      </c>
      <c r="V176" s="11">
        <v>0</v>
      </c>
      <c r="W176" s="11">
        <v>0</v>
      </c>
      <c r="X176" s="12">
        <v>0</v>
      </c>
      <c r="Y176" s="30">
        <v>0</v>
      </c>
      <c r="Z176" s="63">
        <f t="shared" si="82"/>
        <v>18</v>
      </c>
      <c r="AA176" s="34">
        <f t="shared" si="83"/>
        <v>18</v>
      </c>
      <c r="AB176" s="12">
        <f t="shared" si="84"/>
        <v>0</v>
      </c>
      <c r="AC176" s="75">
        <f t="shared" si="85"/>
        <v>18</v>
      </c>
    </row>
    <row r="177" spans="1:35" outlineLevel="2" x14ac:dyDescent="0.2">
      <c r="A177" s="103" t="s">
        <v>648</v>
      </c>
      <c r="B177" s="10" t="s">
        <v>80</v>
      </c>
      <c r="C177" s="10" t="s">
        <v>103</v>
      </c>
      <c r="D177" s="10" t="s">
        <v>437</v>
      </c>
      <c r="E177" s="10" t="s">
        <v>438</v>
      </c>
      <c r="F177" s="10" t="s">
        <v>439</v>
      </c>
      <c r="G177" s="67">
        <v>6</v>
      </c>
      <c r="H177" s="10" t="s">
        <v>37</v>
      </c>
      <c r="I177" s="57">
        <v>1</v>
      </c>
      <c r="J177" s="57">
        <f t="shared" si="86"/>
        <v>13.5</v>
      </c>
      <c r="K177" s="57">
        <v>0</v>
      </c>
      <c r="L177" s="58">
        <v>4.5</v>
      </c>
      <c r="M177" s="27">
        <v>0</v>
      </c>
      <c r="N177" s="90">
        <f t="shared" si="80"/>
        <v>7.5</v>
      </c>
      <c r="O177" s="91">
        <f t="shared" si="81"/>
        <v>2.5</v>
      </c>
      <c r="P177" s="23">
        <v>12</v>
      </c>
      <c r="Q177" s="11">
        <v>0.2</v>
      </c>
      <c r="R177" s="11">
        <v>0</v>
      </c>
      <c r="S177" s="12">
        <v>0.6</v>
      </c>
      <c r="T177" s="27">
        <v>0</v>
      </c>
      <c r="U177" s="23">
        <v>0</v>
      </c>
      <c r="V177" s="11">
        <v>0</v>
      </c>
      <c r="W177" s="11">
        <v>0</v>
      </c>
      <c r="X177" s="12">
        <v>0</v>
      </c>
      <c r="Y177" s="30">
        <v>0</v>
      </c>
      <c r="Z177" s="63">
        <f t="shared" si="82"/>
        <v>5.4</v>
      </c>
      <c r="AA177" s="34">
        <f t="shared" si="83"/>
        <v>5.4</v>
      </c>
      <c r="AB177" s="12">
        <f t="shared" si="84"/>
        <v>0</v>
      </c>
      <c r="AC177" s="75">
        <f t="shared" si="85"/>
        <v>5.4</v>
      </c>
    </row>
    <row r="178" spans="1:35" outlineLevel="2" x14ac:dyDescent="0.2">
      <c r="A178" s="103" t="s">
        <v>648</v>
      </c>
      <c r="B178" s="10" t="s">
        <v>80</v>
      </c>
      <c r="C178" s="10" t="s">
        <v>103</v>
      </c>
      <c r="D178" s="10" t="s">
        <v>440</v>
      </c>
      <c r="E178" s="10" t="s">
        <v>441</v>
      </c>
      <c r="F178" s="10" t="s">
        <v>442</v>
      </c>
      <c r="G178" s="67">
        <v>6</v>
      </c>
      <c r="H178" s="10" t="s">
        <v>37</v>
      </c>
      <c r="I178" s="57">
        <v>1</v>
      </c>
      <c r="J178" s="57">
        <v>0</v>
      </c>
      <c r="K178" s="57">
        <v>0</v>
      </c>
      <c r="L178" s="58">
        <f>13.5+$AE$30</f>
        <v>18</v>
      </c>
      <c r="M178" s="27">
        <v>0</v>
      </c>
      <c r="N178" s="90">
        <f t="shared" si="80"/>
        <v>0</v>
      </c>
      <c r="O178" s="91">
        <f t="shared" si="81"/>
        <v>10</v>
      </c>
      <c r="P178" s="23">
        <v>12</v>
      </c>
      <c r="Q178" s="11">
        <v>0</v>
      </c>
      <c r="R178" s="11">
        <v>0</v>
      </c>
      <c r="S178" s="12">
        <v>0.6</v>
      </c>
      <c r="T178" s="27">
        <v>0</v>
      </c>
      <c r="U178" s="23">
        <v>0</v>
      </c>
      <c r="V178" s="11">
        <v>0</v>
      </c>
      <c r="W178" s="11">
        <v>0</v>
      </c>
      <c r="X178" s="12">
        <v>0</v>
      </c>
      <c r="Y178" s="30">
        <v>0</v>
      </c>
      <c r="Z178" s="63">
        <f t="shared" si="82"/>
        <v>10.799999999999999</v>
      </c>
      <c r="AA178" s="34">
        <f t="shared" si="83"/>
        <v>10.799999999999999</v>
      </c>
      <c r="AB178" s="12">
        <f t="shared" si="84"/>
        <v>0</v>
      </c>
      <c r="AC178" s="75">
        <f t="shared" si="85"/>
        <v>10.799999999999999</v>
      </c>
    </row>
    <row r="179" spans="1:35" outlineLevel="1" x14ac:dyDescent="0.2">
      <c r="A179" s="103"/>
      <c r="B179" s="10"/>
      <c r="C179" s="600" t="s">
        <v>910</v>
      </c>
      <c r="D179" s="10"/>
      <c r="E179" s="10"/>
      <c r="F179" s="10"/>
      <c r="G179" s="67"/>
      <c r="H179" s="10"/>
      <c r="I179" s="57"/>
      <c r="J179" s="57"/>
      <c r="K179" s="57"/>
      <c r="L179" s="58"/>
      <c r="M179" s="27"/>
      <c r="N179" s="90"/>
      <c r="O179" s="91"/>
      <c r="P179" s="23"/>
      <c r="Q179" s="11"/>
      <c r="R179" s="11"/>
      <c r="S179" s="12"/>
      <c r="T179" s="27"/>
      <c r="U179" s="23"/>
      <c r="V179" s="11"/>
      <c r="W179" s="11"/>
      <c r="X179" s="12"/>
      <c r="Y179" s="30"/>
      <c r="Z179" s="63"/>
      <c r="AA179" s="34">
        <f>SUBTOTAL(9,AA168:AA178)</f>
        <v>144.45000000000002</v>
      </c>
      <c r="AB179" s="12">
        <f>SUBTOTAL(9,AB168:AB178)</f>
        <v>0</v>
      </c>
      <c r="AC179" s="75">
        <f>SUBTOTAL(9,AC168:AC178)</f>
        <v>144.45000000000002</v>
      </c>
    </row>
    <row r="180" spans="1:35" outlineLevel="2" x14ac:dyDescent="0.2">
      <c r="A180" s="9" t="s">
        <v>245</v>
      </c>
      <c r="B180" s="10" t="s">
        <v>80</v>
      </c>
      <c r="C180" s="10" t="s">
        <v>13</v>
      </c>
      <c r="D180" s="10" t="s">
        <v>250</v>
      </c>
      <c r="E180" s="10" t="s">
        <v>251</v>
      </c>
      <c r="F180" s="10" t="s">
        <v>252</v>
      </c>
      <c r="G180" s="67">
        <v>6</v>
      </c>
      <c r="H180" s="10" t="s">
        <v>37</v>
      </c>
      <c r="I180" s="57">
        <v>0.5</v>
      </c>
      <c r="J180" s="57">
        <f>(4.5+$AE$30)*I180</f>
        <v>4.5</v>
      </c>
      <c r="K180" s="57">
        <v>0</v>
      </c>
      <c r="L180" s="58">
        <f>9*I180</f>
        <v>4.5</v>
      </c>
      <c r="M180" s="27">
        <v>0</v>
      </c>
      <c r="N180" s="90">
        <f t="shared" ref="N180:N189" si="87">J180*10/3/G180</f>
        <v>2.5</v>
      </c>
      <c r="O180" s="91">
        <f t="shared" ref="O180:O189" si="88">L180*10/3/G180</f>
        <v>2.5</v>
      </c>
      <c r="P180" s="23">
        <v>0</v>
      </c>
      <c r="Q180" s="11">
        <v>0</v>
      </c>
      <c r="R180" s="11">
        <v>0</v>
      </c>
      <c r="S180" s="12">
        <v>0</v>
      </c>
      <c r="T180" s="27">
        <v>0</v>
      </c>
      <c r="U180" s="23">
        <v>8</v>
      </c>
      <c r="V180" s="11">
        <v>0.2</v>
      </c>
      <c r="W180" s="11">
        <v>0</v>
      </c>
      <c r="X180" s="12">
        <v>0.4</v>
      </c>
      <c r="Y180" s="30">
        <v>0</v>
      </c>
      <c r="Z180" s="63">
        <f t="shared" ref="Z180:Z189" si="89">J180*(Q180+V180)+L180*(S180+X180)</f>
        <v>2.7</v>
      </c>
      <c r="AA180" s="34">
        <f t="shared" ref="AA180:AA189" si="90">J180*Q180+L180*S180</f>
        <v>0</v>
      </c>
      <c r="AB180" s="12">
        <f t="shared" ref="AB180:AB189" si="91">J180*V180+L180*X180</f>
        <v>2.7</v>
      </c>
      <c r="AC180" s="75">
        <f t="shared" ref="AC180:AC189" si="92">Z180</f>
        <v>2.7</v>
      </c>
    </row>
    <row r="181" spans="1:35" outlineLevel="2" x14ac:dyDescent="0.2">
      <c r="A181" s="9" t="s">
        <v>409</v>
      </c>
      <c r="B181" s="10" t="s">
        <v>80</v>
      </c>
      <c r="C181" s="10" t="s">
        <v>13</v>
      </c>
      <c r="D181" s="10" t="s">
        <v>250</v>
      </c>
      <c r="E181" s="10" t="s">
        <v>251</v>
      </c>
      <c r="F181" s="10" t="s">
        <v>252</v>
      </c>
      <c r="G181" s="67">
        <v>6</v>
      </c>
      <c r="H181" s="10" t="s">
        <v>37</v>
      </c>
      <c r="I181" s="57">
        <v>0.5</v>
      </c>
      <c r="J181" s="57">
        <f>(4.5+$AE$30)*I181</f>
        <v>4.5</v>
      </c>
      <c r="K181" s="57">
        <v>1</v>
      </c>
      <c r="L181" s="58">
        <f>9*I181</f>
        <v>4.5</v>
      </c>
      <c r="M181" s="27">
        <v>0</v>
      </c>
      <c r="N181" s="90">
        <f t="shared" si="87"/>
        <v>2.5</v>
      </c>
      <c r="O181" s="91">
        <f t="shared" si="88"/>
        <v>2.5</v>
      </c>
      <c r="P181" s="23">
        <v>0</v>
      </c>
      <c r="Q181" s="11">
        <v>0</v>
      </c>
      <c r="R181" s="11">
        <v>0</v>
      </c>
      <c r="S181" s="12">
        <v>0</v>
      </c>
      <c r="T181" s="27">
        <v>0</v>
      </c>
      <c r="U181" s="23">
        <v>8</v>
      </c>
      <c r="V181" s="11">
        <v>0.2</v>
      </c>
      <c r="W181" s="11">
        <v>0</v>
      </c>
      <c r="X181" s="12">
        <v>0.4</v>
      </c>
      <c r="Y181" s="30">
        <v>0</v>
      </c>
      <c r="Z181" s="63">
        <f t="shared" si="89"/>
        <v>2.7</v>
      </c>
      <c r="AA181" s="34">
        <f t="shared" si="90"/>
        <v>0</v>
      </c>
      <c r="AB181" s="12">
        <f t="shared" si="91"/>
        <v>2.7</v>
      </c>
      <c r="AC181" s="75">
        <f t="shared" si="92"/>
        <v>2.7</v>
      </c>
    </row>
    <row r="182" spans="1:35" outlineLevel="2" x14ac:dyDescent="0.2">
      <c r="A182" s="103" t="s">
        <v>7</v>
      </c>
      <c r="B182" s="10" t="s">
        <v>80</v>
      </c>
      <c r="C182" s="10" t="s">
        <v>13</v>
      </c>
      <c r="D182" s="10" t="s">
        <v>493</v>
      </c>
      <c r="E182" s="10" t="s">
        <v>512</v>
      </c>
      <c r="F182" s="10" t="s">
        <v>513</v>
      </c>
      <c r="G182" s="67">
        <v>6</v>
      </c>
      <c r="H182" s="10" t="s">
        <v>37</v>
      </c>
      <c r="I182" s="57">
        <v>0.33329999999999999</v>
      </c>
      <c r="J182" s="57">
        <f>(4.5+$AE$30)*I182</f>
        <v>2.9996999999999998</v>
      </c>
      <c r="K182" s="57">
        <v>3</v>
      </c>
      <c r="L182" s="58">
        <f>9*I182</f>
        <v>2.9996999999999998</v>
      </c>
      <c r="M182" s="27">
        <v>0</v>
      </c>
      <c r="N182" s="90">
        <f t="shared" si="87"/>
        <v>1.6665000000000001</v>
      </c>
      <c r="O182" s="91">
        <f t="shared" si="88"/>
        <v>1.6665000000000001</v>
      </c>
      <c r="P182" s="23">
        <v>0</v>
      </c>
      <c r="Q182" s="11">
        <v>0</v>
      </c>
      <c r="R182" s="11">
        <v>0</v>
      </c>
      <c r="S182" s="12">
        <v>0</v>
      </c>
      <c r="T182" s="27">
        <v>0</v>
      </c>
      <c r="U182" s="23">
        <v>8</v>
      </c>
      <c r="V182" s="11">
        <v>0.2</v>
      </c>
      <c r="W182" s="11">
        <v>0</v>
      </c>
      <c r="X182" s="12">
        <v>0.4</v>
      </c>
      <c r="Y182" s="30">
        <v>0</v>
      </c>
      <c r="Z182" s="63">
        <f t="shared" si="89"/>
        <v>1.79982</v>
      </c>
      <c r="AA182" s="34">
        <f t="shared" si="90"/>
        <v>0</v>
      </c>
      <c r="AB182" s="12">
        <f t="shared" si="91"/>
        <v>1.79982</v>
      </c>
      <c r="AC182" s="75">
        <f t="shared" si="92"/>
        <v>1.79982</v>
      </c>
    </row>
    <row r="183" spans="1:35" outlineLevel="2" x14ac:dyDescent="0.2">
      <c r="A183" s="103" t="s">
        <v>492</v>
      </c>
      <c r="B183" s="10" t="s">
        <v>80</v>
      </c>
      <c r="C183" s="10" t="s">
        <v>13</v>
      </c>
      <c r="D183" s="10" t="s">
        <v>493</v>
      </c>
      <c r="E183" s="10" t="s">
        <v>512</v>
      </c>
      <c r="F183" s="10" t="s">
        <v>513</v>
      </c>
      <c r="G183" s="67">
        <v>6</v>
      </c>
      <c r="H183" s="10" t="s">
        <v>37</v>
      </c>
      <c r="I183" s="57">
        <v>0.66669999999999996</v>
      </c>
      <c r="J183" s="57">
        <f>(4.5+$AE$30)*I183</f>
        <v>6.0002999999999993</v>
      </c>
      <c r="K183" s="57">
        <v>2</v>
      </c>
      <c r="L183" s="58">
        <f>9*I183</f>
        <v>6.0002999999999993</v>
      </c>
      <c r="M183" s="27">
        <v>0</v>
      </c>
      <c r="N183" s="90">
        <f t="shared" si="87"/>
        <v>3.3334999999999995</v>
      </c>
      <c r="O183" s="91">
        <f t="shared" si="88"/>
        <v>3.3334999999999995</v>
      </c>
      <c r="P183" s="23">
        <v>0</v>
      </c>
      <c r="Q183" s="11">
        <v>0</v>
      </c>
      <c r="R183" s="11">
        <v>0</v>
      </c>
      <c r="S183" s="12">
        <v>0</v>
      </c>
      <c r="T183" s="27">
        <v>0</v>
      </c>
      <c r="U183" s="23">
        <v>8</v>
      </c>
      <c r="V183" s="11">
        <v>0.2</v>
      </c>
      <c r="W183" s="11">
        <v>0</v>
      </c>
      <c r="X183" s="12">
        <v>0.4</v>
      </c>
      <c r="Y183" s="30">
        <v>0</v>
      </c>
      <c r="Z183" s="63">
        <f t="shared" si="89"/>
        <v>3.6001799999999999</v>
      </c>
      <c r="AA183" s="34">
        <f t="shared" si="90"/>
        <v>0</v>
      </c>
      <c r="AB183" s="12">
        <f t="shared" si="91"/>
        <v>3.6001799999999999</v>
      </c>
      <c r="AC183" s="75">
        <f t="shared" si="92"/>
        <v>3.6001799999999999</v>
      </c>
    </row>
    <row r="184" spans="1:35" outlineLevel="2" x14ac:dyDescent="0.2">
      <c r="A184" s="9" t="s">
        <v>180</v>
      </c>
      <c r="B184" s="10" t="s">
        <v>80</v>
      </c>
      <c r="C184" s="10" t="s">
        <v>13</v>
      </c>
      <c r="D184" s="10" t="s">
        <v>217</v>
      </c>
      <c r="E184" s="10" t="s">
        <v>10</v>
      </c>
      <c r="F184" s="10" t="s">
        <v>11</v>
      </c>
      <c r="G184" s="67">
        <v>24</v>
      </c>
      <c r="H184" s="10" t="s">
        <v>12</v>
      </c>
      <c r="I184" s="57">
        <v>1</v>
      </c>
      <c r="J184" s="57">
        <f>$AE$27</f>
        <v>0.2</v>
      </c>
      <c r="K184" s="57">
        <v>0</v>
      </c>
      <c r="L184" s="58">
        <v>0</v>
      </c>
      <c r="M184" s="27">
        <v>0</v>
      </c>
      <c r="N184" s="90">
        <f t="shared" si="87"/>
        <v>2.7777777777777776E-2</v>
      </c>
      <c r="O184" s="91">
        <f t="shared" si="88"/>
        <v>0</v>
      </c>
      <c r="P184" s="23">
        <v>2</v>
      </c>
      <c r="Q184" s="11">
        <f>P184</f>
        <v>2</v>
      </c>
      <c r="R184" s="11">
        <v>0</v>
      </c>
      <c r="S184" s="12">
        <v>0</v>
      </c>
      <c r="T184" s="27">
        <v>0</v>
      </c>
      <c r="U184" s="23">
        <v>10</v>
      </c>
      <c r="V184" s="11">
        <f>U184</f>
        <v>10</v>
      </c>
      <c r="W184" s="11">
        <v>0</v>
      </c>
      <c r="X184" s="12">
        <v>0</v>
      </c>
      <c r="Y184" s="30">
        <v>0</v>
      </c>
      <c r="Z184" s="63">
        <f t="shared" si="89"/>
        <v>2.4000000000000004</v>
      </c>
      <c r="AA184" s="34">
        <f t="shared" si="90"/>
        <v>0.4</v>
      </c>
      <c r="AB184" s="12">
        <f t="shared" si="91"/>
        <v>2</v>
      </c>
      <c r="AC184" s="75">
        <f t="shared" si="92"/>
        <v>2.4000000000000004</v>
      </c>
      <c r="AE184" s="87"/>
      <c r="AF184" s="138"/>
      <c r="AG184" s="139"/>
      <c r="AH184" s="61"/>
    </row>
    <row r="185" spans="1:35" outlineLevel="2" x14ac:dyDescent="0.2">
      <c r="A185" s="9" t="s">
        <v>245</v>
      </c>
      <c r="B185" s="10" t="s">
        <v>80</v>
      </c>
      <c r="C185" s="10" t="s">
        <v>13</v>
      </c>
      <c r="D185" s="10" t="s">
        <v>217</v>
      </c>
      <c r="E185" s="10" t="s">
        <v>10</v>
      </c>
      <c r="F185" s="10" t="s">
        <v>11</v>
      </c>
      <c r="G185" s="67">
        <v>24</v>
      </c>
      <c r="H185" s="10" t="s">
        <v>12</v>
      </c>
      <c r="I185" s="57">
        <v>1</v>
      </c>
      <c r="J185" s="57">
        <f>$AE$27</f>
        <v>0.2</v>
      </c>
      <c r="K185" s="57">
        <v>0</v>
      </c>
      <c r="L185" s="58">
        <v>0</v>
      </c>
      <c r="M185" s="27">
        <v>0</v>
      </c>
      <c r="N185" s="90">
        <f t="shared" si="87"/>
        <v>2.7777777777777776E-2</v>
      </c>
      <c r="O185" s="91">
        <f t="shared" si="88"/>
        <v>0</v>
      </c>
      <c r="P185" s="23">
        <v>3</v>
      </c>
      <c r="Q185" s="11">
        <f>P185</f>
        <v>3</v>
      </c>
      <c r="R185" s="11">
        <v>0</v>
      </c>
      <c r="S185" s="12">
        <v>0</v>
      </c>
      <c r="T185" s="27">
        <v>0</v>
      </c>
      <c r="U185" s="23">
        <v>3</v>
      </c>
      <c r="V185" s="11">
        <f>U185</f>
        <v>3</v>
      </c>
      <c r="W185" s="11">
        <v>0</v>
      </c>
      <c r="X185" s="12">
        <v>0</v>
      </c>
      <c r="Y185" s="30">
        <v>0</v>
      </c>
      <c r="Z185" s="63">
        <f t="shared" si="89"/>
        <v>1.2000000000000002</v>
      </c>
      <c r="AA185" s="34">
        <f t="shared" si="90"/>
        <v>0.60000000000000009</v>
      </c>
      <c r="AB185" s="12">
        <f t="shared" si="91"/>
        <v>0.60000000000000009</v>
      </c>
      <c r="AC185" s="75">
        <f t="shared" si="92"/>
        <v>1.2000000000000002</v>
      </c>
      <c r="AE185" s="87"/>
      <c r="AF185" s="139"/>
      <c r="AG185" s="139"/>
      <c r="AH185" s="69"/>
      <c r="AI185" s="69"/>
    </row>
    <row r="186" spans="1:35" outlineLevel="2" x14ac:dyDescent="0.2">
      <c r="A186" s="103" t="s">
        <v>582</v>
      </c>
      <c r="B186" s="10" t="s">
        <v>80</v>
      </c>
      <c r="C186" s="10" t="s">
        <v>13</v>
      </c>
      <c r="D186" s="10" t="s">
        <v>217</v>
      </c>
      <c r="E186" s="10" t="s">
        <v>10</v>
      </c>
      <c r="F186" s="10" t="s">
        <v>11</v>
      </c>
      <c r="G186" s="67">
        <v>24</v>
      </c>
      <c r="H186" s="10" t="s">
        <v>12</v>
      </c>
      <c r="I186" s="57">
        <v>1</v>
      </c>
      <c r="J186" s="57">
        <f>$AE$27</f>
        <v>0.2</v>
      </c>
      <c r="K186" s="57">
        <v>0</v>
      </c>
      <c r="L186" s="58">
        <v>0</v>
      </c>
      <c r="M186" s="27">
        <v>0</v>
      </c>
      <c r="N186" s="90">
        <f t="shared" si="87"/>
        <v>2.7777777777777776E-2</v>
      </c>
      <c r="O186" s="91">
        <f t="shared" si="88"/>
        <v>0</v>
      </c>
      <c r="P186" s="23">
        <v>0</v>
      </c>
      <c r="Q186" s="11">
        <f>P186</f>
        <v>0</v>
      </c>
      <c r="R186" s="11">
        <v>0</v>
      </c>
      <c r="S186" s="12">
        <v>0</v>
      </c>
      <c r="T186" s="27">
        <v>0</v>
      </c>
      <c r="U186" s="23">
        <v>1</v>
      </c>
      <c r="V186" s="11">
        <f>U186</f>
        <v>1</v>
      </c>
      <c r="W186" s="11">
        <v>0</v>
      </c>
      <c r="X186" s="12">
        <v>0</v>
      </c>
      <c r="Y186" s="30">
        <v>0</v>
      </c>
      <c r="Z186" s="63">
        <f t="shared" si="89"/>
        <v>0.2</v>
      </c>
      <c r="AA186" s="34">
        <f t="shared" si="90"/>
        <v>0</v>
      </c>
      <c r="AB186" s="12">
        <f t="shared" si="91"/>
        <v>0.2</v>
      </c>
      <c r="AC186" s="75">
        <f t="shared" si="92"/>
        <v>0.2</v>
      </c>
      <c r="AE186" s="87"/>
      <c r="AF186" s="139"/>
      <c r="AG186" s="139"/>
      <c r="AH186" s="69"/>
      <c r="AI186" s="69"/>
    </row>
    <row r="187" spans="1:35" outlineLevel="2" x14ac:dyDescent="0.2">
      <c r="A187" s="103" t="s">
        <v>581</v>
      </c>
      <c r="B187" s="10" t="s">
        <v>80</v>
      </c>
      <c r="C187" s="10" t="s">
        <v>13</v>
      </c>
      <c r="D187" s="10" t="s">
        <v>217</v>
      </c>
      <c r="E187" s="10" t="s">
        <v>10</v>
      </c>
      <c r="F187" s="10" t="s">
        <v>11</v>
      </c>
      <c r="G187" s="67">
        <v>24</v>
      </c>
      <c r="H187" s="10" t="s">
        <v>12</v>
      </c>
      <c r="I187" s="57">
        <v>1</v>
      </c>
      <c r="J187" s="57">
        <f>$AE$27</f>
        <v>0.2</v>
      </c>
      <c r="K187" s="57">
        <v>0</v>
      </c>
      <c r="L187" s="58">
        <v>0</v>
      </c>
      <c r="M187" s="27">
        <v>0</v>
      </c>
      <c r="N187" s="90">
        <f t="shared" si="87"/>
        <v>2.7777777777777776E-2</v>
      </c>
      <c r="O187" s="91">
        <f t="shared" si="88"/>
        <v>0</v>
      </c>
      <c r="P187" s="23">
        <v>0</v>
      </c>
      <c r="Q187" s="11">
        <f>P187</f>
        <v>0</v>
      </c>
      <c r="R187" s="11">
        <v>0</v>
      </c>
      <c r="S187" s="12">
        <v>0</v>
      </c>
      <c r="T187" s="27">
        <v>0</v>
      </c>
      <c r="U187" s="23">
        <v>1</v>
      </c>
      <c r="V187" s="11">
        <f>U187</f>
        <v>1</v>
      </c>
      <c r="W187" s="11">
        <v>0</v>
      </c>
      <c r="X187" s="12">
        <v>0</v>
      </c>
      <c r="Y187" s="30">
        <v>0</v>
      </c>
      <c r="Z187" s="63">
        <f t="shared" si="89"/>
        <v>0.2</v>
      </c>
      <c r="AA187" s="34">
        <f t="shared" si="90"/>
        <v>0</v>
      </c>
      <c r="AB187" s="12">
        <f t="shared" si="91"/>
        <v>0.2</v>
      </c>
      <c r="AC187" s="75">
        <f t="shared" si="92"/>
        <v>0.2</v>
      </c>
      <c r="AE187" s="87"/>
      <c r="AF187" s="139"/>
      <c r="AG187" s="139"/>
    </row>
    <row r="188" spans="1:35" outlineLevel="2" x14ac:dyDescent="0.2">
      <c r="A188" s="103" t="s">
        <v>648</v>
      </c>
      <c r="B188" s="10" t="s">
        <v>80</v>
      </c>
      <c r="C188" s="10" t="s">
        <v>13</v>
      </c>
      <c r="D188" s="10" t="s">
        <v>443</v>
      </c>
      <c r="E188" s="10" t="s">
        <v>444</v>
      </c>
      <c r="F188" s="10" t="s">
        <v>445</v>
      </c>
      <c r="G188" s="67">
        <v>6</v>
      </c>
      <c r="H188" s="10" t="s">
        <v>37</v>
      </c>
      <c r="I188" s="57">
        <v>1</v>
      </c>
      <c r="J188" s="57">
        <f>(9+$AE$30)*I188</f>
        <v>13.5</v>
      </c>
      <c r="K188" s="57">
        <v>0</v>
      </c>
      <c r="L188" s="58">
        <v>4.5</v>
      </c>
      <c r="M188" s="27">
        <v>0</v>
      </c>
      <c r="N188" s="90">
        <f t="shared" si="87"/>
        <v>7.5</v>
      </c>
      <c r="O188" s="91">
        <f t="shared" si="88"/>
        <v>2.5</v>
      </c>
      <c r="P188" s="23">
        <v>0</v>
      </c>
      <c r="Q188" s="11">
        <v>0</v>
      </c>
      <c r="R188" s="11">
        <v>0</v>
      </c>
      <c r="S188" s="12">
        <v>0</v>
      </c>
      <c r="T188" s="27">
        <v>0</v>
      </c>
      <c r="U188" s="23">
        <v>12</v>
      </c>
      <c r="V188" s="11">
        <v>0.4</v>
      </c>
      <c r="W188" s="11">
        <v>0</v>
      </c>
      <c r="X188" s="12">
        <v>0.8</v>
      </c>
      <c r="Y188" s="30">
        <v>0</v>
      </c>
      <c r="Z188" s="63">
        <f t="shared" si="89"/>
        <v>9</v>
      </c>
      <c r="AA188" s="34">
        <f t="shared" si="90"/>
        <v>0</v>
      </c>
      <c r="AB188" s="12">
        <f t="shared" si="91"/>
        <v>9</v>
      </c>
      <c r="AC188" s="75">
        <f t="shared" si="92"/>
        <v>9</v>
      </c>
    </row>
    <row r="189" spans="1:35" outlineLevel="2" x14ac:dyDescent="0.2">
      <c r="A189" s="9" t="s">
        <v>180</v>
      </c>
      <c r="B189" s="10" t="s">
        <v>80</v>
      </c>
      <c r="C189" s="10" t="s">
        <v>13</v>
      </c>
      <c r="D189" s="10" t="s">
        <v>34</v>
      </c>
      <c r="E189" s="10" t="s">
        <v>35</v>
      </c>
      <c r="F189" s="10" t="s">
        <v>36</v>
      </c>
      <c r="G189" s="67">
        <v>12</v>
      </c>
      <c r="H189" s="10" t="s">
        <v>37</v>
      </c>
      <c r="I189" s="57">
        <v>1</v>
      </c>
      <c r="J189" s="57">
        <f>$AE$28</f>
        <v>0.02</v>
      </c>
      <c r="K189" s="57">
        <v>0</v>
      </c>
      <c r="L189" s="58">
        <v>0</v>
      </c>
      <c r="M189" s="27">
        <v>0</v>
      </c>
      <c r="N189" s="90">
        <f t="shared" si="87"/>
        <v>5.5555555555555558E-3</v>
      </c>
      <c r="O189" s="91">
        <f t="shared" si="88"/>
        <v>0</v>
      </c>
      <c r="P189" s="23">
        <v>5</v>
      </c>
      <c r="Q189" s="11">
        <f>P189</f>
        <v>5</v>
      </c>
      <c r="R189" s="11">
        <v>0</v>
      </c>
      <c r="S189" s="12">
        <v>0</v>
      </c>
      <c r="T189" s="27">
        <v>0</v>
      </c>
      <c r="U189" s="23">
        <v>0</v>
      </c>
      <c r="V189" s="11">
        <f>U189</f>
        <v>0</v>
      </c>
      <c r="W189" s="11">
        <v>0</v>
      </c>
      <c r="X189" s="12">
        <v>0</v>
      </c>
      <c r="Y189" s="30">
        <v>0</v>
      </c>
      <c r="Z189" s="63">
        <f t="shared" si="89"/>
        <v>0.1</v>
      </c>
      <c r="AA189" s="34">
        <f t="shared" si="90"/>
        <v>0.1</v>
      </c>
      <c r="AB189" s="12">
        <f t="shared" si="91"/>
        <v>0</v>
      </c>
      <c r="AC189" s="75">
        <f t="shared" si="92"/>
        <v>0.1</v>
      </c>
    </row>
    <row r="190" spans="1:35" outlineLevel="1" x14ac:dyDescent="0.2">
      <c r="A190" s="9"/>
      <c r="B190" s="10"/>
      <c r="C190" s="600" t="s">
        <v>911</v>
      </c>
      <c r="D190" s="10"/>
      <c r="E190" s="10"/>
      <c r="F190" s="10"/>
      <c r="G190" s="67"/>
      <c r="H190" s="10"/>
      <c r="I190" s="57"/>
      <c r="J190" s="57"/>
      <c r="K190" s="57"/>
      <c r="L190" s="58"/>
      <c r="M190" s="27"/>
      <c r="N190" s="90"/>
      <c r="O190" s="91"/>
      <c r="P190" s="23"/>
      <c r="Q190" s="11"/>
      <c r="R190" s="11"/>
      <c r="S190" s="12"/>
      <c r="T190" s="27"/>
      <c r="U190" s="23"/>
      <c r="V190" s="11"/>
      <c r="W190" s="11"/>
      <c r="X190" s="12"/>
      <c r="Y190" s="30"/>
      <c r="Z190" s="63"/>
      <c r="AA190" s="34">
        <f>SUBTOTAL(9,AA180:AA189)</f>
        <v>1.1000000000000001</v>
      </c>
      <c r="AB190" s="12">
        <f>SUBTOTAL(9,AB180:AB189)</f>
        <v>22.799999999999997</v>
      </c>
      <c r="AC190" s="75">
        <f>SUBTOTAL(9,AC180:AC189)</f>
        <v>23.900000000000002</v>
      </c>
    </row>
    <row r="191" spans="1:35" outlineLevel="2" x14ac:dyDescent="0.2">
      <c r="A191" s="103" t="s">
        <v>581</v>
      </c>
      <c r="B191" s="10" t="s">
        <v>39</v>
      </c>
      <c r="C191" s="10" t="s">
        <v>48</v>
      </c>
      <c r="D191" s="10" t="s">
        <v>483</v>
      </c>
      <c r="E191" s="10" t="s">
        <v>468</v>
      </c>
      <c r="F191" s="10" t="s">
        <v>469</v>
      </c>
      <c r="G191" s="67">
        <v>7.5</v>
      </c>
      <c r="H191" s="10" t="s">
        <v>47</v>
      </c>
      <c r="I191" s="57">
        <v>1</v>
      </c>
      <c r="J191" s="57">
        <v>22.5</v>
      </c>
      <c r="K191" s="57">
        <v>0</v>
      </c>
      <c r="L191" s="58">
        <v>0</v>
      </c>
      <c r="M191" s="27">
        <v>0</v>
      </c>
      <c r="N191" s="90">
        <f t="shared" ref="N191:N196" si="93">J191*10/3/G191</f>
        <v>10</v>
      </c>
      <c r="O191" s="91">
        <f t="shared" ref="O191:O196" si="94">L191*10/3/G191</f>
        <v>0</v>
      </c>
      <c r="P191" s="23">
        <v>60</v>
      </c>
      <c r="Q191" s="11">
        <v>1</v>
      </c>
      <c r="R191" s="11">
        <v>0</v>
      </c>
      <c r="S191" s="12">
        <v>0</v>
      </c>
      <c r="T191" s="27">
        <v>0</v>
      </c>
      <c r="U191" s="23">
        <v>20</v>
      </c>
      <c r="V191" s="11">
        <v>1</v>
      </c>
      <c r="W191" s="11">
        <v>0</v>
      </c>
      <c r="X191" s="12">
        <v>0</v>
      </c>
      <c r="Y191" s="30">
        <v>0</v>
      </c>
      <c r="Z191" s="63">
        <f t="shared" ref="Z191:Z196" si="95">J191*(Q191+V191)+L191*(S191+X191)</f>
        <v>45</v>
      </c>
      <c r="AA191" s="34">
        <f t="shared" ref="AA191:AA196" si="96">J191*Q191+L191*S191</f>
        <v>22.5</v>
      </c>
      <c r="AB191" s="12">
        <f t="shared" ref="AB191:AB196" si="97">J191*V191+L191*X191</f>
        <v>22.5</v>
      </c>
      <c r="AC191" s="75">
        <f t="shared" ref="AC191:AC196" si="98">Z191</f>
        <v>45</v>
      </c>
    </row>
    <row r="192" spans="1:35" outlineLevel="2" x14ac:dyDescent="0.2">
      <c r="A192" s="103" t="s">
        <v>581</v>
      </c>
      <c r="B192" s="10" t="s">
        <v>39</v>
      </c>
      <c r="C192" s="10" t="s">
        <v>48</v>
      </c>
      <c r="D192" s="10" t="s">
        <v>483</v>
      </c>
      <c r="E192" s="10" t="s">
        <v>468</v>
      </c>
      <c r="F192" s="10" t="s">
        <v>579</v>
      </c>
      <c r="G192" s="67">
        <v>7.5</v>
      </c>
      <c r="H192" s="10" t="s">
        <v>47</v>
      </c>
      <c r="I192" s="57">
        <v>1</v>
      </c>
      <c r="J192" s="57">
        <v>0</v>
      </c>
      <c r="K192" s="57">
        <v>0</v>
      </c>
      <c r="L192" s="58">
        <v>2.25</v>
      </c>
      <c r="M192" s="27">
        <v>0</v>
      </c>
      <c r="N192" s="90">
        <f t="shared" si="93"/>
        <v>0</v>
      </c>
      <c r="O192" s="91">
        <f t="shared" si="94"/>
        <v>1</v>
      </c>
      <c r="P192" s="23">
        <v>10</v>
      </c>
      <c r="Q192" s="11">
        <v>0</v>
      </c>
      <c r="R192" s="11">
        <v>0</v>
      </c>
      <c r="S192" s="12">
        <v>1</v>
      </c>
      <c r="T192" s="27">
        <v>0</v>
      </c>
      <c r="U192" s="23">
        <v>0</v>
      </c>
      <c r="V192" s="11">
        <v>0</v>
      </c>
      <c r="W192" s="11">
        <v>0</v>
      </c>
      <c r="X192" s="12">
        <v>0</v>
      </c>
      <c r="Y192" s="30">
        <v>0</v>
      </c>
      <c r="Z192" s="63">
        <f t="shared" si="95"/>
        <v>2.25</v>
      </c>
      <c r="AA192" s="34">
        <f t="shared" si="96"/>
        <v>2.25</v>
      </c>
      <c r="AB192" s="12">
        <f t="shared" si="97"/>
        <v>0</v>
      </c>
      <c r="AC192" s="75">
        <f t="shared" si="98"/>
        <v>2.25</v>
      </c>
    </row>
    <row r="193" spans="1:35" outlineLevel="2" x14ac:dyDescent="0.2">
      <c r="A193" s="103" t="s">
        <v>582</v>
      </c>
      <c r="B193" s="10" t="s">
        <v>39</v>
      </c>
      <c r="C193" s="10" t="s">
        <v>48</v>
      </c>
      <c r="D193" s="10" t="s">
        <v>366</v>
      </c>
      <c r="E193" s="10" t="s">
        <v>367</v>
      </c>
      <c r="F193" s="10" t="s">
        <v>368</v>
      </c>
      <c r="G193" s="67">
        <v>7.5</v>
      </c>
      <c r="H193" s="10" t="s">
        <v>47</v>
      </c>
      <c r="I193" s="57">
        <v>1</v>
      </c>
      <c r="J193" s="57">
        <v>20.25</v>
      </c>
      <c r="K193" s="57">
        <v>0</v>
      </c>
      <c r="L193" s="58">
        <v>2.25</v>
      </c>
      <c r="M193" s="27">
        <v>0</v>
      </c>
      <c r="N193" s="90">
        <f t="shared" si="93"/>
        <v>9</v>
      </c>
      <c r="O193" s="91">
        <f t="shared" si="94"/>
        <v>1</v>
      </c>
      <c r="P193" s="23">
        <v>60</v>
      </c>
      <c r="Q193" s="11">
        <v>1</v>
      </c>
      <c r="R193" s="11">
        <v>0</v>
      </c>
      <c r="S193" s="12">
        <v>3</v>
      </c>
      <c r="T193" s="27">
        <v>0</v>
      </c>
      <c r="U193" s="23">
        <v>20</v>
      </c>
      <c r="V193" s="11">
        <v>1</v>
      </c>
      <c r="W193" s="11">
        <v>0</v>
      </c>
      <c r="X193" s="12">
        <v>1</v>
      </c>
      <c r="Y193" s="30">
        <v>0</v>
      </c>
      <c r="Z193" s="63">
        <f t="shared" si="95"/>
        <v>49.5</v>
      </c>
      <c r="AA193" s="34">
        <f t="shared" si="96"/>
        <v>27</v>
      </c>
      <c r="AB193" s="12">
        <f t="shared" si="97"/>
        <v>22.5</v>
      </c>
      <c r="AC193" s="75">
        <f t="shared" si="98"/>
        <v>49.5</v>
      </c>
    </row>
    <row r="194" spans="1:35" outlineLevel="2" x14ac:dyDescent="0.2">
      <c r="A194" s="103" t="s">
        <v>582</v>
      </c>
      <c r="B194" s="10" t="s">
        <v>39</v>
      </c>
      <c r="C194" s="10" t="s">
        <v>48</v>
      </c>
      <c r="D194" s="10" t="s">
        <v>366</v>
      </c>
      <c r="E194" s="10" t="s">
        <v>367</v>
      </c>
      <c r="F194" s="10" t="s">
        <v>731</v>
      </c>
      <c r="G194" s="67">
        <v>7.5</v>
      </c>
      <c r="H194" s="10" t="s">
        <v>47</v>
      </c>
      <c r="I194" s="57">
        <v>1</v>
      </c>
      <c r="J194" s="57">
        <v>0</v>
      </c>
      <c r="K194" s="57">
        <v>0</v>
      </c>
      <c r="L194" s="58">
        <v>2.7</v>
      </c>
      <c r="M194" s="27">
        <v>0</v>
      </c>
      <c r="N194" s="90">
        <f t="shared" si="93"/>
        <v>0</v>
      </c>
      <c r="O194" s="91">
        <f t="shared" si="94"/>
        <v>1.2</v>
      </c>
      <c r="P194" s="23">
        <v>10</v>
      </c>
      <c r="Q194" s="11">
        <v>0</v>
      </c>
      <c r="R194" s="11">
        <v>0</v>
      </c>
      <c r="S194" s="12">
        <v>1</v>
      </c>
      <c r="T194" s="27">
        <v>0</v>
      </c>
      <c r="U194" s="23">
        <v>0</v>
      </c>
      <c r="V194" s="11">
        <v>0</v>
      </c>
      <c r="W194" s="11">
        <v>0</v>
      </c>
      <c r="X194" s="12">
        <v>0</v>
      </c>
      <c r="Y194" s="30">
        <v>0</v>
      </c>
      <c r="Z194" s="63">
        <f t="shared" si="95"/>
        <v>2.7</v>
      </c>
      <c r="AA194" s="34">
        <f t="shared" si="96"/>
        <v>2.7</v>
      </c>
      <c r="AB194" s="12">
        <f t="shared" si="97"/>
        <v>0</v>
      </c>
      <c r="AC194" s="75">
        <f t="shared" si="98"/>
        <v>2.7</v>
      </c>
    </row>
    <row r="195" spans="1:35" outlineLevel="2" x14ac:dyDescent="0.2">
      <c r="A195" s="9" t="s">
        <v>369</v>
      </c>
      <c r="B195" s="10" t="s">
        <v>39</v>
      </c>
      <c r="C195" s="10" t="s">
        <v>48</v>
      </c>
      <c r="D195" s="10" t="s">
        <v>373</v>
      </c>
      <c r="E195" s="10" t="s">
        <v>374</v>
      </c>
      <c r="F195" s="10" t="s">
        <v>375</v>
      </c>
      <c r="G195" s="67">
        <v>7.5</v>
      </c>
      <c r="H195" s="10" t="s">
        <v>47</v>
      </c>
      <c r="I195" s="57">
        <v>1</v>
      </c>
      <c r="J195" s="57">
        <v>9</v>
      </c>
      <c r="K195" s="57">
        <v>0</v>
      </c>
      <c r="L195" s="58">
        <v>13.5</v>
      </c>
      <c r="M195" s="27">
        <v>0</v>
      </c>
      <c r="N195" s="90">
        <f t="shared" si="93"/>
        <v>4</v>
      </c>
      <c r="O195" s="91">
        <f t="shared" si="94"/>
        <v>6</v>
      </c>
      <c r="P195" s="23">
        <v>80</v>
      </c>
      <c r="Q195" s="11">
        <v>1</v>
      </c>
      <c r="R195" s="11">
        <v>0</v>
      </c>
      <c r="S195" s="12">
        <v>4</v>
      </c>
      <c r="T195" s="27">
        <v>0</v>
      </c>
      <c r="U195" s="23">
        <v>30</v>
      </c>
      <c r="V195" s="11">
        <v>1</v>
      </c>
      <c r="W195" s="11">
        <v>0</v>
      </c>
      <c r="X195" s="12">
        <v>2</v>
      </c>
      <c r="Y195" s="30">
        <v>0</v>
      </c>
      <c r="Z195" s="63">
        <f t="shared" si="95"/>
        <v>99</v>
      </c>
      <c r="AA195" s="34">
        <f t="shared" si="96"/>
        <v>63</v>
      </c>
      <c r="AB195" s="12">
        <f t="shared" si="97"/>
        <v>36</v>
      </c>
      <c r="AC195" s="75">
        <f t="shared" si="98"/>
        <v>99</v>
      </c>
    </row>
    <row r="196" spans="1:35" outlineLevel="2" x14ac:dyDescent="0.2">
      <c r="A196" s="9" t="s">
        <v>38</v>
      </c>
      <c r="B196" s="10" t="s">
        <v>39</v>
      </c>
      <c r="C196" s="10" t="s">
        <v>48</v>
      </c>
      <c r="D196" s="10" t="s">
        <v>44</v>
      </c>
      <c r="E196" s="10" t="s">
        <v>45</v>
      </c>
      <c r="F196" s="10" t="s">
        <v>46</v>
      </c>
      <c r="G196" s="67">
        <v>7.5</v>
      </c>
      <c r="H196" s="10" t="s">
        <v>47</v>
      </c>
      <c r="I196" s="57">
        <v>1</v>
      </c>
      <c r="J196" s="57">
        <v>13.5</v>
      </c>
      <c r="K196" s="57">
        <v>0</v>
      </c>
      <c r="L196" s="58">
        <v>9</v>
      </c>
      <c r="M196" s="27">
        <v>0</v>
      </c>
      <c r="N196" s="90">
        <f t="shared" si="93"/>
        <v>6</v>
      </c>
      <c r="O196" s="91">
        <f t="shared" si="94"/>
        <v>4</v>
      </c>
      <c r="P196" s="23">
        <v>60</v>
      </c>
      <c r="Q196" s="11">
        <v>1</v>
      </c>
      <c r="R196" s="11">
        <v>0</v>
      </c>
      <c r="S196" s="12">
        <v>3</v>
      </c>
      <c r="T196" s="27">
        <v>0</v>
      </c>
      <c r="U196" s="23">
        <v>20</v>
      </c>
      <c r="V196" s="11">
        <v>1</v>
      </c>
      <c r="W196" s="11">
        <v>0</v>
      </c>
      <c r="X196" s="12">
        <v>1</v>
      </c>
      <c r="Y196" s="30">
        <v>0</v>
      </c>
      <c r="Z196" s="63">
        <f t="shared" si="95"/>
        <v>63</v>
      </c>
      <c r="AA196" s="34">
        <f t="shared" si="96"/>
        <v>40.5</v>
      </c>
      <c r="AB196" s="12">
        <f t="shared" si="97"/>
        <v>22.5</v>
      </c>
      <c r="AC196" s="75">
        <f t="shared" si="98"/>
        <v>63</v>
      </c>
    </row>
    <row r="197" spans="1:35" outlineLevel="1" x14ac:dyDescent="0.2">
      <c r="A197" s="9"/>
      <c r="B197" s="10"/>
      <c r="C197" s="600" t="s">
        <v>904</v>
      </c>
      <c r="D197" s="10"/>
      <c r="E197" s="10"/>
      <c r="F197" s="10"/>
      <c r="G197" s="67"/>
      <c r="H197" s="10"/>
      <c r="I197" s="57"/>
      <c r="J197" s="57"/>
      <c r="K197" s="57"/>
      <c r="L197" s="58"/>
      <c r="M197" s="27"/>
      <c r="N197" s="90"/>
      <c r="O197" s="91"/>
      <c r="P197" s="23"/>
      <c r="Q197" s="11"/>
      <c r="R197" s="11"/>
      <c r="S197" s="12"/>
      <c r="T197" s="27"/>
      <c r="U197" s="23"/>
      <c r="V197" s="11"/>
      <c r="W197" s="11"/>
      <c r="X197" s="12"/>
      <c r="Y197" s="30"/>
      <c r="Z197" s="63"/>
      <c r="AA197" s="34">
        <f>SUBTOTAL(9,AA191:AA196)</f>
        <v>157.94999999999999</v>
      </c>
      <c r="AB197" s="12">
        <f>SUBTOTAL(9,AB191:AB196)</f>
        <v>103.5</v>
      </c>
      <c r="AC197" s="75">
        <f>SUBTOTAL(9,AC191:AC196)</f>
        <v>261.45</v>
      </c>
    </row>
    <row r="198" spans="1:35" outlineLevel="2" x14ac:dyDescent="0.2">
      <c r="A198" s="103" t="s">
        <v>581</v>
      </c>
      <c r="B198" s="10" t="s">
        <v>39</v>
      </c>
      <c r="C198" s="10" t="s">
        <v>19</v>
      </c>
      <c r="D198" s="10" t="s">
        <v>484</v>
      </c>
      <c r="E198" s="10" t="s">
        <v>485</v>
      </c>
      <c r="F198" s="10" t="s">
        <v>486</v>
      </c>
      <c r="G198" s="67">
        <v>7.5</v>
      </c>
      <c r="H198" s="10" t="s">
        <v>47</v>
      </c>
      <c r="I198" s="57">
        <v>1</v>
      </c>
      <c r="J198" s="57">
        <v>18</v>
      </c>
      <c r="K198" s="57">
        <v>0</v>
      </c>
      <c r="L198" s="58">
        <v>4.5</v>
      </c>
      <c r="M198" s="27">
        <v>0</v>
      </c>
      <c r="N198" s="90">
        <f>J198*10/3/G198</f>
        <v>8</v>
      </c>
      <c r="O198" s="91">
        <f>L198*10/3/G198</f>
        <v>2</v>
      </c>
      <c r="P198" s="23">
        <v>20</v>
      </c>
      <c r="Q198" s="11">
        <v>1</v>
      </c>
      <c r="R198" s="11">
        <v>0</v>
      </c>
      <c r="S198" s="12">
        <v>1</v>
      </c>
      <c r="T198" s="27">
        <v>0</v>
      </c>
      <c r="U198" s="23">
        <v>60</v>
      </c>
      <c r="V198" s="11">
        <v>1</v>
      </c>
      <c r="W198" s="11">
        <v>0</v>
      </c>
      <c r="X198" s="12">
        <v>3</v>
      </c>
      <c r="Y198" s="30">
        <v>0</v>
      </c>
      <c r="Z198" s="63">
        <f>J198*(Q198+V198)+L198*(S198+X198)</f>
        <v>54</v>
      </c>
      <c r="AA198" s="34">
        <f>J198*Q198+L198*S198</f>
        <v>22.5</v>
      </c>
      <c r="AB198" s="12">
        <f>J198*V198+L198*X198</f>
        <v>31.5</v>
      </c>
      <c r="AC198" s="75">
        <f>Z198</f>
        <v>54</v>
      </c>
    </row>
    <row r="199" spans="1:35" s="4" customFormat="1" outlineLevel="2" x14ac:dyDescent="0.2">
      <c r="A199" s="9" t="s">
        <v>369</v>
      </c>
      <c r="B199" s="10" t="s">
        <v>39</v>
      </c>
      <c r="C199" s="10" t="s">
        <v>19</v>
      </c>
      <c r="D199" s="10" t="s">
        <v>376</v>
      </c>
      <c r="E199" s="10" t="s">
        <v>377</v>
      </c>
      <c r="F199" s="10" t="s">
        <v>378</v>
      </c>
      <c r="G199" s="67">
        <v>7.5</v>
      </c>
      <c r="H199" s="10" t="s">
        <v>18</v>
      </c>
      <c r="I199" s="57">
        <v>1</v>
      </c>
      <c r="J199" s="57">
        <v>9</v>
      </c>
      <c r="K199" s="57">
        <v>0</v>
      </c>
      <c r="L199" s="58">
        <v>13.5</v>
      </c>
      <c r="M199" s="27">
        <v>0</v>
      </c>
      <c r="N199" s="90">
        <f>J199*10/3/G199</f>
        <v>4</v>
      </c>
      <c r="O199" s="91">
        <f>L199*10/3/G199</f>
        <v>6</v>
      </c>
      <c r="P199" s="23">
        <v>40</v>
      </c>
      <c r="Q199" s="11">
        <v>1</v>
      </c>
      <c r="R199" s="11">
        <v>0</v>
      </c>
      <c r="S199" s="12">
        <v>2</v>
      </c>
      <c r="T199" s="27">
        <v>0</v>
      </c>
      <c r="U199" s="23">
        <v>60</v>
      </c>
      <c r="V199" s="11">
        <v>1</v>
      </c>
      <c r="W199" s="11">
        <v>0</v>
      </c>
      <c r="X199" s="12">
        <v>3</v>
      </c>
      <c r="Y199" s="30">
        <v>0</v>
      </c>
      <c r="Z199" s="63">
        <f>J199*(Q199+V199)+L199*(S199+X199)</f>
        <v>85.5</v>
      </c>
      <c r="AA199" s="34">
        <f>J199*Q199+L199*S199</f>
        <v>36</v>
      </c>
      <c r="AB199" s="12">
        <f>J199*V199+L199*X199</f>
        <v>49.5</v>
      </c>
      <c r="AC199" s="75">
        <f>Z199</f>
        <v>85.5</v>
      </c>
      <c r="AD199" s="79"/>
      <c r="AE199" s="79"/>
      <c r="AF199" s="5"/>
      <c r="AG199" s="61"/>
      <c r="AH199" s="61"/>
      <c r="AI199" s="5"/>
    </row>
    <row r="200" spans="1:35" outlineLevel="2" x14ac:dyDescent="0.2">
      <c r="A200" s="9" t="s">
        <v>38</v>
      </c>
      <c r="B200" s="10" t="s">
        <v>39</v>
      </c>
      <c r="C200" s="10" t="s">
        <v>19</v>
      </c>
      <c r="D200" s="10" t="s">
        <v>49</v>
      </c>
      <c r="E200" s="10" t="s">
        <v>50</v>
      </c>
      <c r="F200" s="10" t="s">
        <v>51</v>
      </c>
      <c r="G200" s="67">
        <v>7.5</v>
      </c>
      <c r="H200" s="10" t="s">
        <v>18</v>
      </c>
      <c r="I200" s="57">
        <v>1</v>
      </c>
      <c r="J200" s="57">
        <v>13.5</v>
      </c>
      <c r="K200" s="57">
        <v>0</v>
      </c>
      <c r="L200" s="58">
        <v>9</v>
      </c>
      <c r="M200" s="27">
        <v>0</v>
      </c>
      <c r="N200" s="90">
        <f>J200*10/3/G200</f>
        <v>6</v>
      </c>
      <c r="O200" s="91">
        <f>L200*10/3/G200</f>
        <v>4</v>
      </c>
      <c r="P200" s="23">
        <v>20</v>
      </c>
      <c r="Q200" s="11">
        <v>1</v>
      </c>
      <c r="R200" s="11">
        <v>0</v>
      </c>
      <c r="S200" s="12">
        <v>1</v>
      </c>
      <c r="T200" s="27">
        <v>0</v>
      </c>
      <c r="U200" s="23">
        <v>60</v>
      </c>
      <c r="V200" s="11">
        <v>1</v>
      </c>
      <c r="W200" s="11">
        <v>0</v>
      </c>
      <c r="X200" s="12">
        <v>3</v>
      </c>
      <c r="Y200" s="30">
        <v>0</v>
      </c>
      <c r="Z200" s="63">
        <f>J200*(Q200+V200)+L200*(S200+X200)</f>
        <v>63</v>
      </c>
      <c r="AA200" s="34">
        <f>J200*Q200+L200*S200</f>
        <v>22.5</v>
      </c>
      <c r="AB200" s="12">
        <f>J200*V200+L200*X200</f>
        <v>40.5</v>
      </c>
      <c r="AC200" s="75">
        <f>Z200</f>
        <v>63</v>
      </c>
      <c r="AD200" s="81"/>
    </row>
    <row r="201" spans="1:35" outlineLevel="2" x14ac:dyDescent="0.2">
      <c r="A201" s="103" t="s">
        <v>581</v>
      </c>
      <c r="B201" s="10" t="s">
        <v>39</v>
      </c>
      <c r="C201" s="10" t="s">
        <v>19</v>
      </c>
      <c r="D201" s="10" t="s">
        <v>487</v>
      </c>
      <c r="E201" s="10" t="s">
        <v>488</v>
      </c>
      <c r="F201" s="10" t="s">
        <v>489</v>
      </c>
      <c r="G201" s="67">
        <v>7.5</v>
      </c>
      <c r="H201" s="10" t="s">
        <v>47</v>
      </c>
      <c r="I201" s="57">
        <v>1</v>
      </c>
      <c r="J201" s="57">
        <v>18</v>
      </c>
      <c r="K201" s="57">
        <v>0</v>
      </c>
      <c r="L201" s="58">
        <v>4.5</v>
      </c>
      <c r="M201" s="27">
        <v>0</v>
      </c>
      <c r="N201" s="90">
        <f>J201*10/3/G201</f>
        <v>8</v>
      </c>
      <c r="O201" s="91">
        <f>L201*10/3/G201</f>
        <v>2</v>
      </c>
      <c r="P201" s="23">
        <v>40</v>
      </c>
      <c r="Q201" s="11">
        <v>1</v>
      </c>
      <c r="R201" s="11">
        <v>0</v>
      </c>
      <c r="S201" s="12">
        <v>2</v>
      </c>
      <c r="T201" s="27">
        <v>0</v>
      </c>
      <c r="U201" s="23">
        <v>60</v>
      </c>
      <c r="V201" s="11">
        <v>1</v>
      </c>
      <c r="W201" s="11">
        <v>0</v>
      </c>
      <c r="X201" s="12">
        <v>3</v>
      </c>
      <c r="Y201" s="30">
        <v>0</v>
      </c>
      <c r="Z201" s="63">
        <f>J201*(Q201+V201)+L201*(S201+X201)</f>
        <v>58.5</v>
      </c>
      <c r="AA201" s="34">
        <f>J201*Q201+L201*S201</f>
        <v>27</v>
      </c>
      <c r="AB201" s="12">
        <f>J201*V201+L201*X201</f>
        <v>31.5</v>
      </c>
      <c r="AC201" s="75">
        <f>Z201</f>
        <v>58.5</v>
      </c>
    </row>
    <row r="202" spans="1:35" outlineLevel="1" x14ac:dyDescent="0.2">
      <c r="A202" s="103"/>
      <c r="B202" s="10"/>
      <c r="C202" s="600" t="s">
        <v>905</v>
      </c>
      <c r="D202" s="10"/>
      <c r="E202" s="10"/>
      <c r="F202" s="10"/>
      <c r="G202" s="67"/>
      <c r="H202" s="10"/>
      <c r="I202" s="57"/>
      <c r="J202" s="57"/>
      <c r="K202" s="57"/>
      <c r="L202" s="58"/>
      <c r="M202" s="27"/>
      <c r="N202" s="90"/>
      <c r="O202" s="91"/>
      <c r="P202" s="23"/>
      <c r="Q202" s="11"/>
      <c r="R202" s="11"/>
      <c r="S202" s="12"/>
      <c r="T202" s="27"/>
      <c r="U202" s="23"/>
      <c r="V202" s="11"/>
      <c r="W202" s="11"/>
      <c r="X202" s="12"/>
      <c r="Y202" s="30"/>
      <c r="Z202" s="63"/>
      <c r="AA202" s="34">
        <f>SUBTOTAL(9,AA198:AA201)</f>
        <v>108</v>
      </c>
      <c r="AB202" s="12">
        <f>SUBTOTAL(9,AB198:AB201)</f>
        <v>153</v>
      </c>
      <c r="AC202" s="75">
        <f>SUBTOTAL(9,AC198:AC201)</f>
        <v>261</v>
      </c>
    </row>
    <row r="203" spans="1:35" outlineLevel="2" x14ac:dyDescent="0.2">
      <c r="A203" s="103" t="s">
        <v>581</v>
      </c>
      <c r="B203" s="10" t="s">
        <v>39</v>
      </c>
      <c r="C203" s="10" t="s">
        <v>23</v>
      </c>
      <c r="D203" s="10" t="s">
        <v>482</v>
      </c>
      <c r="E203" s="10" t="s">
        <v>477</v>
      </c>
      <c r="F203" s="10" t="s">
        <v>478</v>
      </c>
      <c r="G203" s="67">
        <v>6</v>
      </c>
      <c r="H203" s="10" t="s">
        <v>47</v>
      </c>
      <c r="I203" s="57">
        <v>1</v>
      </c>
      <c r="J203" s="57">
        <v>13.5</v>
      </c>
      <c r="K203" s="57">
        <v>0</v>
      </c>
      <c r="L203" s="58">
        <v>4.5</v>
      </c>
      <c r="M203" s="27">
        <v>0</v>
      </c>
      <c r="N203" s="90">
        <f>J203*10/3/G203</f>
        <v>7.5</v>
      </c>
      <c r="O203" s="91">
        <f>L203*10/3/G203</f>
        <v>2.5</v>
      </c>
      <c r="P203" s="23">
        <v>40</v>
      </c>
      <c r="Q203" s="11">
        <v>1</v>
      </c>
      <c r="R203" s="11">
        <v>0</v>
      </c>
      <c r="S203" s="12">
        <v>2</v>
      </c>
      <c r="T203" s="27">
        <v>0</v>
      </c>
      <c r="U203" s="23">
        <v>0</v>
      </c>
      <c r="V203" s="11">
        <v>0</v>
      </c>
      <c r="W203" s="11">
        <v>0</v>
      </c>
      <c r="X203" s="12">
        <v>0</v>
      </c>
      <c r="Y203" s="30">
        <v>0</v>
      </c>
      <c r="Z203" s="63">
        <f>J203*(Q203+V203)+L203*(S203+X203)</f>
        <v>22.5</v>
      </c>
      <c r="AA203" s="34">
        <f>J203*Q203+L203*S203</f>
        <v>22.5</v>
      </c>
      <c r="AB203" s="12">
        <f>J203*V203+L203*X203</f>
        <v>0</v>
      </c>
      <c r="AC203" s="75">
        <f>Z203</f>
        <v>22.5</v>
      </c>
    </row>
    <row r="204" spans="1:35" outlineLevel="2" x14ac:dyDescent="0.2">
      <c r="A204" s="9" t="s">
        <v>369</v>
      </c>
      <c r="B204" s="10" t="s">
        <v>39</v>
      </c>
      <c r="C204" s="10" t="s">
        <v>23</v>
      </c>
      <c r="D204" s="10" t="s">
        <v>379</v>
      </c>
      <c r="E204" s="10" t="s">
        <v>380</v>
      </c>
      <c r="F204" s="10" t="s">
        <v>381</v>
      </c>
      <c r="G204" s="67">
        <v>6</v>
      </c>
      <c r="H204" s="10" t="s">
        <v>18</v>
      </c>
      <c r="I204" s="57">
        <v>1</v>
      </c>
      <c r="J204" s="57">
        <v>9</v>
      </c>
      <c r="K204" s="57">
        <v>0</v>
      </c>
      <c r="L204" s="58">
        <v>9</v>
      </c>
      <c r="M204" s="27">
        <v>0</v>
      </c>
      <c r="N204" s="90">
        <f>J204*10/3/G204</f>
        <v>5</v>
      </c>
      <c r="O204" s="91">
        <f>L204*10/3/G204</f>
        <v>5</v>
      </c>
      <c r="P204" s="23">
        <v>40</v>
      </c>
      <c r="Q204" s="11">
        <v>1</v>
      </c>
      <c r="R204" s="11">
        <v>0</v>
      </c>
      <c r="S204" s="12">
        <v>2</v>
      </c>
      <c r="T204" s="27">
        <v>0</v>
      </c>
      <c r="U204" s="23">
        <v>0</v>
      </c>
      <c r="V204" s="11">
        <v>0</v>
      </c>
      <c r="W204" s="11">
        <v>0</v>
      </c>
      <c r="X204" s="12">
        <v>0</v>
      </c>
      <c r="Y204" s="30">
        <v>0</v>
      </c>
      <c r="Z204" s="63">
        <f>J204*(Q204+V204)+L204*(S204+X204)</f>
        <v>27</v>
      </c>
      <c r="AA204" s="34">
        <f>J204*Q204+L204*S204</f>
        <v>27</v>
      </c>
      <c r="AB204" s="12">
        <f>J204*V204+L204*X204</f>
        <v>0</v>
      </c>
      <c r="AC204" s="75">
        <f>Z204</f>
        <v>27</v>
      </c>
    </row>
    <row r="205" spans="1:35" outlineLevel="2" x14ac:dyDescent="0.2">
      <c r="A205" s="9" t="s">
        <v>38</v>
      </c>
      <c r="B205" s="10" t="s">
        <v>39</v>
      </c>
      <c r="C205" s="10" t="s">
        <v>23</v>
      </c>
      <c r="D205" s="10" t="s">
        <v>52</v>
      </c>
      <c r="E205" s="10" t="s">
        <v>53</v>
      </c>
      <c r="F205" s="10" t="s">
        <v>54</v>
      </c>
      <c r="G205" s="67">
        <v>6</v>
      </c>
      <c r="H205" s="10" t="s">
        <v>18</v>
      </c>
      <c r="I205" s="57">
        <v>1</v>
      </c>
      <c r="J205" s="57">
        <v>13.5</v>
      </c>
      <c r="K205" s="57">
        <v>0</v>
      </c>
      <c r="L205" s="58">
        <v>4.5</v>
      </c>
      <c r="M205" s="27">
        <v>0</v>
      </c>
      <c r="N205" s="90">
        <f>J205*10/3/G205</f>
        <v>7.5</v>
      </c>
      <c r="O205" s="91">
        <f>L205*10/3/G205</f>
        <v>2.5</v>
      </c>
      <c r="P205" s="23">
        <v>40</v>
      </c>
      <c r="Q205" s="11">
        <v>1</v>
      </c>
      <c r="R205" s="11">
        <v>0</v>
      </c>
      <c r="S205" s="12">
        <v>2</v>
      </c>
      <c r="T205" s="27">
        <v>0</v>
      </c>
      <c r="U205" s="23">
        <v>0</v>
      </c>
      <c r="V205" s="11">
        <v>0</v>
      </c>
      <c r="W205" s="11">
        <v>0</v>
      </c>
      <c r="X205" s="12">
        <v>0</v>
      </c>
      <c r="Y205" s="30">
        <v>0</v>
      </c>
      <c r="Z205" s="63">
        <f>J205*(Q205+V205)+L205*(S205+X205)</f>
        <v>22.5</v>
      </c>
      <c r="AA205" s="34">
        <f>J205*Q205+L205*S205</f>
        <v>22.5</v>
      </c>
      <c r="AB205" s="12">
        <f>J205*V205+L205*X205</f>
        <v>0</v>
      </c>
      <c r="AC205" s="75">
        <f>Z205</f>
        <v>22.5</v>
      </c>
    </row>
    <row r="206" spans="1:35" outlineLevel="2" x14ac:dyDescent="0.2">
      <c r="A206" s="9" t="s">
        <v>369</v>
      </c>
      <c r="B206" s="10" t="s">
        <v>39</v>
      </c>
      <c r="C206" s="10" t="s">
        <v>23</v>
      </c>
      <c r="D206" s="10" t="s">
        <v>382</v>
      </c>
      <c r="E206" s="10" t="s">
        <v>383</v>
      </c>
      <c r="F206" s="10" t="s">
        <v>384</v>
      </c>
      <c r="G206" s="67">
        <v>6</v>
      </c>
      <c r="H206" s="10" t="s">
        <v>18</v>
      </c>
      <c r="I206" s="57">
        <v>1</v>
      </c>
      <c r="J206" s="57">
        <v>9</v>
      </c>
      <c r="K206" s="57">
        <v>0</v>
      </c>
      <c r="L206" s="58">
        <v>9</v>
      </c>
      <c r="M206" s="27">
        <v>0</v>
      </c>
      <c r="N206" s="90">
        <f>J206*10/3/G206</f>
        <v>5</v>
      </c>
      <c r="O206" s="91">
        <f>L206*10/3/G206</f>
        <v>5</v>
      </c>
      <c r="P206" s="23">
        <v>60</v>
      </c>
      <c r="Q206" s="11">
        <v>1</v>
      </c>
      <c r="R206" s="11">
        <v>0</v>
      </c>
      <c r="S206" s="12">
        <v>3</v>
      </c>
      <c r="T206" s="27">
        <v>0</v>
      </c>
      <c r="U206" s="23">
        <v>0</v>
      </c>
      <c r="V206" s="11">
        <v>0</v>
      </c>
      <c r="W206" s="11">
        <v>0</v>
      </c>
      <c r="X206" s="12">
        <v>0</v>
      </c>
      <c r="Y206" s="30">
        <v>0</v>
      </c>
      <c r="Z206" s="63">
        <f>J206*(Q206+V206)+L206*(S206+X206)</f>
        <v>36</v>
      </c>
      <c r="AA206" s="34">
        <f>J206*Q206+L206*S206</f>
        <v>36</v>
      </c>
      <c r="AB206" s="12">
        <f>J206*V206+L206*X206</f>
        <v>0</v>
      </c>
      <c r="AC206" s="75">
        <f>Z206</f>
        <v>36</v>
      </c>
    </row>
    <row r="207" spans="1:35" outlineLevel="2" x14ac:dyDescent="0.2">
      <c r="A207" s="9" t="s">
        <v>38</v>
      </c>
      <c r="B207" s="10" t="s">
        <v>39</v>
      </c>
      <c r="C207" s="10" t="s">
        <v>23</v>
      </c>
      <c r="D207" s="10" t="s">
        <v>55</v>
      </c>
      <c r="E207" s="10" t="s">
        <v>56</v>
      </c>
      <c r="F207" s="10" t="s">
        <v>57</v>
      </c>
      <c r="G207" s="67">
        <v>6</v>
      </c>
      <c r="H207" s="10" t="s">
        <v>18</v>
      </c>
      <c r="I207" s="57">
        <v>1</v>
      </c>
      <c r="J207" s="57">
        <v>13.5</v>
      </c>
      <c r="K207" s="57">
        <v>0</v>
      </c>
      <c r="L207" s="58">
        <v>4.5</v>
      </c>
      <c r="M207" s="27">
        <v>0</v>
      </c>
      <c r="N207" s="90">
        <f>J207*10/3/G207</f>
        <v>7.5</v>
      </c>
      <c r="O207" s="91">
        <f>L207*10/3/G207</f>
        <v>2.5</v>
      </c>
      <c r="P207" s="23">
        <v>40</v>
      </c>
      <c r="Q207" s="11">
        <v>1</v>
      </c>
      <c r="R207" s="11">
        <v>0</v>
      </c>
      <c r="S207" s="12">
        <v>2</v>
      </c>
      <c r="T207" s="27">
        <v>0</v>
      </c>
      <c r="U207" s="23">
        <v>0</v>
      </c>
      <c r="V207" s="11">
        <v>0</v>
      </c>
      <c r="W207" s="11">
        <v>0</v>
      </c>
      <c r="X207" s="12">
        <v>0</v>
      </c>
      <c r="Y207" s="30">
        <v>0</v>
      </c>
      <c r="Z207" s="63">
        <f>J207*(Q207+V207)+L207*(S207+X207)</f>
        <v>22.5</v>
      </c>
      <c r="AA207" s="34">
        <f>J207*Q207+L207*S207</f>
        <v>22.5</v>
      </c>
      <c r="AB207" s="12">
        <f>J207*V207+L207*X207</f>
        <v>0</v>
      </c>
      <c r="AC207" s="75">
        <f>Z207</f>
        <v>22.5</v>
      </c>
    </row>
    <row r="208" spans="1:35" outlineLevel="1" x14ac:dyDescent="0.2">
      <c r="A208" s="9"/>
      <c r="B208" s="10"/>
      <c r="C208" s="600" t="s">
        <v>906</v>
      </c>
      <c r="D208" s="10"/>
      <c r="E208" s="10"/>
      <c r="F208" s="10"/>
      <c r="G208" s="67"/>
      <c r="H208" s="10"/>
      <c r="I208" s="57"/>
      <c r="J208" s="57"/>
      <c r="K208" s="57"/>
      <c r="L208" s="58"/>
      <c r="M208" s="27"/>
      <c r="N208" s="90"/>
      <c r="O208" s="91"/>
      <c r="P208" s="23"/>
      <c r="Q208" s="11"/>
      <c r="R208" s="11"/>
      <c r="S208" s="12"/>
      <c r="T208" s="27"/>
      <c r="U208" s="23"/>
      <c r="V208" s="11"/>
      <c r="W208" s="11"/>
      <c r="X208" s="12"/>
      <c r="Y208" s="30"/>
      <c r="Z208" s="63"/>
      <c r="AA208" s="34">
        <f>SUBTOTAL(9,AA203:AA207)</f>
        <v>130.5</v>
      </c>
      <c r="AB208" s="12">
        <f>SUBTOTAL(9,AB203:AB207)</f>
        <v>0</v>
      </c>
      <c r="AC208" s="75">
        <f>SUBTOTAL(9,AC203:AC207)</f>
        <v>130.5</v>
      </c>
    </row>
    <row r="209" spans="1:29" outlineLevel="2" x14ac:dyDescent="0.2">
      <c r="A209" s="9" t="s">
        <v>425</v>
      </c>
      <c r="B209" s="10" t="s">
        <v>39</v>
      </c>
      <c r="C209" s="10" t="s">
        <v>61</v>
      </c>
      <c r="D209" s="10" t="s">
        <v>429</v>
      </c>
      <c r="E209" s="10" t="s">
        <v>427</v>
      </c>
      <c r="F209" s="10" t="s">
        <v>428</v>
      </c>
      <c r="G209" s="67">
        <v>6</v>
      </c>
      <c r="H209" s="10" t="s">
        <v>47</v>
      </c>
      <c r="I209" s="57">
        <v>1</v>
      </c>
      <c r="J209" s="57">
        <v>11.25</v>
      </c>
      <c r="K209" s="57">
        <v>0</v>
      </c>
      <c r="L209" s="58">
        <v>6.75</v>
      </c>
      <c r="M209" s="27">
        <v>0</v>
      </c>
      <c r="N209" s="90">
        <f>J209*10/3/G209</f>
        <v>6.25</v>
      </c>
      <c r="O209" s="91">
        <f>L209*10/3/G209</f>
        <v>3.75</v>
      </c>
      <c r="P209" s="23">
        <v>0</v>
      </c>
      <c r="Q209" s="11">
        <v>0</v>
      </c>
      <c r="R209" s="11">
        <v>0</v>
      </c>
      <c r="S209" s="12">
        <v>0</v>
      </c>
      <c r="T209" s="27">
        <v>0</v>
      </c>
      <c r="U209" s="23">
        <v>40</v>
      </c>
      <c r="V209" s="11">
        <v>1</v>
      </c>
      <c r="W209" s="11">
        <v>0</v>
      </c>
      <c r="X209" s="12">
        <v>2</v>
      </c>
      <c r="Y209" s="30">
        <v>0</v>
      </c>
      <c r="Z209" s="63">
        <f>J209*(Q209+V209)+L209*(S209+X209)</f>
        <v>24.75</v>
      </c>
      <c r="AA209" s="34">
        <f>J209*Q209+L209*S209</f>
        <v>0</v>
      </c>
      <c r="AB209" s="12">
        <f>J209*V209+L209*X209</f>
        <v>24.75</v>
      </c>
      <c r="AC209" s="75">
        <f>Z209</f>
        <v>24.75</v>
      </c>
    </row>
    <row r="210" spans="1:29" outlineLevel="2" x14ac:dyDescent="0.2">
      <c r="A210" s="9" t="s">
        <v>492</v>
      </c>
      <c r="B210" s="10" t="s">
        <v>39</v>
      </c>
      <c r="C210" s="10" t="s">
        <v>61</v>
      </c>
      <c r="D210" s="10" t="s">
        <v>497</v>
      </c>
      <c r="E210" s="10" t="s">
        <v>498</v>
      </c>
      <c r="F210" s="10" t="s">
        <v>499</v>
      </c>
      <c r="G210" s="67">
        <v>6</v>
      </c>
      <c r="H210" s="10" t="s">
        <v>47</v>
      </c>
      <c r="I210" s="57">
        <v>1</v>
      </c>
      <c r="J210" s="57">
        <v>13.5</v>
      </c>
      <c r="K210" s="57">
        <v>0</v>
      </c>
      <c r="L210" s="58">
        <v>4.5</v>
      </c>
      <c r="M210" s="27">
        <v>0</v>
      </c>
      <c r="N210" s="90">
        <f>J210*10/3/G210</f>
        <v>7.5</v>
      </c>
      <c r="O210" s="91">
        <f>L210*10/3/G210</f>
        <v>2.5</v>
      </c>
      <c r="P210" s="23">
        <v>0</v>
      </c>
      <c r="Q210" s="11">
        <v>0</v>
      </c>
      <c r="R210" s="11">
        <v>0</v>
      </c>
      <c r="S210" s="12">
        <v>0</v>
      </c>
      <c r="T210" s="27">
        <v>0</v>
      </c>
      <c r="U210" s="23">
        <v>40</v>
      </c>
      <c r="V210" s="11">
        <v>1</v>
      </c>
      <c r="W210" s="11">
        <v>0</v>
      </c>
      <c r="X210" s="12">
        <v>2</v>
      </c>
      <c r="Y210" s="30">
        <v>0</v>
      </c>
      <c r="Z210" s="63">
        <f>J210*(Q210+V210)+L210*(S210+X210)</f>
        <v>22.5</v>
      </c>
      <c r="AA210" s="34">
        <f>J210*Q210+L210*S210</f>
        <v>0</v>
      </c>
      <c r="AB210" s="12">
        <f>J210*V210+L210*X210</f>
        <v>22.5</v>
      </c>
      <c r="AC210" s="75">
        <f>Z210</f>
        <v>22.5</v>
      </c>
    </row>
    <row r="211" spans="1:29" outlineLevel="2" x14ac:dyDescent="0.2">
      <c r="A211" s="9" t="s">
        <v>38</v>
      </c>
      <c r="B211" s="10" t="s">
        <v>39</v>
      </c>
      <c r="C211" s="10" t="s">
        <v>61</v>
      </c>
      <c r="D211" s="10" t="s">
        <v>58</v>
      </c>
      <c r="E211" s="10" t="s">
        <v>59</v>
      </c>
      <c r="F211" s="10" t="s">
        <v>60</v>
      </c>
      <c r="G211" s="67">
        <v>6</v>
      </c>
      <c r="H211" s="10" t="s">
        <v>18</v>
      </c>
      <c r="I211" s="57">
        <v>1</v>
      </c>
      <c r="J211" s="57">
        <v>13.5</v>
      </c>
      <c r="K211" s="57">
        <v>0</v>
      </c>
      <c r="L211" s="58">
        <v>4.5</v>
      </c>
      <c r="M211" s="27">
        <v>0</v>
      </c>
      <c r="N211" s="90">
        <f>J211*10/3/G211</f>
        <v>7.5</v>
      </c>
      <c r="O211" s="91">
        <f>L211*10/3/G211</f>
        <v>2.5</v>
      </c>
      <c r="P211" s="23">
        <v>0</v>
      </c>
      <c r="Q211" s="11">
        <v>0</v>
      </c>
      <c r="R211" s="11">
        <v>0</v>
      </c>
      <c r="S211" s="12">
        <v>0</v>
      </c>
      <c r="T211" s="27">
        <v>0</v>
      </c>
      <c r="U211" s="23">
        <v>40</v>
      </c>
      <c r="V211" s="11">
        <v>1</v>
      </c>
      <c r="W211" s="11">
        <v>0</v>
      </c>
      <c r="X211" s="12">
        <v>2</v>
      </c>
      <c r="Y211" s="30">
        <v>0</v>
      </c>
      <c r="Z211" s="63">
        <f>J211*(Q211+V211)+L211*(S211+X211)</f>
        <v>22.5</v>
      </c>
      <c r="AA211" s="34">
        <f>J211*Q211+L211*S211</f>
        <v>0</v>
      </c>
      <c r="AB211" s="12">
        <f>J211*V211+L211*X211</f>
        <v>22.5</v>
      </c>
      <c r="AC211" s="75">
        <f>Z211</f>
        <v>22.5</v>
      </c>
    </row>
    <row r="212" spans="1:29" outlineLevel="2" x14ac:dyDescent="0.2">
      <c r="A212" s="9" t="s">
        <v>369</v>
      </c>
      <c r="B212" s="10" t="s">
        <v>39</v>
      </c>
      <c r="C212" s="10" t="s">
        <v>61</v>
      </c>
      <c r="D212" s="10" t="s">
        <v>385</v>
      </c>
      <c r="E212" s="10" t="s">
        <v>386</v>
      </c>
      <c r="F212" s="10" t="s">
        <v>387</v>
      </c>
      <c r="G212" s="67">
        <v>6</v>
      </c>
      <c r="H212" s="10" t="s">
        <v>18</v>
      </c>
      <c r="I212" s="57">
        <v>1</v>
      </c>
      <c r="J212" s="57">
        <v>9</v>
      </c>
      <c r="K212" s="57">
        <v>0</v>
      </c>
      <c r="L212" s="58">
        <v>9</v>
      </c>
      <c r="M212" s="27">
        <v>0</v>
      </c>
      <c r="N212" s="90">
        <f>J212*10/3/G212</f>
        <v>5</v>
      </c>
      <c r="O212" s="91">
        <f>L212*10/3/G212</f>
        <v>5</v>
      </c>
      <c r="P212" s="23">
        <v>0</v>
      </c>
      <c r="Q212" s="11">
        <v>0</v>
      </c>
      <c r="R212" s="11">
        <v>0</v>
      </c>
      <c r="S212" s="12">
        <v>0</v>
      </c>
      <c r="T212" s="27">
        <v>0</v>
      </c>
      <c r="U212" s="23">
        <v>40</v>
      </c>
      <c r="V212" s="11">
        <v>1</v>
      </c>
      <c r="W212" s="11">
        <v>0</v>
      </c>
      <c r="X212" s="12">
        <v>2</v>
      </c>
      <c r="Y212" s="30">
        <v>0</v>
      </c>
      <c r="Z212" s="63">
        <f>J212*(Q212+V212)+L212*(S212+X212)</f>
        <v>27</v>
      </c>
      <c r="AA212" s="34">
        <f>J212*Q212+L212*S212</f>
        <v>0</v>
      </c>
      <c r="AB212" s="12">
        <f>J212*V212+L212*X212</f>
        <v>27</v>
      </c>
      <c r="AC212" s="75">
        <f>Z212</f>
        <v>27</v>
      </c>
    </row>
    <row r="213" spans="1:29" outlineLevel="2" x14ac:dyDescent="0.2">
      <c r="A213" s="9" t="s">
        <v>369</v>
      </c>
      <c r="B213" s="10" t="s">
        <v>39</v>
      </c>
      <c r="C213" s="98" t="s">
        <v>61</v>
      </c>
      <c r="D213" s="10" t="s">
        <v>394</v>
      </c>
      <c r="E213" s="10" t="s">
        <v>395</v>
      </c>
      <c r="F213" s="10" t="s">
        <v>396</v>
      </c>
      <c r="G213" s="67">
        <v>6</v>
      </c>
      <c r="H213" s="10" t="s">
        <v>102</v>
      </c>
      <c r="I213" s="57">
        <v>1</v>
      </c>
      <c r="J213" s="57">
        <f>(4.5+$AE$30)*I213</f>
        <v>9</v>
      </c>
      <c r="K213" s="57">
        <v>0</v>
      </c>
      <c r="L213" s="58">
        <v>9</v>
      </c>
      <c r="M213" s="27">
        <v>0</v>
      </c>
      <c r="N213" s="90">
        <f>J213*10/3/G213</f>
        <v>5</v>
      </c>
      <c r="O213" s="91">
        <f>L213*10/3/G213</f>
        <v>5</v>
      </c>
      <c r="P213" s="23">
        <v>0</v>
      </c>
      <c r="Q213" s="11">
        <v>0</v>
      </c>
      <c r="R213" s="11">
        <v>0</v>
      </c>
      <c r="S213" s="12">
        <v>0</v>
      </c>
      <c r="T213" s="27">
        <v>0</v>
      </c>
      <c r="U213" s="23">
        <v>40</v>
      </c>
      <c r="V213" s="11">
        <v>1</v>
      </c>
      <c r="W213" s="11">
        <v>0</v>
      </c>
      <c r="X213" s="12">
        <v>2</v>
      </c>
      <c r="Y213" s="30">
        <v>0</v>
      </c>
      <c r="Z213" s="63">
        <f>J213*(Q213+V213)+L213*(S213+X213)</f>
        <v>27</v>
      </c>
      <c r="AA213" s="34">
        <f>J213*Q213+L213*S213</f>
        <v>0</v>
      </c>
      <c r="AB213" s="12">
        <f>J213*V213+L213*X213</f>
        <v>27</v>
      </c>
      <c r="AC213" s="75">
        <f>Z213</f>
        <v>27</v>
      </c>
    </row>
    <row r="214" spans="1:29" outlineLevel="1" x14ac:dyDescent="0.2">
      <c r="A214" s="9"/>
      <c r="B214" s="10"/>
      <c r="C214" s="608" t="s">
        <v>907</v>
      </c>
      <c r="D214" s="10"/>
      <c r="E214" s="10"/>
      <c r="F214" s="10"/>
      <c r="G214" s="67"/>
      <c r="H214" s="10"/>
      <c r="I214" s="57"/>
      <c r="J214" s="57"/>
      <c r="K214" s="57"/>
      <c r="L214" s="58"/>
      <c r="M214" s="27"/>
      <c r="N214" s="90"/>
      <c r="O214" s="91"/>
      <c r="P214" s="23"/>
      <c r="Q214" s="11"/>
      <c r="R214" s="11"/>
      <c r="S214" s="12"/>
      <c r="T214" s="27"/>
      <c r="U214" s="23"/>
      <c r="V214" s="11"/>
      <c r="W214" s="11"/>
      <c r="X214" s="12"/>
      <c r="Y214" s="30"/>
      <c r="Z214" s="63"/>
      <c r="AA214" s="34">
        <f>SUBTOTAL(9,AA209:AA213)</f>
        <v>0</v>
      </c>
      <c r="AB214" s="12">
        <f>SUBTOTAL(9,AB209:AB213)</f>
        <v>123.75</v>
      </c>
      <c r="AC214" s="75">
        <f>SUBTOTAL(9,AC209:AC213)</f>
        <v>123.75</v>
      </c>
    </row>
    <row r="215" spans="1:29" outlineLevel="2" x14ac:dyDescent="0.2">
      <c r="A215" s="9" t="s">
        <v>492</v>
      </c>
      <c r="B215" s="10" t="s">
        <v>39</v>
      </c>
      <c r="C215" s="10" t="s">
        <v>27</v>
      </c>
      <c r="D215" s="10" t="s">
        <v>500</v>
      </c>
      <c r="E215" s="10" t="s">
        <v>501</v>
      </c>
      <c r="F215" s="10" t="s">
        <v>502</v>
      </c>
      <c r="G215" s="67">
        <v>6</v>
      </c>
      <c r="H215" s="10" t="s">
        <v>18</v>
      </c>
      <c r="I215" s="57">
        <v>1</v>
      </c>
      <c r="J215" s="57">
        <v>13.5</v>
      </c>
      <c r="K215" s="57">
        <v>0</v>
      </c>
      <c r="L215" s="58">
        <v>4.5</v>
      </c>
      <c r="M215" s="27">
        <v>0</v>
      </c>
      <c r="N215" s="90">
        <f>J215*10/3/G215</f>
        <v>7.5</v>
      </c>
      <c r="O215" s="91">
        <f>L215*10/3/G215</f>
        <v>2.5</v>
      </c>
      <c r="P215" s="23">
        <v>20</v>
      </c>
      <c r="Q215" s="11">
        <v>1</v>
      </c>
      <c r="R215" s="11">
        <v>0</v>
      </c>
      <c r="S215" s="12">
        <v>1</v>
      </c>
      <c r="T215" s="27">
        <v>0</v>
      </c>
      <c r="U215" s="23">
        <v>0</v>
      </c>
      <c r="V215" s="11">
        <v>0</v>
      </c>
      <c r="W215" s="11">
        <v>0</v>
      </c>
      <c r="X215" s="12">
        <v>0</v>
      </c>
      <c r="Y215" s="30">
        <v>0</v>
      </c>
      <c r="Z215" s="63">
        <f>J215*(Q215+V215)+L215*(S215+X215)</f>
        <v>18</v>
      </c>
      <c r="AA215" s="34">
        <f>J215*Q215+L215*S215</f>
        <v>18</v>
      </c>
      <c r="AB215" s="12">
        <f>J215*V215+L215*X215</f>
        <v>0</v>
      </c>
      <c r="AC215" s="75">
        <f>Z215</f>
        <v>18</v>
      </c>
    </row>
    <row r="216" spans="1:29" outlineLevel="2" x14ac:dyDescent="0.2">
      <c r="A216" s="9" t="s">
        <v>369</v>
      </c>
      <c r="B216" s="10" t="s">
        <v>39</v>
      </c>
      <c r="C216" s="98" t="s">
        <v>27</v>
      </c>
      <c r="D216" s="10" t="s">
        <v>388</v>
      </c>
      <c r="E216" s="10" t="s">
        <v>389</v>
      </c>
      <c r="F216" s="10" t="s">
        <v>390</v>
      </c>
      <c r="G216" s="67">
        <v>6</v>
      </c>
      <c r="H216" s="10" t="s">
        <v>18</v>
      </c>
      <c r="I216" s="57">
        <v>1</v>
      </c>
      <c r="J216" s="57">
        <v>9</v>
      </c>
      <c r="K216" s="57">
        <v>0</v>
      </c>
      <c r="L216" s="58">
        <v>9</v>
      </c>
      <c r="M216" s="27">
        <v>0</v>
      </c>
      <c r="N216" s="90">
        <f>J216*10/3/G216</f>
        <v>5</v>
      </c>
      <c r="O216" s="91">
        <f>L216*10/3/G216</f>
        <v>5</v>
      </c>
      <c r="P216" s="23">
        <v>40</v>
      </c>
      <c r="Q216" s="11">
        <v>1</v>
      </c>
      <c r="R216" s="11">
        <v>0</v>
      </c>
      <c r="S216" s="12">
        <v>2</v>
      </c>
      <c r="T216" s="27">
        <v>0</v>
      </c>
      <c r="U216" s="23">
        <v>0</v>
      </c>
      <c r="V216" s="11">
        <v>0</v>
      </c>
      <c r="W216" s="11">
        <v>0</v>
      </c>
      <c r="X216" s="12">
        <v>0</v>
      </c>
      <c r="Y216" s="30">
        <v>0</v>
      </c>
      <c r="Z216" s="63">
        <f>J216*(Q216+V216)+L216*(S216+X216)</f>
        <v>27</v>
      </c>
      <c r="AA216" s="34">
        <f>J216*Q216+L216*S216</f>
        <v>27</v>
      </c>
      <c r="AB216" s="12">
        <f>J216*V216+L216*X216</f>
        <v>0</v>
      </c>
      <c r="AC216" s="75">
        <f>Z216</f>
        <v>27</v>
      </c>
    </row>
    <row r="217" spans="1:29" outlineLevel="2" x14ac:dyDescent="0.2">
      <c r="A217" s="9" t="s">
        <v>38</v>
      </c>
      <c r="B217" s="10" t="s">
        <v>39</v>
      </c>
      <c r="C217" s="10" t="s">
        <v>27</v>
      </c>
      <c r="D217" s="10" t="s">
        <v>62</v>
      </c>
      <c r="E217" s="10" t="s">
        <v>63</v>
      </c>
      <c r="F217" s="10" t="s">
        <v>64</v>
      </c>
      <c r="G217" s="67">
        <v>6</v>
      </c>
      <c r="H217" s="10" t="s">
        <v>18</v>
      </c>
      <c r="I217" s="57">
        <v>1</v>
      </c>
      <c r="J217" s="57">
        <v>13.5</v>
      </c>
      <c r="K217" s="57">
        <v>0</v>
      </c>
      <c r="L217" s="58">
        <v>4.5</v>
      </c>
      <c r="M217" s="27">
        <v>0</v>
      </c>
      <c r="N217" s="90">
        <f>J217*10/3/G217</f>
        <v>7.5</v>
      </c>
      <c r="O217" s="91">
        <f>L217*10/3/G217</f>
        <v>2.5</v>
      </c>
      <c r="P217" s="23">
        <v>20</v>
      </c>
      <c r="Q217" s="11">
        <v>1</v>
      </c>
      <c r="R217" s="11">
        <v>0</v>
      </c>
      <c r="S217" s="12">
        <v>1</v>
      </c>
      <c r="T217" s="27">
        <v>0</v>
      </c>
      <c r="U217" s="23">
        <v>0</v>
      </c>
      <c r="V217" s="11">
        <v>0</v>
      </c>
      <c r="W217" s="11">
        <v>0</v>
      </c>
      <c r="X217" s="12">
        <v>0</v>
      </c>
      <c r="Y217" s="30">
        <v>0</v>
      </c>
      <c r="Z217" s="63">
        <f>J217*(Q217+V217)+L217*(S217+X217)</f>
        <v>18</v>
      </c>
      <c r="AA217" s="34">
        <f>J217*Q217+L217*S217</f>
        <v>18</v>
      </c>
      <c r="AB217" s="12">
        <f>J217*V217+L217*X217</f>
        <v>0</v>
      </c>
      <c r="AC217" s="75">
        <f>Z217</f>
        <v>18</v>
      </c>
    </row>
    <row r="218" spans="1:29" outlineLevel="2" x14ac:dyDescent="0.2">
      <c r="A218" s="9" t="s">
        <v>38</v>
      </c>
      <c r="B218" s="10" t="s">
        <v>39</v>
      </c>
      <c r="C218" s="10" t="s">
        <v>27</v>
      </c>
      <c r="D218" s="10" t="s">
        <v>65</v>
      </c>
      <c r="E218" s="10" t="s">
        <v>66</v>
      </c>
      <c r="F218" s="10" t="s">
        <v>67</v>
      </c>
      <c r="G218" s="67">
        <v>6</v>
      </c>
      <c r="H218" s="10" t="s">
        <v>18</v>
      </c>
      <c r="I218" s="57">
        <v>1</v>
      </c>
      <c r="J218" s="57">
        <v>13.5</v>
      </c>
      <c r="K218" s="57">
        <v>0</v>
      </c>
      <c r="L218" s="58">
        <v>4.5</v>
      </c>
      <c r="M218" s="27">
        <v>0</v>
      </c>
      <c r="N218" s="90">
        <f>J218*10/3/G218</f>
        <v>7.5</v>
      </c>
      <c r="O218" s="91">
        <f>L218*10/3/G218</f>
        <v>2.5</v>
      </c>
      <c r="P218" s="23">
        <v>20</v>
      </c>
      <c r="Q218" s="11">
        <v>1</v>
      </c>
      <c r="R218" s="11">
        <v>0</v>
      </c>
      <c r="S218" s="12">
        <v>1</v>
      </c>
      <c r="T218" s="27">
        <v>0</v>
      </c>
      <c r="U218" s="23">
        <v>0</v>
      </c>
      <c r="V218" s="11">
        <v>0</v>
      </c>
      <c r="W218" s="11">
        <v>0</v>
      </c>
      <c r="X218" s="12">
        <v>0</v>
      </c>
      <c r="Y218" s="30">
        <v>0</v>
      </c>
      <c r="Z218" s="63">
        <f>J218*(Q218+V218)+L218*(S218+X218)</f>
        <v>18</v>
      </c>
      <c r="AA218" s="34">
        <f>J218*Q218+L218*S218</f>
        <v>18</v>
      </c>
      <c r="AB218" s="12">
        <f>J218*V218+L218*X218</f>
        <v>0</v>
      </c>
      <c r="AC218" s="75">
        <f>Z218</f>
        <v>18</v>
      </c>
    </row>
    <row r="219" spans="1:29" outlineLevel="2" x14ac:dyDescent="0.2">
      <c r="A219" s="9" t="s">
        <v>38</v>
      </c>
      <c r="B219" s="10" t="s">
        <v>39</v>
      </c>
      <c r="C219" s="10" t="s">
        <v>27</v>
      </c>
      <c r="D219" s="10" t="s">
        <v>68</v>
      </c>
      <c r="E219" s="10" t="s">
        <v>69</v>
      </c>
      <c r="F219" s="10" t="s">
        <v>70</v>
      </c>
      <c r="G219" s="67">
        <v>6</v>
      </c>
      <c r="H219" s="10" t="s">
        <v>18</v>
      </c>
      <c r="I219" s="57">
        <v>1</v>
      </c>
      <c r="J219" s="57">
        <v>13.5</v>
      </c>
      <c r="K219" s="57">
        <v>0</v>
      </c>
      <c r="L219" s="58">
        <v>4.5</v>
      </c>
      <c r="M219" s="27">
        <v>0</v>
      </c>
      <c r="N219" s="90">
        <f>J219*10/3/G219</f>
        <v>7.5</v>
      </c>
      <c r="O219" s="91">
        <f>L219*10/3/G219</f>
        <v>2.5</v>
      </c>
      <c r="P219" s="23">
        <v>20</v>
      </c>
      <c r="Q219" s="11">
        <v>1</v>
      </c>
      <c r="R219" s="11">
        <v>0</v>
      </c>
      <c r="S219" s="12">
        <v>1</v>
      </c>
      <c r="T219" s="27">
        <v>0</v>
      </c>
      <c r="U219" s="23">
        <v>0</v>
      </c>
      <c r="V219" s="11">
        <v>0</v>
      </c>
      <c r="W219" s="11">
        <v>0</v>
      </c>
      <c r="X219" s="12">
        <v>0</v>
      </c>
      <c r="Y219" s="30">
        <v>0</v>
      </c>
      <c r="Z219" s="63">
        <f>J219*(Q219+V219)+L219*(S219+X219)</f>
        <v>18</v>
      </c>
      <c r="AA219" s="34">
        <f>J219*Q219+L219*S219</f>
        <v>18</v>
      </c>
      <c r="AB219" s="12">
        <f>J219*V219+L219*X219</f>
        <v>0</v>
      </c>
      <c r="AC219" s="75">
        <f>Z219</f>
        <v>18</v>
      </c>
    </row>
    <row r="220" spans="1:29" outlineLevel="1" x14ac:dyDescent="0.2">
      <c r="A220" s="9"/>
      <c r="B220" s="10"/>
      <c r="C220" s="600" t="s">
        <v>908</v>
      </c>
      <c r="D220" s="10"/>
      <c r="E220" s="10"/>
      <c r="F220" s="10"/>
      <c r="G220" s="67"/>
      <c r="H220" s="10"/>
      <c r="I220" s="57"/>
      <c r="J220" s="57"/>
      <c r="K220" s="57"/>
      <c r="L220" s="58"/>
      <c r="M220" s="27"/>
      <c r="N220" s="90"/>
      <c r="O220" s="91"/>
      <c r="P220" s="23"/>
      <c r="Q220" s="11"/>
      <c r="R220" s="11"/>
      <c r="S220" s="12"/>
      <c r="T220" s="27"/>
      <c r="U220" s="23"/>
      <c r="V220" s="11"/>
      <c r="W220" s="11"/>
      <c r="X220" s="12"/>
      <c r="Y220" s="30"/>
      <c r="Z220" s="63"/>
      <c r="AA220" s="34">
        <f>SUBTOTAL(9,AA215:AA219)</f>
        <v>99</v>
      </c>
      <c r="AB220" s="12">
        <f>SUBTOTAL(9,AB215:AB219)</f>
        <v>0</v>
      </c>
      <c r="AC220" s="75">
        <f>SUBTOTAL(9,AC215:AC219)</f>
        <v>99</v>
      </c>
    </row>
    <row r="221" spans="1:29" outlineLevel="2" x14ac:dyDescent="0.2">
      <c r="A221" s="9" t="s">
        <v>492</v>
      </c>
      <c r="B221" s="10" t="s">
        <v>39</v>
      </c>
      <c r="C221" s="10" t="s">
        <v>43</v>
      </c>
      <c r="D221" s="10" t="s">
        <v>503</v>
      </c>
      <c r="E221" s="10" t="s">
        <v>504</v>
      </c>
      <c r="F221" s="10" t="s">
        <v>505</v>
      </c>
      <c r="G221" s="67">
        <v>6</v>
      </c>
      <c r="H221" s="10" t="s">
        <v>18</v>
      </c>
      <c r="I221" s="57">
        <v>1</v>
      </c>
      <c r="J221" s="57">
        <v>13.5</v>
      </c>
      <c r="K221" s="57">
        <v>0</v>
      </c>
      <c r="L221" s="58">
        <v>4.5</v>
      </c>
      <c r="M221" s="27">
        <v>0</v>
      </c>
      <c r="N221" s="90">
        <f t="shared" ref="N221:N225" si="99">J221*10/3/G221</f>
        <v>7.5</v>
      </c>
      <c r="O221" s="91">
        <f t="shared" ref="O221:O225" si="100">L221*10/3/G221</f>
        <v>2.5</v>
      </c>
      <c r="P221" s="23">
        <v>0</v>
      </c>
      <c r="Q221" s="11">
        <v>0</v>
      </c>
      <c r="R221" s="11">
        <v>0</v>
      </c>
      <c r="S221" s="12">
        <v>0</v>
      </c>
      <c r="T221" s="27">
        <v>0</v>
      </c>
      <c r="U221" s="23">
        <v>20</v>
      </c>
      <c r="V221" s="11">
        <v>1</v>
      </c>
      <c r="W221" s="11">
        <v>0</v>
      </c>
      <c r="X221" s="12">
        <v>1</v>
      </c>
      <c r="Y221" s="30">
        <v>0</v>
      </c>
      <c r="Z221" s="63">
        <f t="shared" ref="Z221:Z225" si="101">J221*(Q221+V221)+L221*(S221+X221)</f>
        <v>18</v>
      </c>
      <c r="AA221" s="34">
        <f t="shared" ref="AA221:AA225" si="102">J221*Q221+L221*S221</f>
        <v>0</v>
      </c>
      <c r="AB221" s="12">
        <f t="shared" ref="AB221:AB225" si="103">J221*V221+L221*X221</f>
        <v>18</v>
      </c>
      <c r="AC221" s="75">
        <f t="shared" ref="AC221:AC225" si="104">Z221</f>
        <v>18</v>
      </c>
    </row>
    <row r="222" spans="1:29" outlineLevel="2" x14ac:dyDescent="0.2">
      <c r="A222" s="9" t="s">
        <v>38</v>
      </c>
      <c r="B222" s="10" t="s">
        <v>39</v>
      </c>
      <c r="C222" s="10" t="s">
        <v>43</v>
      </c>
      <c r="D222" s="10" t="s">
        <v>40</v>
      </c>
      <c r="E222" s="10" t="s">
        <v>41</v>
      </c>
      <c r="F222" s="10" t="s">
        <v>42</v>
      </c>
      <c r="G222" s="67">
        <v>6</v>
      </c>
      <c r="H222" s="10" t="s">
        <v>18</v>
      </c>
      <c r="I222" s="57">
        <v>1</v>
      </c>
      <c r="J222" s="57">
        <v>18</v>
      </c>
      <c r="K222" s="57">
        <v>0</v>
      </c>
      <c r="L222" s="58">
        <v>0</v>
      </c>
      <c r="M222" s="27">
        <v>0</v>
      </c>
      <c r="N222" s="90">
        <f t="shared" si="99"/>
        <v>10</v>
      </c>
      <c r="O222" s="91">
        <f t="shared" si="100"/>
        <v>0</v>
      </c>
      <c r="P222" s="23">
        <v>0</v>
      </c>
      <c r="Q222" s="11">
        <v>0</v>
      </c>
      <c r="R222" s="11">
        <v>0</v>
      </c>
      <c r="S222" s="12">
        <v>0</v>
      </c>
      <c r="T222" s="27">
        <v>0</v>
      </c>
      <c r="U222" s="23">
        <v>20</v>
      </c>
      <c r="V222" s="11">
        <v>1</v>
      </c>
      <c r="W222" s="11">
        <v>0</v>
      </c>
      <c r="X222" s="12">
        <v>1</v>
      </c>
      <c r="Y222" s="30">
        <v>0</v>
      </c>
      <c r="Z222" s="63">
        <f t="shared" si="101"/>
        <v>18</v>
      </c>
      <c r="AA222" s="34">
        <f t="shared" si="102"/>
        <v>0</v>
      </c>
      <c r="AB222" s="12">
        <f t="shared" si="103"/>
        <v>18</v>
      </c>
      <c r="AC222" s="75">
        <f t="shared" si="104"/>
        <v>18</v>
      </c>
    </row>
    <row r="223" spans="1:29" outlineLevel="2" x14ac:dyDescent="0.2">
      <c r="A223" s="9" t="s">
        <v>492</v>
      </c>
      <c r="B223" s="10" t="s">
        <v>39</v>
      </c>
      <c r="C223" s="10" t="s">
        <v>43</v>
      </c>
      <c r="D223" s="10" t="s">
        <v>506</v>
      </c>
      <c r="E223" s="10" t="s">
        <v>507</v>
      </c>
      <c r="F223" s="10" t="s">
        <v>508</v>
      </c>
      <c r="G223" s="67">
        <v>6</v>
      </c>
      <c r="H223" s="10" t="s">
        <v>18</v>
      </c>
      <c r="I223" s="57">
        <v>1</v>
      </c>
      <c r="J223" s="57">
        <v>0</v>
      </c>
      <c r="K223" s="57">
        <v>0</v>
      </c>
      <c r="L223" s="58">
        <v>18</v>
      </c>
      <c r="M223" s="27">
        <v>0</v>
      </c>
      <c r="N223" s="90">
        <f t="shared" si="99"/>
        <v>0</v>
      </c>
      <c r="O223" s="91">
        <f t="shared" si="100"/>
        <v>10</v>
      </c>
      <c r="P223" s="23">
        <v>0</v>
      </c>
      <c r="Q223" s="11">
        <v>0</v>
      </c>
      <c r="R223" s="11">
        <v>0</v>
      </c>
      <c r="S223" s="12">
        <v>0</v>
      </c>
      <c r="T223" s="27">
        <v>0</v>
      </c>
      <c r="U223" s="23">
        <v>32</v>
      </c>
      <c r="V223" s="11">
        <v>1</v>
      </c>
      <c r="W223" s="11">
        <v>0</v>
      </c>
      <c r="X223" s="12">
        <v>2</v>
      </c>
      <c r="Y223" s="30">
        <v>0</v>
      </c>
      <c r="Z223" s="63">
        <f t="shared" si="101"/>
        <v>36</v>
      </c>
      <c r="AA223" s="34">
        <f t="shared" si="102"/>
        <v>0</v>
      </c>
      <c r="AB223" s="12">
        <f t="shared" si="103"/>
        <v>36</v>
      </c>
      <c r="AC223" s="75">
        <f t="shared" si="104"/>
        <v>36</v>
      </c>
    </row>
    <row r="224" spans="1:29" outlineLevel="2" x14ac:dyDescent="0.2">
      <c r="A224" s="9" t="s">
        <v>38</v>
      </c>
      <c r="B224" s="10" t="s">
        <v>39</v>
      </c>
      <c r="C224" s="10" t="s">
        <v>43</v>
      </c>
      <c r="D224" s="10" t="s">
        <v>71</v>
      </c>
      <c r="E224" s="10" t="s">
        <v>72</v>
      </c>
      <c r="F224" s="10" t="s">
        <v>73</v>
      </c>
      <c r="G224" s="67">
        <v>6</v>
      </c>
      <c r="H224" s="10" t="s">
        <v>18</v>
      </c>
      <c r="I224" s="57">
        <v>1</v>
      </c>
      <c r="J224" s="57">
        <v>9</v>
      </c>
      <c r="K224" s="57">
        <v>0</v>
      </c>
      <c r="L224" s="58">
        <v>9</v>
      </c>
      <c r="M224" s="27">
        <v>0</v>
      </c>
      <c r="N224" s="90">
        <f t="shared" si="99"/>
        <v>5</v>
      </c>
      <c r="O224" s="91">
        <f t="shared" si="100"/>
        <v>5</v>
      </c>
      <c r="P224" s="23">
        <v>0</v>
      </c>
      <c r="Q224" s="11">
        <v>0</v>
      </c>
      <c r="R224" s="11">
        <v>0</v>
      </c>
      <c r="S224" s="12">
        <v>0</v>
      </c>
      <c r="T224" s="27">
        <v>0</v>
      </c>
      <c r="U224" s="23">
        <v>20</v>
      </c>
      <c r="V224" s="11">
        <v>1</v>
      </c>
      <c r="W224" s="11">
        <v>0</v>
      </c>
      <c r="X224" s="12">
        <v>1</v>
      </c>
      <c r="Y224" s="30">
        <v>0</v>
      </c>
      <c r="Z224" s="63">
        <f t="shared" si="101"/>
        <v>18</v>
      </c>
      <c r="AA224" s="34">
        <f t="shared" si="102"/>
        <v>0</v>
      </c>
      <c r="AB224" s="12">
        <f t="shared" si="103"/>
        <v>18</v>
      </c>
      <c r="AC224" s="75">
        <f t="shared" si="104"/>
        <v>18</v>
      </c>
    </row>
    <row r="225" spans="1:35" outlineLevel="2" x14ac:dyDescent="0.2">
      <c r="A225" s="9" t="s">
        <v>369</v>
      </c>
      <c r="B225" s="10" t="s">
        <v>39</v>
      </c>
      <c r="C225" s="98" t="s">
        <v>43</v>
      </c>
      <c r="D225" s="10" t="s">
        <v>403</v>
      </c>
      <c r="E225" s="10" t="s">
        <v>404</v>
      </c>
      <c r="F225" s="10" t="s">
        <v>405</v>
      </c>
      <c r="G225" s="67">
        <v>6</v>
      </c>
      <c r="H225" s="10" t="s">
        <v>102</v>
      </c>
      <c r="I225" s="57">
        <v>1</v>
      </c>
      <c r="J225" s="57">
        <f>(4.5+$AE$30)*I225</f>
        <v>9</v>
      </c>
      <c r="K225" s="57">
        <v>0</v>
      </c>
      <c r="L225" s="58">
        <v>9</v>
      </c>
      <c r="M225" s="27">
        <v>0</v>
      </c>
      <c r="N225" s="90">
        <f t="shared" si="99"/>
        <v>5</v>
      </c>
      <c r="O225" s="91">
        <f t="shared" si="100"/>
        <v>5</v>
      </c>
      <c r="P225" s="23">
        <v>0</v>
      </c>
      <c r="Q225" s="11">
        <v>0</v>
      </c>
      <c r="R225" s="11">
        <v>0</v>
      </c>
      <c r="S225" s="12">
        <v>0</v>
      </c>
      <c r="T225" s="27">
        <v>0</v>
      </c>
      <c r="U225" s="23">
        <v>20</v>
      </c>
      <c r="V225" s="11">
        <v>1</v>
      </c>
      <c r="W225" s="11">
        <v>0</v>
      </c>
      <c r="X225" s="12">
        <v>1</v>
      </c>
      <c r="Y225" s="30">
        <v>0</v>
      </c>
      <c r="Z225" s="63">
        <f t="shared" si="101"/>
        <v>18</v>
      </c>
      <c r="AA225" s="34">
        <f t="shared" si="102"/>
        <v>0</v>
      </c>
      <c r="AB225" s="12">
        <f t="shared" si="103"/>
        <v>18</v>
      </c>
      <c r="AC225" s="75">
        <f t="shared" si="104"/>
        <v>18</v>
      </c>
    </row>
    <row r="226" spans="1:35" outlineLevel="1" x14ac:dyDescent="0.2">
      <c r="A226" s="9"/>
      <c r="B226" s="10"/>
      <c r="C226" s="608" t="s">
        <v>909</v>
      </c>
      <c r="D226" s="10"/>
      <c r="E226" s="10"/>
      <c r="F226" s="10"/>
      <c r="G226" s="67"/>
      <c r="H226" s="10"/>
      <c r="I226" s="57"/>
      <c r="J226" s="57"/>
      <c r="K226" s="57"/>
      <c r="L226" s="58"/>
      <c r="M226" s="27"/>
      <c r="N226" s="90"/>
      <c r="O226" s="91"/>
      <c r="P226" s="23"/>
      <c r="Q226" s="11"/>
      <c r="R226" s="11"/>
      <c r="S226" s="12"/>
      <c r="T226" s="27"/>
      <c r="U226" s="23"/>
      <c r="V226" s="11"/>
      <c r="W226" s="11"/>
      <c r="X226" s="12"/>
      <c r="Y226" s="30"/>
      <c r="Z226" s="63"/>
      <c r="AA226" s="34">
        <f>SUBTOTAL(9,AA221:AA225)</f>
        <v>0</v>
      </c>
      <c r="AB226" s="12">
        <f>SUBTOTAL(9,AB221:AB225)</f>
        <v>108</v>
      </c>
      <c r="AC226" s="75">
        <f>SUBTOTAL(9,AC221:AC225)</f>
        <v>108</v>
      </c>
    </row>
    <row r="227" spans="1:35" outlineLevel="2" x14ac:dyDescent="0.2">
      <c r="A227" s="103" t="s">
        <v>648</v>
      </c>
      <c r="B227" s="10" t="s">
        <v>39</v>
      </c>
      <c r="C227" s="10" t="s">
        <v>103</v>
      </c>
      <c r="D227" s="10" t="s">
        <v>437</v>
      </c>
      <c r="E227" s="10" t="s">
        <v>438</v>
      </c>
      <c r="F227" s="10" t="s">
        <v>439</v>
      </c>
      <c r="G227" s="67">
        <v>6</v>
      </c>
      <c r="H227" s="10" t="s">
        <v>37</v>
      </c>
      <c r="I227" s="57">
        <v>1</v>
      </c>
      <c r="J227" s="57">
        <f>(9+$AE$30)*I227</f>
        <v>13.5</v>
      </c>
      <c r="K227" s="57">
        <v>0</v>
      </c>
      <c r="L227" s="58">
        <v>4.5</v>
      </c>
      <c r="M227" s="27">
        <v>0</v>
      </c>
      <c r="N227" s="90">
        <f t="shared" ref="N227:N233" si="105">J227*10/3/G227</f>
        <v>7.5</v>
      </c>
      <c r="O227" s="91">
        <f t="shared" ref="O227:O233" si="106">L227*10/3/G227</f>
        <v>2.5</v>
      </c>
      <c r="P227" s="23">
        <v>12</v>
      </c>
      <c r="Q227" s="11">
        <v>0.2</v>
      </c>
      <c r="R227" s="11">
        <v>0</v>
      </c>
      <c r="S227" s="12">
        <v>0.6</v>
      </c>
      <c r="T227" s="27">
        <v>0</v>
      </c>
      <c r="U227" s="23">
        <v>0</v>
      </c>
      <c r="V227" s="11">
        <v>0</v>
      </c>
      <c r="W227" s="11">
        <v>0</v>
      </c>
      <c r="X227" s="12">
        <v>0</v>
      </c>
      <c r="Y227" s="30">
        <v>0</v>
      </c>
      <c r="Z227" s="63">
        <f t="shared" ref="Z227:Z233" si="107">J227*(Q227+V227)+L227*(S227+X227)</f>
        <v>5.4</v>
      </c>
      <c r="AA227" s="34">
        <f t="shared" ref="AA227:AA233" si="108">J227*Q227+L227*S227</f>
        <v>5.4</v>
      </c>
      <c r="AB227" s="12">
        <f t="shared" ref="AB227:AB233" si="109">J227*V227+L227*X227</f>
        <v>0</v>
      </c>
      <c r="AC227" s="75">
        <f t="shared" ref="AC227:AC233" si="110">Z227</f>
        <v>5.4</v>
      </c>
    </row>
    <row r="228" spans="1:35" outlineLevel="2" x14ac:dyDescent="0.2">
      <c r="A228" s="103" t="s">
        <v>648</v>
      </c>
      <c r="B228" s="10" t="s">
        <v>39</v>
      </c>
      <c r="C228" s="10" t="s">
        <v>103</v>
      </c>
      <c r="D228" s="10" t="s">
        <v>440</v>
      </c>
      <c r="E228" s="10" t="s">
        <v>441</v>
      </c>
      <c r="F228" s="10" t="s">
        <v>442</v>
      </c>
      <c r="G228" s="67">
        <v>6</v>
      </c>
      <c r="H228" s="10" t="s">
        <v>37</v>
      </c>
      <c r="I228" s="57">
        <v>1</v>
      </c>
      <c r="J228" s="57">
        <v>0</v>
      </c>
      <c r="K228" s="57">
        <v>0</v>
      </c>
      <c r="L228" s="58">
        <f>13.5+$AE$30</f>
        <v>18</v>
      </c>
      <c r="M228" s="27">
        <v>0</v>
      </c>
      <c r="N228" s="90">
        <f t="shared" si="105"/>
        <v>0</v>
      </c>
      <c r="O228" s="91">
        <f t="shared" si="106"/>
        <v>10</v>
      </c>
      <c r="P228" s="23">
        <v>12</v>
      </c>
      <c r="Q228" s="11">
        <v>0</v>
      </c>
      <c r="R228" s="11">
        <v>0</v>
      </c>
      <c r="S228" s="12">
        <v>0.6</v>
      </c>
      <c r="T228" s="27">
        <v>0</v>
      </c>
      <c r="U228" s="23">
        <v>0</v>
      </c>
      <c r="V228" s="11">
        <v>0</v>
      </c>
      <c r="W228" s="11">
        <v>0</v>
      </c>
      <c r="X228" s="12">
        <v>0</v>
      </c>
      <c r="Y228" s="30">
        <v>0</v>
      </c>
      <c r="Z228" s="63">
        <f t="shared" si="107"/>
        <v>10.799999999999999</v>
      </c>
      <c r="AA228" s="34">
        <f t="shared" si="108"/>
        <v>10.799999999999999</v>
      </c>
      <c r="AB228" s="12">
        <f t="shared" si="109"/>
        <v>0</v>
      </c>
      <c r="AC228" s="75">
        <f t="shared" si="110"/>
        <v>10.799999999999999</v>
      </c>
    </row>
    <row r="229" spans="1:35" outlineLevel="2" x14ac:dyDescent="0.2">
      <c r="A229" s="9" t="s">
        <v>425</v>
      </c>
      <c r="B229" s="10" t="s">
        <v>39</v>
      </c>
      <c r="C229" s="98" t="s">
        <v>103</v>
      </c>
      <c r="D229" s="10" t="s">
        <v>430</v>
      </c>
      <c r="E229" s="10" t="s">
        <v>431</v>
      </c>
      <c r="F229" s="10" t="s">
        <v>432</v>
      </c>
      <c r="G229" s="67">
        <v>6</v>
      </c>
      <c r="H229" s="10" t="s">
        <v>102</v>
      </c>
      <c r="I229" s="57">
        <v>1</v>
      </c>
      <c r="J229" s="57">
        <f>13.5*I229</f>
        <v>13.5</v>
      </c>
      <c r="K229" s="57">
        <v>0</v>
      </c>
      <c r="L229" s="58">
        <f>4.5*I229</f>
        <v>4.5</v>
      </c>
      <c r="M229" s="27">
        <v>0</v>
      </c>
      <c r="N229" s="90">
        <f t="shared" si="105"/>
        <v>7.5</v>
      </c>
      <c r="O229" s="91">
        <f t="shared" si="106"/>
        <v>2.5</v>
      </c>
      <c r="P229" s="23">
        <v>20</v>
      </c>
      <c r="Q229" s="11">
        <v>1</v>
      </c>
      <c r="R229" s="11">
        <v>0</v>
      </c>
      <c r="S229" s="12">
        <v>1</v>
      </c>
      <c r="T229" s="27">
        <v>0</v>
      </c>
      <c r="U229" s="23">
        <v>0</v>
      </c>
      <c r="V229" s="11">
        <v>0</v>
      </c>
      <c r="W229" s="11">
        <v>0</v>
      </c>
      <c r="X229" s="12">
        <v>0</v>
      </c>
      <c r="Y229" s="30">
        <v>0</v>
      </c>
      <c r="Z229" s="63">
        <f t="shared" si="107"/>
        <v>18</v>
      </c>
      <c r="AA229" s="34">
        <f t="shared" si="108"/>
        <v>18</v>
      </c>
      <c r="AB229" s="12">
        <f t="shared" si="109"/>
        <v>0</v>
      </c>
      <c r="AC229" s="75">
        <f t="shared" si="110"/>
        <v>18</v>
      </c>
    </row>
    <row r="230" spans="1:35" outlineLevel="2" x14ac:dyDescent="0.2">
      <c r="A230" s="9" t="s">
        <v>369</v>
      </c>
      <c r="B230" s="10" t="s">
        <v>39</v>
      </c>
      <c r="C230" s="10" t="s">
        <v>103</v>
      </c>
      <c r="D230" s="10" t="s">
        <v>391</v>
      </c>
      <c r="E230" s="10" t="s">
        <v>392</v>
      </c>
      <c r="F230" s="10" t="s">
        <v>393</v>
      </c>
      <c r="G230" s="67">
        <v>6</v>
      </c>
      <c r="H230" s="10" t="s">
        <v>102</v>
      </c>
      <c r="I230" s="57">
        <v>1</v>
      </c>
      <c r="J230" s="57">
        <f t="shared" ref="J230:J233" si="111">(4.5+$AE$30)*I230</f>
        <v>9</v>
      </c>
      <c r="K230" s="57">
        <v>0</v>
      </c>
      <c r="L230" s="58">
        <v>9</v>
      </c>
      <c r="M230" s="27">
        <v>0</v>
      </c>
      <c r="N230" s="90">
        <f t="shared" si="105"/>
        <v>5</v>
      </c>
      <c r="O230" s="91">
        <f t="shared" si="106"/>
        <v>5</v>
      </c>
      <c r="P230" s="23">
        <v>20</v>
      </c>
      <c r="Q230" s="11">
        <v>1</v>
      </c>
      <c r="R230" s="11">
        <v>0</v>
      </c>
      <c r="S230" s="12">
        <v>1</v>
      </c>
      <c r="T230" s="27">
        <v>0</v>
      </c>
      <c r="U230" s="23">
        <v>0</v>
      </c>
      <c r="V230" s="11">
        <v>0</v>
      </c>
      <c r="W230" s="11">
        <v>0</v>
      </c>
      <c r="X230" s="12">
        <v>0</v>
      </c>
      <c r="Y230" s="30">
        <v>0</v>
      </c>
      <c r="Z230" s="63">
        <f t="shared" si="107"/>
        <v>18</v>
      </c>
      <c r="AA230" s="34">
        <f t="shared" si="108"/>
        <v>18</v>
      </c>
      <c r="AB230" s="12">
        <f t="shared" si="109"/>
        <v>0</v>
      </c>
      <c r="AC230" s="75">
        <f t="shared" si="110"/>
        <v>18</v>
      </c>
    </row>
    <row r="231" spans="1:35" outlineLevel="2" x14ac:dyDescent="0.2">
      <c r="A231" s="9" t="s">
        <v>369</v>
      </c>
      <c r="B231" s="10" t="s">
        <v>39</v>
      </c>
      <c r="C231" s="10" t="s">
        <v>103</v>
      </c>
      <c r="D231" s="10" t="s">
        <v>397</v>
      </c>
      <c r="E231" s="10" t="s">
        <v>398</v>
      </c>
      <c r="F231" s="10" t="s">
        <v>399</v>
      </c>
      <c r="G231" s="67">
        <v>6</v>
      </c>
      <c r="H231" s="10" t="s">
        <v>102</v>
      </c>
      <c r="I231" s="57">
        <v>1</v>
      </c>
      <c r="J231" s="57">
        <f t="shared" si="111"/>
        <v>9</v>
      </c>
      <c r="K231" s="57">
        <v>0</v>
      </c>
      <c r="L231" s="58">
        <v>9</v>
      </c>
      <c r="M231" s="27">
        <v>0</v>
      </c>
      <c r="N231" s="90">
        <f t="shared" si="105"/>
        <v>5</v>
      </c>
      <c r="O231" s="91">
        <f t="shared" si="106"/>
        <v>5</v>
      </c>
      <c r="P231" s="23">
        <v>20</v>
      </c>
      <c r="Q231" s="11">
        <v>1</v>
      </c>
      <c r="R231" s="11">
        <v>0</v>
      </c>
      <c r="S231" s="12">
        <v>1</v>
      </c>
      <c r="T231" s="27">
        <v>0</v>
      </c>
      <c r="U231" s="23">
        <v>0</v>
      </c>
      <c r="V231" s="11">
        <v>0</v>
      </c>
      <c r="W231" s="11">
        <v>0</v>
      </c>
      <c r="X231" s="12">
        <v>0</v>
      </c>
      <c r="Y231" s="30">
        <v>0</v>
      </c>
      <c r="Z231" s="63">
        <f t="shared" si="107"/>
        <v>18</v>
      </c>
      <c r="AA231" s="34">
        <f t="shared" si="108"/>
        <v>18</v>
      </c>
      <c r="AB231" s="12">
        <f t="shared" si="109"/>
        <v>0</v>
      </c>
      <c r="AC231" s="75">
        <f t="shared" si="110"/>
        <v>18</v>
      </c>
    </row>
    <row r="232" spans="1:35" s="440" customFormat="1" outlineLevel="2" x14ac:dyDescent="0.2">
      <c r="A232" s="9" t="s">
        <v>369</v>
      </c>
      <c r="B232" s="10" t="s">
        <v>39</v>
      </c>
      <c r="C232" s="10" t="s">
        <v>103</v>
      </c>
      <c r="D232" s="10" t="s">
        <v>400</v>
      </c>
      <c r="E232" s="10" t="s">
        <v>401</v>
      </c>
      <c r="F232" s="10" t="s">
        <v>402</v>
      </c>
      <c r="G232" s="67">
        <v>6</v>
      </c>
      <c r="H232" s="10" t="s">
        <v>102</v>
      </c>
      <c r="I232" s="57">
        <v>1</v>
      </c>
      <c r="J232" s="57">
        <f t="shared" si="111"/>
        <v>9</v>
      </c>
      <c r="K232" s="57">
        <v>0</v>
      </c>
      <c r="L232" s="58">
        <v>9</v>
      </c>
      <c r="M232" s="27">
        <v>0</v>
      </c>
      <c r="N232" s="90">
        <f t="shared" si="105"/>
        <v>5</v>
      </c>
      <c r="O232" s="91">
        <f t="shared" si="106"/>
        <v>5</v>
      </c>
      <c r="P232" s="23">
        <v>20</v>
      </c>
      <c r="Q232" s="11">
        <v>1</v>
      </c>
      <c r="R232" s="11">
        <v>0</v>
      </c>
      <c r="S232" s="12">
        <v>1</v>
      </c>
      <c r="T232" s="27">
        <v>0</v>
      </c>
      <c r="U232" s="23">
        <v>0</v>
      </c>
      <c r="V232" s="11">
        <v>0</v>
      </c>
      <c r="W232" s="11">
        <v>0</v>
      </c>
      <c r="X232" s="12">
        <v>0</v>
      </c>
      <c r="Y232" s="30">
        <v>0</v>
      </c>
      <c r="Z232" s="63">
        <f t="shared" si="107"/>
        <v>18</v>
      </c>
      <c r="AA232" s="34">
        <f t="shared" si="108"/>
        <v>18</v>
      </c>
      <c r="AB232" s="12">
        <f t="shared" si="109"/>
        <v>0</v>
      </c>
      <c r="AC232" s="75">
        <f t="shared" si="110"/>
        <v>18</v>
      </c>
      <c r="AD232" s="81"/>
      <c r="AE232" s="81"/>
      <c r="AF232" s="499"/>
      <c r="AG232" s="139"/>
      <c r="AH232" s="139"/>
      <c r="AI232" s="499"/>
    </row>
    <row r="233" spans="1:35" s="440" customFormat="1" outlineLevel="2" x14ac:dyDescent="0.2">
      <c r="A233" s="9" t="s">
        <v>369</v>
      </c>
      <c r="B233" s="10" t="s">
        <v>39</v>
      </c>
      <c r="C233" s="10" t="s">
        <v>103</v>
      </c>
      <c r="D233" s="10" t="s">
        <v>406</v>
      </c>
      <c r="E233" s="10" t="s">
        <v>407</v>
      </c>
      <c r="F233" s="10" t="s">
        <v>408</v>
      </c>
      <c r="G233" s="67">
        <v>6</v>
      </c>
      <c r="H233" s="10" t="s">
        <v>102</v>
      </c>
      <c r="I233" s="57">
        <v>1</v>
      </c>
      <c r="J233" s="57">
        <f t="shared" si="111"/>
        <v>9</v>
      </c>
      <c r="K233" s="57">
        <v>0</v>
      </c>
      <c r="L233" s="58">
        <v>9</v>
      </c>
      <c r="M233" s="27">
        <v>0</v>
      </c>
      <c r="N233" s="90">
        <f t="shared" si="105"/>
        <v>5</v>
      </c>
      <c r="O233" s="91">
        <f t="shared" si="106"/>
        <v>5</v>
      </c>
      <c r="P233" s="23">
        <v>20</v>
      </c>
      <c r="Q233" s="11">
        <v>1</v>
      </c>
      <c r="R233" s="11">
        <v>0</v>
      </c>
      <c r="S233" s="12">
        <v>1</v>
      </c>
      <c r="T233" s="27">
        <v>0</v>
      </c>
      <c r="U233" s="23">
        <v>0</v>
      </c>
      <c r="V233" s="11">
        <v>0</v>
      </c>
      <c r="W233" s="11">
        <v>0</v>
      </c>
      <c r="X233" s="12">
        <v>0</v>
      </c>
      <c r="Y233" s="30">
        <v>0</v>
      </c>
      <c r="Z233" s="63">
        <f t="shared" si="107"/>
        <v>18</v>
      </c>
      <c r="AA233" s="34">
        <f t="shared" si="108"/>
        <v>18</v>
      </c>
      <c r="AB233" s="12">
        <f t="shared" si="109"/>
        <v>0</v>
      </c>
      <c r="AC233" s="75">
        <f t="shared" si="110"/>
        <v>18</v>
      </c>
      <c r="AD233" s="81"/>
      <c r="AE233" s="81"/>
      <c r="AF233" s="499"/>
      <c r="AG233" s="139"/>
      <c r="AH233" s="139"/>
      <c r="AI233" s="499"/>
    </row>
    <row r="234" spans="1:35" outlineLevel="1" x14ac:dyDescent="0.2">
      <c r="A234" s="103"/>
      <c r="B234" s="10"/>
      <c r="C234" s="608" t="s">
        <v>910</v>
      </c>
      <c r="D234" s="10"/>
      <c r="E234" s="10"/>
      <c r="F234" s="10"/>
      <c r="G234" s="67"/>
      <c r="H234" s="10"/>
      <c r="I234" s="57"/>
      <c r="J234" s="57"/>
      <c r="K234" s="57"/>
      <c r="L234" s="58"/>
      <c r="M234" s="27"/>
      <c r="N234" s="90"/>
      <c r="O234" s="91"/>
      <c r="P234" s="23"/>
      <c r="Q234" s="11"/>
      <c r="R234" s="11"/>
      <c r="S234" s="12"/>
      <c r="T234" s="27"/>
      <c r="U234" s="23"/>
      <c r="V234" s="11"/>
      <c r="W234" s="11"/>
      <c r="X234" s="12"/>
      <c r="Y234" s="30"/>
      <c r="Z234" s="63"/>
      <c r="AA234" s="34">
        <f>SUBTOTAL(9,AA227:AA233)</f>
        <v>106.2</v>
      </c>
      <c r="AB234" s="12">
        <f>SUBTOTAL(9,AB227:AB233)</f>
        <v>0</v>
      </c>
      <c r="AC234" s="75">
        <f>SUBTOTAL(9,AC227:AC233)</f>
        <v>106.2</v>
      </c>
    </row>
    <row r="235" spans="1:35" outlineLevel="2" x14ac:dyDescent="0.2">
      <c r="A235" s="9" t="s">
        <v>245</v>
      </c>
      <c r="B235" s="10" t="s">
        <v>39</v>
      </c>
      <c r="C235" s="10" t="s">
        <v>13</v>
      </c>
      <c r="D235" s="10" t="s">
        <v>250</v>
      </c>
      <c r="E235" s="10" t="s">
        <v>251</v>
      </c>
      <c r="F235" s="10" t="s">
        <v>252</v>
      </c>
      <c r="G235" s="67">
        <v>6</v>
      </c>
      <c r="H235" s="10" t="s">
        <v>37</v>
      </c>
      <c r="I235" s="57">
        <v>0.5</v>
      </c>
      <c r="J235" s="57">
        <f>(4.5+$AE$30)*I235</f>
        <v>4.5</v>
      </c>
      <c r="K235" s="57">
        <v>0</v>
      </c>
      <c r="L235" s="58">
        <f>9*I235</f>
        <v>4.5</v>
      </c>
      <c r="M235" s="27">
        <v>0</v>
      </c>
      <c r="N235" s="90">
        <f t="shared" ref="N235:N249" si="112">J235*10/3/G235</f>
        <v>2.5</v>
      </c>
      <c r="O235" s="91">
        <f t="shared" ref="O235:O249" si="113">L235*10/3/G235</f>
        <v>2.5</v>
      </c>
      <c r="P235" s="23">
        <v>0</v>
      </c>
      <c r="Q235" s="11">
        <v>0</v>
      </c>
      <c r="R235" s="11">
        <v>0</v>
      </c>
      <c r="S235" s="12">
        <v>0</v>
      </c>
      <c r="T235" s="27">
        <v>0</v>
      </c>
      <c r="U235" s="23">
        <v>8</v>
      </c>
      <c r="V235" s="11">
        <v>0.2</v>
      </c>
      <c r="W235" s="11">
        <v>0</v>
      </c>
      <c r="X235" s="12">
        <v>0.4</v>
      </c>
      <c r="Y235" s="30">
        <v>0</v>
      </c>
      <c r="Z235" s="63">
        <f t="shared" ref="Z235:Z249" si="114">J235*(Q235+V235)+L235*(S235+X235)</f>
        <v>2.7</v>
      </c>
      <c r="AA235" s="34">
        <f t="shared" ref="AA235:AA249" si="115">J235*Q235+L235*S235</f>
        <v>0</v>
      </c>
      <c r="AB235" s="12">
        <f t="shared" ref="AB235:AB249" si="116">J235*V235+L235*X235</f>
        <v>2.7</v>
      </c>
      <c r="AC235" s="75">
        <f t="shared" ref="AC235:AC249" si="117">Z235</f>
        <v>2.7</v>
      </c>
    </row>
    <row r="236" spans="1:35" outlineLevel="2" x14ac:dyDescent="0.2">
      <c r="A236" s="9" t="s">
        <v>409</v>
      </c>
      <c r="B236" s="10" t="s">
        <v>39</v>
      </c>
      <c r="C236" s="10" t="s">
        <v>13</v>
      </c>
      <c r="D236" s="10" t="s">
        <v>250</v>
      </c>
      <c r="E236" s="10" t="s">
        <v>251</v>
      </c>
      <c r="F236" s="10" t="s">
        <v>252</v>
      </c>
      <c r="G236" s="67">
        <v>6</v>
      </c>
      <c r="H236" s="10" t="s">
        <v>37</v>
      </c>
      <c r="I236" s="57">
        <v>0.5</v>
      </c>
      <c r="J236" s="57">
        <f>(4.5+$AE$30)*I236</f>
        <v>4.5</v>
      </c>
      <c r="K236" s="57">
        <v>1</v>
      </c>
      <c r="L236" s="58">
        <f>9*I236</f>
        <v>4.5</v>
      </c>
      <c r="M236" s="27">
        <v>0</v>
      </c>
      <c r="N236" s="90">
        <f t="shared" si="112"/>
        <v>2.5</v>
      </c>
      <c r="O236" s="91">
        <f t="shared" si="113"/>
        <v>2.5</v>
      </c>
      <c r="P236" s="23">
        <v>0</v>
      </c>
      <c r="Q236" s="11">
        <v>0</v>
      </c>
      <c r="R236" s="11">
        <v>0</v>
      </c>
      <c r="S236" s="12">
        <v>0</v>
      </c>
      <c r="T236" s="27">
        <v>0</v>
      </c>
      <c r="U236" s="23">
        <v>8</v>
      </c>
      <c r="V236" s="11">
        <v>0.2</v>
      </c>
      <c r="W236" s="11">
        <v>0</v>
      </c>
      <c r="X236" s="12">
        <v>0.4</v>
      </c>
      <c r="Y236" s="30">
        <v>0</v>
      </c>
      <c r="Z236" s="63">
        <f t="shared" si="114"/>
        <v>2.7</v>
      </c>
      <c r="AA236" s="34">
        <f t="shared" si="115"/>
        <v>0</v>
      </c>
      <c r="AB236" s="12">
        <f t="shared" si="116"/>
        <v>2.7</v>
      </c>
      <c r="AC236" s="75">
        <f t="shared" si="117"/>
        <v>2.7</v>
      </c>
    </row>
    <row r="237" spans="1:35" outlineLevel="2" x14ac:dyDescent="0.2">
      <c r="A237" s="103" t="s">
        <v>7</v>
      </c>
      <c r="B237" s="10" t="s">
        <v>39</v>
      </c>
      <c r="C237" s="10" t="s">
        <v>13</v>
      </c>
      <c r="D237" s="10" t="s">
        <v>493</v>
      </c>
      <c r="E237" s="10" t="s">
        <v>512</v>
      </c>
      <c r="F237" s="10" t="s">
        <v>513</v>
      </c>
      <c r="G237" s="67">
        <v>6</v>
      </c>
      <c r="H237" s="10" t="s">
        <v>37</v>
      </c>
      <c r="I237" s="57">
        <v>0.33329999999999999</v>
      </c>
      <c r="J237" s="57">
        <f>(4.5+$AE$30)*I237</f>
        <v>2.9996999999999998</v>
      </c>
      <c r="K237" s="57">
        <v>3</v>
      </c>
      <c r="L237" s="58">
        <f>9*I237</f>
        <v>2.9996999999999998</v>
      </c>
      <c r="M237" s="27">
        <v>0</v>
      </c>
      <c r="N237" s="90">
        <f t="shared" si="112"/>
        <v>1.6665000000000001</v>
      </c>
      <c r="O237" s="91">
        <f t="shared" si="113"/>
        <v>1.6665000000000001</v>
      </c>
      <c r="P237" s="23">
        <v>0</v>
      </c>
      <c r="Q237" s="11">
        <v>0</v>
      </c>
      <c r="R237" s="11">
        <v>0</v>
      </c>
      <c r="S237" s="12">
        <v>0</v>
      </c>
      <c r="T237" s="27">
        <v>0</v>
      </c>
      <c r="U237" s="23">
        <v>8</v>
      </c>
      <c r="V237" s="11">
        <v>0.2</v>
      </c>
      <c r="W237" s="11">
        <v>0</v>
      </c>
      <c r="X237" s="12">
        <v>0.4</v>
      </c>
      <c r="Y237" s="30">
        <v>0</v>
      </c>
      <c r="Z237" s="63">
        <f t="shared" si="114"/>
        <v>1.79982</v>
      </c>
      <c r="AA237" s="34">
        <f t="shared" si="115"/>
        <v>0</v>
      </c>
      <c r="AB237" s="12">
        <f t="shared" si="116"/>
        <v>1.79982</v>
      </c>
      <c r="AC237" s="75">
        <f t="shared" si="117"/>
        <v>1.79982</v>
      </c>
    </row>
    <row r="238" spans="1:35" outlineLevel="2" x14ac:dyDescent="0.2">
      <c r="A238" s="9" t="s">
        <v>492</v>
      </c>
      <c r="B238" s="10" t="s">
        <v>39</v>
      </c>
      <c r="C238" s="10" t="s">
        <v>13</v>
      </c>
      <c r="D238" s="10" t="s">
        <v>493</v>
      </c>
      <c r="E238" s="10" t="s">
        <v>512</v>
      </c>
      <c r="F238" s="10" t="s">
        <v>513</v>
      </c>
      <c r="G238" s="67">
        <v>6</v>
      </c>
      <c r="H238" s="10" t="s">
        <v>37</v>
      </c>
      <c r="I238" s="57">
        <v>0.66669999999999996</v>
      </c>
      <c r="J238" s="57">
        <f>(4.5+$AE$30)*I238</f>
        <v>6.0002999999999993</v>
      </c>
      <c r="K238" s="57">
        <v>2</v>
      </c>
      <c r="L238" s="58">
        <f>9*I238</f>
        <v>6.0002999999999993</v>
      </c>
      <c r="M238" s="27">
        <v>0</v>
      </c>
      <c r="N238" s="90">
        <f t="shared" si="112"/>
        <v>3.3334999999999995</v>
      </c>
      <c r="O238" s="91">
        <f t="shared" si="113"/>
        <v>3.3334999999999995</v>
      </c>
      <c r="P238" s="23">
        <v>0</v>
      </c>
      <c r="Q238" s="11">
        <v>0</v>
      </c>
      <c r="R238" s="11">
        <v>0</v>
      </c>
      <c r="S238" s="12">
        <v>0</v>
      </c>
      <c r="T238" s="27">
        <v>0</v>
      </c>
      <c r="U238" s="23">
        <v>8</v>
      </c>
      <c r="V238" s="11">
        <v>0.2</v>
      </c>
      <c r="W238" s="11">
        <v>0</v>
      </c>
      <c r="X238" s="12">
        <v>0.4</v>
      </c>
      <c r="Y238" s="30">
        <v>0</v>
      </c>
      <c r="Z238" s="63">
        <f t="shared" si="114"/>
        <v>3.6001799999999999</v>
      </c>
      <c r="AA238" s="34">
        <f t="shared" si="115"/>
        <v>0</v>
      </c>
      <c r="AB238" s="12">
        <f t="shared" si="116"/>
        <v>3.6001799999999999</v>
      </c>
      <c r="AC238" s="75">
        <f t="shared" si="117"/>
        <v>3.6001799999999999</v>
      </c>
    </row>
    <row r="239" spans="1:35" outlineLevel="2" x14ac:dyDescent="0.2">
      <c r="A239" s="103" t="s">
        <v>648</v>
      </c>
      <c r="B239" s="10" t="s">
        <v>39</v>
      </c>
      <c r="C239" s="10" t="s">
        <v>13</v>
      </c>
      <c r="D239" s="10" t="s">
        <v>443</v>
      </c>
      <c r="E239" s="10" t="s">
        <v>444</v>
      </c>
      <c r="F239" s="10" t="s">
        <v>445</v>
      </c>
      <c r="G239" s="67">
        <v>6</v>
      </c>
      <c r="H239" s="10" t="s">
        <v>37</v>
      </c>
      <c r="I239" s="57">
        <v>1</v>
      </c>
      <c r="J239" s="57">
        <f>(9+$AE$30)*I239</f>
        <v>13.5</v>
      </c>
      <c r="K239" s="57">
        <v>0</v>
      </c>
      <c r="L239" s="58">
        <v>4.5</v>
      </c>
      <c r="M239" s="27">
        <v>0</v>
      </c>
      <c r="N239" s="90">
        <f t="shared" si="112"/>
        <v>7.5</v>
      </c>
      <c r="O239" s="91">
        <f t="shared" si="113"/>
        <v>2.5</v>
      </c>
      <c r="P239" s="23">
        <v>0</v>
      </c>
      <c r="Q239" s="11">
        <v>0</v>
      </c>
      <c r="R239" s="11">
        <v>0</v>
      </c>
      <c r="S239" s="12">
        <v>0</v>
      </c>
      <c r="T239" s="27">
        <v>0</v>
      </c>
      <c r="U239" s="23">
        <v>12</v>
      </c>
      <c r="V239" s="11">
        <v>0.4</v>
      </c>
      <c r="W239" s="11">
        <v>0</v>
      </c>
      <c r="X239" s="12">
        <v>0.8</v>
      </c>
      <c r="Y239" s="30">
        <v>0</v>
      </c>
      <c r="Z239" s="63">
        <f t="shared" si="114"/>
        <v>9</v>
      </c>
      <c r="AA239" s="34">
        <f t="shared" si="115"/>
        <v>0</v>
      </c>
      <c r="AB239" s="12">
        <f t="shared" si="116"/>
        <v>9</v>
      </c>
      <c r="AC239" s="75">
        <f t="shared" si="117"/>
        <v>9</v>
      </c>
    </row>
    <row r="240" spans="1:35" outlineLevel="2" x14ac:dyDescent="0.2">
      <c r="A240" s="9" t="s">
        <v>425</v>
      </c>
      <c r="B240" s="10" t="s">
        <v>39</v>
      </c>
      <c r="C240" s="98" t="s">
        <v>13</v>
      </c>
      <c r="D240" s="10" t="s">
        <v>433</v>
      </c>
      <c r="E240" s="10" t="s">
        <v>434</v>
      </c>
      <c r="F240" s="10" t="s">
        <v>435</v>
      </c>
      <c r="G240" s="67">
        <v>6</v>
      </c>
      <c r="H240" s="10" t="s">
        <v>102</v>
      </c>
      <c r="I240" s="57">
        <v>1</v>
      </c>
      <c r="J240" s="57">
        <v>13.5</v>
      </c>
      <c r="K240" s="57">
        <v>0</v>
      </c>
      <c r="L240" s="58">
        <v>4.5</v>
      </c>
      <c r="M240" s="27">
        <v>0</v>
      </c>
      <c r="N240" s="90">
        <f>J240*10/3/G240</f>
        <v>7.5</v>
      </c>
      <c r="O240" s="91">
        <f>L240*10/3/G240</f>
        <v>2.5</v>
      </c>
      <c r="P240" s="23">
        <v>0</v>
      </c>
      <c r="Q240" s="11">
        <v>0</v>
      </c>
      <c r="R240" s="11">
        <v>0</v>
      </c>
      <c r="S240" s="12">
        <v>0</v>
      </c>
      <c r="T240" s="27">
        <v>0</v>
      </c>
      <c r="U240" s="23">
        <v>20</v>
      </c>
      <c r="V240" s="11">
        <v>1</v>
      </c>
      <c r="W240" s="11">
        <v>0</v>
      </c>
      <c r="X240" s="12">
        <v>1</v>
      </c>
      <c r="Y240" s="30">
        <v>0</v>
      </c>
      <c r="Z240" s="63">
        <f>J240*(Q240+V240)+L240*(S240+X240)</f>
        <v>18</v>
      </c>
      <c r="AA240" s="34">
        <f>J240*Q240+L240*S240</f>
        <v>0</v>
      </c>
      <c r="AB240" s="12">
        <f>J240*V240+L240*X240</f>
        <v>18</v>
      </c>
      <c r="AC240" s="75">
        <f>Z240</f>
        <v>18</v>
      </c>
    </row>
    <row r="241" spans="1:33" outlineLevel="2" x14ac:dyDescent="0.2">
      <c r="A241" s="9" t="s">
        <v>38</v>
      </c>
      <c r="B241" s="10" t="s">
        <v>39</v>
      </c>
      <c r="C241" s="10" t="s">
        <v>13</v>
      </c>
      <c r="D241" s="10" t="s">
        <v>74</v>
      </c>
      <c r="E241" s="10" t="s">
        <v>10</v>
      </c>
      <c r="F241" s="10" t="s">
        <v>11</v>
      </c>
      <c r="G241" s="67">
        <v>24</v>
      </c>
      <c r="H241" s="10" t="s">
        <v>12</v>
      </c>
      <c r="I241" s="57">
        <v>1</v>
      </c>
      <c r="J241" s="57">
        <f>$AE$27</f>
        <v>0.2</v>
      </c>
      <c r="K241" s="57">
        <v>0</v>
      </c>
      <c r="L241" s="58">
        <v>0</v>
      </c>
      <c r="M241" s="27">
        <v>0</v>
      </c>
      <c r="N241" s="90">
        <f t="shared" si="112"/>
        <v>2.7777777777777776E-2</v>
      </c>
      <c r="O241" s="91">
        <f t="shared" si="113"/>
        <v>0</v>
      </c>
      <c r="P241" s="23">
        <v>3</v>
      </c>
      <c r="Q241" s="11">
        <f t="shared" ref="Q241:Q249" si="118">P241</f>
        <v>3</v>
      </c>
      <c r="R241" s="11">
        <v>0</v>
      </c>
      <c r="S241" s="12">
        <v>0</v>
      </c>
      <c r="T241" s="27">
        <v>0</v>
      </c>
      <c r="U241" s="23">
        <v>6</v>
      </c>
      <c r="V241" s="11">
        <f t="shared" ref="V241:V249" si="119">U241</f>
        <v>6</v>
      </c>
      <c r="W241" s="11">
        <v>0</v>
      </c>
      <c r="X241" s="12">
        <v>0</v>
      </c>
      <c r="Y241" s="30">
        <v>0</v>
      </c>
      <c r="Z241" s="63">
        <f t="shared" si="114"/>
        <v>1.8</v>
      </c>
      <c r="AA241" s="34">
        <f t="shared" si="115"/>
        <v>0.60000000000000009</v>
      </c>
      <c r="AB241" s="12">
        <f t="shared" si="116"/>
        <v>1.2000000000000002</v>
      </c>
      <c r="AC241" s="75">
        <f t="shared" si="117"/>
        <v>1.8</v>
      </c>
    </row>
    <row r="242" spans="1:33" outlineLevel="2" x14ac:dyDescent="0.2">
      <c r="A242" s="103" t="s">
        <v>122</v>
      </c>
      <c r="B242" s="10" t="s">
        <v>39</v>
      </c>
      <c r="C242" s="10" t="s">
        <v>13</v>
      </c>
      <c r="D242" s="10" t="s">
        <v>74</v>
      </c>
      <c r="E242" s="10" t="s">
        <v>10</v>
      </c>
      <c r="F242" s="10" t="s">
        <v>11</v>
      </c>
      <c r="G242" s="67">
        <v>24</v>
      </c>
      <c r="H242" s="10" t="s">
        <v>12</v>
      </c>
      <c r="I242" s="57">
        <v>1</v>
      </c>
      <c r="J242" s="57">
        <f>$AE$27</f>
        <v>0.2</v>
      </c>
      <c r="K242" s="57">
        <v>0</v>
      </c>
      <c r="L242" s="58">
        <v>0</v>
      </c>
      <c r="M242" s="27">
        <v>0</v>
      </c>
      <c r="N242" s="90">
        <f t="shared" si="112"/>
        <v>2.7777777777777776E-2</v>
      </c>
      <c r="O242" s="91">
        <f t="shared" si="113"/>
        <v>0</v>
      </c>
      <c r="P242" s="23">
        <v>0</v>
      </c>
      <c r="Q242" s="11">
        <f t="shared" si="118"/>
        <v>0</v>
      </c>
      <c r="R242" s="11">
        <v>0</v>
      </c>
      <c r="S242" s="12">
        <v>0</v>
      </c>
      <c r="T242" s="27">
        <v>0</v>
      </c>
      <c r="U242" s="23">
        <v>1</v>
      </c>
      <c r="V242" s="11">
        <f t="shared" si="119"/>
        <v>1</v>
      </c>
      <c r="W242" s="11">
        <v>0</v>
      </c>
      <c r="X242" s="12">
        <v>0</v>
      </c>
      <c r="Y242" s="30">
        <v>0</v>
      </c>
      <c r="Z242" s="63">
        <f t="shared" si="114"/>
        <v>0.2</v>
      </c>
      <c r="AA242" s="34">
        <f t="shared" si="115"/>
        <v>0</v>
      </c>
      <c r="AB242" s="12">
        <f t="shared" si="116"/>
        <v>0.2</v>
      </c>
      <c r="AC242" s="75">
        <f t="shared" si="117"/>
        <v>0.2</v>
      </c>
      <c r="AE242" s="87"/>
      <c r="AF242" s="138"/>
      <c r="AG242" s="139"/>
    </row>
    <row r="243" spans="1:33" outlineLevel="2" x14ac:dyDescent="0.2">
      <c r="A243" s="9" t="s">
        <v>369</v>
      </c>
      <c r="B243" s="10" t="s">
        <v>39</v>
      </c>
      <c r="C243" s="10" t="s">
        <v>13</v>
      </c>
      <c r="D243" s="10" t="s">
        <v>74</v>
      </c>
      <c r="E243" s="10" t="s">
        <v>10</v>
      </c>
      <c r="F243" s="10" t="s">
        <v>11</v>
      </c>
      <c r="G243" s="67">
        <v>24</v>
      </c>
      <c r="H243" s="10" t="s">
        <v>12</v>
      </c>
      <c r="I243" s="57">
        <v>1</v>
      </c>
      <c r="J243" s="57">
        <f>$AE$27</f>
        <v>0.2</v>
      </c>
      <c r="K243" s="57">
        <v>0</v>
      </c>
      <c r="L243" s="58">
        <v>0</v>
      </c>
      <c r="M243" s="27">
        <v>0</v>
      </c>
      <c r="N243" s="90">
        <f t="shared" si="112"/>
        <v>2.7777777777777776E-2</v>
      </c>
      <c r="O243" s="91">
        <f t="shared" si="113"/>
        <v>0</v>
      </c>
      <c r="P243" s="23">
        <v>1</v>
      </c>
      <c r="Q243" s="11">
        <f t="shared" si="118"/>
        <v>1</v>
      </c>
      <c r="R243" s="11">
        <v>0</v>
      </c>
      <c r="S243" s="12">
        <v>0</v>
      </c>
      <c r="T243" s="27">
        <v>0</v>
      </c>
      <c r="U243" s="23">
        <v>6</v>
      </c>
      <c r="V243" s="11">
        <f t="shared" si="119"/>
        <v>6</v>
      </c>
      <c r="W243" s="11">
        <v>0</v>
      </c>
      <c r="X243" s="12">
        <v>0</v>
      </c>
      <c r="Y243" s="30">
        <v>0</v>
      </c>
      <c r="Z243" s="63">
        <f t="shared" si="114"/>
        <v>1.4000000000000001</v>
      </c>
      <c r="AA243" s="34">
        <f t="shared" si="115"/>
        <v>0.2</v>
      </c>
      <c r="AB243" s="12">
        <f t="shared" si="116"/>
        <v>1.2000000000000002</v>
      </c>
      <c r="AC243" s="75">
        <f t="shared" si="117"/>
        <v>1.4000000000000001</v>
      </c>
    </row>
    <row r="244" spans="1:33" outlineLevel="2" x14ac:dyDescent="0.2">
      <c r="A244" s="9" t="s">
        <v>492</v>
      </c>
      <c r="B244" s="10" t="s">
        <v>39</v>
      </c>
      <c r="C244" s="10" t="s">
        <v>13</v>
      </c>
      <c r="D244" s="10" t="s">
        <v>74</v>
      </c>
      <c r="E244" s="10" t="s">
        <v>10</v>
      </c>
      <c r="F244" s="10" t="s">
        <v>11</v>
      </c>
      <c r="G244" s="67">
        <v>24</v>
      </c>
      <c r="H244" s="10" t="s">
        <v>12</v>
      </c>
      <c r="I244" s="57">
        <v>1</v>
      </c>
      <c r="J244" s="57">
        <f>$AE$27</f>
        <v>0.2</v>
      </c>
      <c r="K244" s="57">
        <v>0</v>
      </c>
      <c r="L244" s="58">
        <v>0</v>
      </c>
      <c r="M244" s="27">
        <v>0</v>
      </c>
      <c r="N244" s="90">
        <f t="shared" si="112"/>
        <v>2.7777777777777776E-2</v>
      </c>
      <c r="O244" s="91">
        <f t="shared" si="113"/>
        <v>0</v>
      </c>
      <c r="P244" s="23">
        <v>1</v>
      </c>
      <c r="Q244" s="11">
        <f t="shared" si="118"/>
        <v>1</v>
      </c>
      <c r="R244" s="11">
        <v>0</v>
      </c>
      <c r="S244" s="12">
        <v>0</v>
      </c>
      <c r="T244" s="27">
        <v>0</v>
      </c>
      <c r="U244" s="23">
        <v>2</v>
      </c>
      <c r="V244" s="11">
        <f t="shared" si="119"/>
        <v>2</v>
      </c>
      <c r="W244" s="11">
        <v>0</v>
      </c>
      <c r="X244" s="12">
        <v>0</v>
      </c>
      <c r="Y244" s="30">
        <v>0</v>
      </c>
      <c r="Z244" s="63">
        <f t="shared" si="114"/>
        <v>0.60000000000000009</v>
      </c>
      <c r="AA244" s="34">
        <f t="shared" si="115"/>
        <v>0.2</v>
      </c>
      <c r="AB244" s="12">
        <f t="shared" si="116"/>
        <v>0.4</v>
      </c>
      <c r="AC244" s="75">
        <f t="shared" si="117"/>
        <v>0.60000000000000009</v>
      </c>
    </row>
    <row r="245" spans="1:33" outlineLevel="2" x14ac:dyDescent="0.2">
      <c r="A245" s="9" t="s">
        <v>369</v>
      </c>
      <c r="B245" s="10" t="s">
        <v>39</v>
      </c>
      <c r="C245" s="10" t="s">
        <v>13</v>
      </c>
      <c r="D245" s="98" t="s">
        <v>952</v>
      </c>
      <c r="E245" s="10" t="s">
        <v>843</v>
      </c>
      <c r="F245" s="10" t="s">
        <v>893</v>
      </c>
      <c r="G245" s="67">
        <v>6</v>
      </c>
      <c r="H245" s="10" t="s">
        <v>102</v>
      </c>
      <c r="I245" s="57">
        <v>1</v>
      </c>
      <c r="J245" s="57">
        <f t="shared" ref="J245:J246" si="120">(4.5+$AE$30)*I245</f>
        <v>9</v>
      </c>
      <c r="K245" s="57">
        <v>0</v>
      </c>
      <c r="L245" s="58">
        <v>9</v>
      </c>
      <c r="M245" s="27">
        <v>0</v>
      </c>
      <c r="N245" s="90">
        <f t="shared" si="112"/>
        <v>5</v>
      </c>
      <c r="O245" s="91">
        <f t="shared" si="113"/>
        <v>5</v>
      </c>
      <c r="P245" s="23">
        <v>0</v>
      </c>
      <c r="Q245" s="11">
        <v>0</v>
      </c>
      <c r="R245" s="11">
        <v>0</v>
      </c>
      <c r="S245" s="12">
        <v>0</v>
      </c>
      <c r="T245" s="27">
        <v>0</v>
      </c>
      <c r="U245" s="23">
        <v>20</v>
      </c>
      <c r="V245" s="11">
        <v>1</v>
      </c>
      <c r="W245" s="11">
        <v>0</v>
      </c>
      <c r="X245" s="12">
        <v>1</v>
      </c>
      <c r="Y245" s="30">
        <v>0</v>
      </c>
      <c r="Z245" s="63">
        <f t="shared" si="114"/>
        <v>18</v>
      </c>
      <c r="AA245" s="34">
        <f t="shared" si="115"/>
        <v>0</v>
      </c>
      <c r="AB245" s="12">
        <f t="shared" si="116"/>
        <v>18</v>
      </c>
      <c r="AC245" s="75">
        <f t="shared" si="117"/>
        <v>18</v>
      </c>
    </row>
    <row r="246" spans="1:33" outlineLevel="2" x14ac:dyDescent="0.2">
      <c r="A246" s="103" t="s">
        <v>492</v>
      </c>
      <c r="B246" s="10" t="s">
        <v>39</v>
      </c>
      <c r="C246" s="10" t="s">
        <v>13</v>
      </c>
      <c r="D246" s="98" t="s">
        <v>953</v>
      </c>
      <c r="E246" s="10" t="s">
        <v>844</v>
      </c>
      <c r="F246" s="10" t="s">
        <v>901</v>
      </c>
      <c r="G246" s="67">
        <v>6</v>
      </c>
      <c r="H246" s="10" t="s">
        <v>102</v>
      </c>
      <c r="I246" s="57">
        <v>1</v>
      </c>
      <c r="J246" s="57">
        <f t="shared" si="120"/>
        <v>9</v>
      </c>
      <c r="K246" s="57">
        <v>0</v>
      </c>
      <c r="L246" s="58">
        <v>9</v>
      </c>
      <c r="M246" s="27">
        <v>0</v>
      </c>
      <c r="N246" s="90">
        <f t="shared" si="112"/>
        <v>5</v>
      </c>
      <c r="O246" s="91">
        <f t="shared" si="113"/>
        <v>5</v>
      </c>
      <c r="P246" s="23">
        <v>0</v>
      </c>
      <c r="Q246" s="11">
        <v>0</v>
      </c>
      <c r="R246" s="11">
        <v>0</v>
      </c>
      <c r="S246" s="12">
        <v>0</v>
      </c>
      <c r="T246" s="27">
        <v>0</v>
      </c>
      <c r="U246" s="23">
        <v>20</v>
      </c>
      <c r="V246" s="11">
        <v>1</v>
      </c>
      <c r="W246" s="11">
        <v>0</v>
      </c>
      <c r="X246" s="12">
        <v>1</v>
      </c>
      <c r="Y246" s="30">
        <v>0</v>
      </c>
      <c r="Z246" s="63">
        <f t="shared" si="114"/>
        <v>18</v>
      </c>
      <c r="AA246" s="34">
        <f t="shared" si="115"/>
        <v>0</v>
      </c>
      <c r="AB246" s="12">
        <f t="shared" si="116"/>
        <v>18</v>
      </c>
      <c r="AC246" s="75">
        <f t="shared" si="117"/>
        <v>18</v>
      </c>
    </row>
    <row r="247" spans="1:33" outlineLevel="2" x14ac:dyDescent="0.2">
      <c r="A247" s="9" t="s">
        <v>38</v>
      </c>
      <c r="B247" s="10" t="s">
        <v>39</v>
      </c>
      <c r="C247" s="10" t="s">
        <v>13</v>
      </c>
      <c r="D247" s="10" t="s">
        <v>34</v>
      </c>
      <c r="E247" s="10" t="s">
        <v>35</v>
      </c>
      <c r="F247" s="10" t="s">
        <v>36</v>
      </c>
      <c r="G247" s="67">
        <v>12</v>
      </c>
      <c r="H247" s="10" t="s">
        <v>37</v>
      </c>
      <c r="I247" s="57">
        <v>1</v>
      </c>
      <c r="J247" s="57">
        <f>$AE$28</f>
        <v>0.02</v>
      </c>
      <c r="K247" s="57">
        <v>0</v>
      </c>
      <c r="L247" s="58">
        <v>0</v>
      </c>
      <c r="M247" s="27">
        <v>0</v>
      </c>
      <c r="N247" s="90">
        <f t="shared" si="112"/>
        <v>5.5555555555555558E-3</v>
      </c>
      <c r="O247" s="91">
        <f t="shared" si="113"/>
        <v>0</v>
      </c>
      <c r="P247" s="23">
        <v>1</v>
      </c>
      <c r="Q247" s="11">
        <f t="shared" si="118"/>
        <v>1</v>
      </c>
      <c r="R247" s="11">
        <v>0</v>
      </c>
      <c r="S247" s="12">
        <v>0</v>
      </c>
      <c r="T247" s="27">
        <v>0</v>
      </c>
      <c r="U247" s="23">
        <v>2</v>
      </c>
      <c r="V247" s="11">
        <f t="shared" si="119"/>
        <v>2</v>
      </c>
      <c r="W247" s="11">
        <v>0</v>
      </c>
      <c r="X247" s="12">
        <v>0</v>
      </c>
      <c r="Y247" s="30">
        <v>0</v>
      </c>
      <c r="Z247" s="63">
        <f t="shared" si="114"/>
        <v>0.06</v>
      </c>
      <c r="AA247" s="34">
        <f t="shared" si="115"/>
        <v>0.02</v>
      </c>
      <c r="AB247" s="12">
        <f t="shared" si="116"/>
        <v>0.04</v>
      </c>
      <c r="AC247" s="75">
        <f t="shared" si="117"/>
        <v>0.06</v>
      </c>
    </row>
    <row r="248" spans="1:33" outlineLevel="2" x14ac:dyDescent="0.2">
      <c r="A248" s="9" t="s">
        <v>369</v>
      </c>
      <c r="B248" s="10" t="s">
        <v>39</v>
      </c>
      <c r="C248" s="10" t="s">
        <v>13</v>
      </c>
      <c r="D248" s="10" t="s">
        <v>34</v>
      </c>
      <c r="E248" s="10" t="s">
        <v>35</v>
      </c>
      <c r="F248" s="10" t="s">
        <v>36</v>
      </c>
      <c r="G248" s="67">
        <v>12</v>
      </c>
      <c r="H248" s="10" t="s">
        <v>37</v>
      </c>
      <c r="I248" s="57">
        <v>1</v>
      </c>
      <c r="J248" s="57">
        <f>$AE$28</f>
        <v>0.02</v>
      </c>
      <c r="K248" s="57">
        <v>0</v>
      </c>
      <c r="L248" s="58">
        <v>0</v>
      </c>
      <c r="M248" s="27">
        <v>0</v>
      </c>
      <c r="N248" s="90">
        <f t="shared" si="112"/>
        <v>5.5555555555555558E-3</v>
      </c>
      <c r="O248" s="91">
        <f t="shared" si="113"/>
        <v>0</v>
      </c>
      <c r="P248" s="23">
        <v>1</v>
      </c>
      <c r="Q248" s="11">
        <f t="shared" si="118"/>
        <v>1</v>
      </c>
      <c r="R248" s="11">
        <v>0</v>
      </c>
      <c r="S248" s="12">
        <v>0</v>
      </c>
      <c r="T248" s="27">
        <v>0</v>
      </c>
      <c r="U248" s="23">
        <v>1</v>
      </c>
      <c r="V248" s="11">
        <f t="shared" si="119"/>
        <v>1</v>
      </c>
      <c r="W248" s="11">
        <v>0</v>
      </c>
      <c r="X248" s="12">
        <v>0</v>
      </c>
      <c r="Y248" s="30">
        <v>0</v>
      </c>
      <c r="Z248" s="63">
        <f t="shared" si="114"/>
        <v>0.04</v>
      </c>
      <c r="AA248" s="34">
        <f t="shared" si="115"/>
        <v>0.02</v>
      </c>
      <c r="AB248" s="12">
        <f t="shared" si="116"/>
        <v>0.02</v>
      </c>
      <c r="AC248" s="75">
        <f t="shared" si="117"/>
        <v>0.04</v>
      </c>
    </row>
    <row r="249" spans="1:33" outlineLevel="2" x14ac:dyDescent="0.2">
      <c r="A249" s="9" t="s">
        <v>492</v>
      </c>
      <c r="B249" s="10" t="s">
        <v>39</v>
      </c>
      <c r="C249" s="10" t="s">
        <v>13</v>
      </c>
      <c r="D249" s="10" t="s">
        <v>34</v>
      </c>
      <c r="E249" s="10" t="s">
        <v>35</v>
      </c>
      <c r="F249" s="10" t="s">
        <v>36</v>
      </c>
      <c r="G249" s="67">
        <v>12</v>
      </c>
      <c r="H249" s="10" t="s">
        <v>37</v>
      </c>
      <c r="I249" s="57">
        <v>1</v>
      </c>
      <c r="J249" s="57">
        <f>$AE$28</f>
        <v>0.02</v>
      </c>
      <c r="K249" s="57">
        <v>0</v>
      </c>
      <c r="L249" s="58">
        <v>0</v>
      </c>
      <c r="M249" s="27">
        <v>0</v>
      </c>
      <c r="N249" s="90">
        <f t="shared" si="112"/>
        <v>5.5555555555555558E-3</v>
      </c>
      <c r="O249" s="91">
        <f t="shared" si="113"/>
        <v>0</v>
      </c>
      <c r="P249" s="23">
        <v>3</v>
      </c>
      <c r="Q249" s="11">
        <f t="shared" si="118"/>
        <v>3</v>
      </c>
      <c r="R249" s="11">
        <v>0</v>
      </c>
      <c r="S249" s="12">
        <v>0</v>
      </c>
      <c r="T249" s="27">
        <v>0</v>
      </c>
      <c r="U249" s="23">
        <v>2</v>
      </c>
      <c r="V249" s="11">
        <f t="shared" si="119"/>
        <v>2</v>
      </c>
      <c r="W249" s="11">
        <v>0</v>
      </c>
      <c r="X249" s="12">
        <v>0</v>
      </c>
      <c r="Y249" s="30">
        <v>0</v>
      </c>
      <c r="Z249" s="63">
        <f t="shared" si="114"/>
        <v>0.1</v>
      </c>
      <c r="AA249" s="34">
        <f t="shared" si="115"/>
        <v>0.06</v>
      </c>
      <c r="AB249" s="12">
        <f t="shared" si="116"/>
        <v>0.04</v>
      </c>
      <c r="AC249" s="75">
        <f t="shared" si="117"/>
        <v>0.1</v>
      </c>
    </row>
    <row r="250" spans="1:33" outlineLevel="1" x14ac:dyDescent="0.2">
      <c r="A250" s="9"/>
      <c r="B250" s="10"/>
      <c r="C250" s="600" t="s">
        <v>911</v>
      </c>
      <c r="D250" s="10"/>
      <c r="E250" s="10"/>
      <c r="F250" s="10"/>
      <c r="G250" s="67"/>
      <c r="H250" s="10"/>
      <c r="I250" s="265"/>
      <c r="J250" s="57"/>
      <c r="K250" s="57"/>
      <c r="L250" s="58"/>
      <c r="M250" s="27"/>
      <c r="N250" s="90"/>
      <c r="O250" s="91"/>
      <c r="P250" s="23"/>
      <c r="Q250" s="11"/>
      <c r="R250" s="11"/>
      <c r="S250" s="12"/>
      <c r="T250" s="27"/>
      <c r="U250" s="23"/>
      <c r="V250" s="11"/>
      <c r="W250" s="11"/>
      <c r="X250" s="12"/>
      <c r="Y250" s="30"/>
      <c r="Z250" s="63"/>
      <c r="AA250" s="34">
        <f>SUBTOTAL(9,AA235:AA249)</f>
        <v>1.1000000000000001</v>
      </c>
      <c r="AB250" s="12">
        <f>SUBTOTAL(9,AB235:AB249)</f>
        <v>76.90000000000002</v>
      </c>
      <c r="AC250" s="75">
        <f>SUBTOTAL(9,AC235:AC249)</f>
        <v>78</v>
      </c>
    </row>
    <row r="251" spans="1:33" outlineLevel="2" x14ac:dyDescent="0.2">
      <c r="A251" s="9" t="s">
        <v>122</v>
      </c>
      <c r="B251" s="10" t="s">
        <v>85</v>
      </c>
      <c r="C251" s="10" t="s">
        <v>48</v>
      </c>
      <c r="D251" s="10" t="s">
        <v>246</v>
      </c>
      <c r="E251" s="10" t="s">
        <v>247</v>
      </c>
      <c r="F251" s="10" t="s">
        <v>248</v>
      </c>
      <c r="G251" s="67">
        <v>6</v>
      </c>
      <c r="H251" s="10" t="s">
        <v>249</v>
      </c>
      <c r="I251" s="265">
        <v>0</v>
      </c>
      <c r="J251" s="57">
        <f>I251*13.5</f>
        <v>0</v>
      </c>
      <c r="K251" s="57">
        <v>0</v>
      </c>
      <c r="L251" s="58">
        <f>I251*4.5</f>
        <v>0</v>
      </c>
      <c r="M251" s="27">
        <v>0</v>
      </c>
      <c r="N251" s="90">
        <f t="shared" ref="N251:N259" si="121">J251*10/3/G251</f>
        <v>0</v>
      </c>
      <c r="O251" s="91">
        <f t="shared" ref="O251:O259" si="122">L251*10/3/G251</f>
        <v>0</v>
      </c>
      <c r="P251" s="23">
        <v>40</v>
      </c>
      <c r="Q251" s="11">
        <v>1</v>
      </c>
      <c r="R251" s="11">
        <v>0</v>
      </c>
      <c r="S251" s="12">
        <v>2</v>
      </c>
      <c r="T251" s="27">
        <v>0</v>
      </c>
      <c r="U251" s="23">
        <v>10</v>
      </c>
      <c r="V251" s="11">
        <v>0.17</v>
      </c>
      <c r="W251" s="11">
        <v>0</v>
      </c>
      <c r="X251" s="12">
        <v>0.5</v>
      </c>
      <c r="Y251" s="30">
        <v>0</v>
      </c>
      <c r="Z251" s="63">
        <f t="shared" ref="Z251:Z259" si="123">J251*(Q251+V251)+L251*(S251+X251)</f>
        <v>0</v>
      </c>
      <c r="AA251" s="34">
        <f t="shared" ref="AA251:AA259" si="124">J251*Q251+L251*S251</f>
        <v>0</v>
      </c>
      <c r="AB251" s="12">
        <f t="shared" ref="AB251:AB259" si="125">J251*V251+L251*X251</f>
        <v>0</v>
      </c>
      <c r="AC251" s="75">
        <f t="shared" ref="AC251:AC259" si="126">Z251</f>
        <v>0</v>
      </c>
    </row>
    <row r="252" spans="1:33" outlineLevel="2" x14ac:dyDescent="0.2">
      <c r="A252" s="9" t="s">
        <v>245</v>
      </c>
      <c r="B252" s="10" t="s">
        <v>85</v>
      </c>
      <c r="C252" s="10" t="s">
        <v>48</v>
      </c>
      <c r="D252" s="10" t="s">
        <v>246</v>
      </c>
      <c r="E252" s="10" t="s">
        <v>247</v>
      </c>
      <c r="F252" s="10" t="s">
        <v>248</v>
      </c>
      <c r="G252" s="67">
        <v>6</v>
      </c>
      <c r="H252" s="10" t="s">
        <v>249</v>
      </c>
      <c r="I252" s="57">
        <v>0.10539999999999999</v>
      </c>
      <c r="J252" s="57">
        <f>I252*13.5</f>
        <v>1.4228999999999998</v>
      </c>
      <c r="K252" s="57">
        <v>0</v>
      </c>
      <c r="L252" s="58">
        <f>I252*4.5</f>
        <v>0.47429999999999994</v>
      </c>
      <c r="M252" s="27">
        <v>0</v>
      </c>
      <c r="N252" s="90">
        <f t="shared" si="121"/>
        <v>0.79049999999999987</v>
      </c>
      <c r="O252" s="91">
        <f t="shared" si="122"/>
        <v>0.26349999999999996</v>
      </c>
      <c r="P252" s="23">
        <v>40</v>
      </c>
      <c r="Q252" s="11">
        <v>1</v>
      </c>
      <c r="R252" s="11">
        <v>0</v>
      </c>
      <c r="S252" s="12">
        <v>2</v>
      </c>
      <c r="T252" s="27">
        <v>0</v>
      </c>
      <c r="U252" s="23">
        <v>10</v>
      </c>
      <c r="V252" s="11">
        <v>0.17</v>
      </c>
      <c r="W252" s="11">
        <v>0</v>
      </c>
      <c r="X252" s="12">
        <v>0.5</v>
      </c>
      <c r="Y252" s="30">
        <v>0</v>
      </c>
      <c r="Z252" s="63">
        <f t="shared" si="123"/>
        <v>2.8505429999999996</v>
      </c>
      <c r="AA252" s="34">
        <f t="shared" si="124"/>
        <v>2.3714999999999997</v>
      </c>
      <c r="AB252" s="12">
        <f t="shared" si="125"/>
        <v>0.479043</v>
      </c>
      <c r="AC252" s="75">
        <f t="shared" si="126"/>
        <v>2.8505429999999996</v>
      </c>
    </row>
    <row r="253" spans="1:33" outlineLevel="2" x14ac:dyDescent="0.2">
      <c r="A253" s="9" t="s">
        <v>330</v>
      </c>
      <c r="B253" s="10" t="s">
        <v>85</v>
      </c>
      <c r="C253" s="10" t="s">
        <v>48</v>
      </c>
      <c r="D253" s="10" t="s">
        <v>246</v>
      </c>
      <c r="E253" s="10" t="s">
        <v>247</v>
      </c>
      <c r="F253" s="10" t="s">
        <v>248</v>
      </c>
      <c r="G253" s="67">
        <v>6</v>
      </c>
      <c r="H253" s="10" t="s">
        <v>249</v>
      </c>
      <c r="I253" s="57">
        <v>0.28920000000000001</v>
      </c>
      <c r="J253" s="57">
        <f>I253*13.5</f>
        <v>3.9042000000000003</v>
      </c>
      <c r="K253" s="57">
        <v>0</v>
      </c>
      <c r="L253" s="58">
        <f>I253*4.5</f>
        <v>1.3014000000000001</v>
      </c>
      <c r="M253" s="27">
        <v>0</v>
      </c>
      <c r="N253" s="90">
        <f t="shared" si="121"/>
        <v>2.169</v>
      </c>
      <c r="O253" s="91">
        <f t="shared" si="122"/>
        <v>0.72299999999999998</v>
      </c>
      <c r="P253" s="23">
        <v>40</v>
      </c>
      <c r="Q253" s="11">
        <v>1</v>
      </c>
      <c r="R253" s="11">
        <v>0</v>
      </c>
      <c r="S253" s="12">
        <v>2</v>
      </c>
      <c r="T253" s="27">
        <v>0</v>
      </c>
      <c r="U253" s="23">
        <v>10</v>
      </c>
      <c r="V253" s="11">
        <v>0.17</v>
      </c>
      <c r="W253" s="11">
        <v>0</v>
      </c>
      <c r="X253" s="12">
        <v>0.5</v>
      </c>
      <c r="Y253" s="30">
        <v>0</v>
      </c>
      <c r="Z253" s="63">
        <f t="shared" si="123"/>
        <v>7.8214140000000008</v>
      </c>
      <c r="AA253" s="34">
        <f t="shared" si="124"/>
        <v>6.5070000000000006</v>
      </c>
      <c r="AB253" s="12">
        <f t="shared" si="125"/>
        <v>1.3144140000000002</v>
      </c>
      <c r="AC253" s="75">
        <f t="shared" si="126"/>
        <v>7.8214140000000008</v>
      </c>
    </row>
    <row r="254" spans="1:33" outlineLevel="2" x14ac:dyDescent="0.2">
      <c r="A254" s="9" t="s">
        <v>409</v>
      </c>
      <c r="B254" s="10" t="s">
        <v>85</v>
      </c>
      <c r="C254" s="10" t="s">
        <v>48</v>
      </c>
      <c r="D254" s="10" t="s">
        <v>246</v>
      </c>
      <c r="E254" s="10" t="s">
        <v>247</v>
      </c>
      <c r="F254" s="10" t="s">
        <v>248</v>
      </c>
      <c r="G254" s="67">
        <v>6</v>
      </c>
      <c r="H254" s="10" t="s">
        <v>249</v>
      </c>
      <c r="I254" s="57">
        <v>0.10539999999999999</v>
      </c>
      <c r="J254" s="57">
        <f>I254*13.5</f>
        <v>1.4228999999999998</v>
      </c>
      <c r="K254" s="57">
        <v>0</v>
      </c>
      <c r="L254" s="58">
        <f>I254*4.5</f>
        <v>0.47429999999999994</v>
      </c>
      <c r="M254" s="27">
        <v>0</v>
      </c>
      <c r="N254" s="90">
        <f t="shared" si="121"/>
        <v>0.79049999999999987</v>
      </c>
      <c r="O254" s="91">
        <f t="shared" si="122"/>
        <v>0.26349999999999996</v>
      </c>
      <c r="P254" s="23">
        <v>40</v>
      </c>
      <c r="Q254" s="11">
        <v>1</v>
      </c>
      <c r="R254" s="11">
        <v>0</v>
      </c>
      <c r="S254" s="12">
        <v>2</v>
      </c>
      <c r="T254" s="27">
        <v>0</v>
      </c>
      <c r="U254" s="23">
        <v>10</v>
      </c>
      <c r="V254" s="11">
        <v>0.17</v>
      </c>
      <c r="W254" s="11">
        <v>0</v>
      </c>
      <c r="X254" s="12">
        <v>0.5</v>
      </c>
      <c r="Y254" s="30">
        <v>0</v>
      </c>
      <c r="Z254" s="63">
        <f t="shared" si="123"/>
        <v>2.8505429999999996</v>
      </c>
      <c r="AA254" s="34">
        <f t="shared" si="124"/>
        <v>2.3714999999999997</v>
      </c>
      <c r="AB254" s="12">
        <f t="shared" si="125"/>
        <v>0.479043</v>
      </c>
      <c r="AC254" s="75">
        <f t="shared" si="126"/>
        <v>2.8505429999999996</v>
      </c>
    </row>
    <row r="255" spans="1:33" outlineLevel="2" x14ac:dyDescent="0.2">
      <c r="A255" s="9" t="s">
        <v>492</v>
      </c>
      <c r="B255" s="10" t="s">
        <v>85</v>
      </c>
      <c r="C255" s="10" t="s">
        <v>48</v>
      </c>
      <c r="D255" s="10" t="s">
        <v>246</v>
      </c>
      <c r="E255" s="10" t="s">
        <v>247</v>
      </c>
      <c r="F255" s="10" t="s">
        <v>248</v>
      </c>
      <c r="G255" s="67">
        <v>6</v>
      </c>
      <c r="H255" s="10" t="s">
        <v>249</v>
      </c>
      <c r="I255" s="57">
        <v>0.5</v>
      </c>
      <c r="J255" s="57">
        <f>I255*13.5</f>
        <v>6.75</v>
      </c>
      <c r="K255" s="57">
        <v>0</v>
      </c>
      <c r="L255" s="58">
        <f>I255*4.5</f>
        <v>2.25</v>
      </c>
      <c r="M255" s="27">
        <v>0</v>
      </c>
      <c r="N255" s="90">
        <f t="shared" si="121"/>
        <v>3.75</v>
      </c>
      <c r="O255" s="91">
        <f t="shared" si="122"/>
        <v>1.25</v>
      </c>
      <c r="P255" s="23">
        <v>40</v>
      </c>
      <c r="Q255" s="11">
        <v>1</v>
      </c>
      <c r="R255" s="11">
        <v>0</v>
      </c>
      <c r="S255" s="12">
        <v>2</v>
      </c>
      <c r="T255" s="27">
        <v>0</v>
      </c>
      <c r="U255" s="23">
        <v>10</v>
      </c>
      <c r="V255" s="11">
        <v>0.17</v>
      </c>
      <c r="W255" s="11">
        <v>0</v>
      </c>
      <c r="X255" s="12">
        <v>0.5</v>
      </c>
      <c r="Y255" s="30">
        <v>0</v>
      </c>
      <c r="Z255" s="63">
        <f t="shared" si="123"/>
        <v>13.522499999999999</v>
      </c>
      <c r="AA255" s="34">
        <f t="shared" si="124"/>
        <v>11.25</v>
      </c>
      <c r="AB255" s="12">
        <f t="shared" si="125"/>
        <v>2.2725</v>
      </c>
      <c r="AC255" s="75">
        <f t="shared" si="126"/>
        <v>13.522499999999999</v>
      </c>
    </row>
    <row r="256" spans="1:33" outlineLevel="2" x14ac:dyDescent="0.2">
      <c r="A256" s="9" t="s">
        <v>369</v>
      </c>
      <c r="B256" s="10" t="s">
        <v>85</v>
      </c>
      <c r="C256" s="10" t="s">
        <v>48</v>
      </c>
      <c r="D256" s="10" t="s">
        <v>370</v>
      </c>
      <c r="E256" s="10" t="s">
        <v>371</v>
      </c>
      <c r="F256" s="10" t="s">
        <v>372</v>
      </c>
      <c r="G256" s="67">
        <v>6</v>
      </c>
      <c r="H256" s="10" t="s">
        <v>47</v>
      </c>
      <c r="I256" s="57">
        <v>1</v>
      </c>
      <c r="J256" s="57">
        <v>9</v>
      </c>
      <c r="K256" s="57">
        <v>0</v>
      </c>
      <c r="L256" s="58">
        <v>9</v>
      </c>
      <c r="M256" s="27">
        <v>0</v>
      </c>
      <c r="N256" s="90">
        <f t="shared" si="121"/>
        <v>5</v>
      </c>
      <c r="O256" s="91">
        <f t="shared" si="122"/>
        <v>5</v>
      </c>
      <c r="P256" s="23">
        <v>40</v>
      </c>
      <c r="Q256" s="11">
        <v>1</v>
      </c>
      <c r="R256" s="11">
        <v>0</v>
      </c>
      <c r="S256" s="12">
        <v>1</v>
      </c>
      <c r="T256" s="27">
        <v>0</v>
      </c>
      <c r="U256" s="23">
        <v>10</v>
      </c>
      <c r="V256" s="11">
        <v>0.17</v>
      </c>
      <c r="W256" s="11">
        <v>0</v>
      </c>
      <c r="X256" s="12">
        <v>0.5</v>
      </c>
      <c r="Y256" s="30">
        <v>0</v>
      </c>
      <c r="Z256" s="63">
        <f t="shared" si="123"/>
        <v>24.03</v>
      </c>
      <c r="AA256" s="34">
        <f t="shared" si="124"/>
        <v>18</v>
      </c>
      <c r="AB256" s="12">
        <f t="shared" si="125"/>
        <v>6.03</v>
      </c>
      <c r="AC256" s="75">
        <f t="shared" si="126"/>
        <v>24.03</v>
      </c>
    </row>
    <row r="257" spans="1:29" outlineLevel="2" x14ac:dyDescent="0.2">
      <c r="A257" s="103" t="s">
        <v>581</v>
      </c>
      <c r="B257" s="10" t="s">
        <v>85</v>
      </c>
      <c r="C257" s="10" t="s">
        <v>48</v>
      </c>
      <c r="D257" s="10" t="s">
        <v>467</v>
      </c>
      <c r="E257" s="10" t="s">
        <v>468</v>
      </c>
      <c r="F257" s="10" t="s">
        <v>469</v>
      </c>
      <c r="G257" s="67">
        <v>6</v>
      </c>
      <c r="H257" s="10" t="s">
        <v>47</v>
      </c>
      <c r="I257" s="57">
        <v>1</v>
      </c>
      <c r="J257" s="57">
        <v>18</v>
      </c>
      <c r="K257" s="57">
        <v>0</v>
      </c>
      <c r="L257" s="58">
        <v>0</v>
      </c>
      <c r="M257" s="27">
        <v>0</v>
      </c>
      <c r="N257" s="90">
        <f t="shared" si="121"/>
        <v>10</v>
      </c>
      <c r="O257" s="91">
        <f t="shared" si="122"/>
        <v>0</v>
      </c>
      <c r="P257" s="23">
        <v>60</v>
      </c>
      <c r="Q257" s="11">
        <v>1</v>
      </c>
      <c r="R257" s="11">
        <v>0</v>
      </c>
      <c r="S257" s="12">
        <v>0</v>
      </c>
      <c r="T257" s="27">
        <v>0</v>
      </c>
      <c r="U257" s="23">
        <v>20</v>
      </c>
      <c r="V257" s="11">
        <v>0.25</v>
      </c>
      <c r="W257" s="11">
        <v>0</v>
      </c>
      <c r="X257" s="12">
        <v>0</v>
      </c>
      <c r="Y257" s="30">
        <v>0</v>
      </c>
      <c r="Z257" s="63">
        <f t="shared" si="123"/>
        <v>22.5</v>
      </c>
      <c r="AA257" s="34">
        <f t="shared" si="124"/>
        <v>18</v>
      </c>
      <c r="AB257" s="12">
        <f t="shared" si="125"/>
        <v>4.5</v>
      </c>
      <c r="AC257" s="75">
        <f t="shared" si="126"/>
        <v>22.5</v>
      </c>
    </row>
    <row r="258" spans="1:29" outlineLevel="2" x14ac:dyDescent="0.2">
      <c r="A258" s="9" t="s">
        <v>330</v>
      </c>
      <c r="B258" s="10" t="s">
        <v>85</v>
      </c>
      <c r="C258" s="10" t="s">
        <v>48</v>
      </c>
      <c r="D258" s="10" t="s">
        <v>331</v>
      </c>
      <c r="E258" s="10" t="s">
        <v>332</v>
      </c>
      <c r="F258" s="10" t="s">
        <v>333</v>
      </c>
      <c r="G258" s="67">
        <v>6</v>
      </c>
      <c r="H258" s="10" t="s">
        <v>47</v>
      </c>
      <c r="I258" s="57">
        <v>1</v>
      </c>
      <c r="J258" s="57">
        <v>9</v>
      </c>
      <c r="K258" s="57">
        <v>0</v>
      </c>
      <c r="L258" s="58">
        <v>9</v>
      </c>
      <c r="M258" s="27">
        <v>0</v>
      </c>
      <c r="N258" s="90">
        <f t="shared" si="121"/>
        <v>5</v>
      </c>
      <c r="O258" s="91">
        <f t="shared" si="122"/>
        <v>5</v>
      </c>
      <c r="P258" s="23">
        <v>20</v>
      </c>
      <c r="Q258" s="11">
        <v>1</v>
      </c>
      <c r="R258" s="11">
        <v>0</v>
      </c>
      <c r="S258" s="12">
        <v>1</v>
      </c>
      <c r="T258" s="27">
        <v>0</v>
      </c>
      <c r="U258" s="23">
        <v>10</v>
      </c>
      <c r="V258" s="11">
        <v>0.25</v>
      </c>
      <c r="W258" s="11">
        <v>0</v>
      </c>
      <c r="X258" s="12">
        <v>1</v>
      </c>
      <c r="Y258" s="30">
        <v>0</v>
      </c>
      <c r="Z258" s="63">
        <f t="shared" si="123"/>
        <v>29.25</v>
      </c>
      <c r="AA258" s="34">
        <f t="shared" si="124"/>
        <v>18</v>
      </c>
      <c r="AB258" s="12">
        <f t="shared" si="125"/>
        <v>11.25</v>
      </c>
      <c r="AC258" s="75">
        <f t="shared" si="126"/>
        <v>29.25</v>
      </c>
    </row>
    <row r="259" spans="1:29" outlineLevel="2" x14ac:dyDescent="0.2">
      <c r="A259" s="103" t="s">
        <v>582</v>
      </c>
      <c r="B259" s="10" t="s">
        <v>85</v>
      </c>
      <c r="C259" s="10" t="s">
        <v>48</v>
      </c>
      <c r="D259" s="10" t="s">
        <v>360</v>
      </c>
      <c r="E259" s="10" t="s">
        <v>361</v>
      </c>
      <c r="F259" s="10" t="s">
        <v>362</v>
      </c>
      <c r="G259" s="67">
        <v>6</v>
      </c>
      <c r="H259" s="10" t="s">
        <v>47</v>
      </c>
      <c r="I259" s="57">
        <v>1</v>
      </c>
      <c r="J259" s="57">
        <v>15.75</v>
      </c>
      <c r="K259" s="57">
        <v>0</v>
      </c>
      <c r="L259" s="58">
        <v>2.25</v>
      </c>
      <c r="M259" s="27">
        <v>0</v>
      </c>
      <c r="N259" s="90">
        <f t="shared" si="121"/>
        <v>8.75</v>
      </c>
      <c r="O259" s="91">
        <f t="shared" si="122"/>
        <v>1.25</v>
      </c>
      <c r="P259" s="23">
        <v>60</v>
      </c>
      <c r="Q259" s="11">
        <v>1</v>
      </c>
      <c r="R259" s="11">
        <v>0</v>
      </c>
      <c r="S259" s="12">
        <v>2</v>
      </c>
      <c r="T259" s="27">
        <v>0</v>
      </c>
      <c r="U259" s="23">
        <v>20</v>
      </c>
      <c r="V259" s="11">
        <v>0.25</v>
      </c>
      <c r="W259" s="11">
        <v>0</v>
      </c>
      <c r="X259" s="12">
        <v>1</v>
      </c>
      <c r="Y259" s="30">
        <v>0</v>
      </c>
      <c r="Z259" s="63">
        <f t="shared" si="123"/>
        <v>26.4375</v>
      </c>
      <c r="AA259" s="34">
        <f t="shared" si="124"/>
        <v>20.25</v>
      </c>
      <c r="AB259" s="12">
        <f t="shared" si="125"/>
        <v>6.1875</v>
      </c>
      <c r="AC259" s="75">
        <f t="shared" si="126"/>
        <v>26.4375</v>
      </c>
    </row>
    <row r="260" spans="1:29" outlineLevel="1" x14ac:dyDescent="0.2">
      <c r="A260" s="103"/>
      <c r="B260" s="10"/>
      <c r="C260" s="600" t="s">
        <v>904</v>
      </c>
      <c r="D260" s="10"/>
      <c r="E260" s="10"/>
      <c r="F260" s="10"/>
      <c r="G260" s="67"/>
      <c r="H260" s="10"/>
      <c r="I260" s="57"/>
      <c r="J260" s="57"/>
      <c r="K260" s="57"/>
      <c r="L260" s="58"/>
      <c r="M260" s="27"/>
      <c r="N260" s="90"/>
      <c r="O260" s="91"/>
      <c r="P260" s="23"/>
      <c r="Q260" s="11"/>
      <c r="R260" s="11"/>
      <c r="S260" s="12"/>
      <c r="T260" s="27"/>
      <c r="U260" s="23"/>
      <c r="V260" s="11"/>
      <c r="W260" s="11"/>
      <c r="X260" s="12"/>
      <c r="Y260" s="30"/>
      <c r="Z260" s="63"/>
      <c r="AA260" s="34">
        <f>SUBTOTAL(9,AA251:AA259)</f>
        <v>96.75</v>
      </c>
      <c r="AB260" s="12">
        <f>SUBTOTAL(9,AB251:AB259)</f>
        <v>32.512500000000003</v>
      </c>
      <c r="AC260" s="75">
        <f>SUBTOTAL(9,AC251:AC259)</f>
        <v>129.26249999999999</v>
      </c>
    </row>
    <row r="261" spans="1:29" outlineLevel="2" x14ac:dyDescent="0.2">
      <c r="A261" s="9" t="s">
        <v>334</v>
      </c>
      <c r="B261" s="10" t="s">
        <v>85</v>
      </c>
      <c r="C261" s="10" t="s">
        <v>19</v>
      </c>
      <c r="D261" s="10" t="s">
        <v>335</v>
      </c>
      <c r="E261" s="10" t="s">
        <v>336</v>
      </c>
      <c r="F261" s="10" t="s">
        <v>337</v>
      </c>
      <c r="G261" s="67">
        <v>6</v>
      </c>
      <c r="H261" s="10" t="s">
        <v>47</v>
      </c>
      <c r="I261" s="57">
        <v>1</v>
      </c>
      <c r="J261" s="57">
        <v>9</v>
      </c>
      <c r="K261" s="57">
        <v>0</v>
      </c>
      <c r="L261" s="58">
        <v>9</v>
      </c>
      <c r="M261" s="27">
        <v>0</v>
      </c>
      <c r="N261" s="90">
        <f>J261*10/3/G261</f>
        <v>5</v>
      </c>
      <c r="O261" s="91">
        <f>L261*10/3/G261</f>
        <v>5</v>
      </c>
      <c r="P261" s="23">
        <v>10</v>
      </c>
      <c r="Q261" s="11">
        <v>0.4</v>
      </c>
      <c r="R261" s="11">
        <v>0</v>
      </c>
      <c r="S261" s="12">
        <v>0.5</v>
      </c>
      <c r="T261" s="27">
        <v>0</v>
      </c>
      <c r="U261" s="23">
        <v>40</v>
      </c>
      <c r="V261" s="11">
        <v>1</v>
      </c>
      <c r="W261" s="11">
        <v>0</v>
      </c>
      <c r="X261" s="12">
        <v>2</v>
      </c>
      <c r="Y261" s="30">
        <v>0</v>
      </c>
      <c r="Z261" s="63">
        <f>J261*(Q261+V261)+L261*(S261+X261)</f>
        <v>35.1</v>
      </c>
      <c r="AA261" s="34">
        <f>J261*Q261+L261*S261</f>
        <v>8.1</v>
      </c>
      <c r="AB261" s="12">
        <f>J261*V261+L261*X261</f>
        <v>27</v>
      </c>
      <c r="AC261" s="75">
        <f>Z261</f>
        <v>35.1</v>
      </c>
    </row>
    <row r="262" spans="1:29" outlineLevel="2" x14ac:dyDescent="0.2">
      <c r="A262" s="103" t="s">
        <v>581</v>
      </c>
      <c r="B262" s="10" t="s">
        <v>85</v>
      </c>
      <c r="C262" s="10" t="s">
        <v>19</v>
      </c>
      <c r="D262" s="10" t="s">
        <v>470</v>
      </c>
      <c r="E262" s="10" t="s">
        <v>471</v>
      </c>
      <c r="F262" s="10" t="s">
        <v>472</v>
      </c>
      <c r="G262" s="67">
        <v>6</v>
      </c>
      <c r="H262" s="10" t="s">
        <v>47</v>
      </c>
      <c r="I262" s="57">
        <v>1</v>
      </c>
      <c r="J262" s="57">
        <v>15.75</v>
      </c>
      <c r="K262" s="57">
        <v>0</v>
      </c>
      <c r="L262" s="58">
        <v>2.25</v>
      </c>
      <c r="M262" s="27">
        <v>0</v>
      </c>
      <c r="N262" s="90">
        <f>J262*10/3/G262</f>
        <v>8.75</v>
      </c>
      <c r="O262" s="91">
        <f>L262*10/3/G262</f>
        <v>1.25</v>
      </c>
      <c r="P262" s="23">
        <v>20</v>
      </c>
      <c r="Q262" s="11">
        <v>0.33</v>
      </c>
      <c r="R262" s="11">
        <v>0</v>
      </c>
      <c r="S262" s="12">
        <v>1</v>
      </c>
      <c r="T262" s="27">
        <v>0</v>
      </c>
      <c r="U262" s="23">
        <v>20</v>
      </c>
      <c r="V262" s="11">
        <v>0.75</v>
      </c>
      <c r="W262" s="11">
        <v>0</v>
      </c>
      <c r="X262" s="12">
        <v>1</v>
      </c>
      <c r="Y262" s="30">
        <v>0</v>
      </c>
      <c r="Z262" s="63">
        <f>J262*(Q262+V262)+L262*(S262+X262)</f>
        <v>21.51</v>
      </c>
      <c r="AA262" s="34">
        <f>J262*Q262+L262*S262</f>
        <v>7.4475000000000007</v>
      </c>
      <c r="AB262" s="12">
        <f>J262*V262+L262*X262</f>
        <v>14.0625</v>
      </c>
      <c r="AC262" s="75">
        <f>Z262</f>
        <v>21.51</v>
      </c>
    </row>
    <row r="263" spans="1:29" outlineLevel="2" x14ac:dyDescent="0.2">
      <c r="A263" s="103" t="s">
        <v>581</v>
      </c>
      <c r="B263" s="10" t="s">
        <v>85</v>
      </c>
      <c r="C263" s="10" t="s">
        <v>19</v>
      </c>
      <c r="D263" s="10" t="s">
        <v>473</v>
      </c>
      <c r="E263" s="10" t="s">
        <v>474</v>
      </c>
      <c r="F263" s="10" t="s">
        <v>475</v>
      </c>
      <c r="G263" s="67">
        <v>6</v>
      </c>
      <c r="H263" s="10" t="s">
        <v>47</v>
      </c>
      <c r="I263" s="57">
        <v>1</v>
      </c>
      <c r="J263" s="57">
        <v>15.75</v>
      </c>
      <c r="K263" s="57">
        <v>0</v>
      </c>
      <c r="L263" s="58">
        <v>2.25</v>
      </c>
      <c r="M263" s="27">
        <v>0</v>
      </c>
      <c r="N263" s="90">
        <f>J263*10/3/G263</f>
        <v>8.75</v>
      </c>
      <c r="O263" s="91">
        <f>L263*10/3/G263</f>
        <v>1.25</v>
      </c>
      <c r="P263" s="23">
        <v>20</v>
      </c>
      <c r="Q263" s="11">
        <v>0.5</v>
      </c>
      <c r="R263" s="11">
        <v>0</v>
      </c>
      <c r="S263" s="12">
        <v>1</v>
      </c>
      <c r="T263" s="27">
        <v>0</v>
      </c>
      <c r="U263" s="23">
        <v>20</v>
      </c>
      <c r="V263" s="11">
        <v>0.75</v>
      </c>
      <c r="W263" s="11">
        <v>0</v>
      </c>
      <c r="X263" s="12">
        <v>1</v>
      </c>
      <c r="Y263" s="30">
        <v>0</v>
      </c>
      <c r="Z263" s="63">
        <f>J263*(Q263+V263)+L263*(S263+X263)</f>
        <v>24.1875</v>
      </c>
      <c r="AA263" s="34">
        <f>J263*Q263+L263*S263</f>
        <v>10.125</v>
      </c>
      <c r="AB263" s="12">
        <f>J263*V263+L263*X263</f>
        <v>14.0625</v>
      </c>
      <c r="AC263" s="75">
        <f>Z263</f>
        <v>24.1875</v>
      </c>
    </row>
    <row r="264" spans="1:29" outlineLevel="2" x14ac:dyDescent="0.2">
      <c r="A264" s="103" t="s">
        <v>582</v>
      </c>
      <c r="B264" s="10" t="s">
        <v>85</v>
      </c>
      <c r="C264" s="10" t="s">
        <v>19</v>
      </c>
      <c r="D264" s="10" t="s">
        <v>363</v>
      </c>
      <c r="E264" s="10" t="s">
        <v>364</v>
      </c>
      <c r="F264" s="10" t="s">
        <v>365</v>
      </c>
      <c r="G264" s="67">
        <v>6</v>
      </c>
      <c r="H264" s="10" t="s">
        <v>47</v>
      </c>
      <c r="I264" s="57">
        <v>1</v>
      </c>
      <c r="J264" s="57">
        <v>15.75</v>
      </c>
      <c r="K264" s="57">
        <v>0</v>
      </c>
      <c r="L264" s="58">
        <v>2.25</v>
      </c>
      <c r="M264" s="27">
        <v>0</v>
      </c>
      <c r="N264" s="90">
        <f>J264*10/3/G264</f>
        <v>8.75</v>
      </c>
      <c r="O264" s="91">
        <f>L264*10/3/G264</f>
        <v>1.25</v>
      </c>
      <c r="P264" s="23">
        <v>20</v>
      </c>
      <c r="Q264" s="11">
        <v>0.4</v>
      </c>
      <c r="R264" s="11">
        <v>0</v>
      </c>
      <c r="S264" s="12">
        <v>1</v>
      </c>
      <c r="T264" s="27">
        <v>0</v>
      </c>
      <c r="U264" s="23">
        <v>40</v>
      </c>
      <c r="V264" s="11">
        <v>1</v>
      </c>
      <c r="W264" s="11">
        <v>0</v>
      </c>
      <c r="X264" s="12">
        <v>2</v>
      </c>
      <c r="Y264" s="30">
        <v>0</v>
      </c>
      <c r="Z264" s="63">
        <f>J264*(Q264+V264)+L264*(S264+X264)</f>
        <v>28.799999999999997</v>
      </c>
      <c r="AA264" s="34">
        <f>J264*Q264+L264*S264</f>
        <v>8.5500000000000007</v>
      </c>
      <c r="AB264" s="12">
        <f>J264*V264+L264*X264</f>
        <v>20.25</v>
      </c>
      <c r="AC264" s="75">
        <f>Z264</f>
        <v>28.799999999999997</v>
      </c>
    </row>
    <row r="265" spans="1:29" outlineLevel="2" x14ac:dyDescent="0.2">
      <c r="A265" s="9" t="s">
        <v>79</v>
      </c>
      <c r="B265" s="10" t="s">
        <v>85</v>
      </c>
      <c r="C265" s="10" t="s">
        <v>19</v>
      </c>
      <c r="D265" s="10" t="s">
        <v>81</v>
      </c>
      <c r="E265" s="10" t="s">
        <v>82</v>
      </c>
      <c r="F265" s="10" t="s">
        <v>83</v>
      </c>
      <c r="G265" s="67">
        <v>6</v>
      </c>
      <c r="H265" s="10" t="s">
        <v>84</v>
      </c>
      <c r="I265" s="57">
        <v>1</v>
      </c>
      <c r="J265" s="57">
        <v>9</v>
      </c>
      <c r="K265" s="57">
        <v>0</v>
      </c>
      <c r="L265" s="58">
        <v>9</v>
      </c>
      <c r="M265" s="27">
        <v>0</v>
      </c>
      <c r="N265" s="90">
        <f>J265*10/3/G265</f>
        <v>5</v>
      </c>
      <c r="O265" s="91">
        <f>L265*10/3/G265</f>
        <v>5</v>
      </c>
      <c r="P265" s="23">
        <v>15</v>
      </c>
      <c r="Q265" s="11">
        <v>0.33</v>
      </c>
      <c r="R265" s="11">
        <v>0</v>
      </c>
      <c r="S265" s="12">
        <v>1</v>
      </c>
      <c r="T265" s="27">
        <v>0</v>
      </c>
      <c r="U265" s="23">
        <v>30</v>
      </c>
      <c r="V265" s="11">
        <v>0.75</v>
      </c>
      <c r="W265" s="11">
        <v>0</v>
      </c>
      <c r="X265" s="12">
        <v>2</v>
      </c>
      <c r="Y265" s="30">
        <v>0</v>
      </c>
      <c r="Z265" s="63">
        <f>J265*(Q265+V265)+L265*(S265+X265)</f>
        <v>36.72</v>
      </c>
      <c r="AA265" s="34">
        <f>J265*Q265+L265*S265</f>
        <v>11.97</v>
      </c>
      <c r="AB265" s="12">
        <f>J265*V265+L265*X265</f>
        <v>24.75</v>
      </c>
      <c r="AC265" s="75">
        <f>Z265</f>
        <v>36.72</v>
      </c>
    </row>
    <row r="266" spans="1:29" outlineLevel="1" x14ac:dyDescent="0.2">
      <c r="A266" s="9"/>
      <c r="B266" s="10"/>
      <c r="C266" s="600" t="s">
        <v>905</v>
      </c>
      <c r="D266" s="10"/>
      <c r="E266" s="10"/>
      <c r="F266" s="10"/>
      <c r="G266" s="67"/>
      <c r="H266" s="10"/>
      <c r="I266" s="57"/>
      <c r="J266" s="57"/>
      <c r="K266" s="57"/>
      <c r="L266" s="58"/>
      <c r="M266" s="27"/>
      <c r="N266" s="90"/>
      <c r="O266" s="91"/>
      <c r="P266" s="23"/>
      <c r="Q266" s="11"/>
      <c r="R266" s="11"/>
      <c r="S266" s="12"/>
      <c r="T266" s="27"/>
      <c r="U266" s="23"/>
      <c r="V266" s="11"/>
      <c r="W266" s="11"/>
      <c r="X266" s="12"/>
      <c r="Y266" s="30"/>
      <c r="Z266" s="63"/>
      <c r="AA266" s="34">
        <f>SUBTOTAL(9,AA261:AA265)</f>
        <v>46.192499999999995</v>
      </c>
      <c r="AB266" s="12">
        <f>SUBTOTAL(9,AB261:AB265)</f>
        <v>100.125</v>
      </c>
      <c r="AC266" s="75">
        <f>SUBTOTAL(9,AC261:AC265)</f>
        <v>146.3175</v>
      </c>
    </row>
    <row r="267" spans="1:29" outlineLevel="2" x14ac:dyDescent="0.2">
      <c r="A267" s="9" t="s">
        <v>425</v>
      </c>
      <c r="B267" s="10" t="s">
        <v>85</v>
      </c>
      <c r="C267" s="10" t="s">
        <v>23</v>
      </c>
      <c r="D267" s="10" t="s">
        <v>426</v>
      </c>
      <c r="E267" s="10" t="s">
        <v>427</v>
      </c>
      <c r="F267" s="10" t="s">
        <v>428</v>
      </c>
      <c r="G267" s="67">
        <v>6</v>
      </c>
      <c r="H267" s="10" t="s">
        <v>47</v>
      </c>
      <c r="I267" s="57">
        <v>1</v>
      </c>
      <c r="J267" s="57">
        <v>11.25</v>
      </c>
      <c r="K267" s="57">
        <v>0</v>
      </c>
      <c r="L267" s="58">
        <v>6.75</v>
      </c>
      <c r="M267" s="27">
        <v>0</v>
      </c>
      <c r="N267" s="90">
        <f>J267*10/3/G267</f>
        <v>6.25</v>
      </c>
      <c r="O267" s="91">
        <f>L267*10/3/G267</f>
        <v>3.75</v>
      </c>
      <c r="P267" s="23">
        <v>30</v>
      </c>
      <c r="Q267" s="11">
        <v>0.5</v>
      </c>
      <c r="R267" s="11">
        <v>0</v>
      </c>
      <c r="S267" s="12">
        <v>1</v>
      </c>
      <c r="T267" s="27">
        <v>0</v>
      </c>
      <c r="U267" s="23">
        <v>0</v>
      </c>
      <c r="V267" s="11">
        <v>0</v>
      </c>
      <c r="W267" s="11">
        <v>0</v>
      </c>
      <c r="X267" s="12">
        <v>0</v>
      </c>
      <c r="Y267" s="30">
        <v>0</v>
      </c>
      <c r="Z267" s="63">
        <f>J267*(Q267+V267)+L267*(S267+X267)</f>
        <v>12.375</v>
      </c>
      <c r="AA267" s="34">
        <f>J267*Q267+L267*S267</f>
        <v>12.375</v>
      </c>
      <c r="AB267" s="12">
        <f>J267*V267+L267*X267</f>
        <v>0</v>
      </c>
      <c r="AC267" s="75">
        <f>Z267</f>
        <v>12.375</v>
      </c>
    </row>
    <row r="268" spans="1:29" outlineLevel="2" x14ac:dyDescent="0.2">
      <c r="A268" s="103" t="s">
        <v>581</v>
      </c>
      <c r="B268" s="10" t="s">
        <v>85</v>
      </c>
      <c r="C268" s="10" t="s">
        <v>23</v>
      </c>
      <c r="D268" s="10" t="s">
        <v>476</v>
      </c>
      <c r="E268" s="10" t="s">
        <v>477</v>
      </c>
      <c r="F268" s="10" t="s">
        <v>478</v>
      </c>
      <c r="G268" s="67">
        <v>6</v>
      </c>
      <c r="H268" s="10" t="s">
        <v>47</v>
      </c>
      <c r="I268" s="57">
        <v>1</v>
      </c>
      <c r="J268" s="57">
        <v>13.5</v>
      </c>
      <c r="K268" s="57">
        <v>0</v>
      </c>
      <c r="L268" s="58">
        <v>4.5</v>
      </c>
      <c r="M268" s="27">
        <v>0</v>
      </c>
      <c r="N268" s="90">
        <f>J268*10/3/G268</f>
        <v>7.5</v>
      </c>
      <c r="O268" s="91">
        <f>L268*10/3/G268</f>
        <v>2.5</v>
      </c>
      <c r="P268" s="23">
        <v>40</v>
      </c>
      <c r="Q268" s="11">
        <v>0.75</v>
      </c>
      <c r="R268" s="11">
        <v>0</v>
      </c>
      <c r="S268" s="12">
        <v>2</v>
      </c>
      <c r="T268" s="27">
        <v>0</v>
      </c>
      <c r="U268" s="23">
        <v>0</v>
      </c>
      <c r="V268" s="11">
        <v>0</v>
      </c>
      <c r="W268" s="11">
        <v>0</v>
      </c>
      <c r="X268" s="12">
        <v>0</v>
      </c>
      <c r="Y268" s="30">
        <v>0</v>
      </c>
      <c r="Z268" s="63">
        <f>J268*(Q268+V268)+L268*(S268+X268)</f>
        <v>19.125</v>
      </c>
      <c r="AA268" s="34">
        <f>J268*Q268+L268*S268</f>
        <v>19.125</v>
      </c>
      <c r="AB268" s="12">
        <f>J268*V268+L268*X268</f>
        <v>0</v>
      </c>
      <c r="AC268" s="75">
        <f>Z268</f>
        <v>19.125</v>
      </c>
    </row>
    <row r="269" spans="1:29" outlineLevel="2" x14ac:dyDescent="0.2">
      <c r="A269" s="9" t="s">
        <v>180</v>
      </c>
      <c r="B269" s="10" t="s">
        <v>85</v>
      </c>
      <c r="C269" s="10" t="s">
        <v>23</v>
      </c>
      <c r="D269" s="10" t="s">
        <v>181</v>
      </c>
      <c r="E269" s="10" t="s">
        <v>182</v>
      </c>
      <c r="F269" s="10" t="s">
        <v>183</v>
      </c>
      <c r="G269" s="67">
        <v>6</v>
      </c>
      <c r="H269" s="10" t="s">
        <v>84</v>
      </c>
      <c r="I269" s="57">
        <v>1</v>
      </c>
      <c r="J269" s="57">
        <v>13.5</v>
      </c>
      <c r="K269" s="57">
        <v>0</v>
      </c>
      <c r="L269" s="58">
        <v>4.5</v>
      </c>
      <c r="M269" s="27">
        <v>0</v>
      </c>
      <c r="N269" s="90">
        <f>J269*10/3/G269</f>
        <v>7.5</v>
      </c>
      <c r="O269" s="91">
        <f>L269*10/3/G269</f>
        <v>2.5</v>
      </c>
      <c r="P269" s="23">
        <v>32</v>
      </c>
      <c r="Q269" s="11">
        <v>0.6</v>
      </c>
      <c r="R269" s="11">
        <v>0</v>
      </c>
      <c r="S269" s="12">
        <v>2</v>
      </c>
      <c r="T269" s="27">
        <v>0</v>
      </c>
      <c r="U269" s="23">
        <v>0</v>
      </c>
      <c r="V269" s="11">
        <v>0</v>
      </c>
      <c r="W269" s="11">
        <v>0</v>
      </c>
      <c r="X269" s="12">
        <v>0</v>
      </c>
      <c r="Y269" s="30">
        <v>0</v>
      </c>
      <c r="Z269" s="63">
        <f>J269*(Q269+V269)+L269*(S269+X269)</f>
        <v>17.100000000000001</v>
      </c>
      <c r="AA269" s="34">
        <f>J269*Q269+L269*S269</f>
        <v>17.100000000000001</v>
      </c>
      <c r="AB269" s="12">
        <f>J269*V269+L269*X269</f>
        <v>0</v>
      </c>
      <c r="AC269" s="75">
        <f>Z269</f>
        <v>17.100000000000001</v>
      </c>
    </row>
    <row r="270" spans="1:29" outlineLevel="2" x14ac:dyDescent="0.2">
      <c r="A270" s="9" t="s">
        <v>409</v>
      </c>
      <c r="B270" s="10" t="s">
        <v>85</v>
      </c>
      <c r="C270" s="10" t="s">
        <v>23</v>
      </c>
      <c r="D270" s="10" t="s">
        <v>410</v>
      </c>
      <c r="E270" s="10" t="s">
        <v>411</v>
      </c>
      <c r="F270" s="10" t="s">
        <v>412</v>
      </c>
      <c r="G270" s="67">
        <v>6</v>
      </c>
      <c r="H270" s="10" t="s">
        <v>84</v>
      </c>
      <c r="I270" s="57">
        <v>1</v>
      </c>
      <c r="J270" s="57">
        <v>15.75</v>
      </c>
      <c r="K270" s="57">
        <v>0</v>
      </c>
      <c r="L270" s="58">
        <v>2.25</v>
      </c>
      <c r="M270" s="27">
        <v>0</v>
      </c>
      <c r="N270" s="90">
        <f>J270*10/3/G270</f>
        <v>8.75</v>
      </c>
      <c r="O270" s="91">
        <f>L270*10/3/G270</f>
        <v>1.25</v>
      </c>
      <c r="P270" s="23">
        <v>30</v>
      </c>
      <c r="Q270" s="11">
        <v>0.6</v>
      </c>
      <c r="R270" s="11">
        <v>0</v>
      </c>
      <c r="S270" s="12">
        <v>2</v>
      </c>
      <c r="T270" s="27">
        <v>0</v>
      </c>
      <c r="U270" s="23">
        <v>0</v>
      </c>
      <c r="V270" s="11">
        <v>0</v>
      </c>
      <c r="W270" s="11">
        <v>0</v>
      </c>
      <c r="X270" s="12">
        <v>0</v>
      </c>
      <c r="Y270" s="30">
        <v>0</v>
      </c>
      <c r="Z270" s="63">
        <f>J270*(Q270+V270)+L270*(S270+X270)</f>
        <v>13.95</v>
      </c>
      <c r="AA270" s="34">
        <f>J270*Q270+L270*S270</f>
        <v>13.95</v>
      </c>
      <c r="AB270" s="12">
        <f>J270*V270+L270*X270</f>
        <v>0</v>
      </c>
      <c r="AC270" s="75">
        <f>Z270</f>
        <v>13.95</v>
      </c>
    </row>
    <row r="271" spans="1:29" outlineLevel="2" x14ac:dyDescent="0.2">
      <c r="A271" s="9" t="s">
        <v>409</v>
      </c>
      <c r="B271" s="10" t="s">
        <v>85</v>
      </c>
      <c r="C271" s="10" t="s">
        <v>23</v>
      </c>
      <c r="D271" s="10" t="s">
        <v>413</v>
      </c>
      <c r="E271" s="10" t="s">
        <v>414</v>
      </c>
      <c r="F271" s="10" t="s">
        <v>415</v>
      </c>
      <c r="G271" s="67">
        <v>6</v>
      </c>
      <c r="H271" s="10" t="s">
        <v>84</v>
      </c>
      <c r="I271" s="57">
        <v>1</v>
      </c>
      <c r="J271" s="57">
        <v>15.75</v>
      </c>
      <c r="K271" s="57">
        <v>0</v>
      </c>
      <c r="L271" s="58">
        <v>2.25</v>
      </c>
      <c r="M271" s="27">
        <v>0</v>
      </c>
      <c r="N271" s="90">
        <f>J271*10/3/G271</f>
        <v>8.75</v>
      </c>
      <c r="O271" s="91">
        <f>L271*10/3/G271</f>
        <v>1.25</v>
      </c>
      <c r="P271" s="23">
        <v>30</v>
      </c>
      <c r="Q271" s="11">
        <v>0.6</v>
      </c>
      <c r="R271" s="11">
        <v>0</v>
      </c>
      <c r="S271" s="12">
        <v>2</v>
      </c>
      <c r="T271" s="27">
        <v>0</v>
      </c>
      <c r="U271" s="23">
        <v>0</v>
      </c>
      <c r="V271" s="11">
        <v>0</v>
      </c>
      <c r="W271" s="11">
        <v>0</v>
      </c>
      <c r="X271" s="12">
        <v>0</v>
      </c>
      <c r="Y271" s="30">
        <v>0</v>
      </c>
      <c r="Z271" s="63">
        <f>J271*(Q271+V271)+L271*(S271+X271)</f>
        <v>13.95</v>
      </c>
      <c r="AA271" s="34">
        <f>J271*Q271+L271*S271</f>
        <v>13.95</v>
      </c>
      <c r="AB271" s="12">
        <f>J271*V271+L271*X271</f>
        <v>0</v>
      </c>
      <c r="AC271" s="75">
        <f>Z271</f>
        <v>13.95</v>
      </c>
    </row>
    <row r="272" spans="1:29" outlineLevel="1" x14ac:dyDescent="0.2">
      <c r="A272" s="9"/>
      <c r="B272" s="10"/>
      <c r="C272" s="600" t="s">
        <v>906</v>
      </c>
      <c r="D272" s="10"/>
      <c r="E272" s="10"/>
      <c r="F272" s="10"/>
      <c r="G272" s="67"/>
      <c r="H272" s="10"/>
      <c r="I272" s="57"/>
      <c r="J272" s="57"/>
      <c r="K272" s="57"/>
      <c r="L272" s="58"/>
      <c r="M272" s="27"/>
      <c r="N272" s="90"/>
      <c r="O272" s="91"/>
      <c r="P272" s="23"/>
      <c r="Q272" s="11"/>
      <c r="R272" s="11"/>
      <c r="S272" s="12"/>
      <c r="T272" s="27"/>
      <c r="U272" s="23"/>
      <c r="V272" s="11"/>
      <c r="W272" s="11"/>
      <c r="X272" s="12"/>
      <c r="Y272" s="30"/>
      <c r="Z272" s="63"/>
      <c r="AA272" s="34">
        <f>SUBTOTAL(9,AA267:AA271)</f>
        <v>76.5</v>
      </c>
      <c r="AB272" s="12">
        <f>SUBTOTAL(9,AB267:AB271)</f>
        <v>0</v>
      </c>
      <c r="AC272" s="75">
        <f>SUBTOTAL(9,AC267:AC271)</f>
        <v>76.5</v>
      </c>
    </row>
    <row r="273" spans="1:29" outlineLevel="2" x14ac:dyDescent="0.2">
      <c r="A273" s="9" t="s">
        <v>122</v>
      </c>
      <c r="B273" s="10" t="s">
        <v>85</v>
      </c>
      <c r="C273" s="10" t="s">
        <v>61</v>
      </c>
      <c r="D273" s="10" t="s">
        <v>127</v>
      </c>
      <c r="E273" s="10" t="s">
        <v>128</v>
      </c>
      <c r="F273" s="10" t="s">
        <v>129</v>
      </c>
      <c r="G273" s="67">
        <v>6</v>
      </c>
      <c r="H273" s="10" t="s">
        <v>84</v>
      </c>
      <c r="I273" s="57">
        <v>1</v>
      </c>
      <c r="J273" s="57">
        <v>6.75</v>
      </c>
      <c r="K273" s="57">
        <v>0</v>
      </c>
      <c r="L273" s="58">
        <v>11.25</v>
      </c>
      <c r="M273" s="27">
        <v>0</v>
      </c>
      <c r="N273" s="90">
        <f>J273*10/3/G273</f>
        <v>3.75</v>
      </c>
      <c r="O273" s="91">
        <f>L273*10/3/G273</f>
        <v>6.25</v>
      </c>
      <c r="P273" s="23">
        <v>0</v>
      </c>
      <c r="Q273" s="11">
        <v>0</v>
      </c>
      <c r="R273" s="11">
        <v>0</v>
      </c>
      <c r="S273" s="12">
        <v>0</v>
      </c>
      <c r="T273" s="27">
        <v>0</v>
      </c>
      <c r="U273" s="23">
        <v>40</v>
      </c>
      <c r="V273" s="11">
        <v>1</v>
      </c>
      <c r="W273" s="11">
        <v>0</v>
      </c>
      <c r="X273" s="12">
        <v>2</v>
      </c>
      <c r="Y273" s="30">
        <v>0</v>
      </c>
      <c r="Z273" s="63">
        <f>J273*(Q273+V273)+L273*(S273+X273)</f>
        <v>29.25</v>
      </c>
      <c r="AA273" s="34">
        <f>J273*Q273+L273*S273</f>
        <v>0</v>
      </c>
      <c r="AB273" s="12">
        <f>J273*V273+L273*X273</f>
        <v>29.25</v>
      </c>
      <c r="AC273" s="75">
        <f>Z273</f>
        <v>29.25</v>
      </c>
    </row>
    <row r="274" spans="1:29" outlineLevel="2" x14ac:dyDescent="0.2">
      <c r="A274" s="9" t="s">
        <v>298</v>
      </c>
      <c r="B274" s="10" t="s">
        <v>85</v>
      </c>
      <c r="C274" s="10" t="s">
        <v>61</v>
      </c>
      <c r="D274" s="10" t="s">
        <v>299</v>
      </c>
      <c r="E274" s="10" t="s">
        <v>300</v>
      </c>
      <c r="F274" s="10" t="s">
        <v>301</v>
      </c>
      <c r="G274" s="67">
        <v>6</v>
      </c>
      <c r="H274" s="10" t="s">
        <v>84</v>
      </c>
      <c r="I274" s="57">
        <v>1</v>
      </c>
      <c r="J274" s="57">
        <v>15.75</v>
      </c>
      <c r="K274" s="57">
        <v>0</v>
      </c>
      <c r="L274" s="58">
        <v>2.25</v>
      </c>
      <c r="M274" s="27">
        <v>0</v>
      </c>
      <c r="N274" s="90">
        <f>J274*10/3/G274</f>
        <v>8.75</v>
      </c>
      <c r="O274" s="91">
        <f>L274*10/3/G274</f>
        <v>1.25</v>
      </c>
      <c r="P274" s="23">
        <v>0</v>
      </c>
      <c r="Q274" s="11">
        <v>0</v>
      </c>
      <c r="R274" s="11">
        <v>0</v>
      </c>
      <c r="S274" s="12">
        <v>0</v>
      </c>
      <c r="T274" s="27">
        <v>0</v>
      </c>
      <c r="U274" s="23">
        <v>40</v>
      </c>
      <c r="V274" s="11">
        <v>0.75</v>
      </c>
      <c r="W274" s="11">
        <v>0</v>
      </c>
      <c r="X274" s="12">
        <v>2</v>
      </c>
      <c r="Y274" s="30">
        <v>0</v>
      </c>
      <c r="Z274" s="63">
        <f>J274*(Q274+V274)+L274*(S274+X274)</f>
        <v>16.3125</v>
      </c>
      <c r="AA274" s="34">
        <f>J274*Q274+L274*S274</f>
        <v>0</v>
      </c>
      <c r="AB274" s="12">
        <f>J274*V274+L274*X274</f>
        <v>16.3125</v>
      </c>
      <c r="AC274" s="75">
        <f>Z274</f>
        <v>16.3125</v>
      </c>
    </row>
    <row r="275" spans="1:29" outlineLevel="2" x14ac:dyDescent="0.2">
      <c r="A275" s="9" t="s">
        <v>245</v>
      </c>
      <c r="B275" s="10" t="s">
        <v>85</v>
      </c>
      <c r="C275" s="10" t="s">
        <v>61</v>
      </c>
      <c r="D275" s="10" t="s">
        <v>253</v>
      </c>
      <c r="E275" s="10" t="s">
        <v>254</v>
      </c>
      <c r="F275" s="10" t="s">
        <v>255</v>
      </c>
      <c r="G275" s="67">
        <v>6</v>
      </c>
      <c r="H275" s="10" t="s">
        <v>84</v>
      </c>
      <c r="I275" s="57">
        <v>1</v>
      </c>
      <c r="J275" s="57">
        <v>13.5</v>
      </c>
      <c r="K275" s="57">
        <v>0</v>
      </c>
      <c r="L275" s="58">
        <v>4.5</v>
      </c>
      <c r="M275" s="27">
        <v>0</v>
      </c>
      <c r="N275" s="90">
        <f>J275*10/3/G275</f>
        <v>7.5</v>
      </c>
      <c r="O275" s="91">
        <f>L275*10/3/G275</f>
        <v>2.5</v>
      </c>
      <c r="P275" s="23">
        <v>0</v>
      </c>
      <c r="Q275" s="11">
        <v>0</v>
      </c>
      <c r="R275" s="11">
        <v>0</v>
      </c>
      <c r="S275" s="12">
        <v>0</v>
      </c>
      <c r="T275" s="27">
        <v>0</v>
      </c>
      <c r="U275" s="23">
        <v>40</v>
      </c>
      <c r="V275" s="11">
        <v>0.75</v>
      </c>
      <c r="W275" s="11">
        <v>0</v>
      </c>
      <c r="X275" s="12">
        <v>2</v>
      </c>
      <c r="Y275" s="30">
        <v>0</v>
      </c>
      <c r="Z275" s="63">
        <f>J275*(Q275+V275)+L275*(S275+X275)</f>
        <v>19.125</v>
      </c>
      <c r="AA275" s="34">
        <f>J275*Q275+L275*S275</f>
        <v>0</v>
      </c>
      <c r="AB275" s="12">
        <f>J275*V275+L275*X275</f>
        <v>19.125</v>
      </c>
      <c r="AC275" s="75">
        <f>Z275</f>
        <v>19.125</v>
      </c>
    </row>
    <row r="276" spans="1:29" outlineLevel="2" x14ac:dyDescent="0.2">
      <c r="A276" s="9" t="s">
        <v>180</v>
      </c>
      <c r="B276" s="10" t="s">
        <v>85</v>
      </c>
      <c r="C276" s="10" t="s">
        <v>61</v>
      </c>
      <c r="D276" s="10" t="s">
        <v>218</v>
      </c>
      <c r="E276" s="10" t="s">
        <v>219</v>
      </c>
      <c r="F276" s="10" t="s">
        <v>220</v>
      </c>
      <c r="G276" s="67">
        <v>6</v>
      </c>
      <c r="H276" s="10" t="s">
        <v>18</v>
      </c>
      <c r="I276" s="57">
        <v>1</v>
      </c>
      <c r="J276" s="57">
        <v>13.5</v>
      </c>
      <c r="K276" s="57">
        <v>0</v>
      </c>
      <c r="L276" s="58">
        <v>4.5</v>
      </c>
      <c r="M276" s="27">
        <v>0</v>
      </c>
      <c r="N276" s="90">
        <f>J276*10/3/G276</f>
        <v>7.5</v>
      </c>
      <c r="O276" s="91">
        <f>L276*10/3/G276</f>
        <v>2.5</v>
      </c>
      <c r="P276" s="23">
        <v>0</v>
      </c>
      <c r="Q276" s="11">
        <v>0</v>
      </c>
      <c r="R276" s="11">
        <v>0</v>
      </c>
      <c r="S276" s="12">
        <v>0</v>
      </c>
      <c r="T276" s="27">
        <v>0</v>
      </c>
      <c r="U276" s="23">
        <v>54</v>
      </c>
      <c r="V276" s="11">
        <v>1</v>
      </c>
      <c r="W276" s="11">
        <v>0</v>
      </c>
      <c r="X276" s="12">
        <v>6</v>
      </c>
      <c r="Y276" s="30">
        <v>0</v>
      </c>
      <c r="Z276" s="63">
        <f>J276*(Q276+V276)+L276*(S276+X276)</f>
        <v>40.5</v>
      </c>
      <c r="AA276" s="34">
        <f>J276*Q276+L276*S276</f>
        <v>0</v>
      </c>
      <c r="AB276" s="12">
        <f>J276*V276+L276*X276</f>
        <v>40.5</v>
      </c>
      <c r="AC276" s="75">
        <f>Z276</f>
        <v>40.5</v>
      </c>
    </row>
    <row r="277" spans="1:29" outlineLevel="2" x14ac:dyDescent="0.2">
      <c r="A277" s="9" t="s">
        <v>245</v>
      </c>
      <c r="B277" s="10" t="s">
        <v>85</v>
      </c>
      <c r="C277" s="10" t="s">
        <v>61</v>
      </c>
      <c r="D277" s="10" t="s">
        <v>259</v>
      </c>
      <c r="E277" s="10" t="s">
        <v>260</v>
      </c>
      <c r="F277" s="10" t="s">
        <v>261</v>
      </c>
      <c r="G277" s="67">
        <v>6</v>
      </c>
      <c r="H277" s="10" t="s">
        <v>18</v>
      </c>
      <c r="I277" s="57">
        <v>1</v>
      </c>
      <c r="J277" s="57">
        <v>9</v>
      </c>
      <c r="K277" s="57">
        <v>0</v>
      </c>
      <c r="L277" s="58">
        <v>9</v>
      </c>
      <c r="M277" s="27">
        <v>0</v>
      </c>
      <c r="N277" s="90">
        <f>J277*10/3/G277</f>
        <v>5</v>
      </c>
      <c r="O277" s="91">
        <f>L277*10/3/G277</f>
        <v>5</v>
      </c>
      <c r="P277" s="23">
        <v>0</v>
      </c>
      <c r="Q277" s="11">
        <v>0</v>
      </c>
      <c r="R277" s="11">
        <v>0</v>
      </c>
      <c r="S277" s="12">
        <v>0</v>
      </c>
      <c r="T277" s="27">
        <v>0</v>
      </c>
      <c r="U277" s="23">
        <v>48</v>
      </c>
      <c r="V277" s="11">
        <v>1</v>
      </c>
      <c r="W277" s="11">
        <v>0</v>
      </c>
      <c r="X277" s="12">
        <v>3</v>
      </c>
      <c r="Y277" s="30">
        <v>0</v>
      </c>
      <c r="Z277" s="63">
        <f>J277*(Q277+V277)+L277*(S277+X277)</f>
        <v>36</v>
      </c>
      <c r="AA277" s="34">
        <f>J277*Q277+L277*S277</f>
        <v>0</v>
      </c>
      <c r="AB277" s="12">
        <f>J277*V277+L277*X277</f>
        <v>36</v>
      </c>
      <c r="AC277" s="75">
        <f>Z277</f>
        <v>36</v>
      </c>
    </row>
    <row r="278" spans="1:29" outlineLevel="1" x14ac:dyDescent="0.2">
      <c r="A278" s="9"/>
      <c r="B278" s="10"/>
      <c r="C278" s="600" t="s">
        <v>907</v>
      </c>
      <c r="D278" s="10"/>
      <c r="E278" s="10"/>
      <c r="F278" s="10"/>
      <c r="G278" s="67"/>
      <c r="H278" s="10"/>
      <c r="I278" s="57"/>
      <c r="J278" s="57"/>
      <c r="K278" s="57"/>
      <c r="L278" s="58"/>
      <c r="M278" s="27"/>
      <c r="N278" s="90"/>
      <c r="O278" s="91"/>
      <c r="P278" s="23"/>
      <c r="Q278" s="11"/>
      <c r="R278" s="11"/>
      <c r="S278" s="12"/>
      <c r="T278" s="27"/>
      <c r="U278" s="23"/>
      <c r="V278" s="11"/>
      <c r="W278" s="11"/>
      <c r="X278" s="12"/>
      <c r="Y278" s="30"/>
      <c r="Z278" s="63"/>
      <c r="AA278" s="34">
        <f>SUBTOTAL(9,AA273:AA277)</f>
        <v>0</v>
      </c>
      <c r="AB278" s="12">
        <f>SUBTOTAL(9,AB273:AB277)</f>
        <v>141.1875</v>
      </c>
      <c r="AC278" s="75">
        <f>SUBTOTAL(9,AC273:AC277)</f>
        <v>141.1875</v>
      </c>
    </row>
    <row r="279" spans="1:29" outlineLevel="2" x14ac:dyDescent="0.2">
      <c r="A279" s="9" t="s">
        <v>180</v>
      </c>
      <c r="B279" s="10" t="s">
        <v>85</v>
      </c>
      <c r="C279" s="10" t="s">
        <v>27</v>
      </c>
      <c r="D279" s="10" t="s">
        <v>184</v>
      </c>
      <c r="E279" s="10" t="s">
        <v>185</v>
      </c>
      <c r="F279" s="10" t="s">
        <v>186</v>
      </c>
      <c r="G279" s="67">
        <v>6</v>
      </c>
      <c r="H279" s="10" t="s">
        <v>84</v>
      </c>
      <c r="I279" s="57">
        <v>0.4</v>
      </c>
      <c r="J279" s="57">
        <f>9*I279</f>
        <v>3.6</v>
      </c>
      <c r="K279" s="57">
        <v>0</v>
      </c>
      <c r="L279" s="58">
        <f>9*I279</f>
        <v>3.6</v>
      </c>
      <c r="M279" s="27">
        <v>0</v>
      </c>
      <c r="N279" s="90">
        <f t="shared" ref="N279:N284" si="127">J279*10/3/G279</f>
        <v>2</v>
      </c>
      <c r="O279" s="91">
        <f t="shared" ref="O279:O284" si="128">L279*10/3/G279</f>
        <v>2</v>
      </c>
      <c r="P279" s="23">
        <v>20</v>
      </c>
      <c r="Q279" s="11">
        <v>0.5</v>
      </c>
      <c r="R279" s="11">
        <v>0</v>
      </c>
      <c r="S279" s="12">
        <v>1</v>
      </c>
      <c r="T279" s="27">
        <v>0</v>
      </c>
      <c r="U279" s="23">
        <v>0</v>
      </c>
      <c r="V279" s="11">
        <v>0</v>
      </c>
      <c r="W279" s="11">
        <v>0</v>
      </c>
      <c r="X279" s="12">
        <v>0</v>
      </c>
      <c r="Y279" s="30">
        <v>0</v>
      </c>
      <c r="Z279" s="63">
        <f t="shared" ref="Z279:Z284" si="129">J279*(Q279+V279)+L279*(S279+X279)</f>
        <v>5.4</v>
      </c>
      <c r="AA279" s="34">
        <f t="shared" ref="AA279:AA284" si="130">J279*Q279+L279*S279</f>
        <v>5.4</v>
      </c>
      <c r="AB279" s="12">
        <f t="shared" ref="AB279:AB284" si="131">J279*V279+L279*X279</f>
        <v>0</v>
      </c>
      <c r="AC279" s="75">
        <f t="shared" ref="AC279:AC284" si="132">Z279</f>
        <v>5.4</v>
      </c>
    </row>
    <row r="280" spans="1:29" outlineLevel="2" x14ac:dyDescent="0.2">
      <c r="A280" s="9" t="s">
        <v>425</v>
      </c>
      <c r="B280" s="10" t="s">
        <v>85</v>
      </c>
      <c r="C280" s="10" t="s">
        <v>27</v>
      </c>
      <c r="D280" s="10" t="s">
        <v>184</v>
      </c>
      <c r="E280" s="10" t="s">
        <v>185</v>
      </c>
      <c r="F280" s="10" t="s">
        <v>186</v>
      </c>
      <c r="G280" s="67">
        <v>6</v>
      </c>
      <c r="H280" s="10" t="s">
        <v>84</v>
      </c>
      <c r="I280" s="57">
        <v>0.6</v>
      </c>
      <c r="J280" s="57">
        <f>9*I280</f>
        <v>5.3999999999999995</v>
      </c>
      <c r="K280" s="57">
        <v>1</v>
      </c>
      <c r="L280" s="58">
        <f>9*I280</f>
        <v>5.3999999999999995</v>
      </c>
      <c r="M280" s="27">
        <v>0</v>
      </c>
      <c r="N280" s="90">
        <f t="shared" si="127"/>
        <v>2.9999999999999996</v>
      </c>
      <c r="O280" s="91">
        <f t="shared" si="128"/>
        <v>2.9999999999999996</v>
      </c>
      <c r="P280" s="23">
        <v>20</v>
      </c>
      <c r="Q280" s="11">
        <v>0.5</v>
      </c>
      <c r="R280" s="11">
        <v>0</v>
      </c>
      <c r="S280" s="12">
        <v>1</v>
      </c>
      <c r="T280" s="27">
        <v>0</v>
      </c>
      <c r="U280" s="23">
        <v>0</v>
      </c>
      <c r="V280" s="11">
        <v>0</v>
      </c>
      <c r="W280" s="11">
        <v>0</v>
      </c>
      <c r="X280" s="12">
        <v>0</v>
      </c>
      <c r="Y280" s="30">
        <v>0</v>
      </c>
      <c r="Z280" s="63">
        <f t="shared" si="129"/>
        <v>8.1</v>
      </c>
      <c r="AA280" s="34">
        <f t="shared" si="130"/>
        <v>8.1</v>
      </c>
      <c r="AB280" s="12">
        <f t="shared" si="131"/>
        <v>0</v>
      </c>
      <c r="AC280" s="75">
        <f t="shared" si="132"/>
        <v>8.1</v>
      </c>
    </row>
    <row r="281" spans="1:29" outlineLevel="2" x14ac:dyDescent="0.2">
      <c r="A281" s="9" t="s">
        <v>122</v>
      </c>
      <c r="B281" s="10" t="s">
        <v>85</v>
      </c>
      <c r="C281" s="10" t="s">
        <v>27</v>
      </c>
      <c r="D281" s="10" t="s">
        <v>133</v>
      </c>
      <c r="E281" s="10" t="s">
        <v>134</v>
      </c>
      <c r="F281" s="10" t="s">
        <v>135</v>
      </c>
      <c r="G281" s="67">
        <v>6</v>
      </c>
      <c r="H281" s="10" t="s">
        <v>18</v>
      </c>
      <c r="I281" s="57">
        <v>1</v>
      </c>
      <c r="J281" s="57">
        <v>4.5</v>
      </c>
      <c r="K281" s="57">
        <v>0</v>
      </c>
      <c r="L281" s="58">
        <v>13.5</v>
      </c>
      <c r="M281" s="27">
        <v>0</v>
      </c>
      <c r="N281" s="90">
        <f t="shared" si="127"/>
        <v>2.5</v>
      </c>
      <c r="O281" s="91">
        <f t="shared" si="128"/>
        <v>7.5</v>
      </c>
      <c r="P281" s="23">
        <v>40</v>
      </c>
      <c r="Q281" s="11">
        <v>1</v>
      </c>
      <c r="R281" s="11">
        <v>0</v>
      </c>
      <c r="S281" s="12">
        <v>2</v>
      </c>
      <c r="T281" s="27">
        <v>0</v>
      </c>
      <c r="U281" s="23">
        <v>0</v>
      </c>
      <c r="V281" s="11">
        <v>0</v>
      </c>
      <c r="W281" s="11">
        <v>0</v>
      </c>
      <c r="X281" s="12">
        <v>0</v>
      </c>
      <c r="Y281" s="30">
        <v>0</v>
      </c>
      <c r="Z281" s="63">
        <f t="shared" si="129"/>
        <v>31.5</v>
      </c>
      <c r="AA281" s="34">
        <f t="shared" si="130"/>
        <v>31.5</v>
      </c>
      <c r="AB281" s="12">
        <f t="shared" si="131"/>
        <v>0</v>
      </c>
      <c r="AC281" s="75">
        <f t="shared" si="132"/>
        <v>31.5</v>
      </c>
    </row>
    <row r="282" spans="1:29" outlineLevel="2" x14ac:dyDescent="0.2">
      <c r="A282" s="9" t="s">
        <v>245</v>
      </c>
      <c r="B282" s="10" t="s">
        <v>85</v>
      </c>
      <c r="C282" s="10" t="s">
        <v>27</v>
      </c>
      <c r="D282" s="10" t="s">
        <v>262</v>
      </c>
      <c r="E282" s="10" t="s">
        <v>263</v>
      </c>
      <c r="F282" s="10" t="s">
        <v>264</v>
      </c>
      <c r="G282" s="67">
        <v>6</v>
      </c>
      <c r="H282" s="10" t="s">
        <v>18</v>
      </c>
      <c r="I282" s="57">
        <v>1</v>
      </c>
      <c r="J282" s="57">
        <v>13.5</v>
      </c>
      <c r="K282" s="57">
        <v>0</v>
      </c>
      <c r="L282" s="58">
        <v>4.5</v>
      </c>
      <c r="M282" s="27">
        <v>0</v>
      </c>
      <c r="N282" s="90">
        <f t="shared" si="127"/>
        <v>7.5</v>
      </c>
      <c r="O282" s="91">
        <f t="shared" si="128"/>
        <v>2.5</v>
      </c>
      <c r="P282" s="23">
        <v>48</v>
      </c>
      <c r="Q282" s="11">
        <v>1</v>
      </c>
      <c r="R282" s="11">
        <v>0</v>
      </c>
      <c r="S282" s="12">
        <v>3</v>
      </c>
      <c r="T282" s="27">
        <v>0</v>
      </c>
      <c r="U282" s="23">
        <v>0</v>
      </c>
      <c r="V282" s="11">
        <v>0</v>
      </c>
      <c r="W282" s="11">
        <v>0</v>
      </c>
      <c r="X282" s="12">
        <v>0</v>
      </c>
      <c r="Y282" s="30">
        <v>0</v>
      </c>
      <c r="Z282" s="63">
        <f t="shared" si="129"/>
        <v>27</v>
      </c>
      <c r="AA282" s="34">
        <f t="shared" si="130"/>
        <v>27</v>
      </c>
      <c r="AB282" s="12">
        <f t="shared" si="131"/>
        <v>0</v>
      </c>
      <c r="AC282" s="75">
        <f t="shared" si="132"/>
        <v>27</v>
      </c>
    </row>
    <row r="283" spans="1:29" outlineLevel="2" x14ac:dyDescent="0.2">
      <c r="A283" s="9" t="s">
        <v>245</v>
      </c>
      <c r="B283" s="10" t="s">
        <v>85</v>
      </c>
      <c r="C283" s="10" t="s">
        <v>27</v>
      </c>
      <c r="D283" s="10" t="s">
        <v>266</v>
      </c>
      <c r="E283" s="10" t="s">
        <v>267</v>
      </c>
      <c r="F283" s="10" t="s">
        <v>268</v>
      </c>
      <c r="G283" s="67">
        <v>6</v>
      </c>
      <c r="H283" s="10" t="s">
        <v>18</v>
      </c>
      <c r="I283" s="57">
        <v>1</v>
      </c>
      <c r="J283" s="57">
        <v>9</v>
      </c>
      <c r="K283" s="57">
        <v>0</v>
      </c>
      <c r="L283" s="58">
        <v>9</v>
      </c>
      <c r="M283" s="27">
        <v>0</v>
      </c>
      <c r="N283" s="90">
        <f t="shared" si="127"/>
        <v>5</v>
      </c>
      <c r="O283" s="91">
        <f t="shared" si="128"/>
        <v>5</v>
      </c>
      <c r="P283" s="23">
        <v>48</v>
      </c>
      <c r="Q283" s="11">
        <v>1</v>
      </c>
      <c r="R283" s="11">
        <v>0</v>
      </c>
      <c r="S283" s="12">
        <v>3</v>
      </c>
      <c r="T283" s="27">
        <v>0</v>
      </c>
      <c r="U283" s="23">
        <v>0</v>
      </c>
      <c r="V283" s="11">
        <v>0</v>
      </c>
      <c r="W283" s="11">
        <v>0</v>
      </c>
      <c r="X283" s="12">
        <v>0</v>
      </c>
      <c r="Y283" s="30">
        <v>0</v>
      </c>
      <c r="Z283" s="63">
        <f t="shared" si="129"/>
        <v>36</v>
      </c>
      <c r="AA283" s="34">
        <f t="shared" si="130"/>
        <v>36</v>
      </c>
      <c r="AB283" s="12">
        <f t="shared" si="131"/>
        <v>0</v>
      </c>
      <c r="AC283" s="75">
        <f t="shared" si="132"/>
        <v>36</v>
      </c>
    </row>
    <row r="284" spans="1:29" outlineLevel="2" x14ac:dyDescent="0.2">
      <c r="A284" s="9" t="s">
        <v>122</v>
      </c>
      <c r="B284" s="10" t="s">
        <v>85</v>
      </c>
      <c r="C284" s="10" t="s">
        <v>27</v>
      </c>
      <c r="D284" s="10" t="s">
        <v>142</v>
      </c>
      <c r="E284" s="10" t="s">
        <v>131</v>
      </c>
      <c r="F284" s="10" t="s">
        <v>143</v>
      </c>
      <c r="G284" s="67">
        <v>6</v>
      </c>
      <c r="H284" s="10" t="s">
        <v>18</v>
      </c>
      <c r="I284" s="57">
        <v>1</v>
      </c>
      <c r="J284" s="57">
        <v>9</v>
      </c>
      <c r="K284" s="57">
        <v>0</v>
      </c>
      <c r="L284" s="58">
        <v>9</v>
      </c>
      <c r="M284" s="27">
        <v>0</v>
      </c>
      <c r="N284" s="90">
        <f t="shared" si="127"/>
        <v>5</v>
      </c>
      <c r="O284" s="91">
        <f t="shared" si="128"/>
        <v>5</v>
      </c>
      <c r="P284" s="23">
        <v>48</v>
      </c>
      <c r="Q284" s="11">
        <v>1</v>
      </c>
      <c r="R284" s="11">
        <v>0</v>
      </c>
      <c r="S284" s="12">
        <v>4</v>
      </c>
      <c r="T284" s="27">
        <v>0</v>
      </c>
      <c r="U284" s="23">
        <v>0</v>
      </c>
      <c r="V284" s="11">
        <v>0</v>
      </c>
      <c r="W284" s="11">
        <v>0</v>
      </c>
      <c r="X284" s="12">
        <v>0</v>
      </c>
      <c r="Y284" s="30">
        <v>0</v>
      </c>
      <c r="Z284" s="63">
        <f t="shared" si="129"/>
        <v>45</v>
      </c>
      <c r="AA284" s="34">
        <f t="shared" si="130"/>
        <v>45</v>
      </c>
      <c r="AB284" s="12">
        <f t="shared" si="131"/>
        <v>0</v>
      </c>
      <c r="AC284" s="75">
        <f t="shared" si="132"/>
        <v>45</v>
      </c>
    </row>
    <row r="285" spans="1:29" outlineLevel="1" x14ac:dyDescent="0.2">
      <c r="A285" s="9"/>
      <c r="B285" s="10"/>
      <c r="C285" s="600" t="s">
        <v>908</v>
      </c>
      <c r="D285" s="10"/>
      <c r="E285" s="10"/>
      <c r="F285" s="10"/>
      <c r="G285" s="67"/>
      <c r="H285" s="10"/>
      <c r="I285" s="57"/>
      <c r="J285" s="57"/>
      <c r="K285" s="57"/>
      <c r="L285" s="58"/>
      <c r="M285" s="27"/>
      <c r="N285" s="90"/>
      <c r="O285" s="91"/>
      <c r="P285" s="23"/>
      <c r="Q285" s="11"/>
      <c r="R285" s="11"/>
      <c r="S285" s="12"/>
      <c r="T285" s="27"/>
      <c r="U285" s="23"/>
      <c r="V285" s="11"/>
      <c r="W285" s="11"/>
      <c r="X285" s="12"/>
      <c r="Y285" s="30"/>
      <c r="Z285" s="63"/>
      <c r="AA285" s="34">
        <f>SUBTOTAL(9,AA279:AA284)</f>
        <v>153</v>
      </c>
      <c r="AB285" s="12">
        <f>SUBTOTAL(9,AB279:AB284)</f>
        <v>0</v>
      </c>
      <c r="AC285" s="75">
        <f>SUBTOTAL(9,AC279:AC284)</f>
        <v>153</v>
      </c>
    </row>
    <row r="286" spans="1:29" outlineLevel="2" x14ac:dyDescent="0.2">
      <c r="A286" s="9" t="s">
        <v>122</v>
      </c>
      <c r="B286" s="10" t="s">
        <v>85</v>
      </c>
      <c r="C286" s="10" t="s">
        <v>43</v>
      </c>
      <c r="D286" s="10" t="s">
        <v>136</v>
      </c>
      <c r="E286" s="10" t="s">
        <v>137</v>
      </c>
      <c r="F286" s="10" t="s">
        <v>138</v>
      </c>
      <c r="G286" s="67">
        <v>6</v>
      </c>
      <c r="H286" s="10" t="s">
        <v>18</v>
      </c>
      <c r="I286" s="57">
        <v>1</v>
      </c>
      <c r="J286" s="57">
        <v>9</v>
      </c>
      <c r="K286" s="57">
        <v>0</v>
      </c>
      <c r="L286" s="58">
        <v>9</v>
      </c>
      <c r="M286" s="27">
        <v>0</v>
      </c>
      <c r="N286" s="90">
        <f>J286*10/3/G286</f>
        <v>5</v>
      </c>
      <c r="O286" s="91">
        <f>L286*10/3/G286</f>
        <v>5</v>
      </c>
      <c r="P286" s="23">
        <v>0</v>
      </c>
      <c r="Q286" s="11">
        <v>0</v>
      </c>
      <c r="R286" s="11">
        <v>0</v>
      </c>
      <c r="S286" s="12">
        <v>0</v>
      </c>
      <c r="T286" s="27">
        <v>0</v>
      </c>
      <c r="U286" s="23">
        <v>40</v>
      </c>
      <c r="V286" s="11">
        <v>1</v>
      </c>
      <c r="W286" s="11">
        <v>0</v>
      </c>
      <c r="X286" s="12">
        <v>2</v>
      </c>
      <c r="Y286" s="30">
        <v>0</v>
      </c>
      <c r="Z286" s="63">
        <f>J286*(Q286+V286)+L286*(S286+X286)</f>
        <v>27</v>
      </c>
      <c r="AA286" s="34">
        <f>J286*Q286+L286*S286</f>
        <v>0</v>
      </c>
      <c r="AB286" s="12">
        <f>J286*V286+L286*X286</f>
        <v>27</v>
      </c>
      <c r="AC286" s="75">
        <f>Z286</f>
        <v>27</v>
      </c>
    </row>
    <row r="287" spans="1:29" outlineLevel="2" x14ac:dyDescent="0.2">
      <c r="A287" s="9" t="s">
        <v>245</v>
      </c>
      <c r="B287" s="10" t="s">
        <v>85</v>
      </c>
      <c r="C287" s="10" t="s">
        <v>43</v>
      </c>
      <c r="D287" s="10" t="s">
        <v>265</v>
      </c>
      <c r="E287" s="10" t="s">
        <v>257</v>
      </c>
      <c r="F287" s="10" t="s">
        <v>258</v>
      </c>
      <c r="G287" s="67">
        <v>6</v>
      </c>
      <c r="H287" s="10" t="s">
        <v>18</v>
      </c>
      <c r="I287" s="57">
        <v>1</v>
      </c>
      <c r="J287" s="57">
        <v>9</v>
      </c>
      <c r="K287" s="57">
        <v>0</v>
      </c>
      <c r="L287" s="58">
        <v>9</v>
      </c>
      <c r="M287" s="27">
        <v>0</v>
      </c>
      <c r="N287" s="90">
        <f>J287*10/3/G287</f>
        <v>5</v>
      </c>
      <c r="O287" s="91">
        <f>L287*10/3/G287</f>
        <v>5</v>
      </c>
      <c r="P287" s="23">
        <v>0</v>
      </c>
      <c r="Q287" s="11">
        <v>0</v>
      </c>
      <c r="R287" s="11">
        <v>0</v>
      </c>
      <c r="S287" s="12">
        <v>0</v>
      </c>
      <c r="T287" s="27">
        <v>0</v>
      </c>
      <c r="U287" s="23">
        <v>40</v>
      </c>
      <c r="V287" s="11">
        <v>1</v>
      </c>
      <c r="W287" s="11">
        <v>0</v>
      </c>
      <c r="X287" s="12">
        <v>2</v>
      </c>
      <c r="Y287" s="30">
        <v>0</v>
      </c>
      <c r="Z287" s="63">
        <f>J287*(Q287+V287)+L287*(S287+X287)</f>
        <v>27</v>
      </c>
      <c r="AA287" s="34">
        <f>J287*Q287+L287*S287</f>
        <v>0</v>
      </c>
      <c r="AB287" s="12">
        <f>J287*V287+L287*X287</f>
        <v>27</v>
      </c>
      <c r="AC287" s="75">
        <f>Z287</f>
        <v>27</v>
      </c>
    </row>
    <row r="288" spans="1:29" outlineLevel="2" x14ac:dyDescent="0.2">
      <c r="A288" s="9" t="s">
        <v>245</v>
      </c>
      <c r="B288" s="10" t="s">
        <v>85</v>
      </c>
      <c r="C288" s="10" t="s">
        <v>43</v>
      </c>
      <c r="D288" s="10" t="s">
        <v>269</v>
      </c>
      <c r="E288" s="10" t="s">
        <v>206</v>
      </c>
      <c r="F288" s="10" t="s">
        <v>270</v>
      </c>
      <c r="G288" s="67">
        <v>6</v>
      </c>
      <c r="H288" s="10" t="s">
        <v>18</v>
      </c>
      <c r="I288" s="57">
        <v>1</v>
      </c>
      <c r="J288" s="57">
        <v>9</v>
      </c>
      <c r="K288" s="57">
        <v>0</v>
      </c>
      <c r="L288" s="58">
        <v>9</v>
      </c>
      <c r="M288" s="27">
        <v>0</v>
      </c>
      <c r="N288" s="90">
        <f>J288*10/3/G288</f>
        <v>5</v>
      </c>
      <c r="O288" s="91">
        <f>L288*10/3/G288</f>
        <v>5</v>
      </c>
      <c r="P288" s="23">
        <v>0</v>
      </c>
      <c r="Q288" s="11">
        <v>0</v>
      </c>
      <c r="R288" s="11">
        <v>0</v>
      </c>
      <c r="S288" s="12">
        <v>0</v>
      </c>
      <c r="T288" s="27">
        <v>0</v>
      </c>
      <c r="U288" s="23">
        <v>40</v>
      </c>
      <c r="V288" s="11">
        <v>1</v>
      </c>
      <c r="W288" s="11">
        <v>0</v>
      </c>
      <c r="X288" s="12">
        <v>2</v>
      </c>
      <c r="Y288" s="30">
        <v>0</v>
      </c>
      <c r="Z288" s="63">
        <f>J288*(Q288+V288)+L288*(S288+X288)</f>
        <v>27</v>
      </c>
      <c r="AA288" s="34">
        <f>J288*Q288+L288*S288</f>
        <v>0</v>
      </c>
      <c r="AB288" s="12">
        <f>J288*V288+L288*X288</f>
        <v>27</v>
      </c>
      <c r="AC288" s="75">
        <f>Z288</f>
        <v>27</v>
      </c>
    </row>
    <row r="289" spans="1:29" outlineLevel="2" x14ac:dyDescent="0.2">
      <c r="A289" s="9" t="s">
        <v>122</v>
      </c>
      <c r="B289" s="10" t="s">
        <v>85</v>
      </c>
      <c r="C289" s="10" t="s">
        <v>43</v>
      </c>
      <c r="D289" s="10" t="s">
        <v>139</v>
      </c>
      <c r="E289" s="10" t="s">
        <v>140</v>
      </c>
      <c r="F289" s="10" t="s">
        <v>141</v>
      </c>
      <c r="G289" s="67">
        <v>6</v>
      </c>
      <c r="H289" s="10" t="s">
        <v>18</v>
      </c>
      <c r="I289" s="57">
        <v>1</v>
      </c>
      <c r="J289" s="57">
        <v>9</v>
      </c>
      <c r="K289" s="57">
        <v>0</v>
      </c>
      <c r="L289" s="58">
        <v>9</v>
      </c>
      <c r="M289" s="27">
        <v>0</v>
      </c>
      <c r="N289" s="90">
        <f>J289*10/3/G289</f>
        <v>5</v>
      </c>
      <c r="O289" s="91">
        <f>L289*10/3/G289</f>
        <v>5</v>
      </c>
      <c r="P289" s="23">
        <v>0</v>
      </c>
      <c r="Q289" s="11">
        <v>0</v>
      </c>
      <c r="R289" s="11">
        <v>0</v>
      </c>
      <c r="S289" s="12">
        <v>0</v>
      </c>
      <c r="T289" s="27">
        <v>0</v>
      </c>
      <c r="U289" s="23">
        <v>40</v>
      </c>
      <c r="V289" s="11">
        <v>1</v>
      </c>
      <c r="W289" s="11">
        <v>0</v>
      </c>
      <c r="X289" s="12">
        <v>2</v>
      </c>
      <c r="Y289" s="30">
        <v>0</v>
      </c>
      <c r="Z289" s="63">
        <f>J289*(Q289+V289)+L289*(S289+X289)</f>
        <v>27</v>
      </c>
      <c r="AA289" s="34">
        <f>J289*Q289+L289*S289</f>
        <v>0</v>
      </c>
      <c r="AB289" s="12">
        <f>J289*V289+L289*X289</f>
        <v>27</v>
      </c>
      <c r="AC289" s="75">
        <f>Z289</f>
        <v>27</v>
      </c>
    </row>
    <row r="290" spans="1:29" outlineLevel="2" x14ac:dyDescent="0.2">
      <c r="A290" s="9" t="s">
        <v>122</v>
      </c>
      <c r="B290" s="10" t="s">
        <v>85</v>
      </c>
      <c r="C290" s="10" t="s">
        <v>43</v>
      </c>
      <c r="D290" s="10" t="s">
        <v>144</v>
      </c>
      <c r="E290" s="10" t="s">
        <v>145</v>
      </c>
      <c r="F290" s="10" t="s">
        <v>146</v>
      </c>
      <c r="G290" s="67">
        <v>6</v>
      </c>
      <c r="H290" s="10" t="s">
        <v>18</v>
      </c>
      <c r="I290" s="57">
        <v>1</v>
      </c>
      <c r="J290" s="57">
        <v>4.5</v>
      </c>
      <c r="K290" s="57">
        <v>0</v>
      </c>
      <c r="L290" s="58">
        <v>13.5</v>
      </c>
      <c r="M290" s="27">
        <v>0</v>
      </c>
      <c r="N290" s="90">
        <f>J290*10/3/G290</f>
        <v>2.5</v>
      </c>
      <c r="O290" s="91">
        <f>L290*10/3/G290</f>
        <v>7.5</v>
      </c>
      <c r="P290" s="23">
        <v>0</v>
      </c>
      <c r="Q290" s="11">
        <v>0</v>
      </c>
      <c r="R290" s="11">
        <v>0</v>
      </c>
      <c r="S290" s="12">
        <v>0</v>
      </c>
      <c r="T290" s="27">
        <v>0</v>
      </c>
      <c r="U290" s="23">
        <v>40</v>
      </c>
      <c r="V290" s="11">
        <v>1</v>
      </c>
      <c r="W290" s="11">
        <v>0</v>
      </c>
      <c r="X290" s="12">
        <v>2</v>
      </c>
      <c r="Y290" s="30">
        <v>0</v>
      </c>
      <c r="Z290" s="63">
        <f>J290*(Q290+V290)+L290*(S290+X290)</f>
        <v>31.5</v>
      </c>
      <c r="AA290" s="34">
        <f>J290*Q290+L290*S290</f>
        <v>0</v>
      </c>
      <c r="AB290" s="12">
        <f>J290*V290+L290*X290</f>
        <v>31.5</v>
      </c>
      <c r="AC290" s="75">
        <f>Z290</f>
        <v>31.5</v>
      </c>
    </row>
    <row r="291" spans="1:29" outlineLevel="1" x14ac:dyDescent="0.2">
      <c r="A291" s="9"/>
      <c r="B291" s="10"/>
      <c r="C291" s="600" t="s">
        <v>909</v>
      </c>
      <c r="D291" s="10"/>
      <c r="E291" s="10"/>
      <c r="F291" s="10"/>
      <c r="G291" s="67"/>
      <c r="H291" s="10"/>
      <c r="I291" s="57"/>
      <c r="J291" s="57"/>
      <c r="K291" s="57"/>
      <c r="L291" s="58"/>
      <c r="M291" s="27"/>
      <c r="N291" s="90"/>
      <c r="O291" s="91"/>
      <c r="P291" s="23"/>
      <c r="Q291" s="11"/>
      <c r="R291" s="11"/>
      <c r="S291" s="12"/>
      <c r="T291" s="27"/>
      <c r="U291" s="23"/>
      <c r="V291" s="11"/>
      <c r="W291" s="11"/>
      <c r="X291" s="12"/>
      <c r="Y291" s="30"/>
      <c r="Z291" s="63"/>
      <c r="AA291" s="34">
        <f>SUBTOTAL(9,AA286:AA290)</f>
        <v>0</v>
      </c>
      <c r="AB291" s="12">
        <f>SUBTOTAL(9,AB286:AB290)</f>
        <v>139.5</v>
      </c>
      <c r="AC291" s="75">
        <f>SUBTOTAL(9,AC286:AC290)</f>
        <v>139.5</v>
      </c>
    </row>
    <row r="292" spans="1:29" outlineLevel="2" x14ac:dyDescent="0.2">
      <c r="A292" s="9" t="s">
        <v>180</v>
      </c>
      <c r="B292" s="10" t="s">
        <v>85</v>
      </c>
      <c r="C292" s="10" t="s">
        <v>103</v>
      </c>
      <c r="D292" s="10" t="s">
        <v>187</v>
      </c>
      <c r="E292" s="10" t="s">
        <v>188</v>
      </c>
      <c r="F292" s="10" t="s">
        <v>189</v>
      </c>
      <c r="G292" s="67">
        <v>6</v>
      </c>
      <c r="H292" s="10" t="s">
        <v>84</v>
      </c>
      <c r="I292" s="57">
        <v>0.25</v>
      </c>
      <c r="J292" s="57">
        <f>9*I292</f>
        <v>2.25</v>
      </c>
      <c r="K292" s="57">
        <v>0</v>
      </c>
      <c r="L292" s="58">
        <f>9*I292</f>
        <v>2.25</v>
      </c>
      <c r="M292" s="27">
        <v>0</v>
      </c>
      <c r="N292" s="90">
        <f t="shared" ref="N292:N300" si="133">J292*10/3/G292</f>
        <v>1.25</v>
      </c>
      <c r="O292" s="91">
        <f t="shared" ref="O292:O300" si="134">L292*10/3/G292</f>
        <v>1.25</v>
      </c>
      <c r="P292" s="23">
        <v>20</v>
      </c>
      <c r="Q292" s="11">
        <v>0.5</v>
      </c>
      <c r="R292" s="11">
        <v>0</v>
      </c>
      <c r="S292" s="12">
        <v>1.5</v>
      </c>
      <c r="T292" s="27">
        <v>0</v>
      </c>
      <c r="U292" s="23">
        <v>0</v>
      </c>
      <c r="V292" s="11">
        <v>0</v>
      </c>
      <c r="W292" s="11">
        <v>0</v>
      </c>
      <c r="X292" s="12">
        <v>0</v>
      </c>
      <c r="Y292" s="30">
        <v>0</v>
      </c>
      <c r="Z292" s="63">
        <f t="shared" ref="Z292:Z300" si="135">J292*(Q292+V292)+L292*(S292+X292)</f>
        <v>4.5</v>
      </c>
      <c r="AA292" s="34">
        <f t="shared" ref="AA292:AA300" si="136">J292*Q292+L292*S292</f>
        <v>4.5</v>
      </c>
      <c r="AB292" s="12">
        <f t="shared" ref="AB292:AB300" si="137">J292*V292+L292*X292</f>
        <v>0</v>
      </c>
      <c r="AC292" s="75">
        <f t="shared" ref="AC292:AC300" si="138">Z292</f>
        <v>4.5</v>
      </c>
    </row>
    <row r="293" spans="1:29" outlineLevel="2" x14ac:dyDescent="0.2">
      <c r="A293" s="9" t="s">
        <v>334</v>
      </c>
      <c r="B293" s="10" t="s">
        <v>85</v>
      </c>
      <c r="C293" s="10" t="s">
        <v>103</v>
      </c>
      <c r="D293" s="10" t="s">
        <v>187</v>
      </c>
      <c r="E293" s="10" t="s">
        <v>188</v>
      </c>
      <c r="F293" s="10" t="s">
        <v>189</v>
      </c>
      <c r="G293" s="67">
        <v>6</v>
      </c>
      <c r="H293" s="10" t="s">
        <v>84</v>
      </c>
      <c r="I293" s="57">
        <v>0.5</v>
      </c>
      <c r="J293" s="57">
        <f>9*I293</f>
        <v>4.5</v>
      </c>
      <c r="K293" s="57">
        <v>1</v>
      </c>
      <c r="L293" s="58">
        <f>9*I293</f>
        <v>4.5</v>
      </c>
      <c r="M293" s="27">
        <v>0</v>
      </c>
      <c r="N293" s="90">
        <f t="shared" si="133"/>
        <v>2.5</v>
      </c>
      <c r="O293" s="91">
        <f t="shared" si="134"/>
        <v>2.5</v>
      </c>
      <c r="P293" s="23">
        <v>20</v>
      </c>
      <c r="Q293" s="11">
        <v>0.5</v>
      </c>
      <c r="R293" s="11">
        <v>0</v>
      </c>
      <c r="S293" s="12">
        <v>1.5</v>
      </c>
      <c r="T293" s="27">
        <v>0</v>
      </c>
      <c r="U293" s="23">
        <v>0</v>
      </c>
      <c r="V293" s="11">
        <v>0</v>
      </c>
      <c r="W293" s="11">
        <v>0</v>
      </c>
      <c r="X293" s="12">
        <v>0</v>
      </c>
      <c r="Y293" s="30">
        <v>0</v>
      </c>
      <c r="Z293" s="63">
        <f t="shared" si="135"/>
        <v>9</v>
      </c>
      <c r="AA293" s="34">
        <f t="shared" si="136"/>
        <v>9</v>
      </c>
      <c r="AB293" s="12">
        <f t="shared" si="137"/>
        <v>0</v>
      </c>
      <c r="AC293" s="75">
        <f t="shared" si="138"/>
        <v>9</v>
      </c>
    </row>
    <row r="294" spans="1:29" outlineLevel="2" x14ac:dyDescent="0.2">
      <c r="A294" s="9" t="s">
        <v>425</v>
      </c>
      <c r="B294" s="10" t="s">
        <v>85</v>
      </c>
      <c r="C294" s="10" t="s">
        <v>103</v>
      </c>
      <c r="D294" s="10" t="s">
        <v>187</v>
      </c>
      <c r="E294" s="10" t="s">
        <v>188</v>
      </c>
      <c r="F294" s="10" t="s">
        <v>189</v>
      </c>
      <c r="G294" s="67">
        <v>6</v>
      </c>
      <c r="H294" s="10" t="s">
        <v>84</v>
      </c>
      <c r="I294" s="57">
        <v>0.25</v>
      </c>
      <c r="J294" s="57">
        <f>9*I294</f>
        <v>2.25</v>
      </c>
      <c r="K294" s="57">
        <v>2</v>
      </c>
      <c r="L294" s="58">
        <f>9*I294</f>
        <v>2.25</v>
      </c>
      <c r="M294" s="27">
        <v>0</v>
      </c>
      <c r="N294" s="90">
        <f t="shared" si="133"/>
        <v>1.25</v>
      </c>
      <c r="O294" s="91">
        <f t="shared" si="134"/>
        <v>1.25</v>
      </c>
      <c r="P294" s="23">
        <v>20</v>
      </c>
      <c r="Q294" s="11">
        <v>0.5</v>
      </c>
      <c r="R294" s="11">
        <v>0</v>
      </c>
      <c r="S294" s="12">
        <v>1.5</v>
      </c>
      <c r="T294" s="27">
        <v>0</v>
      </c>
      <c r="U294" s="23">
        <v>0</v>
      </c>
      <c r="V294" s="11">
        <v>0</v>
      </c>
      <c r="W294" s="11">
        <v>0</v>
      </c>
      <c r="X294" s="12">
        <v>0</v>
      </c>
      <c r="Y294" s="30">
        <v>0</v>
      </c>
      <c r="Z294" s="63">
        <f t="shared" si="135"/>
        <v>4.5</v>
      </c>
      <c r="AA294" s="34">
        <f t="shared" si="136"/>
        <v>4.5</v>
      </c>
      <c r="AB294" s="12">
        <f t="shared" si="137"/>
        <v>0</v>
      </c>
      <c r="AC294" s="75">
        <f t="shared" si="138"/>
        <v>4.5</v>
      </c>
    </row>
    <row r="295" spans="1:29" outlineLevel="2" x14ac:dyDescent="0.2">
      <c r="A295" s="9" t="s">
        <v>122</v>
      </c>
      <c r="B295" s="10" t="s">
        <v>85</v>
      </c>
      <c r="C295" s="10" t="s">
        <v>103</v>
      </c>
      <c r="D295" s="10" t="s">
        <v>148</v>
      </c>
      <c r="E295" s="10" t="s">
        <v>149</v>
      </c>
      <c r="F295" s="10" t="s">
        <v>150</v>
      </c>
      <c r="G295" s="67">
        <v>6</v>
      </c>
      <c r="H295" s="10" t="s">
        <v>102</v>
      </c>
      <c r="I295" s="57">
        <v>1</v>
      </c>
      <c r="J295" s="57">
        <f>(4.5+$AE$30)*I295</f>
        <v>9</v>
      </c>
      <c r="K295" s="57">
        <v>0</v>
      </c>
      <c r="L295" s="58">
        <v>9</v>
      </c>
      <c r="M295" s="27">
        <v>0</v>
      </c>
      <c r="N295" s="90">
        <f t="shared" si="133"/>
        <v>5</v>
      </c>
      <c r="O295" s="91">
        <f t="shared" si="134"/>
        <v>5</v>
      </c>
      <c r="P295" s="23">
        <v>20</v>
      </c>
      <c r="Q295" s="11">
        <v>1</v>
      </c>
      <c r="R295" s="11">
        <v>0</v>
      </c>
      <c r="S295" s="12">
        <v>1</v>
      </c>
      <c r="T295" s="27">
        <v>0</v>
      </c>
      <c r="U295" s="23">
        <v>0</v>
      </c>
      <c r="V295" s="11">
        <v>0</v>
      </c>
      <c r="W295" s="11">
        <v>0</v>
      </c>
      <c r="X295" s="12">
        <v>0</v>
      </c>
      <c r="Y295" s="30">
        <v>0</v>
      </c>
      <c r="Z295" s="63">
        <f t="shared" si="135"/>
        <v>18</v>
      </c>
      <c r="AA295" s="34">
        <f t="shared" si="136"/>
        <v>18</v>
      </c>
      <c r="AB295" s="12">
        <f t="shared" si="137"/>
        <v>0</v>
      </c>
      <c r="AC295" s="75">
        <f t="shared" si="138"/>
        <v>18</v>
      </c>
    </row>
    <row r="296" spans="1:29" outlineLevel="2" x14ac:dyDescent="0.2">
      <c r="A296" s="9" t="s">
        <v>122</v>
      </c>
      <c r="B296" s="10" t="s">
        <v>85</v>
      </c>
      <c r="C296" s="10" t="s">
        <v>103</v>
      </c>
      <c r="D296" s="10" t="s">
        <v>151</v>
      </c>
      <c r="E296" s="10" t="s">
        <v>152</v>
      </c>
      <c r="F296" s="10" t="s">
        <v>153</v>
      </c>
      <c r="G296" s="67">
        <v>6</v>
      </c>
      <c r="H296" s="10" t="s">
        <v>102</v>
      </c>
      <c r="I296" s="57">
        <v>1</v>
      </c>
      <c r="J296" s="57">
        <f>(4.5+$AE$30)*I296</f>
        <v>9</v>
      </c>
      <c r="K296" s="57">
        <v>0</v>
      </c>
      <c r="L296" s="58">
        <v>9</v>
      </c>
      <c r="M296" s="27">
        <v>0</v>
      </c>
      <c r="N296" s="90">
        <f t="shared" si="133"/>
        <v>5</v>
      </c>
      <c r="O296" s="91">
        <f t="shared" si="134"/>
        <v>5</v>
      </c>
      <c r="P296" s="23">
        <v>20</v>
      </c>
      <c r="Q296" s="11">
        <v>1</v>
      </c>
      <c r="R296" s="11">
        <v>0</v>
      </c>
      <c r="S296" s="12">
        <v>1</v>
      </c>
      <c r="T296" s="27">
        <v>0</v>
      </c>
      <c r="U296" s="23">
        <v>0</v>
      </c>
      <c r="V296" s="11">
        <v>0</v>
      </c>
      <c r="W296" s="11">
        <v>0</v>
      </c>
      <c r="X296" s="12">
        <v>0</v>
      </c>
      <c r="Y296" s="30">
        <v>0</v>
      </c>
      <c r="Z296" s="63">
        <f t="shared" si="135"/>
        <v>18</v>
      </c>
      <c r="AA296" s="34">
        <f t="shared" si="136"/>
        <v>18</v>
      </c>
      <c r="AB296" s="12">
        <f t="shared" si="137"/>
        <v>0</v>
      </c>
      <c r="AC296" s="75">
        <f t="shared" si="138"/>
        <v>18</v>
      </c>
    </row>
    <row r="297" spans="1:29" outlineLevel="2" x14ac:dyDescent="0.2">
      <c r="A297" s="9" t="s">
        <v>245</v>
      </c>
      <c r="B297" s="10" t="s">
        <v>85</v>
      </c>
      <c r="C297" s="10" t="s">
        <v>103</v>
      </c>
      <c r="D297" s="10" t="s">
        <v>271</v>
      </c>
      <c r="E297" s="10" t="s">
        <v>272</v>
      </c>
      <c r="F297" s="10" t="s">
        <v>273</v>
      </c>
      <c r="G297" s="67">
        <v>6</v>
      </c>
      <c r="H297" s="10" t="s">
        <v>102</v>
      </c>
      <c r="I297" s="57">
        <v>1</v>
      </c>
      <c r="J297" s="57">
        <f>(4.5+$AE$30)*I297</f>
        <v>9</v>
      </c>
      <c r="K297" s="57">
        <v>0</v>
      </c>
      <c r="L297" s="58">
        <v>9</v>
      </c>
      <c r="M297" s="27">
        <v>0</v>
      </c>
      <c r="N297" s="90">
        <f t="shared" si="133"/>
        <v>5</v>
      </c>
      <c r="O297" s="91">
        <f t="shared" si="134"/>
        <v>5</v>
      </c>
      <c r="P297" s="23">
        <v>20</v>
      </c>
      <c r="Q297" s="11">
        <v>1</v>
      </c>
      <c r="R297" s="11">
        <v>0</v>
      </c>
      <c r="S297" s="12">
        <v>1</v>
      </c>
      <c r="T297" s="27">
        <v>0</v>
      </c>
      <c r="U297" s="23">
        <v>0</v>
      </c>
      <c r="V297" s="11">
        <v>0</v>
      </c>
      <c r="W297" s="11">
        <v>0</v>
      </c>
      <c r="X297" s="12">
        <v>0</v>
      </c>
      <c r="Y297" s="30">
        <v>0</v>
      </c>
      <c r="Z297" s="63">
        <f t="shared" si="135"/>
        <v>18</v>
      </c>
      <c r="AA297" s="34">
        <f t="shared" si="136"/>
        <v>18</v>
      </c>
      <c r="AB297" s="12">
        <f t="shared" si="137"/>
        <v>0</v>
      </c>
      <c r="AC297" s="75">
        <f t="shared" si="138"/>
        <v>18</v>
      </c>
    </row>
    <row r="298" spans="1:29" outlineLevel="2" x14ac:dyDescent="0.2">
      <c r="A298" s="9" t="s">
        <v>245</v>
      </c>
      <c r="B298" s="10" t="s">
        <v>85</v>
      </c>
      <c r="C298" s="10" t="s">
        <v>103</v>
      </c>
      <c r="D298" s="10" t="s">
        <v>274</v>
      </c>
      <c r="E298" s="10" t="s">
        <v>275</v>
      </c>
      <c r="F298" s="10" t="s">
        <v>276</v>
      </c>
      <c r="G298" s="67">
        <v>6</v>
      </c>
      <c r="H298" s="10" t="s">
        <v>102</v>
      </c>
      <c r="I298" s="57">
        <v>1</v>
      </c>
      <c r="J298" s="57">
        <f>(4.5+$AE$30)*I298</f>
        <v>9</v>
      </c>
      <c r="K298" s="57">
        <v>0</v>
      </c>
      <c r="L298" s="58">
        <v>9</v>
      </c>
      <c r="M298" s="27">
        <v>0</v>
      </c>
      <c r="N298" s="90">
        <f t="shared" si="133"/>
        <v>5</v>
      </c>
      <c r="O298" s="91">
        <f t="shared" si="134"/>
        <v>5</v>
      </c>
      <c r="P298" s="23">
        <v>20</v>
      </c>
      <c r="Q298" s="11">
        <v>1</v>
      </c>
      <c r="R298" s="11">
        <v>0</v>
      </c>
      <c r="S298" s="12">
        <v>1</v>
      </c>
      <c r="T298" s="27">
        <v>0</v>
      </c>
      <c r="U298" s="23">
        <v>0</v>
      </c>
      <c r="V298" s="11">
        <v>0</v>
      </c>
      <c r="W298" s="11">
        <v>0</v>
      </c>
      <c r="X298" s="12">
        <v>0</v>
      </c>
      <c r="Y298" s="30">
        <v>0</v>
      </c>
      <c r="Z298" s="63">
        <f t="shared" si="135"/>
        <v>18</v>
      </c>
      <c r="AA298" s="34">
        <f t="shared" si="136"/>
        <v>18</v>
      </c>
      <c r="AB298" s="12">
        <f t="shared" si="137"/>
        <v>0</v>
      </c>
      <c r="AC298" s="75">
        <f t="shared" si="138"/>
        <v>18</v>
      </c>
    </row>
    <row r="299" spans="1:29" outlineLevel="2" x14ac:dyDescent="0.2">
      <c r="A299" s="103" t="s">
        <v>648</v>
      </c>
      <c r="B299" s="10" t="s">
        <v>85</v>
      </c>
      <c r="C299" s="10" t="s">
        <v>103</v>
      </c>
      <c r="D299" s="10" t="s">
        <v>437</v>
      </c>
      <c r="E299" s="10" t="s">
        <v>438</v>
      </c>
      <c r="F299" s="10" t="s">
        <v>439</v>
      </c>
      <c r="G299" s="67">
        <v>6</v>
      </c>
      <c r="H299" s="10" t="s">
        <v>37</v>
      </c>
      <c r="I299" s="57">
        <v>1</v>
      </c>
      <c r="J299" s="57">
        <f>(9+$AE$30)*I299</f>
        <v>13.5</v>
      </c>
      <c r="K299" s="57">
        <v>0</v>
      </c>
      <c r="L299" s="58">
        <v>4.5</v>
      </c>
      <c r="M299" s="27">
        <v>0</v>
      </c>
      <c r="N299" s="90">
        <f t="shared" si="133"/>
        <v>7.5</v>
      </c>
      <c r="O299" s="91">
        <f t="shared" si="134"/>
        <v>2.5</v>
      </c>
      <c r="P299" s="23">
        <v>12</v>
      </c>
      <c r="Q299" s="11">
        <v>0.2</v>
      </c>
      <c r="R299" s="11">
        <v>0</v>
      </c>
      <c r="S299" s="12">
        <v>0.6</v>
      </c>
      <c r="T299" s="27">
        <v>0</v>
      </c>
      <c r="U299" s="23">
        <v>0</v>
      </c>
      <c r="V299" s="11">
        <v>0</v>
      </c>
      <c r="W299" s="11">
        <v>0</v>
      </c>
      <c r="X299" s="12">
        <v>0</v>
      </c>
      <c r="Y299" s="30">
        <v>0</v>
      </c>
      <c r="Z299" s="63">
        <f t="shared" si="135"/>
        <v>5.4</v>
      </c>
      <c r="AA299" s="34">
        <f t="shared" si="136"/>
        <v>5.4</v>
      </c>
      <c r="AB299" s="12">
        <f t="shared" si="137"/>
        <v>0</v>
      </c>
      <c r="AC299" s="75">
        <f t="shared" si="138"/>
        <v>5.4</v>
      </c>
    </row>
    <row r="300" spans="1:29" outlineLevel="2" x14ac:dyDescent="0.2">
      <c r="A300" s="103" t="s">
        <v>648</v>
      </c>
      <c r="B300" s="10" t="s">
        <v>85</v>
      </c>
      <c r="C300" s="10" t="s">
        <v>103</v>
      </c>
      <c r="D300" s="10" t="s">
        <v>440</v>
      </c>
      <c r="E300" s="10" t="s">
        <v>441</v>
      </c>
      <c r="F300" s="10" t="s">
        <v>442</v>
      </c>
      <c r="G300" s="67">
        <v>6</v>
      </c>
      <c r="H300" s="10" t="s">
        <v>37</v>
      </c>
      <c r="I300" s="57">
        <v>1</v>
      </c>
      <c r="J300" s="57">
        <v>0</v>
      </c>
      <c r="K300" s="57">
        <v>0</v>
      </c>
      <c r="L300" s="58">
        <f>13.5+$AE$30</f>
        <v>18</v>
      </c>
      <c r="M300" s="27">
        <v>0</v>
      </c>
      <c r="N300" s="90">
        <f t="shared" si="133"/>
        <v>0</v>
      </c>
      <c r="O300" s="91">
        <f t="shared" si="134"/>
        <v>10</v>
      </c>
      <c r="P300" s="23">
        <v>12</v>
      </c>
      <c r="Q300" s="11">
        <v>0</v>
      </c>
      <c r="R300" s="11">
        <v>0</v>
      </c>
      <c r="S300" s="12">
        <v>0.6</v>
      </c>
      <c r="T300" s="27">
        <v>0</v>
      </c>
      <c r="U300" s="23">
        <v>0</v>
      </c>
      <c r="V300" s="11">
        <v>0</v>
      </c>
      <c r="W300" s="11">
        <v>0</v>
      </c>
      <c r="X300" s="12">
        <v>0</v>
      </c>
      <c r="Y300" s="30">
        <v>0</v>
      </c>
      <c r="Z300" s="63">
        <f t="shared" si="135"/>
        <v>10.799999999999999</v>
      </c>
      <c r="AA300" s="34">
        <f t="shared" si="136"/>
        <v>10.799999999999999</v>
      </c>
      <c r="AB300" s="12">
        <f t="shared" si="137"/>
        <v>0</v>
      </c>
      <c r="AC300" s="75">
        <f t="shared" si="138"/>
        <v>10.799999999999999</v>
      </c>
    </row>
    <row r="301" spans="1:29" outlineLevel="1" x14ac:dyDescent="0.2">
      <c r="A301" s="103"/>
      <c r="B301" s="10"/>
      <c r="C301" s="600" t="s">
        <v>910</v>
      </c>
      <c r="D301" s="10"/>
      <c r="E301" s="10"/>
      <c r="F301" s="10"/>
      <c r="G301" s="67"/>
      <c r="H301" s="10"/>
      <c r="I301" s="57"/>
      <c r="J301" s="57"/>
      <c r="K301" s="57"/>
      <c r="L301" s="58"/>
      <c r="M301" s="27"/>
      <c r="N301" s="90"/>
      <c r="O301" s="91"/>
      <c r="P301" s="23"/>
      <c r="Q301" s="11"/>
      <c r="R301" s="11"/>
      <c r="S301" s="12"/>
      <c r="T301" s="27"/>
      <c r="U301" s="23"/>
      <c r="V301" s="11"/>
      <c r="W301" s="11"/>
      <c r="X301" s="12"/>
      <c r="Y301" s="30"/>
      <c r="Z301" s="63"/>
      <c r="AA301" s="34">
        <f>SUBTOTAL(9,AA292:AA300)</f>
        <v>106.2</v>
      </c>
      <c r="AB301" s="12">
        <f>SUBTOTAL(9,AB292:AB300)</f>
        <v>0</v>
      </c>
      <c r="AC301" s="75">
        <f>SUBTOTAL(9,AC292:AC300)</f>
        <v>106.2</v>
      </c>
    </row>
    <row r="302" spans="1:29" outlineLevel="2" x14ac:dyDescent="0.2">
      <c r="A302" s="9" t="s">
        <v>245</v>
      </c>
      <c r="B302" s="10" t="s">
        <v>85</v>
      </c>
      <c r="C302" s="10" t="s">
        <v>13</v>
      </c>
      <c r="D302" s="10" t="s">
        <v>250</v>
      </c>
      <c r="E302" s="10" t="s">
        <v>251</v>
      </c>
      <c r="F302" s="10" t="s">
        <v>252</v>
      </c>
      <c r="G302" s="67">
        <v>6</v>
      </c>
      <c r="H302" s="10" t="s">
        <v>37</v>
      </c>
      <c r="I302" s="57">
        <v>0.5</v>
      </c>
      <c r="J302" s="57">
        <f>(4.5+$AE$30)*I302</f>
        <v>4.5</v>
      </c>
      <c r="K302" s="57">
        <v>0</v>
      </c>
      <c r="L302" s="58">
        <f>9*I302</f>
        <v>4.5</v>
      </c>
      <c r="M302" s="27">
        <v>0</v>
      </c>
      <c r="N302" s="90">
        <f t="shared" ref="N302:N313" si="139">J302*10/3/G302</f>
        <v>2.5</v>
      </c>
      <c r="O302" s="91">
        <f t="shared" ref="O302:O313" si="140">L302*10/3/G302</f>
        <v>2.5</v>
      </c>
      <c r="P302" s="23">
        <v>0</v>
      </c>
      <c r="Q302" s="11">
        <v>0</v>
      </c>
      <c r="R302" s="11">
        <v>0</v>
      </c>
      <c r="S302" s="12">
        <v>0</v>
      </c>
      <c r="T302" s="27">
        <v>0</v>
      </c>
      <c r="U302" s="23">
        <v>8</v>
      </c>
      <c r="V302" s="11">
        <v>0.2</v>
      </c>
      <c r="W302" s="11">
        <v>0</v>
      </c>
      <c r="X302" s="12">
        <v>0.4</v>
      </c>
      <c r="Y302" s="30">
        <v>0</v>
      </c>
      <c r="Z302" s="63">
        <f t="shared" ref="Z302:Z313" si="141">J302*(Q302+V302)+L302*(S302+X302)</f>
        <v>2.7</v>
      </c>
      <c r="AA302" s="34">
        <f t="shared" ref="AA302:AA313" si="142">J302*Q302+L302*S302</f>
        <v>0</v>
      </c>
      <c r="AB302" s="12">
        <f t="shared" ref="AB302:AB313" si="143">J302*V302+L302*X302</f>
        <v>2.7</v>
      </c>
      <c r="AC302" s="75">
        <f t="shared" ref="AC302:AC313" si="144">Z302</f>
        <v>2.7</v>
      </c>
    </row>
    <row r="303" spans="1:29" outlineLevel="2" x14ac:dyDescent="0.2">
      <c r="A303" s="9" t="s">
        <v>409</v>
      </c>
      <c r="B303" s="10" t="s">
        <v>85</v>
      </c>
      <c r="C303" s="10" t="s">
        <v>13</v>
      </c>
      <c r="D303" s="10" t="s">
        <v>250</v>
      </c>
      <c r="E303" s="10" t="s">
        <v>251</v>
      </c>
      <c r="F303" s="10" t="s">
        <v>252</v>
      </c>
      <c r="G303" s="67">
        <v>6</v>
      </c>
      <c r="H303" s="10" t="s">
        <v>37</v>
      </c>
      <c r="I303" s="57">
        <v>0.5</v>
      </c>
      <c r="J303" s="57">
        <f>(4.5+$AE$30)*I303</f>
        <v>4.5</v>
      </c>
      <c r="K303" s="57">
        <v>1</v>
      </c>
      <c r="L303" s="58">
        <f>9*I303</f>
        <v>4.5</v>
      </c>
      <c r="M303" s="27">
        <v>0</v>
      </c>
      <c r="N303" s="90">
        <f t="shared" si="139"/>
        <v>2.5</v>
      </c>
      <c r="O303" s="91">
        <f t="shared" si="140"/>
        <v>2.5</v>
      </c>
      <c r="P303" s="23">
        <v>0</v>
      </c>
      <c r="Q303" s="11">
        <v>0</v>
      </c>
      <c r="R303" s="11">
        <v>0</v>
      </c>
      <c r="S303" s="12">
        <v>0</v>
      </c>
      <c r="T303" s="27">
        <v>0</v>
      </c>
      <c r="U303" s="23">
        <v>8</v>
      </c>
      <c r="V303" s="11">
        <v>0.2</v>
      </c>
      <c r="W303" s="11">
        <v>0</v>
      </c>
      <c r="X303" s="12">
        <v>0.4</v>
      </c>
      <c r="Y303" s="30">
        <v>0</v>
      </c>
      <c r="Z303" s="63">
        <f t="shared" si="141"/>
        <v>2.7</v>
      </c>
      <c r="AA303" s="34">
        <f t="shared" si="142"/>
        <v>0</v>
      </c>
      <c r="AB303" s="12">
        <f t="shared" si="143"/>
        <v>2.7</v>
      </c>
      <c r="AC303" s="75">
        <f t="shared" si="144"/>
        <v>2.7</v>
      </c>
    </row>
    <row r="304" spans="1:29" outlineLevel="2" x14ac:dyDescent="0.2">
      <c r="A304" s="103" t="s">
        <v>7</v>
      </c>
      <c r="B304" s="10" t="s">
        <v>85</v>
      </c>
      <c r="C304" s="10" t="s">
        <v>13</v>
      </c>
      <c r="D304" s="10" t="s">
        <v>493</v>
      </c>
      <c r="E304" s="10" t="s">
        <v>512</v>
      </c>
      <c r="F304" s="10" t="s">
        <v>513</v>
      </c>
      <c r="G304" s="67">
        <v>6</v>
      </c>
      <c r="H304" s="10" t="s">
        <v>37</v>
      </c>
      <c r="I304" s="57">
        <v>0.33329999999999999</v>
      </c>
      <c r="J304" s="57">
        <f>(4.5+$AE$30)*I304</f>
        <v>2.9996999999999998</v>
      </c>
      <c r="K304" s="57">
        <v>3</v>
      </c>
      <c r="L304" s="58">
        <f>9*I304</f>
        <v>2.9996999999999998</v>
      </c>
      <c r="M304" s="27">
        <v>0</v>
      </c>
      <c r="N304" s="90">
        <f t="shared" si="139"/>
        <v>1.6665000000000001</v>
      </c>
      <c r="O304" s="91">
        <f t="shared" si="140"/>
        <v>1.6665000000000001</v>
      </c>
      <c r="P304" s="23">
        <v>0</v>
      </c>
      <c r="Q304" s="11">
        <v>0</v>
      </c>
      <c r="R304" s="11">
        <v>0</v>
      </c>
      <c r="S304" s="12">
        <v>0</v>
      </c>
      <c r="T304" s="27">
        <v>0</v>
      </c>
      <c r="U304" s="23">
        <v>8</v>
      </c>
      <c r="V304" s="11">
        <v>0.2</v>
      </c>
      <c r="W304" s="11">
        <v>0</v>
      </c>
      <c r="X304" s="12">
        <v>0.4</v>
      </c>
      <c r="Y304" s="30">
        <v>0</v>
      </c>
      <c r="Z304" s="63">
        <f t="shared" si="141"/>
        <v>1.79982</v>
      </c>
      <c r="AA304" s="34">
        <f t="shared" si="142"/>
        <v>0</v>
      </c>
      <c r="AB304" s="12">
        <f t="shared" si="143"/>
        <v>1.79982</v>
      </c>
      <c r="AC304" s="75">
        <f t="shared" si="144"/>
        <v>1.79982</v>
      </c>
    </row>
    <row r="305" spans="1:29" outlineLevel="2" x14ac:dyDescent="0.2">
      <c r="A305" s="9" t="s">
        <v>492</v>
      </c>
      <c r="B305" s="10" t="s">
        <v>85</v>
      </c>
      <c r="C305" s="10" t="s">
        <v>13</v>
      </c>
      <c r="D305" s="10" t="s">
        <v>493</v>
      </c>
      <c r="E305" s="10" t="s">
        <v>512</v>
      </c>
      <c r="F305" s="10" t="s">
        <v>513</v>
      </c>
      <c r="G305" s="67">
        <v>6</v>
      </c>
      <c r="H305" s="10" t="s">
        <v>37</v>
      </c>
      <c r="I305" s="57">
        <v>0.66669999999999996</v>
      </c>
      <c r="J305" s="57">
        <f>(4.5+$AE$30)*I305</f>
        <v>6.0002999999999993</v>
      </c>
      <c r="K305" s="57">
        <v>2</v>
      </c>
      <c r="L305" s="58">
        <f>9*I305</f>
        <v>6.0002999999999993</v>
      </c>
      <c r="M305" s="27">
        <v>0</v>
      </c>
      <c r="N305" s="90">
        <f t="shared" si="139"/>
        <v>3.3334999999999995</v>
      </c>
      <c r="O305" s="91">
        <f t="shared" si="140"/>
        <v>3.3334999999999995</v>
      </c>
      <c r="P305" s="23">
        <v>0</v>
      </c>
      <c r="Q305" s="11">
        <v>0</v>
      </c>
      <c r="R305" s="11">
        <v>0</v>
      </c>
      <c r="S305" s="12">
        <v>0</v>
      </c>
      <c r="T305" s="27">
        <v>0</v>
      </c>
      <c r="U305" s="23">
        <v>8</v>
      </c>
      <c r="V305" s="11">
        <v>0.2</v>
      </c>
      <c r="W305" s="11">
        <v>0</v>
      </c>
      <c r="X305" s="12">
        <v>0.4</v>
      </c>
      <c r="Y305" s="30">
        <v>0</v>
      </c>
      <c r="Z305" s="63">
        <f t="shared" si="141"/>
        <v>3.6001799999999999</v>
      </c>
      <c r="AA305" s="34">
        <f t="shared" si="142"/>
        <v>0</v>
      </c>
      <c r="AB305" s="12">
        <f t="shared" si="143"/>
        <v>3.6001799999999999</v>
      </c>
      <c r="AC305" s="75">
        <f t="shared" si="144"/>
        <v>3.6001799999999999</v>
      </c>
    </row>
    <row r="306" spans="1:29" outlineLevel="2" x14ac:dyDescent="0.2">
      <c r="A306" s="9" t="s">
        <v>122</v>
      </c>
      <c r="B306" s="10" t="s">
        <v>85</v>
      </c>
      <c r="C306" s="10" t="s">
        <v>13</v>
      </c>
      <c r="D306" s="10" t="s">
        <v>147</v>
      </c>
      <c r="E306" s="10" t="s">
        <v>10</v>
      </c>
      <c r="F306" s="10" t="s">
        <v>11</v>
      </c>
      <c r="G306" s="67">
        <v>24</v>
      </c>
      <c r="H306" s="10" t="s">
        <v>12</v>
      </c>
      <c r="I306" s="57">
        <v>1</v>
      </c>
      <c r="J306" s="57">
        <f>$AE$27</f>
        <v>0.2</v>
      </c>
      <c r="K306" s="57">
        <v>0</v>
      </c>
      <c r="L306" s="58">
        <v>0</v>
      </c>
      <c r="M306" s="27">
        <v>0</v>
      </c>
      <c r="N306" s="90">
        <f t="shared" si="139"/>
        <v>2.7777777777777776E-2</v>
      </c>
      <c r="O306" s="91">
        <f t="shared" si="140"/>
        <v>0</v>
      </c>
      <c r="P306" s="23">
        <v>1</v>
      </c>
      <c r="Q306" s="11">
        <f>P306</f>
        <v>1</v>
      </c>
      <c r="R306" s="11">
        <v>0</v>
      </c>
      <c r="S306" s="12">
        <v>0</v>
      </c>
      <c r="T306" s="27">
        <v>0</v>
      </c>
      <c r="U306" s="23">
        <v>5</v>
      </c>
      <c r="V306" s="11">
        <f>U306</f>
        <v>5</v>
      </c>
      <c r="W306" s="11">
        <v>0</v>
      </c>
      <c r="X306" s="12">
        <v>0</v>
      </c>
      <c r="Y306" s="30">
        <v>0</v>
      </c>
      <c r="Z306" s="63">
        <f t="shared" si="141"/>
        <v>1.2000000000000002</v>
      </c>
      <c r="AA306" s="34">
        <f t="shared" si="142"/>
        <v>0.2</v>
      </c>
      <c r="AB306" s="12">
        <f t="shared" si="143"/>
        <v>1</v>
      </c>
      <c r="AC306" s="75">
        <f t="shared" si="144"/>
        <v>1.2000000000000002</v>
      </c>
    </row>
    <row r="307" spans="1:29" outlineLevel="2" x14ac:dyDescent="0.2">
      <c r="A307" s="9" t="s">
        <v>180</v>
      </c>
      <c r="B307" s="10" t="s">
        <v>85</v>
      </c>
      <c r="C307" s="10" t="s">
        <v>13</v>
      </c>
      <c r="D307" s="10" t="s">
        <v>147</v>
      </c>
      <c r="E307" s="10" t="s">
        <v>10</v>
      </c>
      <c r="F307" s="10" t="s">
        <v>11</v>
      </c>
      <c r="G307" s="67">
        <v>24</v>
      </c>
      <c r="H307" s="10" t="s">
        <v>12</v>
      </c>
      <c r="I307" s="57">
        <v>1</v>
      </c>
      <c r="J307" s="57">
        <f>$AE$27</f>
        <v>0.2</v>
      </c>
      <c r="K307" s="57">
        <v>0</v>
      </c>
      <c r="L307" s="58">
        <v>0</v>
      </c>
      <c r="M307" s="27">
        <v>0</v>
      </c>
      <c r="N307" s="90">
        <f t="shared" si="139"/>
        <v>2.7777777777777776E-2</v>
      </c>
      <c r="O307" s="91">
        <f t="shared" si="140"/>
        <v>0</v>
      </c>
      <c r="P307" s="23">
        <v>0</v>
      </c>
      <c r="Q307" s="11">
        <f>P307</f>
        <v>0</v>
      </c>
      <c r="R307" s="11">
        <v>0</v>
      </c>
      <c r="S307" s="12">
        <v>0</v>
      </c>
      <c r="T307" s="27">
        <v>0</v>
      </c>
      <c r="U307" s="23">
        <v>2</v>
      </c>
      <c r="V307" s="11">
        <f>U307</f>
        <v>2</v>
      </c>
      <c r="W307" s="11">
        <v>0</v>
      </c>
      <c r="X307" s="12">
        <v>0</v>
      </c>
      <c r="Y307" s="30">
        <v>0</v>
      </c>
      <c r="Z307" s="63">
        <f t="shared" si="141"/>
        <v>0.4</v>
      </c>
      <c r="AA307" s="34">
        <f t="shared" si="142"/>
        <v>0</v>
      </c>
      <c r="AB307" s="12">
        <f t="shared" si="143"/>
        <v>0.4</v>
      </c>
      <c r="AC307" s="75">
        <f t="shared" si="144"/>
        <v>0.4</v>
      </c>
    </row>
    <row r="308" spans="1:29" outlineLevel="2" x14ac:dyDescent="0.2">
      <c r="A308" s="9" t="s">
        <v>245</v>
      </c>
      <c r="B308" s="10" t="s">
        <v>85</v>
      </c>
      <c r="C308" s="10" t="s">
        <v>13</v>
      </c>
      <c r="D308" s="10" t="s">
        <v>147</v>
      </c>
      <c r="E308" s="10" t="s">
        <v>10</v>
      </c>
      <c r="F308" s="10" t="s">
        <v>11</v>
      </c>
      <c r="G308" s="67">
        <v>24</v>
      </c>
      <c r="H308" s="10" t="s">
        <v>12</v>
      </c>
      <c r="I308" s="57">
        <v>1</v>
      </c>
      <c r="J308" s="57">
        <f>$AE$27</f>
        <v>0.2</v>
      </c>
      <c r="K308" s="57">
        <v>0</v>
      </c>
      <c r="L308" s="58">
        <v>0</v>
      </c>
      <c r="M308" s="27">
        <v>0</v>
      </c>
      <c r="N308" s="90">
        <f t="shared" si="139"/>
        <v>2.7777777777777776E-2</v>
      </c>
      <c r="O308" s="91">
        <f t="shared" si="140"/>
        <v>0</v>
      </c>
      <c r="P308" s="23">
        <v>4</v>
      </c>
      <c r="Q308" s="11">
        <f>P308</f>
        <v>4</v>
      </c>
      <c r="R308" s="11">
        <v>0</v>
      </c>
      <c r="S308" s="12">
        <v>0</v>
      </c>
      <c r="T308" s="27">
        <v>0</v>
      </c>
      <c r="U308" s="23">
        <v>2</v>
      </c>
      <c r="V308" s="11">
        <f>U308</f>
        <v>2</v>
      </c>
      <c r="W308" s="11">
        <v>0</v>
      </c>
      <c r="X308" s="12">
        <v>0</v>
      </c>
      <c r="Y308" s="30">
        <v>0</v>
      </c>
      <c r="Z308" s="63">
        <f t="shared" si="141"/>
        <v>1.2000000000000002</v>
      </c>
      <c r="AA308" s="34">
        <f t="shared" si="142"/>
        <v>0.8</v>
      </c>
      <c r="AB308" s="12">
        <f t="shared" si="143"/>
        <v>0.4</v>
      </c>
      <c r="AC308" s="75">
        <f t="shared" si="144"/>
        <v>1.2000000000000002</v>
      </c>
    </row>
    <row r="309" spans="1:29" outlineLevel="2" x14ac:dyDescent="0.2">
      <c r="A309" s="103" t="s">
        <v>581</v>
      </c>
      <c r="B309" s="10" t="s">
        <v>85</v>
      </c>
      <c r="C309" s="10" t="s">
        <v>13</v>
      </c>
      <c r="D309" s="10" t="s">
        <v>147</v>
      </c>
      <c r="E309" s="10" t="s">
        <v>10</v>
      </c>
      <c r="F309" s="10" t="s">
        <v>11</v>
      </c>
      <c r="G309" s="67">
        <v>24</v>
      </c>
      <c r="H309" s="10" t="s">
        <v>12</v>
      </c>
      <c r="I309" s="57">
        <v>1</v>
      </c>
      <c r="J309" s="57">
        <f>$AE$27</f>
        <v>0.2</v>
      </c>
      <c r="K309" s="57">
        <v>0</v>
      </c>
      <c r="L309" s="58">
        <v>0</v>
      </c>
      <c r="M309" s="27">
        <v>0</v>
      </c>
      <c r="N309" s="90">
        <f t="shared" si="139"/>
        <v>2.7777777777777776E-2</v>
      </c>
      <c r="O309" s="91">
        <f t="shared" si="140"/>
        <v>0</v>
      </c>
      <c r="P309" s="23">
        <v>0</v>
      </c>
      <c r="Q309" s="11">
        <f>P309</f>
        <v>0</v>
      </c>
      <c r="R309" s="11">
        <v>0</v>
      </c>
      <c r="S309" s="12">
        <v>0</v>
      </c>
      <c r="T309" s="27">
        <v>0</v>
      </c>
      <c r="U309" s="23">
        <v>1</v>
      </c>
      <c r="V309" s="11">
        <f>U309</f>
        <v>1</v>
      </c>
      <c r="W309" s="11">
        <v>0</v>
      </c>
      <c r="X309" s="12">
        <v>0</v>
      </c>
      <c r="Y309" s="30">
        <v>0</v>
      </c>
      <c r="Z309" s="63">
        <f t="shared" si="141"/>
        <v>0.2</v>
      </c>
      <c r="AA309" s="34">
        <f t="shared" si="142"/>
        <v>0</v>
      </c>
      <c r="AB309" s="12">
        <f t="shared" si="143"/>
        <v>0.2</v>
      </c>
      <c r="AC309" s="75">
        <f t="shared" si="144"/>
        <v>0.2</v>
      </c>
    </row>
    <row r="310" spans="1:29" outlineLevel="2" x14ac:dyDescent="0.2">
      <c r="A310" s="103" t="s">
        <v>648</v>
      </c>
      <c r="B310" s="10" t="s">
        <v>85</v>
      </c>
      <c r="C310" s="10" t="s">
        <v>13</v>
      </c>
      <c r="D310" s="10" t="s">
        <v>443</v>
      </c>
      <c r="E310" s="10" t="s">
        <v>444</v>
      </c>
      <c r="F310" s="10" t="s">
        <v>445</v>
      </c>
      <c r="G310" s="67">
        <v>6</v>
      </c>
      <c r="H310" s="10" t="s">
        <v>37</v>
      </c>
      <c r="I310" s="57">
        <v>1</v>
      </c>
      <c r="J310" s="57">
        <f>(9+$AE$30)*I310</f>
        <v>13.5</v>
      </c>
      <c r="K310" s="57">
        <v>0</v>
      </c>
      <c r="L310" s="58">
        <v>4.5</v>
      </c>
      <c r="M310" s="27">
        <v>0</v>
      </c>
      <c r="N310" s="90">
        <f t="shared" si="139"/>
        <v>7.5</v>
      </c>
      <c r="O310" s="91">
        <f t="shared" si="140"/>
        <v>2.5</v>
      </c>
      <c r="P310" s="23">
        <v>0</v>
      </c>
      <c r="Q310" s="11">
        <v>0</v>
      </c>
      <c r="R310" s="11">
        <v>0</v>
      </c>
      <c r="S310" s="12">
        <v>0</v>
      </c>
      <c r="T310" s="27">
        <v>0</v>
      </c>
      <c r="U310" s="23">
        <v>12</v>
      </c>
      <c r="V310" s="11">
        <v>0.4</v>
      </c>
      <c r="W310" s="11">
        <v>0</v>
      </c>
      <c r="X310" s="12">
        <v>0.8</v>
      </c>
      <c r="Y310" s="30">
        <v>0</v>
      </c>
      <c r="Z310" s="63">
        <f t="shared" si="141"/>
        <v>9</v>
      </c>
      <c r="AA310" s="34">
        <f t="shared" si="142"/>
        <v>0</v>
      </c>
      <c r="AB310" s="12">
        <f t="shared" si="143"/>
        <v>9</v>
      </c>
      <c r="AC310" s="75">
        <f t="shared" si="144"/>
        <v>9</v>
      </c>
    </row>
    <row r="311" spans="1:29" outlineLevel="2" x14ac:dyDescent="0.2">
      <c r="A311" s="9" t="s">
        <v>122</v>
      </c>
      <c r="B311" s="10" t="s">
        <v>85</v>
      </c>
      <c r="C311" s="10" t="s">
        <v>13</v>
      </c>
      <c r="D311" s="10" t="s">
        <v>34</v>
      </c>
      <c r="E311" s="10" t="s">
        <v>35</v>
      </c>
      <c r="F311" s="10" t="s">
        <v>36</v>
      </c>
      <c r="G311" s="67">
        <v>12</v>
      </c>
      <c r="H311" s="10" t="s">
        <v>37</v>
      </c>
      <c r="I311" s="57">
        <v>1</v>
      </c>
      <c r="J311" s="57">
        <f>$AE$28</f>
        <v>0.02</v>
      </c>
      <c r="K311" s="57">
        <v>0</v>
      </c>
      <c r="L311" s="58">
        <v>0</v>
      </c>
      <c r="M311" s="27">
        <v>0</v>
      </c>
      <c r="N311" s="90">
        <f t="shared" si="139"/>
        <v>5.5555555555555558E-3</v>
      </c>
      <c r="O311" s="91">
        <f t="shared" si="140"/>
        <v>0</v>
      </c>
      <c r="P311" s="23">
        <v>2</v>
      </c>
      <c r="Q311" s="11">
        <f>P311</f>
        <v>2</v>
      </c>
      <c r="R311" s="11">
        <v>0</v>
      </c>
      <c r="S311" s="12">
        <v>0</v>
      </c>
      <c r="T311" s="27">
        <v>0</v>
      </c>
      <c r="U311" s="23">
        <v>2</v>
      </c>
      <c r="V311" s="11">
        <f>U311</f>
        <v>2</v>
      </c>
      <c r="W311" s="11">
        <v>0</v>
      </c>
      <c r="X311" s="12">
        <v>0</v>
      </c>
      <c r="Y311" s="30">
        <v>0</v>
      </c>
      <c r="Z311" s="63">
        <f t="shared" si="141"/>
        <v>0.08</v>
      </c>
      <c r="AA311" s="34">
        <f t="shared" si="142"/>
        <v>0.04</v>
      </c>
      <c r="AB311" s="12">
        <f t="shared" si="143"/>
        <v>0.04</v>
      </c>
      <c r="AC311" s="75">
        <f t="shared" si="144"/>
        <v>0.08</v>
      </c>
    </row>
    <row r="312" spans="1:29" outlineLevel="2" x14ac:dyDescent="0.2">
      <c r="A312" s="9" t="s">
        <v>180</v>
      </c>
      <c r="B312" s="10" t="s">
        <v>85</v>
      </c>
      <c r="C312" s="10" t="s">
        <v>13</v>
      </c>
      <c r="D312" s="10" t="s">
        <v>34</v>
      </c>
      <c r="E312" s="10" t="s">
        <v>35</v>
      </c>
      <c r="F312" s="10" t="s">
        <v>36</v>
      </c>
      <c r="G312" s="67">
        <v>12</v>
      </c>
      <c r="H312" s="10" t="s">
        <v>37</v>
      </c>
      <c r="I312" s="57">
        <v>1</v>
      </c>
      <c r="J312" s="57">
        <f>$AE$28</f>
        <v>0.02</v>
      </c>
      <c r="K312" s="57">
        <v>0</v>
      </c>
      <c r="L312" s="58">
        <v>0</v>
      </c>
      <c r="M312" s="27">
        <v>0</v>
      </c>
      <c r="N312" s="90">
        <f t="shared" si="139"/>
        <v>5.5555555555555558E-3</v>
      </c>
      <c r="O312" s="91">
        <f t="shared" si="140"/>
        <v>0</v>
      </c>
      <c r="P312" s="23">
        <v>1</v>
      </c>
      <c r="Q312" s="11">
        <f>P312</f>
        <v>1</v>
      </c>
      <c r="R312" s="11">
        <v>0</v>
      </c>
      <c r="S312" s="12">
        <v>0</v>
      </c>
      <c r="T312" s="27">
        <v>0</v>
      </c>
      <c r="U312" s="23">
        <v>1</v>
      </c>
      <c r="V312" s="11">
        <f>U312</f>
        <v>1</v>
      </c>
      <c r="W312" s="11">
        <v>0</v>
      </c>
      <c r="X312" s="12">
        <v>0</v>
      </c>
      <c r="Y312" s="30">
        <v>0</v>
      </c>
      <c r="Z312" s="63">
        <f t="shared" si="141"/>
        <v>0.04</v>
      </c>
      <c r="AA312" s="34">
        <f t="shared" si="142"/>
        <v>0.02</v>
      </c>
      <c r="AB312" s="12">
        <f t="shared" si="143"/>
        <v>0.02</v>
      </c>
      <c r="AC312" s="75">
        <f t="shared" si="144"/>
        <v>0.04</v>
      </c>
    </row>
    <row r="313" spans="1:29" outlineLevel="2" x14ac:dyDescent="0.2">
      <c r="A313" s="9" t="s">
        <v>245</v>
      </c>
      <c r="B313" s="10" t="s">
        <v>85</v>
      </c>
      <c r="C313" s="10" t="s">
        <v>13</v>
      </c>
      <c r="D313" s="10" t="s">
        <v>34</v>
      </c>
      <c r="E313" s="10" t="s">
        <v>35</v>
      </c>
      <c r="F313" s="10" t="s">
        <v>36</v>
      </c>
      <c r="G313" s="67">
        <v>12</v>
      </c>
      <c r="H313" s="10" t="s">
        <v>37</v>
      </c>
      <c r="I313" s="57">
        <v>1</v>
      </c>
      <c r="J313" s="57">
        <f>$AE$28</f>
        <v>0.02</v>
      </c>
      <c r="K313" s="57">
        <v>0</v>
      </c>
      <c r="L313" s="58">
        <v>0</v>
      </c>
      <c r="M313" s="27">
        <v>0</v>
      </c>
      <c r="N313" s="90">
        <f t="shared" si="139"/>
        <v>5.5555555555555558E-3</v>
      </c>
      <c r="O313" s="91">
        <f t="shared" si="140"/>
        <v>0</v>
      </c>
      <c r="P313" s="23">
        <v>2</v>
      </c>
      <c r="Q313" s="11">
        <f>P313</f>
        <v>2</v>
      </c>
      <c r="R313" s="11">
        <v>0</v>
      </c>
      <c r="S313" s="12">
        <v>0</v>
      </c>
      <c r="T313" s="27">
        <v>0</v>
      </c>
      <c r="U313" s="23">
        <v>2</v>
      </c>
      <c r="V313" s="11">
        <f>U313</f>
        <v>2</v>
      </c>
      <c r="W313" s="11">
        <v>0</v>
      </c>
      <c r="X313" s="12">
        <v>0</v>
      </c>
      <c r="Y313" s="30">
        <v>0</v>
      </c>
      <c r="Z313" s="63">
        <f t="shared" si="141"/>
        <v>0.08</v>
      </c>
      <c r="AA313" s="34">
        <f t="shared" si="142"/>
        <v>0.04</v>
      </c>
      <c r="AB313" s="12">
        <f t="shared" si="143"/>
        <v>0.04</v>
      </c>
      <c r="AC313" s="75">
        <f t="shared" si="144"/>
        <v>0.08</v>
      </c>
    </row>
    <row r="314" spans="1:29" outlineLevel="1" x14ac:dyDescent="0.2">
      <c r="A314" s="9"/>
      <c r="B314" s="10"/>
      <c r="C314" s="600" t="s">
        <v>911</v>
      </c>
      <c r="D314" s="10"/>
      <c r="E314" s="10"/>
      <c r="F314" s="10"/>
      <c r="G314" s="67"/>
      <c r="H314" s="10"/>
      <c r="I314" s="265"/>
      <c r="J314" s="57"/>
      <c r="K314" s="57"/>
      <c r="L314" s="58"/>
      <c r="M314" s="27"/>
      <c r="N314" s="90"/>
      <c r="O314" s="91"/>
      <c r="P314" s="23"/>
      <c r="Q314" s="11"/>
      <c r="R314" s="11"/>
      <c r="S314" s="12"/>
      <c r="T314" s="27"/>
      <c r="U314" s="23"/>
      <c r="V314" s="11"/>
      <c r="W314" s="11"/>
      <c r="X314" s="12"/>
      <c r="Y314" s="30"/>
      <c r="Z314" s="63"/>
      <c r="AA314" s="34">
        <f>SUBTOTAL(9,AA302:AA313)</f>
        <v>1.1000000000000001</v>
      </c>
      <c r="AB314" s="12">
        <f>SUBTOTAL(9,AB302:AB313)</f>
        <v>21.9</v>
      </c>
      <c r="AC314" s="75">
        <f>SUBTOTAL(9,AC302:AC313)</f>
        <v>22.999999999999996</v>
      </c>
    </row>
    <row r="315" spans="1:29" outlineLevel="2" x14ac:dyDescent="0.2">
      <c r="A315" s="9" t="s">
        <v>122</v>
      </c>
      <c r="B315" s="10" t="s">
        <v>8</v>
      </c>
      <c r="C315" s="10" t="s">
        <v>48</v>
      </c>
      <c r="D315" s="10" t="s">
        <v>246</v>
      </c>
      <c r="E315" s="10" t="s">
        <v>247</v>
      </c>
      <c r="F315" s="10" t="s">
        <v>248</v>
      </c>
      <c r="G315" s="67">
        <v>6</v>
      </c>
      <c r="H315" s="10" t="s">
        <v>249</v>
      </c>
      <c r="I315" s="265">
        <v>0</v>
      </c>
      <c r="J315" s="57">
        <f>I315*13.5</f>
        <v>0</v>
      </c>
      <c r="K315" s="57">
        <v>0</v>
      </c>
      <c r="L315" s="58">
        <f>I315*4.5</f>
        <v>0</v>
      </c>
      <c r="M315" s="27">
        <v>0</v>
      </c>
      <c r="N315" s="90">
        <f t="shared" ref="N315:N325" si="145">J315*10/3/G315</f>
        <v>0</v>
      </c>
      <c r="O315" s="91">
        <f t="shared" ref="O315:O325" si="146">L315*10/3/G315</f>
        <v>0</v>
      </c>
      <c r="P315" s="23">
        <v>80</v>
      </c>
      <c r="Q315" s="11">
        <v>1</v>
      </c>
      <c r="R315" s="11">
        <v>0</v>
      </c>
      <c r="S315" s="12">
        <v>4</v>
      </c>
      <c r="T315" s="27">
        <v>0</v>
      </c>
      <c r="U315" s="23">
        <v>10</v>
      </c>
      <c r="V315" s="11">
        <v>0.33</v>
      </c>
      <c r="W315" s="11">
        <v>0</v>
      </c>
      <c r="X315" s="12">
        <v>0.5</v>
      </c>
      <c r="Y315" s="30">
        <v>0</v>
      </c>
      <c r="Z315" s="63">
        <f t="shared" ref="Z315:Z325" si="147">J315*(Q315+V315)+L315*(S315+X315)</f>
        <v>0</v>
      </c>
      <c r="AA315" s="34">
        <f t="shared" ref="AA315:AA325" si="148">J315*Q315+L315*S315</f>
        <v>0</v>
      </c>
      <c r="AB315" s="12">
        <f t="shared" ref="AB315:AB325" si="149">J315*V315+L315*X315</f>
        <v>0</v>
      </c>
      <c r="AC315" s="75">
        <f t="shared" ref="AC315:AC325" si="150">Z315</f>
        <v>0</v>
      </c>
    </row>
    <row r="316" spans="1:29" outlineLevel="2" x14ac:dyDescent="0.2">
      <c r="A316" s="9" t="s">
        <v>245</v>
      </c>
      <c r="B316" s="10" t="s">
        <v>8</v>
      </c>
      <c r="C316" s="10" t="s">
        <v>48</v>
      </c>
      <c r="D316" s="10" t="s">
        <v>246</v>
      </c>
      <c r="E316" s="10" t="s">
        <v>247</v>
      </c>
      <c r="F316" s="10" t="s">
        <v>248</v>
      </c>
      <c r="G316" s="67">
        <v>6</v>
      </c>
      <c r="H316" s="10" t="s">
        <v>249</v>
      </c>
      <c r="I316" s="57">
        <v>0.10539999999999999</v>
      </c>
      <c r="J316" s="57">
        <f>I316*13.5</f>
        <v>1.4228999999999998</v>
      </c>
      <c r="K316" s="57">
        <v>0</v>
      </c>
      <c r="L316" s="58">
        <f>I316*4.5</f>
        <v>0.47429999999999994</v>
      </c>
      <c r="M316" s="27">
        <v>0</v>
      </c>
      <c r="N316" s="90">
        <f t="shared" si="145"/>
        <v>0.79049999999999987</v>
      </c>
      <c r="O316" s="91">
        <f t="shared" si="146"/>
        <v>0.26349999999999996</v>
      </c>
      <c r="P316" s="23">
        <v>80</v>
      </c>
      <c r="Q316" s="11">
        <v>1</v>
      </c>
      <c r="R316" s="11">
        <v>0</v>
      </c>
      <c r="S316" s="12">
        <v>4</v>
      </c>
      <c r="T316" s="27">
        <v>0</v>
      </c>
      <c r="U316" s="23">
        <v>10</v>
      </c>
      <c r="V316" s="11">
        <v>0.33</v>
      </c>
      <c r="W316" s="11">
        <v>0</v>
      </c>
      <c r="X316" s="12">
        <v>0.5</v>
      </c>
      <c r="Y316" s="30">
        <v>0</v>
      </c>
      <c r="Z316" s="63">
        <f t="shared" si="147"/>
        <v>4.0268069999999998</v>
      </c>
      <c r="AA316" s="34">
        <f t="shared" si="148"/>
        <v>3.3200999999999996</v>
      </c>
      <c r="AB316" s="12">
        <f t="shared" si="149"/>
        <v>0.70670699999999997</v>
      </c>
      <c r="AC316" s="75">
        <f t="shared" si="150"/>
        <v>4.0268069999999998</v>
      </c>
    </row>
    <row r="317" spans="1:29" outlineLevel="2" x14ac:dyDescent="0.2">
      <c r="A317" s="9" t="s">
        <v>330</v>
      </c>
      <c r="B317" s="10" t="s">
        <v>8</v>
      </c>
      <c r="C317" s="10" t="s">
        <v>48</v>
      </c>
      <c r="D317" s="10" t="s">
        <v>246</v>
      </c>
      <c r="E317" s="10" t="s">
        <v>247</v>
      </c>
      <c r="F317" s="10" t="s">
        <v>248</v>
      </c>
      <c r="G317" s="67">
        <v>6</v>
      </c>
      <c r="H317" s="10" t="s">
        <v>249</v>
      </c>
      <c r="I317" s="57">
        <v>0.28920000000000001</v>
      </c>
      <c r="J317" s="57">
        <f>I317*13.5</f>
        <v>3.9042000000000003</v>
      </c>
      <c r="K317" s="57">
        <v>0</v>
      </c>
      <c r="L317" s="58">
        <f>I317*4.5</f>
        <v>1.3014000000000001</v>
      </c>
      <c r="M317" s="27">
        <v>0</v>
      </c>
      <c r="N317" s="90">
        <f t="shared" si="145"/>
        <v>2.169</v>
      </c>
      <c r="O317" s="91">
        <f t="shared" si="146"/>
        <v>0.72299999999999998</v>
      </c>
      <c r="P317" s="23">
        <v>80</v>
      </c>
      <c r="Q317" s="11">
        <v>1</v>
      </c>
      <c r="R317" s="11">
        <v>0</v>
      </c>
      <c r="S317" s="12">
        <v>4</v>
      </c>
      <c r="T317" s="27">
        <v>0</v>
      </c>
      <c r="U317" s="23">
        <v>10</v>
      </c>
      <c r="V317" s="11">
        <v>0.33</v>
      </c>
      <c r="W317" s="11">
        <v>0</v>
      </c>
      <c r="X317" s="12">
        <v>0.5</v>
      </c>
      <c r="Y317" s="30">
        <v>0</v>
      </c>
      <c r="Z317" s="63">
        <f t="shared" si="147"/>
        <v>11.048886000000001</v>
      </c>
      <c r="AA317" s="34">
        <f t="shared" si="148"/>
        <v>9.1097999999999999</v>
      </c>
      <c r="AB317" s="12">
        <f t="shared" si="149"/>
        <v>1.9390860000000003</v>
      </c>
      <c r="AC317" s="75">
        <f t="shared" si="150"/>
        <v>11.048886000000001</v>
      </c>
    </row>
    <row r="318" spans="1:29" outlineLevel="2" x14ac:dyDescent="0.2">
      <c r="A318" s="9" t="s">
        <v>409</v>
      </c>
      <c r="B318" s="10" t="s">
        <v>8</v>
      </c>
      <c r="C318" s="10" t="s">
        <v>48</v>
      </c>
      <c r="D318" s="10" t="s">
        <v>246</v>
      </c>
      <c r="E318" s="10" t="s">
        <v>247</v>
      </c>
      <c r="F318" s="10" t="s">
        <v>248</v>
      </c>
      <c r="G318" s="67">
        <v>6</v>
      </c>
      <c r="H318" s="10" t="s">
        <v>249</v>
      </c>
      <c r="I318" s="57">
        <v>0.10539999999999999</v>
      </c>
      <c r="J318" s="57">
        <f>I318*13.5</f>
        <v>1.4228999999999998</v>
      </c>
      <c r="K318" s="57">
        <v>0</v>
      </c>
      <c r="L318" s="58">
        <f>I318*4.5</f>
        <v>0.47429999999999994</v>
      </c>
      <c r="M318" s="27">
        <v>0</v>
      </c>
      <c r="N318" s="90">
        <f t="shared" si="145"/>
        <v>0.79049999999999987</v>
      </c>
      <c r="O318" s="91">
        <f t="shared" si="146"/>
        <v>0.26349999999999996</v>
      </c>
      <c r="P318" s="23">
        <v>80</v>
      </c>
      <c r="Q318" s="11">
        <v>1</v>
      </c>
      <c r="R318" s="11">
        <v>0</v>
      </c>
      <c r="S318" s="12">
        <v>4</v>
      </c>
      <c r="T318" s="27">
        <v>0</v>
      </c>
      <c r="U318" s="23">
        <v>10</v>
      </c>
      <c r="V318" s="11">
        <v>0.33</v>
      </c>
      <c r="W318" s="11">
        <v>0</v>
      </c>
      <c r="X318" s="12">
        <v>0.5</v>
      </c>
      <c r="Y318" s="30">
        <v>0</v>
      </c>
      <c r="Z318" s="63">
        <f t="shared" si="147"/>
        <v>4.0268069999999998</v>
      </c>
      <c r="AA318" s="34">
        <f t="shared" si="148"/>
        <v>3.3200999999999996</v>
      </c>
      <c r="AB318" s="12">
        <f t="shared" si="149"/>
        <v>0.70670699999999997</v>
      </c>
      <c r="AC318" s="75">
        <f t="shared" si="150"/>
        <v>4.0268069999999998</v>
      </c>
    </row>
    <row r="319" spans="1:29" outlineLevel="2" x14ac:dyDescent="0.2">
      <c r="A319" s="9" t="s">
        <v>492</v>
      </c>
      <c r="B319" s="10" t="s">
        <v>8</v>
      </c>
      <c r="C319" s="10" t="s">
        <v>48</v>
      </c>
      <c r="D319" s="10" t="s">
        <v>246</v>
      </c>
      <c r="E319" s="10" t="s">
        <v>247</v>
      </c>
      <c r="F319" s="10" t="s">
        <v>248</v>
      </c>
      <c r="G319" s="67">
        <v>6</v>
      </c>
      <c r="H319" s="10" t="s">
        <v>249</v>
      </c>
      <c r="I319" s="57">
        <v>0.5</v>
      </c>
      <c r="J319" s="57">
        <f>I319*13.5</f>
        <v>6.75</v>
      </c>
      <c r="K319" s="57">
        <v>0</v>
      </c>
      <c r="L319" s="58">
        <f>I319*4.5</f>
        <v>2.25</v>
      </c>
      <c r="M319" s="27">
        <v>0</v>
      </c>
      <c r="N319" s="90">
        <f t="shared" si="145"/>
        <v>3.75</v>
      </c>
      <c r="O319" s="91">
        <f t="shared" si="146"/>
        <v>1.25</v>
      </c>
      <c r="P319" s="23">
        <v>80</v>
      </c>
      <c r="Q319" s="11">
        <v>1</v>
      </c>
      <c r="R319" s="11">
        <v>0</v>
      </c>
      <c r="S319" s="12">
        <v>4</v>
      </c>
      <c r="T319" s="27">
        <v>0</v>
      </c>
      <c r="U319" s="23">
        <v>10</v>
      </c>
      <c r="V319" s="11">
        <v>0.33</v>
      </c>
      <c r="W319" s="11">
        <v>0</v>
      </c>
      <c r="X319" s="12">
        <v>0.5</v>
      </c>
      <c r="Y319" s="30">
        <v>0</v>
      </c>
      <c r="Z319" s="63">
        <f t="shared" si="147"/>
        <v>19.102499999999999</v>
      </c>
      <c r="AA319" s="34">
        <f t="shared" si="148"/>
        <v>15.75</v>
      </c>
      <c r="AB319" s="12">
        <f t="shared" si="149"/>
        <v>3.3525</v>
      </c>
      <c r="AC319" s="75">
        <f t="shared" si="150"/>
        <v>19.102499999999999</v>
      </c>
    </row>
    <row r="320" spans="1:29" outlineLevel="2" x14ac:dyDescent="0.2">
      <c r="A320" s="9" t="s">
        <v>369</v>
      </c>
      <c r="B320" s="10" t="s">
        <v>8</v>
      </c>
      <c r="C320" s="10" t="s">
        <v>48</v>
      </c>
      <c r="D320" s="10" t="s">
        <v>370</v>
      </c>
      <c r="E320" s="10" t="s">
        <v>371</v>
      </c>
      <c r="F320" s="10" t="s">
        <v>372</v>
      </c>
      <c r="G320" s="67">
        <v>6</v>
      </c>
      <c r="H320" s="10" t="s">
        <v>47</v>
      </c>
      <c r="I320" s="57">
        <v>1</v>
      </c>
      <c r="J320" s="57">
        <v>9</v>
      </c>
      <c r="K320" s="57">
        <v>0</v>
      </c>
      <c r="L320" s="58">
        <v>9</v>
      </c>
      <c r="M320" s="27">
        <v>0</v>
      </c>
      <c r="N320" s="90">
        <f t="shared" si="145"/>
        <v>5</v>
      </c>
      <c r="O320" s="91">
        <f t="shared" si="146"/>
        <v>5</v>
      </c>
      <c r="P320" s="23">
        <v>80</v>
      </c>
      <c r="Q320" s="11">
        <v>1</v>
      </c>
      <c r="R320" s="11">
        <v>0</v>
      </c>
      <c r="S320" s="12">
        <v>4</v>
      </c>
      <c r="T320" s="27">
        <v>0</v>
      </c>
      <c r="U320" s="23">
        <v>10</v>
      </c>
      <c r="V320" s="11">
        <v>0.33</v>
      </c>
      <c r="W320" s="11">
        <v>0</v>
      </c>
      <c r="X320" s="12">
        <v>1</v>
      </c>
      <c r="Y320" s="30">
        <v>0</v>
      </c>
      <c r="Z320" s="63">
        <f t="shared" si="147"/>
        <v>56.97</v>
      </c>
      <c r="AA320" s="34">
        <f t="shared" si="148"/>
        <v>45</v>
      </c>
      <c r="AB320" s="12">
        <f t="shared" si="149"/>
        <v>11.97</v>
      </c>
      <c r="AC320" s="75">
        <f t="shared" si="150"/>
        <v>56.97</v>
      </c>
    </row>
    <row r="321" spans="1:32" outlineLevel="2" x14ac:dyDescent="0.2">
      <c r="A321" s="103" t="s">
        <v>581</v>
      </c>
      <c r="B321" s="10" t="s">
        <v>8</v>
      </c>
      <c r="C321" s="10" t="s">
        <v>48</v>
      </c>
      <c r="D321" s="10" t="s">
        <v>467</v>
      </c>
      <c r="E321" s="10" t="s">
        <v>468</v>
      </c>
      <c r="F321" s="10" t="s">
        <v>469</v>
      </c>
      <c r="G321" s="67">
        <v>6</v>
      </c>
      <c r="H321" s="10" t="s">
        <v>47</v>
      </c>
      <c r="I321" s="57">
        <v>1</v>
      </c>
      <c r="J321" s="57">
        <v>18</v>
      </c>
      <c r="K321" s="57">
        <v>0</v>
      </c>
      <c r="L321" s="58">
        <v>0</v>
      </c>
      <c r="M321" s="27">
        <v>0</v>
      </c>
      <c r="N321" s="90">
        <f t="shared" si="145"/>
        <v>10</v>
      </c>
      <c r="O321" s="91">
        <f t="shared" si="146"/>
        <v>0</v>
      </c>
      <c r="P321" s="23">
        <v>60</v>
      </c>
      <c r="Q321" s="11">
        <v>1</v>
      </c>
      <c r="R321" s="11">
        <v>0</v>
      </c>
      <c r="S321" s="12">
        <v>0</v>
      </c>
      <c r="T321" s="27">
        <v>0</v>
      </c>
      <c r="U321" s="23">
        <v>20</v>
      </c>
      <c r="V321" s="11">
        <v>0.5</v>
      </c>
      <c r="W321" s="11">
        <v>0</v>
      </c>
      <c r="X321" s="12">
        <v>0</v>
      </c>
      <c r="Y321" s="30">
        <v>0</v>
      </c>
      <c r="Z321" s="63">
        <f t="shared" si="147"/>
        <v>27</v>
      </c>
      <c r="AA321" s="34">
        <f t="shared" si="148"/>
        <v>18</v>
      </c>
      <c r="AB321" s="12">
        <f t="shared" si="149"/>
        <v>9</v>
      </c>
      <c r="AC321" s="75">
        <f t="shared" si="150"/>
        <v>27</v>
      </c>
    </row>
    <row r="322" spans="1:32" outlineLevel="2" x14ac:dyDescent="0.2">
      <c r="A322" s="103" t="s">
        <v>581</v>
      </c>
      <c r="B322" s="10" t="s">
        <v>8</v>
      </c>
      <c r="C322" s="10" t="s">
        <v>48</v>
      </c>
      <c r="D322" s="10" t="s">
        <v>467</v>
      </c>
      <c r="E322" s="10" t="s">
        <v>468</v>
      </c>
      <c r="F322" s="10" t="s">
        <v>579</v>
      </c>
      <c r="G322" s="67">
        <v>6</v>
      </c>
      <c r="H322" s="10" t="s">
        <v>47</v>
      </c>
      <c r="I322" s="57">
        <v>1</v>
      </c>
      <c r="J322" s="57">
        <v>0</v>
      </c>
      <c r="K322" s="57">
        <v>0</v>
      </c>
      <c r="L322" s="58">
        <v>2.25</v>
      </c>
      <c r="M322" s="27">
        <v>0</v>
      </c>
      <c r="N322" s="90">
        <f t="shared" si="145"/>
        <v>0</v>
      </c>
      <c r="O322" s="91">
        <f t="shared" si="146"/>
        <v>1.25</v>
      </c>
      <c r="P322" s="23">
        <v>30</v>
      </c>
      <c r="Q322" s="11">
        <v>0</v>
      </c>
      <c r="R322" s="11">
        <v>0</v>
      </c>
      <c r="S322" s="12">
        <v>3</v>
      </c>
      <c r="T322" s="27">
        <v>0</v>
      </c>
      <c r="U322" s="23">
        <v>0</v>
      </c>
      <c r="V322" s="11">
        <v>0</v>
      </c>
      <c r="W322" s="11">
        <v>0</v>
      </c>
      <c r="X322" s="12">
        <v>0</v>
      </c>
      <c r="Y322" s="30">
        <v>0</v>
      </c>
      <c r="Z322" s="63">
        <f t="shared" si="147"/>
        <v>6.75</v>
      </c>
      <c r="AA322" s="34">
        <f t="shared" si="148"/>
        <v>6.75</v>
      </c>
      <c r="AB322" s="12">
        <f t="shared" si="149"/>
        <v>0</v>
      </c>
      <c r="AC322" s="75">
        <f t="shared" si="150"/>
        <v>6.75</v>
      </c>
    </row>
    <row r="323" spans="1:32" outlineLevel="2" x14ac:dyDescent="0.2">
      <c r="A323" s="9" t="s">
        <v>330</v>
      </c>
      <c r="B323" s="10" t="s">
        <v>8</v>
      </c>
      <c r="C323" s="10" t="s">
        <v>48</v>
      </c>
      <c r="D323" s="10" t="s">
        <v>331</v>
      </c>
      <c r="E323" s="10" t="s">
        <v>332</v>
      </c>
      <c r="F323" s="10" t="s">
        <v>333</v>
      </c>
      <c r="G323" s="67">
        <v>6</v>
      </c>
      <c r="H323" s="10" t="s">
        <v>47</v>
      </c>
      <c r="I323" s="57">
        <v>1</v>
      </c>
      <c r="J323" s="57">
        <v>9</v>
      </c>
      <c r="K323" s="57">
        <v>0</v>
      </c>
      <c r="L323" s="58">
        <v>9</v>
      </c>
      <c r="M323" s="27">
        <v>0</v>
      </c>
      <c r="N323" s="90">
        <f t="shared" si="145"/>
        <v>5</v>
      </c>
      <c r="O323" s="91">
        <f t="shared" si="146"/>
        <v>5</v>
      </c>
      <c r="P323" s="23">
        <v>20</v>
      </c>
      <c r="Q323" s="11">
        <v>1</v>
      </c>
      <c r="R323" s="11">
        <v>0</v>
      </c>
      <c r="S323" s="12">
        <v>1</v>
      </c>
      <c r="T323" s="27">
        <v>0</v>
      </c>
      <c r="U323" s="23">
        <v>20</v>
      </c>
      <c r="V323" s="11">
        <v>0.5</v>
      </c>
      <c r="W323" s="11">
        <v>0</v>
      </c>
      <c r="X323" s="12">
        <v>2</v>
      </c>
      <c r="Y323" s="30">
        <v>0</v>
      </c>
      <c r="Z323" s="63">
        <f t="shared" si="147"/>
        <v>40.5</v>
      </c>
      <c r="AA323" s="34">
        <f t="shared" si="148"/>
        <v>18</v>
      </c>
      <c r="AB323" s="12">
        <f t="shared" si="149"/>
        <v>22.5</v>
      </c>
      <c r="AC323" s="75">
        <f t="shared" si="150"/>
        <v>40.5</v>
      </c>
    </row>
    <row r="324" spans="1:32" outlineLevel="2" x14ac:dyDescent="0.2">
      <c r="A324" s="103" t="s">
        <v>582</v>
      </c>
      <c r="B324" s="10" t="s">
        <v>8</v>
      </c>
      <c r="C324" s="10" t="s">
        <v>48</v>
      </c>
      <c r="D324" s="10" t="s">
        <v>360</v>
      </c>
      <c r="E324" s="10" t="s">
        <v>361</v>
      </c>
      <c r="F324" s="10" t="s">
        <v>362</v>
      </c>
      <c r="G324" s="67">
        <v>6</v>
      </c>
      <c r="H324" s="10" t="s">
        <v>47</v>
      </c>
      <c r="I324" s="57">
        <v>1</v>
      </c>
      <c r="J324" s="57">
        <v>15.75</v>
      </c>
      <c r="K324" s="57">
        <v>0</v>
      </c>
      <c r="L324" s="58">
        <v>2.25</v>
      </c>
      <c r="M324" s="27">
        <v>0</v>
      </c>
      <c r="N324" s="90">
        <f t="shared" si="145"/>
        <v>8.75</v>
      </c>
      <c r="O324" s="91">
        <f t="shared" si="146"/>
        <v>1.25</v>
      </c>
      <c r="P324" s="23">
        <v>60</v>
      </c>
      <c r="Q324" s="11">
        <v>1</v>
      </c>
      <c r="R324" s="11">
        <v>0</v>
      </c>
      <c r="S324" s="12">
        <v>3</v>
      </c>
      <c r="T324" s="27">
        <v>0</v>
      </c>
      <c r="U324" s="23">
        <v>20</v>
      </c>
      <c r="V324" s="11">
        <v>0.5</v>
      </c>
      <c r="W324" s="11">
        <v>0</v>
      </c>
      <c r="X324" s="12">
        <v>1</v>
      </c>
      <c r="Y324" s="30">
        <v>0</v>
      </c>
      <c r="Z324" s="63">
        <f t="shared" si="147"/>
        <v>32.625</v>
      </c>
      <c r="AA324" s="34">
        <f t="shared" si="148"/>
        <v>22.5</v>
      </c>
      <c r="AB324" s="12">
        <f t="shared" si="149"/>
        <v>10.125</v>
      </c>
      <c r="AC324" s="75">
        <f t="shared" si="150"/>
        <v>32.625</v>
      </c>
    </row>
    <row r="325" spans="1:32" outlineLevel="2" x14ac:dyDescent="0.2">
      <c r="A325" s="103" t="s">
        <v>582</v>
      </c>
      <c r="B325" s="10" t="s">
        <v>8</v>
      </c>
      <c r="C325" s="10" t="s">
        <v>48</v>
      </c>
      <c r="D325" s="10" t="s">
        <v>360</v>
      </c>
      <c r="E325" s="10" t="s">
        <v>361</v>
      </c>
      <c r="F325" s="10" t="s">
        <v>580</v>
      </c>
      <c r="G325" s="67">
        <v>6</v>
      </c>
      <c r="H325" s="10" t="s">
        <v>47</v>
      </c>
      <c r="I325" s="57">
        <v>1</v>
      </c>
      <c r="J325" s="57">
        <v>0</v>
      </c>
      <c r="K325" s="57">
        <v>0</v>
      </c>
      <c r="L325" s="58">
        <v>2.25</v>
      </c>
      <c r="M325" s="27">
        <v>0</v>
      </c>
      <c r="N325" s="90">
        <f t="shared" si="145"/>
        <v>0</v>
      </c>
      <c r="O325" s="91">
        <f t="shared" si="146"/>
        <v>1.25</v>
      </c>
      <c r="P325" s="23">
        <v>20</v>
      </c>
      <c r="Q325" s="11">
        <v>0</v>
      </c>
      <c r="R325" s="11">
        <v>0</v>
      </c>
      <c r="S325" s="12">
        <v>2</v>
      </c>
      <c r="T325" s="27">
        <v>0</v>
      </c>
      <c r="U325" s="23">
        <v>0</v>
      </c>
      <c r="V325" s="11">
        <v>0</v>
      </c>
      <c r="W325" s="11">
        <v>0</v>
      </c>
      <c r="X325" s="12">
        <v>0</v>
      </c>
      <c r="Y325" s="30">
        <v>0</v>
      </c>
      <c r="Z325" s="63">
        <f t="shared" si="147"/>
        <v>4.5</v>
      </c>
      <c r="AA325" s="34">
        <f t="shared" si="148"/>
        <v>4.5</v>
      </c>
      <c r="AB325" s="12">
        <f t="shared" si="149"/>
        <v>0</v>
      </c>
      <c r="AC325" s="75">
        <f t="shared" si="150"/>
        <v>4.5</v>
      </c>
    </row>
    <row r="326" spans="1:32" outlineLevel="1" x14ac:dyDescent="0.2">
      <c r="A326" s="103"/>
      <c r="B326" s="10"/>
      <c r="C326" s="600" t="s">
        <v>904</v>
      </c>
      <c r="D326" s="10"/>
      <c r="E326" s="10"/>
      <c r="F326" s="10"/>
      <c r="G326" s="67"/>
      <c r="H326" s="10"/>
      <c r="I326" s="57"/>
      <c r="J326" s="57"/>
      <c r="K326" s="57"/>
      <c r="L326" s="58"/>
      <c r="M326" s="27"/>
      <c r="N326" s="90"/>
      <c r="O326" s="91"/>
      <c r="P326" s="23"/>
      <c r="Q326" s="11"/>
      <c r="R326" s="11"/>
      <c r="S326" s="12"/>
      <c r="T326" s="27"/>
      <c r="U326" s="23"/>
      <c r="V326" s="11"/>
      <c r="W326" s="11"/>
      <c r="X326" s="12"/>
      <c r="Y326" s="30"/>
      <c r="Z326" s="63"/>
      <c r="AA326" s="34">
        <f>SUBTOTAL(9,AA315:AA325)</f>
        <v>146.25</v>
      </c>
      <c r="AB326" s="12">
        <f>SUBTOTAL(9,AB315:AB325)</f>
        <v>60.3</v>
      </c>
      <c r="AC326" s="75">
        <f>SUBTOTAL(9,AC315:AC325)</f>
        <v>206.55</v>
      </c>
    </row>
    <row r="327" spans="1:32" outlineLevel="2" x14ac:dyDescent="0.2">
      <c r="A327" s="9" t="s">
        <v>334</v>
      </c>
      <c r="B327" s="10" t="s">
        <v>8</v>
      </c>
      <c r="C327" s="10" t="s">
        <v>19</v>
      </c>
      <c r="D327" s="10" t="s">
        <v>335</v>
      </c>
      <c r="E327" s="10" t="s">
        <v>336</v>
      </c>
      <c r="F327" s="10" t="s">
        <v>337</v>
      </c>
      <c r="G327" s="67">
        <v>6</v>
      </c>
      <c r="H327" s="10" t="s">
        <v>47</v>
      </c>
      <c r="I327" s="57">
        <v>1</v>
      </c>
      <c r="J327" s="57">
        <v>9</v>
      </c>
      <c r="K327" s="57">
        <v>0</v>
      </c>
      <c r="L327" s="58">
        <v>9</v>
      </c>
      <c r="M327" s="27">
        <v>0</v>
      </c>
      <c r="N327" s="90">
        <f>J327*10/3/G327</f>
        <v>5</v>
      </c>
      <c r="O327" s="91">
        <f>L327*10/3/G327</f>
        <v>5</v>
      </c>
      <c r="P327" s="23">
        <v>30</v>
      </c>
      <c r="Q327" s="11">
        <v>0.4</v>
      </c>
      <c r="R327" s="11">
        <v>0</v>
      </c>
      <c r="S327" s="12">
        <v>1.5</v>
      </c>
      <c r="T327" s="27">
        <v>0</v>
      </c>
      <c r="U327" s="23">
        <v>60</v>
      </c>
      <c r="V327" s="11">
        <v>1</v>
      </c>
      <c r="W327" s="11">
        <v>0</v>
      </c>
      <c r="X327" s="12">
        <v>3</v>
      </c>
      <c r="Y327" s="30">
        <v>0</v>
      </c>
      <c r="Z327" s="63">
        <f>J327*(Q327+V327)+L327*(S327+X327)</f>
        <v>53.1</v>
      </c>
      <c r="AA327" s="34">
        <f>J327*Q327+L327*S327</f>
        <v>17.100000000000001</v>
      </c>
      <c r="AB327" s="12">
        <f>J327*V327+L327*X327</f>
        <v>36</v>
      </c>
      <c r="AC327" s="75">
        <f>Z327</f>
        <v>53.1</v>
      </c>
    </row>
    <row r="328" spans="1:32" outlineLevel="2" x14ac:dyDescent="0.2">
      <c r="A328" s="103" t="s">
        <v>581</v>
      </c>
      <c r="B328" s="10" t="s">
        <v>8</v>
      </c>
      <c r="C328" s="10" t="s">
        <v>19</v>
      </c>
      <c r="D328" s="10" t="s">
        <v>470</v>
      </c>
      <c r="E328" s="10" t="s">
        <v>471</v>
      </c>
      <c r="F328" s="10" t="s">
        <v>472</v>
      </c>
      <c r="G328" s="67">
        <v>6</v>
      </c>
      <c r="H328" s="10" t="s">
        <v>47</v>
      </c>
      <c r="I328" s="57">
        <v>1</v>
      </c>
      <c r="J328" s="57">
        <v>15.75</v>
      </c>
      <c r="K328" s="57">
        <v>0</v>
      </c>
      <c r="L328" s="58">
        <v>2.25</v>
      </c>
      <c r="M328" s="27">
        <v>0</v>
      </c>
      <c r="N328" s="90">
        <f>J328*10/3/G328</f>
        <v>8.75</v>
      </c>
      <c r="O328" s="91">
        <f>L328*10/3/G328</f>
        <v>1.25</v>
      </c>
      <c r="P328" s="23">
        <v>20</v>
      </c>
      <c r="Q328" s="11">
        <v>0.34</v>
      </c>
      <c r="R328" s="11">
        <v>0</v>
      </c>
      <c r="S328" s="12">
        <v>1</v>
      </c>
      <c r="T328" s="27">
        <v>0</v>
      </c>
      <c r="U328" s="23">
        <v>80</v>
      </c>
      <c r="V328" s="11">
        <v>1.5</v>
      </c>
      <c r="W328" s="11">
        <v>0</v>
      </c>
      <c r="X328" s="12">
        <v>4</v>
      </c>
      <c r="Y328" s="30">
        <v>0</v>
      </c>
      <c r="Z328" s="63">
        <f>J328*(Q328+V328)+L328*(S328+X328)</f>
        <v>40.230000000000004</v>
      </c>
      <c r="AA328" s="34">
        <f>J328*Q328+L328*S328</f>
        <v>7.6050000000000004</v>
      </c>
      <c r="AB328" s="12">
        <f>J328*V328+L328*X328</f>
        <v>32.625</v>
      </c>
      <c r="AC328" s="75">
        <f>Z328</f>
        <v>40.230000000000004</v>
      </c>
    </row>
    <row r="329" spans="1:32" outlineLevel="2" x14ac:dyDescent="0.2">
      <c r="A329" s="103" t="s">
        <v>581</v>
      </c>
      <c r="B329" s="10" t="s">
        <v>8</v>
      </c>
      <c r="C329" s="10" t="s">
        <v>19</v>
      </c>
      <c r="D329" s="10" t="s">
        <v>473</v>
      </c>
      <c r="E329" s="10" t="s">
        <v>474</v>
      </c>
      <c r="F329" s="10" t="s">
        <v>475</v>
      </c>
      <c r="G329" s="67">
        <v>6</v>
      </c>
      <c r="H329" s="10" t="s">
        <v>47</v>
      </c>
      <c r="I329" s="57">
        <v>1</v>
      </c>
      <c r="J329" s="57">
        <v>15.75</v>
      </c>
      <c r="K329" s="57">
        <v>0</v>
      </c>
      <c r="L329" s="58">
        <v>2.25</v>
      </c>
      <c r="M329" s="27">
        <v>0</v>
      </c>
      <c r="N329" s="90">
        <f>J329*10/3/G329</f>
        <v>8.75</v>
      </c>
      <c r="O329" s="91">
        <f>L329*10/3/G329</f>
        <v>1.25</v>
      </c>
      <c r="P329" s="23">
        <v>40</v>
      </c>
      <c r="Q329" s="11">
        <v>1</v>
      </c>
      <c r="R329" s="11">
        <v>0</v>
      </c>
      <c r="S329" s="12">
        <v>2</v>
      </c>
      <c r="T329" s="27">
        <v>0</v>
      </c>
      <c r="U329" s="23">
        <v>80</v>
      </c>
      <c r="V329" s="11">
        <v>1.5</v>
      </c>
      <c r="W329" s="11">
        <v>0</v>
      </c>
      <c r="X329" s="12">
        <v>4</v>
      </c>
      <c r="Y329" s="30">
        <v>0</v>
      </c>
      <c r="Z329" s="63">
        <f>J329*(Q329+V329)+L329*(S329+X329)</f>
        <v>52.875</v>
      </c>
      <c r="AA329" s="34">
        <f>J329*Q329+L329*S329</f>
        <v>20.25</v>
      </c>
      <c r="AB329" s="12">
        <f>J329*V329+L329*X329</f>
        <v>32.625</v>
      </c>
      <c r="AC329" s="75">
        <f>Z329</f>
        <v>52.875</v>
      </c>
    </row>
    <row r="330" spans="1:32" outlineLevel="2" x14ac:dyDescent="0.2">
      <c r="A330" s="103" t="s">
        <v>582</v>
      </c>
      <c r="B330" s="10" t="s">
        <v>8</v>
      </c>
      <c r="C330" s="10" t="s">
        <v>19</v>
      </c>
      <c r="D330" s="10" t="s">
        <v>363</v>
      </c>
      <c r="E330" s="10" t="s">
        <v>364</v>
      </c>
      <c r="F330" s="10" t="s">
        <v>365</v>
      </c>
      <c r="G330" s="67">
        <v>6</v>
      </c>
      <c r="H330" s="10" t="s">
        <v>47</v>
      </c>
      <c r="I330" s="57">
        <v>1</v>
      </c>
      <c r="J330" s="57">
        <v>15.75</v>
      </c>
      <c r="K330" s="57">
        <v>0</v>
      </c>
      <c r="L330" s="58">
        <v>2.25</v>
      </c>
      <c r="M330" s="27">
        <v>0</v>
      </c>
      <c r="N330" s="90">
        <f>J330*10/3/G330</f>
        <v>8.75</v>
      </c>
      <c r="O330" s="91">
        <f>L330*10/3/G330</f>
        <v>1.25</v>
      </c>
      <c r="P330" s="23">
        <v>30</v>
      </c>
      <c r="Q330" s="11">
        <v>0.4</v>
      </c>
      <c r="R330" s="11">
        <v>0</v>
      </c>
      <c r="S330" s="12">
        <v>1.5</v>
      </c>
      <c r="T330" s="27">
        <v>0</v>
      </c>
      <c r="U330" s="23">
        <v>60</v>
      </c>
      <c r="V330" s="11">
        <v>1</v>
      </c>
      <c r="W330" s="11">
        <v>0</v>
      </c>
      <c r="X330" s="12">
        <v>3</v>
      </c>
      <c r="Y330" s="30">
        <v>0</v>
      </c>
      <c r="Z330" s="63">
        <f>J330*(Q330+V330)+L330*(S330+X330)</f>
        <v>32.174999999999997</v>
      </c>
      <c r="AA330" s="34">
        <f>J330*Q330+L330*S330</f>
        <v>9.6750000000000007</v>
      </c>
      <c r="AB330" s="12">
        <f>J330*V330+L330*X330</f>
        <v>22.5</v>
      </c>
      <c r="AC330" s="75">
        <f>Z330</f>
        <v>32.174999999999997</v>
      </c>
    </row>
    <row r="331" spans="1:32" outlineLevel="2" x14ac:dyDescent="0.2">
      <c r="A331" s="9" t="s">
        <v>79</v>
      </c>
      <c r="B331" s="10" t="s">
        <v>8</v>
      </c>
      <c r="C331" s="10" t="s">
        <v>19</v>
      </c>
      <c r="D331" s="10" t="s">
        <v>81</v>
      </c>
      <c r="E331" s="10" t="s">
        <v>82</v>
      </c>
      <c r="F331" s="10" t="s">
        <v>83</v>
      </c>
      <c r="G331" s="67">
        <v>6</v>
      </c>
      <c r="H331" s="10" t="s">
        <v>84</v>
      </c>
      <c r="I331" s="57">
        <v>1</v>
      </c>
      <c r="J331" s="57">
        <v>9</v>
      </c>
      <c r="K331" s="57">
        <v>0</v>
      </c>
      <c r="L331" s="58">
        <v>9</v>
      </c>
      <c r="M331" s="27">
        <v>0</v>
      </c>
      <c r="N331" s="90">
        <f>J331*10/3/G331</f>
        <v>5</v>
      </c>
      <c r="O331" s="91">
        <f>L331*10/3/G331</f>
        <v>5</v>
      </c>
      <c r="P331" s="23">
        <v>40</v>
      </c>
      <c r="Q331" s="11">
        <v>0.34</v>
      </c>
      <c r="R331" s="11">
        <v>0</v>
      </c>
      <c r="S331" s="12">
        <v>2</v>
      </c>
      <c r="T331" s="27">
        <v>0</v>
      </c>
      <c r="U331" s="23">
        <v>90</v>
      </c>
      <c r="V331" s="11">
        <v>1.5</v>
      </c>
      <c r="W331" s="11">
        <v>0</v>
      </c>
      <c r="X331" s="12">
        <v>6</v>
      </c>
      <c r="Y331" s="30">
        <v>0</v>
      </c>
      <c r="Z331" s="63">
        <f>J331*(Q331+V331)+L331*(S331+X331)</f>
        <v>88.56</v>
      </c>
      <c r="AA331" s="34">
        <f>J331*Q331+L331*S331</f>
        <v>21.06</v>
      </c>
      <c r="AB331" s="12">
        <f>J331*V331+L331*X331</f>
        <v>67.5</v>
      </c>
      <c r="AC331" s="75">
        <f>Z331</f>
        <v>88.56</v>
      </c>
    </row>
    <row r="332" spans="1:32" outlineLevel="1" x14ac:dyDescent="0.2">
      <c r="A332" s="9"/>
      <c r="B332" s="10"/>
      <c r="C332" s="600" t="s">
        <v>905</v>
      </c>
      <c r="D332" s="10"/>
      <c r="E332" s="10"/>
      <c r="F332" s="10"/>
      <c r="G332" s="67"/>
      <c r="H332" s="10"/>
      <c r="I332" s="57"/>
      <c r="J332" s="57"/>
      <c r="K332" s="57"/>
      <c r="L332" s="58"/>
      <c r="M332" s="27"/>
      <c r="N332" s="90"/>
      <c r="O332" s="91"/>
      <c r="P332" s="23"/>
      <c r="Q332" s="11"/>
      <c r="R332" s="11"/>
      <c r="S332" s="12"/>
      <c r="T332" s="27"/>
      <c r="U332" s="23"/>
      <c r="V332" s="11"/>
      <c r="W332" s="11"/>
      <c r="X332" s="12"/>
      <c r="Y332" s="30"/>
      <c r="Z332" s="63"/>
      <c r="AA332" s="34">
        <f>SUBTOTAL(9,AA327:AA331)</f>
        <v>75.69</v>
      </c>
      <c r="AB332" s="12">
        <f>SUBTOTAL(9,AB327:AB331)</f>
        <v>191.25</v>
      </c>
      <c r="AC332" s="75">
        <f>SUBTOTAL(9,AC327:AC331)</f>
        <v>266.94</v>
      </c>
    </row>
    <row r="333" spans="1:32" outlineLevel="2" x14ac:dyDescent="0.2">
      <c r="A333" s="9" t="s">
        <v>425</v>
      </c>
      <c r="B333" s="10" t="s">
        <v>8</v>
      </c>
      <c r="C333" s="10" t="s">
        <v>23</v>
      </c>
      <c r="D333" s="10" t="s">
        <v>426</v>
      </c>
      <c r="E333" s="10" t="s">
        <v>427</v>
      </c>
      <c r="F333" s="10" t="s">
        <v>428</v>
      </c>
      <c r="G333" s="67">
        <v>6</v>
      </c>
      <c r="H333" s="10" t="s">
        <v>47</v>
      </c>
      <c r="I333" s="57">
        <v>1</v>
      </c>
      <c r="J333" s="57">
        <v>11.25</v>
      </c>
      <c r="K333" s="57">
        <v>0</v>
      </c>
      <c r="L333" s="58">
        <v>6.75</v>
      </c>
      <c r="M333" s="27">
        <v>0</v>
      </c>
      <c r="N333" s="90">
        <f>J333*10/3/G333</f>
        <v>6.25</v>
      </c>
      <c r="O333" s="91">
        <f>L333*10/3/G333</f>
        <v>3.75</v>
      </c>
      <c r="P333" s="23">
        <v>60</v>
      </c>
      <c r="Q333" s="11">
        <v>1</v>
      </c>
      <c r="R333" s="11">
        <v>0</v>
      </c>
      <c r="S333" s="12">
        <v>2</v>
      </c>
      <c r="T333" s="27">
        <v>0</v>
      </c>
      <c r="U333" s="23">
        <v>0</v>
      </c>
      <c r="V333" s="11">
        <v>0</v>
      </c>
      <c r="W333" s="11">
        <v>0</v>
      </c>
      <c r="X333" s="12">
        <v>0</v>
      </c>
      <c r="Y333" s="30">
        <v>0</v>
      </c>
      <c r="Z333" s="63">
        <f>J333*(Q333+V333)+L333*(S333+X333)</f>
        <v>24.75</v>
      </c>
      <c r="AA333" s="34">
        <f>J333*Q333+L333*S333</f>
        <v>24.75</v>
      </c>
      <c r="AB333" s="12">
        <f>J333*V333+L333*X333</f>
        <v>0</v>
      </c>
      <c r="AC333" s="75">
        <f>Z333</f>
        <v>24.75</v>
      </c>
    </row>
    <row r="334" spans="1:32" outlineLevel="2" x14ac:dyDescent="0.2">
      <c r="A334" s="103" t="s">
        <v>581</v>
      </c>
      <c r="B334" s="10" t="s">
        <v>8</v>
      </c>
      <c r="C334" s="10" t="s">
        <v>23</v>
      </c>
      <c r="D334" s="10" t="s">
        <v>476</v>
      </c>
      <c r="E334" s="10" t="s">
        <v>477</v>
      </c>
      <c r="F334" s="10" t="s">
        <v>478</v>
      </c>
      <c r="G334" s="67">
        <v>6</v>
      </c>
      <c r="H334" s="10" t="s">
        <v>47</v>
      </c>
      <c r="I334" s="57">
        <v>1</v>
      </c>
      <c r="J334" s="57">
        <v>13.5</v>
      </c>
      <c r="K334" s="57">
        <v>0</v>
      </c>
      <c r="L334" s="58">
        <v>4.5</v>
      </c>
      <c r="M334" s="27">
        <v>0</v>
      </c>
      <c r="N334" s="90">
        <f>J334*10/3/G334</f>
        <v>7.5</v>
      </c>
      <c r="O334" s="91">
        <f>L334*10/3/G334</f>
        <v>2.5</v>
      </c>
      <c r="P334" s="23">
        <v>60</v>
      </c>
      <c r="Q334" s="11">
        <v>1.5</v>
      </c>
      <c r="R334" s="11">
        <v>0</v>
      </c>
      <c r="S334" s="12">
        <v>4</v>
      </c>
      <c r="T334" s="27">
        <v>0</v>
      </c>
      <c r="U334" s="23">
        <v>0</v>
      </c>
      <c r="V334" s="11">
        <v>0</v>
      </c>
      <c r="W334" s="11">
        <v>0</v>
      </c>
      <c r="X334" s="12">
        <v>0</v>
      </c>
      <c r="Y334" s="30">
        <v>0</v>
      </c>
      <c r="Z334" s="63">
        <f>J334*(Q334+V334)+L334*(S334+X334)</f>
        <v>38.25</v>
      </c>
      <c r="AA334" s="34">
        <f>J334*Q334+L334*S334</f>
        <v>38.25</v>
      </c>
      <c r="AB334" s="12">
        <f>J334*V334+L334*X334</f>
        <v>0</v>
      </c>
      <c r="AC334" s="75">
        <f>Z334</f>
        <v>38.25</v>
      </c>
    </row>
    <row r="335" spans="1:32" outlineLevel="2" x14ac:dyDescent="0.2">
      <c r="A335" s="9" t="s">
        <v>180</v>
      </c>
      <c r="B335" s="10" t="s">
        <v>8</v>
      </c>
      <c r="C335" s="10" t="s">
        <v>23</v>
      </c>
      <c r="D335" s="10" t="s">
        <v>181</v>
      </c>
      <c r="E335" s="10" t="s">
        <v>182</v>
      </c>
      <c r="F335" s="10" t="s">
        <v>183</v>
      </c>
      <c r="G335" s="67">
        <v>6</v>
      </c>
      <c r="H335" s="10" t="s">
        <v>84</v>
      </c>
      <c r="I335" s="57">
        <v>1</v>
      </c>
      <c r="J335" s="57">
        <v>13.5</v>
      </c>
      <c r="K335" s="57">
        <v>0</v>
      </c>
      <c r="L335" s="58">
        <v>4.5</v>
      </c>
      <c r="M335" s="27">
        <v>0</v>
      </c>
      <c r="N335" s="90">
        <f>J335*10/3/G335</f>
        <v>7.5</v>
      </c>
      <c r="O335" s="91">
        <f>L335*10/3/G335</f>
        <v>2.5</v>
      </c>
      <c r="P335" s="23">
        <v>64</v>
      </c>
      <c r="Q335" s="11">
        <v>1.8</v>
      </c>
      <c r="R335" s="11">
        <v>0</v>
      </c>
      <c r="S335" s="12">
        <v>6</v>
      </c>
      <c r="T335" s="27">
        <v>0</v>
      </c>
      <c r="U335" s="23">
        <v>0</v>
      </c>
      <c r="V335" s="11">
        <v>0</v>
      </c>
      <c r="W335" s="11">
        <v>0</v>
      </c>
      <c r="X335" s="12">
        <v>0</v>
      </c>
      <c r="Y335" s="30">
        <v>0</v>
      </c>
      <c r="Z335" s="63">
        <f>J335*(Q335+V335)+L335*(S335+X335)</f>
        <v>51.3</v>
      </c>
      <c r="AA335" s="34">
        <f>J335*Q335+L335*S335</f>
        <v>51.3</v>
      </c>
      <c r="AB335" s="12">
        <f>J335*V335+L335*X335</f>
        <v>0</v>
      </c>
      <c r="AC335" s="75">
        <f>Z335</f>
        <v>51.3</v>
      </c>
      <c r="AF335" s="95"/>
    </row>
    <row r="336" spans="1:32" outlineLevel="2" x14ac:dyDescent="0.2">
      <c r="A336" s="9" t="s">
        <v>409</v>
      </c>
      <c r="B336" s="10" t="s">
        <v>8</v>
      </c>
      <c r="C336" s="10" t="s">
        <v>23</v>
      </c>
      <c r="D336" s="10" t="s">
        <v>410</v>
      </c>
      <c r="E336" s="10" t="s">
        <v>411</v>
      </c>
      <c r="F336" s="10" t="s">
        <v>412</v>
      </c>
      <c r="G336" s="67">
        <v>6</v>
      </c>
      <c r="H336" s="10" t="s">
        <v>84</v>
      </c>
      <c r="I336" s="57">
        <v>1</v>
      </c>
      <c r="J336" s="57">
        <v>15.75</v>
      </c>
      <c r="K336" s="57">
        <v>0</v>
      </c>
      <c r="L336" s="58">
        <v>2.25</v>
      </c>
      <c r="M336" s="27">
        <v>0</v>
      </c>
      <c r="N336" s="90">
        <f>J336*10/3/G336</f>
        <v>8.75</v>
      </c>
      <c r="O336" s="91">
        <f>L336*10/3/G336</f>
        <v>1.25</v>
      </c>
      <c r="P336" s="23">
        <v>90</v>
      </c>
      <c r="Q336" s="11">
        <v>1.8</v>
      </c>
      <c r="R336" s="11">
        <v>0</v>
      </c>
      <c r="S336" s="12">
        <v>6</v>
      </c>
      <c r="T336" s="27">
        <v>0</v>
      </c>
      <c r="U336" s="23">
        <v>0</v>
      </c>
      <c r="V336" s="11">
        <v>0</v>
      </c>
      <c r="W336" s="11">
        <v>0</v>
      </c>
      <c r="X336" s="12">
        <v>0</v>
      </c>
      <c r="Y336" s="30">
        <v>0</v>
      </c>
      <c r="Z336" s="63">
        <f>J336*(Q336+V336)+L336*(S336+X336)</f>
        <v>41.85</v>
      </c>
      <c r="AA336" s="34">
        <f>J336*Q336+L336*S336</f>
        <v>41.85</v>
      </c>
      <c r="AB336" s="12">
        <f>J336*V336+L336*X336</f>
        <v>0</v>
      </c>
      <c r="AC336" s="75">
        <f>Z336</f>
        <v>41.85</v>
      </c>
    </row>
    <row r="337" spans="1:32" outlineLevel="2" x14ac:dyDescent="0.2">
      <c r="A337" s="9" t="s">
        <v>409</v>
      </c>
      <c r="B337" s="10" t="s">
        <v>8</v>
      </c>
      <c r="C337" s="10" t="s">
        <v>23</v>
      </c>
      <c r="D337" s="10" t="s">
        <v>413</v>
      </c>
      <c r="E337" s="10" t="s">
        <v>414</v>
      </c>
      <c r="F337" s="10" t="s">
        <v>415</v>
      </c>
      <c r="G337" s="67">
        <v>6</v>
      </c>
      <c r="H337" s="10" t="s">
        <v>84</v>
      </c>
      <c r="I337" s="57">
        <v>1</v>
      </c>
      <c r="J337" s="57">
        <v>15.75</v>
      </c>
      <c r="K337" s="57">
        <v>0</v>
      </c>
      <c r="L337" s="58">
        <v>2.25</v>
      </c>
      <c r="M337" s="27">
        <v>0</v>
      </c>
      <c r="N337" s="90">
        <f>J337*10/3/G337</f>
        <v>8.75</v>
      </c>
      <c r="O337" s="91">
        <f>L337*10/3/G337</f>
        <v>1.25</v>
      </c>
      <c r="P337" s="23">
        <v>75</v>
      </c>
      <c r="Q337" s="11">
        <v>1.8</v>
      </c>
      <c r="R337" s="11">
        <v>0</v>
      </c>
      <c r="S337" s="12">
        <v>5</v>
      </c>
      <c r="T337" s="27">
        <v>0</v>
      </c>
      <c r="U337" s="23">
        <v>0</v>
      </c>
      <c r="V337" s="11">
        <v>0</v>
      </c>
      <c r="W337" s="11">
        <v>0</v>
      </c>
      <c r="X337" s="12">
        <v>0</v>
      </c>
      <c r="Y337" s="30">
        <v>0</v>
      </c>
      <c r="Z337" s="63">
        <f>J337*(Q337+V337)+L337*(S337+X337)</f>
        <v>39.6</v>
      </c>
      <c r="AA337" s="34">
        <f>J337*Q337+L337*S337</f>
        <v>39.6</v>
      </c>
      <c r="AB337" s="12">
        <f>J337*V337+L337*X337</f>
        <v>0</v>
      </c>
      <c r="AC337" s="75">
        <f>Z337</f>
        <v>39.6</v>
      </c>
    </row>
    <row r="338" spans="1:32" outlineLevel="1" x14ac:dyDescent="0.2">
      <c r="A338" s="9"/>
      <c r="B338" s="10"/>
      <c r="C338" s="600" t="s">
        <v>906</v>
      </c>
      <c r="D338" s="10"/>
      <c r="E338" s="10"/>
      <c r="F338" s="10"/>
      <c r="G338" s="67"/>
      <c r="H338" s="10"/>
      <c r="I338" s="57"/>
      <c r="J338" s="57"/>
      <c r="K338" s="57"/>
      <c r="L338" s="58"/>
      <c r="M338" s="27"/>
      <c r="N338" s="90"/>
      <c r="O338" s="91"/>
      <c r="P338" s="23"/>
      <c r="Q338" s="11"/>
      <c r="R338" s="11"/>
      <c r="S338" s="12"/>
      <c r="T338" s="27"/>
      <c r="U338" s="23"/>
      <c r="V338" s="11"/>
      <c r="W338" s="11"/>
      <c r="X338" s="12"/>
      <c r="Y338" s="30"/>
      <c r="Z338" s="63"/>
      <c r="AA338" s="34">
        <f>SUBTOTAL(9,AA333:AA337)</f>
        <v>195.75</v>
      </c>
      <c r="AB338" s="12">
        <f>SUBTOTAL(9,AB333:AB337)</f>
        <v>0</v>
      </c>
      <c r="AC338" s="75">
        <f>SUBTOTAL(9,AC333:AC337)</f>
        <v>195.75</v>
      </c>
    </row>
    <row r="339" spans="1:32" outlineLevel="2" x14ac:dyDescent="0.2">
      <c r="A339" s="9" t="s">
        <v>122</v>
      </c>
      <c r="B339" s="10" t="s">
        <v>8</v>
      </c>
      <c r="C339" s="10" t="s">
        <v>61</v>
      </c>
      <c r="D339" s="10" t="s">
        <v>127</v>
      </c>
      <c r="E339" s="10" t="s">
        <v>128</v>
      </c>
      <c r="F339" s="10" t="s">
        <v>129</v>
      </c>
      <c r="G339" s="67">
        <v>6</v>
      </c>
      <c r="H339" s="10" t="s">
        <v>84</v>
      </c>
      <c r="I339" s="57">
        <v>1</v>
      </c>
      <c r="J339" s="57">
        <v>6.75</v>
      </c>
      <c r="K339" s="57">
        <v>0</v>
      </c>
      <c r="L339" s="58">
        <v>11.25</v>
      </c>
      <c r="M339" s="27">
        <v>0</v>
      </c>
      <c r="N339" s="90">
        <f>J339*10/3/G339</f>
        <v>3.75</v>
      </c>
      <c r="O339" s="91">
        <f>L339*10/3/G339</f>
        <v>6.25</v>
      </c>
      <c r="P339" s="23">
        <v>0</v>
      </c>
      <c r="Q339" s="11">
        <v>0</v>
      </c>
      <c r="R339" s="11">
        <v>0</v>
      </c>
      <c r="S339" s="12">
        <v>0</v>
      </c>
      <c r="T339" s="27">
        <v>0</v>
      </c>
      <c r="U339" s="23">
        <v>100</v>
      </c>
      <c r="V339" s="11">
        <v>2</v>
      </c>
      <c r="W339" s="11">
        <v>0</v>
      </c>
      <c r="X339" s="12">
        <v>5</v>
      </c>
      <c r="Y339" s="30">
        <v>0</v>
      </c>
      <c r="Z339" s="63">
        <f>J339*(Q339+V339)+L339*(S339+X339)</f>
        <v>69.75</v>
      </c>
      <c r="AA339" s="34">
        <f>J339*Q339+L339*S339</f>
        <v>0</v>
      </c>
      <c r="AB339" s="12">
        <f>J339*V339+L339*X339</f>
        <v>69.75</v>
      </c>
      <c r="AC339" s="75">
        <f>Z339</f>
        <v>69.75</v>
      </c>
    </row>
    <row r="340" spans="1:32" outlineLevel="2" x14ac:dyDescent="0.2">
      <c r="A340" s="9" t="s">
        <v>298</v>
      </c>
      <c r="B340" s="10" t="s">
        <v>8</v>
      </c>
      <c r="C340" s="10" t="s">
        <v>61</v>
      </c>
      <c r="D340" s="10" t="s">
        <v>299</v>
      </c>
      <c r="E340" s="10" t="s">
        <v>300</v>
      </c>
      <c r="F340" s="10" t="s">
        <v>301</v>
      </c>
      <c r="G340" s="67">
        <v>6</v>
      </c>
      <c r="H340" s="10" t="s">
        <v>84</v>
      </c>
      <c r="I340" s="57">
        <v>1</v>
      </c>
      <c r="J340" s="57">
        <v>15.75</v>
      </c>
      <c r="K340" s="57">
        <v>0</v>
      </c>
      <c r="L340" s="58">
        <v>2.25</v>
      </c>
      <c r="M340" s="27">
        <v>0</v>
      </c>
      <c r="N340" s="90">
        <f>J340*10/3/G340</f>
        <v>8.75</v>
      </c>
      <c r="O340" s="91">
        <f>L340*10/3/G340</f>
        <v>1.25</v>
      </c>
      <c r="P340" s="23">
        <v>0</v>
      </c>
      <c r="Q340" s="11">
        <v>0</v>
      </c>
      <c r="R340" s="11">
        <v>0</v>
      </c>
      <c r="S340" s="12">
        <v>0</v>
      </c>
      <c r="T340" s="27">
        <v>0</v>
      </c>
      <c r="U340" s="23">
        <v>80</v>
      </c>
      <c r="V340" s="11">
        <v>1.5</v>
      </c>
      <c r="W340" s="11">
        <v>0</v>
      </c>
      <c r="X340" s="12">
        <v>4</v>
      </c>
      <c r="Y340" s="30">
        <v>0</v>
      </c>
      <c r="Z340" s="63">
        <f>J340*(Q340+V340)+L340*(S340+X340)</f>
        <v>32.625</v>
      </c>
      <c r="AA340" s="34">
        <f>J340*Q340+L340*S340</f>
        <v>0</v>
      </c>
      <c r="AB340" s="12">
        <f>J340*V340+L340*X340</f>
        <v>32.625</v>
      </c>
      <c r="AC340" s="75">
        <f>Z340</f>
        <v>32.625</v>
      </c>
    </row>
    <row r="341" spans="1:32" outlineLevel="2" x14ac:dyDescent="0.2">
      <c r="A341" s="9" t="s">
        <v>245</v>
      </c>
      <c r="B341" s="10" t="s">
        <v>8</v>
      </c>
      <c r="C341" s="10" t="s">
        <v>61</v>
      </c>
      <c r="D341" s="10" t="s">
        <v>253</v>
      </c>
      <c r="E341" s="10" t="s">
        <v>254</v>
      </c>
      <c r="F341" s="10" t="s">
        <v>255</v>
      </c>
      <c r="G341" s="67">
        <v>6</v>
      </c>
      <c r="H341" s="10" t="s">
        <v>84</v>
      </c>
      <c r="I341" s="57">
        <v>1</v>
      </c>
      <c r="J341" s="57">
        <v>13.5</v>
      </c>
      <c r="K341" s="57">
        <v>0</v>
      </c>
      <c r="L341" s="58">
        <v>4.5</v>
      </c>
      <c r="M341" s="27">
        <v>0</v>
      </c>
      <c r="N341" s="90">
        <f>J341*10/3/G341</f>
        <v>7.5</v>
      </c>
      <c r="O341" s="91">
        <f>L341*10/3/G341</f>
        <v>2.5</v>
      </c>
      <c r="P341" s="23">
        <v>0</v>
      </c>
      <c r="Q341" s="11">
        <v>0</v>
      </c>
      <c r="R341" s="11">
        <v>0</v>
      </c>
      <c r="S341" s="12">
        <v>0</v>
      </c>
      <c r="T341" s="27">
        <v>0</v>
      </c>
      <c r="U341" s="23">
        <v>80</v>
      </c>
      <c r="V341" s="11">
        <v>1.5</v>
      </c>
      <c r="W341" s="11">
        <v>0</v>
      </c>
      <c r="X341" s="12">
        <v>4</v>
      </c>
      <c r="Y341" s="30">
        <v>0</v>
      </c>
      <c r="Z341" s="63">
        <f>J341*(Q341+V341)+L341*(S341+X341)</f>
        <v>38.25</v>
      </c>
      <c r="AA341" s="34">
        <f>J341*Q341+L341*S341</f>
        <v>0</v>
      </c>
      <c r="AB341" s="12">
        <f>J341*V341+L341*X341</f>
        <v>38.25</v>
      </c>
      <c r="AC341" s="75">
        <f>Z341</f>
        <v>38.25</v>
      </c>
    </row>
    <row r="342" spans="1:32" outlineLevel="2" x14ac:dyDescent="0.2">
      <c r="A342" s="9" t="s">
        <v>449</v>
      </c>
      <c r="B342" s="10" t="s">
        <v>8</v>
      </c>
      <c r="C342" s="10" t="s">
        <v>61</v>
      </c>
      <c r="D342" s="10" t="s">
        <v>453</v>
      </c>
      <c r="E342" s="10" t="s">
        <v>454</v>
      </c>
      <c r="F342" s="10" t="s">
        <v>455</v>
      </c>
      <c r="G342" s="67">
        <v>6</v>
      </c>
      <c r="H342" s="10" t="s">
        <v>18</v>
      </c>
      <c r="I342" s="57">
        <v>1</v>
      </c>
      <c r="J342" s="57">
        <v>13.5</v>
      </c>
      <c r="K342" s="57">
        <v>0</v>
      </c>
      <c r="L342" s="58">
        <v>4.5</v>
      </c>
      <c r="M342" s="27">
        <v>0</v>
      </c>
      <c r="N342" s="90">
        <f>J342*10/3/G342</f>
        <v>7.5</v>
      </c>
      <c r="O342" s="91">
        <f>L342*10/3/G342</f>
        <v>2.5</v>
      </c>
      <c r="P342" s="23">
        <v>0</v>
      </c>
      <c r="Q342" s="11">
        <v>0</v>
      </c>
      <c r="R342" s="11">
        <v>0</v>
      </c>
      <c r="S342" s="12">
        <v>0</v>
      </c>
      <c r="T342" s="27">
        <v>0</v>
      </c>
      <c r="U342" s="23">
        <v>100</v>
      </c>
      <c r="V342" s="11">
        <v>2</v>
      </c>
      <c r="W342" s="11">
        <v>0</v>
      </c>
      <c r="X342" s="12">
        <v>5</v>
      </c>
      <c r="Y342" s="30">
        <v>0</v>
      </c>
      <c r="Z342" s="63">
        <f>J342*(Q342+V342)+L342*(S342+X342)</f>
        <v>49.5</v>
      </c>
      <c r="AA342" s="34">
        <f>J342*Q342+L342*S342</f>
        <v>0</v>
      </c>
      <c r="AB342" s="12">
        <f>J342*V342+L342*X342</f>
        <v>49.5</v>
      </c>
      <c r="AC342" s="75">
        <f>Z342</f>
        <v>49.5</v>
      </c>
    </row>
    <row r="343" spans="1:32" outlineLevel="2" x14ac:dyDescent="0.2">
      <c r="A343" s="9" t="s">
        <v>298</v>
      </c>
      <c r="B343" s="10" t="s">
        <v>8</v>
      </c>
      <c r="C343" s="10" t="s">
        <v>61</v>
      </c>
      <c r="D343" s="10" t="s">
        <v>308</v>
      </c>
      <c r="E343" s="10" t="s">
        <v>96</v>
      </c>
      <c r="F343" s="10" t="s">
        <v>97</v>
      </c>
      <c r="G343" s="67">
        <v>6</v>
      </c>
      <c r="H343" s="10" t="s">
        <v>18</v>
      </c>
      <c r="I343" s="57">
        <v>1</v>
      </c>
      <c r="J343" s="57">
        <v>13.5</v>
      </c>
      <c r="K343" s="57">
        <v>0</v>
      </c>
      <c r="L343" s="58">
        <v>4.5</v>
      </c>
      <c r="M343" s="27">
        <v>0</v>
      </c>
      <c r="N343" s="90">
        <f>J343*10/3/G343</f>
        <v>7.5</v>
      </c>
      <c r="O343" s="91">
        <f>L343*10/3/G343</f>
        <v>2.5</v>
      </c>
      <c r="P343" s="23">
        <v>0</v>
      </c>
      <c r="Q343" s="11">
        <v>0</v>
      </c>
      <c r="R343" s="11">
        <v>0</v>
      </c>
      <c r="S343" s="12">
        <v>0</v>
      </c>
      <c r="T343" s="27">
        <v>0</v>
      </c>
      <c r="U343" s="23">
        <v>105</v>
      </c>
      <c r="V343" s="11">
        <v>2</v>
      </c>
      <c r="W343" s="11">
        <v>0</v>
      </c>
      <c r="X343" s="12">
        <v>7</v>
      </c>
      <c r="Y343" s="30">
        <v>0</v>
      </c>
      <c r="Z343" s="63">
        <f>J343*(Q343+V343)+L343*(S343+X343)</f>
        <v>58.5</v>
      </c>
      <c r="AA343" s="34">
        <f>J343*Q343+L343*S343</f>
        <v>0</v>
      </c>
      <c r="AB343" s="12">
        <f>J343*V343+L343*X343</f>
        <v>58.5</v>
      </c>
      <c r="AC343" s="75">
        <f>Z343</f>
        <v>58.5</v>
      </c>
      <c r="AF343" s="95"/>
    </row>
    <row r="344" spans="1:32" outlineLevel="1" x14ac:dyDescent="0.2">
      <c r="A344" s="9"/>
      <c r="B344" s="10"/>
      <c r="C344" s="600" t="s">
        <v>907</v>
      </c>
      <c r="D344" s="10"/>
      <c r="E344" s="10"/>
      <c r="F344" s="10"/>
      <c r="G344" s="67"/>
      <c r="H344" s="10"/>
      <c r="I344" s="57"/>
      <c r="J344" s="57"/>
      <c r="K344" s="57"/>
      <c r="L344" s="58"/>
      <c r="M344" s="27"/>
      <c r="N344" s="90"/>
      <c r="O344" s="91"/>
      <c r="P344" s="23"/>
      <c r="Q344" s="11"/>
      <c r="R344" s="11"/>
      <c r="S344" s="12"/>
      <c r="T344" s="27"/>
      <c r="U344" s="23"/>
      <c r="V344" s="11"/>
      <c r="W344" s="11"/>
      <c r="X344" s="12"/>
      <c r="Y344" s="30"/>
      <c r="Z344" s="63"/>
      <c r="AA344" s="34">
        <f>SUBTOTAL(9,AA339:AA343)</f>
        <v>0</v>
      </c>
      <c r="AB344" s="12">
        <f>SUBTOTAL(9,AB339:AB343)</f>
        <v>248.625</v>
      </c>
      <c r="AC344" s="75">
        <f>SUBTOTAL(9,AC339:AC343)</f>
        <v>248.625</v>
      </c>
      <c r="AF344" s="95"/>
    </row>
    <row r="345" spans="1:32" outlineLevel="2" x14ac:dyDescent="0.2">
      <c r="A345" s="9" t="s">
        <v>180</v>
      </c>
      <c r="B345" s="10" t="s">
        <v>8</v>
      </c>
      <c r="C345" s="10" t="s">
        <v>27</v>
      </c>
      <c r="D345" s="10" t="s">
        <v>184</v>
      </c>
      <c r="E345" s="10" t="s">
        <v>185</v>
      </c>
      <c r="F345" s="10" t="s">
        <v>186</v>
      </c>
      <c r="G345" s="67">
        <v>6</v>
      </c>
      <c r="H345" s="10" t="s">
        <v>84</v>
      </c>
      <c r="I345" s="57">
        <v>0.4</v>
      </c>
      <c r="J345" s="57">
        <f>9*I345</f>
        <v>3.6</v>
      </c>
      <c r="K345" s="57">
        <v>0</v>
      </c>
      <c r="L345" s="58">
        <f>9*I345</f>
        <v>3.6</v>
      </c>
      <c r="M345" s="27">
        <v>0</v>
      </c>
      <c r="N345" s="90">
        <f t="shared" ref="N345:N350" si="151">J345*10/3/G345</f>
        <v>2</v>
      </c>
      <c r="O345" s="91">
        <f t="shared" ref="O345:O350" si="152">L345*10/3/G345</f>
        <v>2</v>
      </c>
      <c r="P345" s="23">
        <v>80</v>
      </c>
      <c r="Q345" s="11">
        <v>1</v>
      </c>
      <c r="R345" s="11">
        <v>0</v>
      </c>
      <c r="S345" s="12">
        <v>4</v>
      </c>
      <c r="T345" s="27">
        <v>0</v>
      </c>
      <c r="U345" s="23">
        <v>0</v>
      </c>
      <c r="V345" s="11">
        <v>0</v>
      </c>
      <c r="W345" s="11">
        <v>0</v>
      </c>
      <c r="X345" s="12">
        <v>0</v>
      </c>
      <c r="Y345" s="30">
        <v>0</v>
      </c>
      <c r="Z345" s="63">
        <f t="shared" ref="Z345:Z350" si="153">J345*(Q345+V345)+L345*(S345+X345)</f>
        <v>18</v>
      </c>
      <c r="AA345" s="34">
        <f t="shared" ref="AA345:AA350" si="154">J345*Q345+L345*S345</f>
        <v>18</v>
      </c>
      <c r="AB345" s="12">
        <f t="shared" ref="AB345:AB350" si="155">J345*V345+L345*X345</f>
        <v>0</v>
      </c>
      <c r="AC345" s="75">
        <f t="shared" ref="AC345:AC350" si="156">Z345</f>
        <v>18</v>
      </c>
    </row>
    <row r="346" spans="1:32" outlineLevel="2" x14ac:dyDescent="0.2">
      <c r="A346" s="9" t="s">
        <v>425</v>
      </c>
      <c r="B346" s="10" t="s">
        <v>8</v>
      </c>
      <c r="C346" s="10" t="s">
        <v>27</v>
      </c>
      <c r="D346" s="10" t="s">
        <v>184</v>
      </c>
      <c r="E346" s="10" t="s">
        <v>185</v>
      </c>
      <c r="F346" s="10" t="s">
        <v>186</v>
      </c>
      <c r="G346" s="67">
        <v>6</v>
      </c>
      <c r="H346" s="10" t="s">
        <v>84</v>
      </c>
      <c r="I346" s="57">
        <v>0.6</v>
      </c>
      <c r="J346" s="57">
        <f>9*I346</f>
        <v>5.3999999999999995</v>
      </c>
      <c r="K346" s="57">
        <v>1</v>
      </c>
      <c r="L346" s="58">
        <f>9*I346</f>
        <v>5.3999999999999995</v>
      </c>
      <c r="M346" s="27">
        <v>0</v>
      </c>
      <c r="N346" s="90">
        <f t="shared" si="151"/>
        <v>2.9999999999999996</v>
      </c>
      <c r="O346" s="91">
        <f t="shared" si="152"/>
        <v>2.9999999999999996</v>
      </c>
      <c r="P346" s="23">
        <v>80</v>
      </c>
      <c r="Q346" s="11">
        <v>1</v>
      </c>
      <c r="R346" s="11">
        <v>0</v>
      </c>
      <c r="S346" s="12">
        <v>4</v>
      </c>
      <c r="T346" s="27">
        <v>0</v>
      </c>
      <c r="U346" s="23">
        <v>0</v>
      </c>
      <c r="V346" s="11">
        <v>0</v>
      </c>
      <c r="W346" s="11">
        <v>0</v>
      </c>
      <c r="X346" s="12">
        <v>0</v>
      </c>
      <c r="Y346" s="30">
        <v>0</v>
      </c>
      <c r="Z346" s="63">
        <f t="shared" si="153"/>
        <v>26.999999999999996</v>
      </c>
      <c r="AA346" s="34">
        <f t="shared" si="154"/>
        <v>26.999999999999996</v>
      </c>
      <c r="AB346" s="12">
        <f t="shared" si="155"/>
        <v>0</v>
      </c>
      <c r="AC346" s="75">
        <f t="shared" si="156"/>
        <v>26.999999999999996</v>
      </c>
    </row>
    <row r="347" spans="1:32" outlineLevel="2" x14ac:dyDescent="0.2">
      <c r="A347" s="9" t="s">
        <v>298</v>
      </c>
      <c r="B347" s="10" t="s">
        <v>8</v>
      </c>
      <c r="C347" s="10" t="s">
        <v>27</v>
      </c>
      <c r="D347" s="10" t="s">
        <v>302</v>
      </c>
      <c r="E347" s="10" t="s">
        <v>303</v>
      </c>
      <c r="F347" s="10" t="s">
        <v>304</v>
      </c>
      <c r="G347" s="67">
        <v>6</v>
      </c>
      <c r="H347" s="10" t="s">
        <v>18</v>
      </c>
      <c r="I347" s="57">
        <v>1</v>
      </c>
      <c r="J347" s="57">
        <v>15.75</v>
      </c>
      <c r="K347" s="57">
        <v>0</v>
      </c>
      <c r="L347" s="58">
        <v>2.25</v>
      </c>
      <c r="M347" s="27">
        <v>0</v>
      </c>
      <c r="N347" s="90">
        <f t="shared" si="151"/>
        <v>8.75</v>
      </c>
      <c r="O347" s="91">
        <f t="shared" si="152"/>
        <v>1.25</v>
      </c>
      <c r="P347" s="23">
        <v>140</v>
      </c>
      <c r="Q347" s="11">
        <v>2</v>
      </c>
      <c r="R347" s="11">
        <v>0</v>
      </c>
      <c r="S347" s="12">
        <v>7</v>
      </c>
      <c r="T347" s="27">
        <v>0</v>
      </c>
      <c r="U347" s="23">
        <v>0</v>
      </c>
      <c r="V347" s="11">
        <v>0</v>
      </c>
      <c r="W347" s="11">
        <v>0</v>
      </c>
      <c r="X347" s="12">
        <v>0</v>
      </c>
      <c r="Y347" s="30">
        <v>0</v>
      </c>
      <c r="Z347" s="63">
        <f t="shared" si="153"/>
        <v>47.25</v>
      </c>
      <c r="AA347" s="34">
        <f t="shared" si="154"/>
        <v>47.25</v>
      </c>
      <c r="AB347" s="12">
        <f t="shared" si="155"/>
        <v>0</v>
      </c>
      <c r="AC347" s="75">
        <f t="shared" si="156"/>
        <v>47.25</v>
      </c>
    </row>
    <row r="348" spans="1:32" outlineLevel="2" x14ac:dyDescent="0.2">
      <c r="A348" s="9" t="s">
        <v>449</v>
      </c>
      <c r="B348" s="10" t="s">
        <v>8</v>
      </c>
      <c r="C348" s="10" t="s">
        <v>27</v>
      </c>
      <c r="D348" s="10" t="s">
        <v>450</v>
      </c>
      <c r="E348" s="10" t="s">
        <v>451</v>
      </c>
      <c r="F348" s="10" t="s">
        <v>452</v>
      </c>
      <c r="G348" s="67">
        <v>6</v>
      </c>
      <c r="H348" s="10" t="s">
        <v>18</v>
      </c>
      <c r="I348" s="57">
        <v>1</v>
      </c>
      <c r="J348" s="57">
        <v>13.5</v>
      </c>
      <c r="K348" s="57">
        <v>0</v>
      </c>
      <c r="L348" s="58">
        <v>4.5</v>
      </c>
      <c r="M348" s="27">
        <v>0</v>
      </c>
      <c r="N348" s="90">
        <f t="shared" si="151"/>
        <v>7.5</v>
      </c>
      <c r="O348" s="91">
        <f t="shared" si="152"/>
        <v>2.5</v>
      </c>
      <c r="P348" s="23">
        <v>140</v>
      </c>
      <c r="Q348" s="11">
        <v>2</v>
      </c>
      <c r="R348" s="11">
        <v>0</v>
      </c>
      <c r="S348" s="12">
        <v>7</v>
      </c>
      <c r="T348" s="27">
        <v>0</v>
      </c>
      <c r="U348" s="23">
        <v>0</v>
      </c>
      <c r="V348" s="11">
        <v>0</v>
      </c>
      <c r="W348" s="11">
        <v>0</v>
      </c>
      <c r="X348" s="12">
        <v>0</v>
      </c>
      <c r="Y348" s="30">
        <v>0</v>
      </c>
      <c r="Z348" s="63">
        <f t="shared" si="153"/>
        <v>58.5</v>
      </c>
      <c r="AA348" s="34">
        <f t="shared" si="154"/>
        <v>58.5</v>
      </c>
      <c r="AB348" s="12">
        <f t="shared" si="155"/>
        <v>0</v>
      </c>
      <c r="AC348" s="75">
        <f t="shared" si="156"/>
        <v>58.5</v>
      </c>
    </row>
    <row r="349" spans="1:32" outlineLevel="2" x14ac:dyDescent="0.2">
      <c r="A349" s="9" t="s">
        <v>79</v>
      </c>
      <c r="B349" s="10" t="s">
        <v>8</v>
      </c>
      <c r="C349" s="10" t="s">
        <v>27</v>
      </c>
      <c r="D349" s="10" t="s">
        <v>86</v>
      </c>
      <c r="E349" s="10" t="s">
        <v>87</v>
      </c>
      <c r="F349" s="10" t="s">
        <v>88</v>
      </c>
      <c r="G349" s="67">
        <v>6</v>
      </c>
      <c r="H349" s="10" t="s">
        <v>18</v>
      </c>
      <c r="I349" s="57">
        <v>1</v>
      </c>
      <c r="J349" s="57">
        <v>9</v>
      </c>
      <c r="K349" s="57">
        <v>0</v>
      </c>
      <c r="L349" s="58">
        <v>9</v>
      </c>
      <c r="M349" s="27">
        <v>0</v>
      </c>
      <c r="N349" s="90">
        <f t="shared" si="151"/>
        <v>5</v>
      </c>
      <c r="O349" s="91">
        <f t="shared" si="152"/>
        <v>5</v>
      </c>
      <c r="P349" s="23">
        <v>105</v>
      </c>
      <c r="Q349" s="11">
        <v>2</v>
      </c>
      <c r="R349" s="11">
        <v>0</v>
      </c>
      <c r="S349" s="12">
        <v>7</v>
      </c>
      <c r="T349" s="27">
        <v>0</v>
      </c>
      <c r="U349" s="23">
        <v>0</v>
      </c>
      <c r="V349" s="11">
        <v>0</v>
      </c>
      <c r="W349" s="11">
        <v>0</v>
      </c>
      <c r="X349" s="12">
        <v>0</v>
      </c>
      <c r="Y349" s="30">
        <v>0</v>
      </c>
      <c r="Z349" s="63">
        <f t="shared" si="153"/>
        <v>81</v>
      </c>
      <c r="AA349" s="34">
        <f t="shared" si="154"/>
        <v>81</v>
      </c>
      <c r="AB349" s="12">
        <f t="shared" si="155"/>
        <v>0</v>
      </c>
      <c r="AC349" s="75">
        <f t="shared" si="156"/>
        <v>81</v>
      </c>
      <c r="AF349" s="95"/>
    </row>
    <row r="350" spans="1:32" outlineLevel="2" x14ac:dyDescent="0.2">
      <c r="A350" s="9" t="s">
        <v>334</v>
      </c>
      <c r="B350" s="10" t="s">
        <v>8</v>
      </c>
      <c r="C350" s="10" t="s">
        <v>27</v>
      </c>
      <c r="D350" s="10" t="s">
        <v>338</v>
      </c>
      <c r="E350" s="10" t="s">
        <v>339</v>
      </c>
      <c r="F350" s="10" t="s">
        <v>340</v>
      </c>
      <c r="G350" s="67">
        <v>6</v>
      </c>
      <c r="H350" s="10" t="s">
        <v>18</v>
      </c>
      <c r="I350" s="57">
        <v>1</v>
      </c>
      <c r="J350" s="57">
        <v>9</v>
      </c>
      <c r="K350" s="57">
        <v>0</v>
      </c>
      <c r="L350" s="58">
        <v>9</v>
      </c>
      <c r="M350" s="27">
        <v>0</v>
      </c>
      <c r="N350" s="90">
        <f t="shared" si="151"/>
        <v>5</v>
      </c>
      <c r="O350" s="91">
        <f t="shared" si="152"/>
        <v>5</v>
      </c>
      <c r="P350" s="23">
        <v>100</v>
      </c>
      <c r="Q350" s="11">
        <v>2</v>
      </c>
      <c r="R350" s="11">
        <v>0</v>
      </c>
      <c r="S350" s="12">
        <v>5</v>
      </c>
      <c r="T350" s="27">
        <v>0</v>
      </c>
      <c r="U350" s="23">
        <v>0</v>
      </c>
      <c r="V350" s="11">
        <v>0</v>
      </c>
      <c r="W350" s="11">
        <v>0</v>
      </c>
      <c r="X350" s="12">
        <v>0</v>
      </c>
      <c r="Y350" s="30">
        <v>0</v>
      </c>
      <c r="Z350" s="63">
        <f t="shared" si="153"/>
        <v>63</v>
      </c>
      <c r="AA350" s="34">
        <f t="shared" si="154"/>
        <v>63</v>
      </c>
      <c r="AB350" s="12">
        <f t="shared" si="155"/>
        <v>0</v>
      </c>
      <c r="AC350" s="75">
        <f t="shared" si="156"/>
        <v>63</v>
      </c>
    </row>
    <row r="351" spans="1:32" outlineLevel="1" x14ac:dyDescent="0.2">
      <c r="A351" s="9"/>
      <c r="B351" s="10"/>
      <c r="C351" s="600" t="s">
        <v>908</v>
      </c>
      <c r="D351" s="10"/>
      <c r="E351" s="10"/>
      <c r="F351" s="10"/>
      <c r="G351" s="67"/>
      <c r="H351" s="10"/>
      <c r="I351" s="57"/>
      <c r="J351" s="57"/>
      <c r="K351" s="57"/>
      <c r="L351" s="58"/>
      <c r="M351" s="27"/>
      <c r="N351" s="90"/>
      <c r="O351" s="91"/>
      <c r="P351" s="23"/>
      <c r="Q351" s="11"/>
      <c r="R351" s="11"/>
      <c r="S351" s="12"/>
      <c r="T351" s="27"/>
      <c r="U351" s="23"/>
      <c r="V351" s="11"/>
      <c r="W351" s="11"/>
      <c r="X351" s="12"/>
      <c r="Y351" s="30"/>
      <c r="Z351" s="63"/>
      <c r="AA351" s="34">
        <f>SUBTOTAL(9,AA345:AA350)</f>
        <v>294.75</v>
      </c>
      <c r="AB351" s="12">
        <f>SUBTOTAL(9,AB345:AB350)</f>
        <v>0</v>
      </c>
      <c r="AC351" s="75">
        <f>SUBTOTAL(9,AC345:AC350)</f>
        <v>294.75</v>
      </c>
    </row>
    <row r="352" spans="1:32" outlineLevel="2" x14ac:dyDescent="0.2">
      <c r="A352" s="9" t="s">
        <v>298</v>
      </c>
      <c r="B352" s="10" t="s">
        <v>8</v>
      </c>
      <c r="C352" s="10" t="s">
        <v>43</v>
      </c>
      <c r="D352" s="10" t="s">
        <v>305</v>
      </c>
      <c r="E352" s="10" t="s">
        <v>306</v>
      </c>
      <c r="F352" s="10" t="s">
        <v>307</v>
      </c>
      <c r="G352" s="67">
        <v>6</v>
      </c>
      <c r="H352" s="10" t="s">
        <v>18</v>
      </c>
      <c r="I352" s="57">
        <v>1</v>
      </c>
      <c r="J352" s="57">
        <v>15.75</v>
      </c>
      <c r="K352" s="57">
        <v>0</v>
      </c>
      <c r="L352" s="58">
        <v>2.25</v>
      </c>
      <c r="M352" s="27">
        <v>0</v>
      </c>
      <c r="N352" s="90">
        <f t="shared" ref="N352:N358" si="157">J352*10/3/G352</f>
        <v>8.75</v>
      </c>
      <c r="O352" s="91">
        <f t="shared" ref="O352:O358" si="158">L352*10/3/G352</f>
        <v>1.25</v>
      </c>
      <c r="P352" s="23">
        <v>0</v>
      </c>
      <c r="Q352" s="11">
        <v>0</v>
      </c>
      <c r="R352" s="11">
        <v>0</v>
      </c>
      <c r="S352" s="12">
        <v>0</v>
      </c>
      <c r="T352" s="27">
        <v>0</v>
      </c>
      <c r="U352" s="23">
        <v>120</v>
      </c>
      <c r="V352" s="11">
        <v>2</v>
      </c>
      <c r="W352" s="11">
        <v>0</v>
      </c>
      <c r="X352" s="12">
        <v>6</v>
      </c>
      <c r="Y352" s="30">
        <v>0</v>
      </c>
      <c r="Z352" s="63">
        <f t="shared" ref="Z352:Z358" si="159">J352*(Q352+V352)+L352*(S352+X352)</f>
        <v>45</v>
      </c>
      <c r="AA352" s="34">
        <f t="shared" ref="AA352:AA358" si="160">J352*Q352+L352*S352</f>
        <v>0</v>
      </c>
      <c r="AB352" s="12">
        <f t="shared" ref="AB352:AB358" si="161">J352*V352+L352*X352</f>
        <v>45</v>
      </c>
      <c r="AC352" s="75">
        <f t="shared" ref="AC352:AC358" si="162">Z352</f>
        <v>45</v>
      </c>
    </row>
    <row r="353" spans="1:32" outlineLevel="2" x14ac:dyDescent="0.2">
      <c r="A353" s="9" t="s">
        <v>409</v>
      </c>
      <c r="B353" s="10" t="s">
        <v>8</v>
      </c>
      <c r="C353" s="10" t="s">
        <v>43</v>
      </c>
      <c r="D353" s="10" t="s">
        <v>416</v>
      </c>
      <c r="E353" s="10" t="s">
        <v>417</v>
      </c>
      <c r="F353" s="10" t="s">
        <v>418</v>
      </c>
      <c r="G353" s="67">
        <v>6</v>
      </c>
      <c r="H353" s="10" t="s">
        <v>18</v>
      </c>
      <c r="I353" s="57">
        <v>1</v>
      </c>
      <c r="J353" s="57">
        <v>15.75</v>
      </c>
      <c r="K353" s="57">
        <v>0</v>
      </c>
      <c r="L353" s="58">
        <v>2.25</v>
      </c>
      <c r="M353" s="27">
        <v>0</v>
      </c>
      <c r="N353" s="90">
        <f t="shared" si="157"/>
        <v>8.75</v>
      </c>
      <c r="O353" s="91">
        <f t="shared" si="158"/>
        <v>1.25</v>
      </c>
      <c r="P353" s="23">
        <v>0</v>
      </c>
      <c r="Q353" s="11">
        <v>0</v>
      </c>
      <c r="R353" s="11">
        <v>0</v>
      </c>
      <c r="S353" s="12">
        <v>0</v>
      </c>
      <c r="T353" s="27">
        <v>0</v>
      </c>
      <c r="U353" s="23">
        <v>105</v>
      </c>
      <c r="V353" s="11">
        <v>2</v>
      </c>
      <c r="W353" s="11">
        <v>0</v>
      </c>
      <c r="X353" s="12">
        <v>7</v>
      </c>
      <c r="Y353" s="30">
        <v>0</v>
      </c>
      <c r="Z353" s="63">
        <f t="shared" si="159"/>
        <v>47.25</v>
      </c>
      <c r="AA353" s="34">
        <f t="shared" si="160"/>
        <v>0</v>
      </c>
      <c r="AB353" s="12">
        <f t="shared" si="161"/>
        <v>47.25</v>
      </c>
      <c r="AC353" s="75">
        <f t="shared" si="162"/>
        <v>47.25</v>
      </c>
    </row>
    <row r="354" spans="1:32" outlineLevel="2" x14ac:dyDescent="0.2">
      <c r="A354" s="9" t="s">
        <v>449</v>
      </c>
      <c r="B354" s="10" t="s">
        <v>8</v>
      </c>
      <c r="C354" s="10" t="s">
        <v>43</v>
      </c>
      <c r="D354" s="10" t="s">
        <v>456</v>
      </c>
      <c r="E354" s="10" t="s">
        <v>457</v>
      </c>
      <c r="F354" s="10" t="s">
        <v>458</v>
      </c>
      <c r="G354" s="67">
        <v>6</v>
      </c>
      <c r="H354" s="10" t="s">
        <v>18</v>
      </c>
      <c r="I354" s="57">
        <v>1</v>
      </c>
      <c r="J354" s="57">
        <v>13.5</v>
      </c>
      <c r="K354" s="57">
        <v>0</v>
      </c>
      <c r="L354" s="58">
        <v>4.5</v>
      </c>
      <c r="M354" s="27">
        <v>0</v>
      </c>
      <c r="N354" s="90">
        <f t="shared" si="157"/>
        <v>7.5</v>
      </c>
      <c r="O354" s="91">
        <f t="shared" si="158"/>
        <v>2.5</v>
      </c>
      <c r="P354" s="23">
        <v>0</v>
      </c>
      <c r="Q354" s="11">
        <v>0</v>
      </c>
      <c r="R354" s="11">
        <v>0</v>
      </c>
      <c r="S354" s="12">
        <v>0</v>
      </c>
      <c r="T354" s="27">
        <v>0</v>
      </c>
      <c r="U354" s="23">
        <v>100</v>
      </c>
      <c r="V354" s="11">
        <v>2</v>
      </c>
      <c r="W354" s="11">
        <v>0</v>
      </c>
      <c r="X354" s="12">
        <v>5</v>
      </c>
      <c r="Y354" s="30">
        <v>0</v>
      </c>
      <c r="Z354" s="63">
        <f t="shared" si="159"/>
        <v>49.5</v>
      </c>
      <c r="AA354" s="34">
        <f t="shared" si="160"/>
        <v>0</v>
      </c>
      <c r="AB354" s="12">
        <f t="shared" si="161"/>
        <v>49.5</v>
      </c>
      <c r="AC354" s="75">
        <f t="shared" si="162"/>
        <v>49.5</v>
      </c>
    </row>
    <row r="355" spans="1:32" outlineLevel="2" x14ac:dyDescent="0.2">
      <c r="A355" s="9" t="s">
        <v>409</v>
      </c>
      <c r="B355" s="10" t="s">
        <v>8</v>
      </c>
      <c r="C355" s="10" t="s">
        <v>43</v>
      </c>
      <c r="D355" s="10" t="s">
        <v>419</v>
      </c>
      <c r="E355" s="10" t="s">
        <v>420</v>
      </c>
      <c r="F355" s="10" t="s">
        <v>421</v>
      </c>
      <c r="G355" s="67">
        <v>6</v>
      </c>
      <c r="H355" s="10" t="s">
        <v>18</v>
      </c>
      <c r="I355" s="57">
        <v>1</v>
      </c>
      <c r="J355" s="57">
        <v>15.75</v>
      </c>
      <c r="K355" s="57">
        <v>0</v>
      </c>
      <c r="L355" s="58">
        <v>2.25</v>
      </c>
      <c r="M355" s="27">
        <v>0</v>
      </c>
      <c r="N355" s="90">
        <f t="shared" si="157"/>
        <v>8.75</v>
      </c>
      <c r="O355" s="91">
        <f t="shared" si="158"/>
        <v>1.25</v>
      </c>
      <c r="P355" s="23">
        <v>0</v>
      </c>
      <c r="Q355" s="11">
        <v>0</v>
      </c>
      <c r="R355" s="11">
        <v>0</v>
      </c>
      <c r="S355" s="12">
        <v>0</v>
      </c>
      <c r="T355" s="27">
        <v>0</v>
      </c>
      <c r="U355" s="23">
        <v>105</v>
      </c>
      <c r="V355" s="11">
        <v>2</v>
      </c>
      <c r="W355" s="11">
        <v>0</v>
      </c>
      <c r="X355" s="12">
        <v>7</v>
      </c>
      <c r="Y355" s="30">
        <v>0</v>
      </c>
      <c r="Z355" s="63">
        <f t="shared" si="159"/>
        <v>47.25</v>
      </c>
      <c r="AA355" s="34">
        <f t="shared" si="160"/>
        <v>0</v>
      </c>
      <c r="AB355" s="12">
        <f t="shared" si="161"/>
        <v>47.25</v>
      </c>
      <c r="AC355" s="75">
        <f t="shared" si="162"/>
        <v>47.25</v>
      </c>
    </row>
    <row r="356" spans="1:32" outlineLevel="2" x14ac:dyDescent="0.2">
      <c r="A356" s="9" t="s">
        <v>298</v>
      </c>
      <c r="B356" s="10" t="s">
        <v>8</v>
      </c>
      <c r="C356" s="10" t="s">
        <v>43</v>
      </c>
      <c r="D356" s="10" t="s">
        <v>309</v>
      </c>
      <c r="E356" s="10" t="s">
        <v>310</v>
      </c>
      <c r="F356" s="10" t="s">
        <v>311</v>
      </c>
      <c r="G356" s="67">
        <v>6</v>
      </c>
      <c r="H356" s="10" t="s">
        <v>18</v>
      </c>
      <c r="I356" s="57">
        <f>1/3</f>
        <v>0.33333333333333331</v>
      </c>
      <c r="J356" s="57">
        <f>9*I356</f>
        <v>3</v>
      </c>
      <c r="K356" s="57">
        <v>0</v>
      </c>
      <c r="L356" s="58">
        <f>9*I356</f>
        <v>3</v>
      </c>
      <c r="M356" s="27">
        <v>0</v>
      </c>
      <c r="N356" s="90">
        <f t="shared" si="157"/>
        <v>1.6666666666666667</v>
      </c>
      <c r="O356" s="91">
        <f t="shared" si="158"/>
        <v>1.6666666666666667</v>
      </c>
      <c r="P356" s="23">
        <v>0</v>
      </c>
      <c r="Q356" s="11">
        <v>0</v>
      </c>
      <c r="R356" s="11">
        <v>0</v>
      </c>
      <c r="S356" s="12">
        <v>0</v>
      </c>
      <c r="T356" s="27">
        <v>0</v>
      </c>
      <c r="U356" s="23">
        <v>100</v>
      </c>
      <c r="V356" s="11">
        <v>2</v>
      </c>
      <c r="W356" s="11">
        <v>0</v>
      </c>
      <c r="X356" s="12">
        <v>5</v>
      </c>
      <c r="Y356" s="30">
        <v>0</v>
      </c>
      <c r="Z356" s="63">
        <f t="shared" si="159"/>
        <v>21</v>
      </c>
      <c r="AA356" s="34">
        <f t="shared" si="160"/>
        <v>0</v>
      </c>
      <c r="AB356" s="12">
        <f t="shared" si="161"/>
        <v>21</v>
      </c>
      <c r="AC356" s="75">
        <f t="shared" si="162"/>
        <v>21</v>
      </c>
    </row>
    <row r="357" spans="1:32" outlineLevel="2" x14ac:dyDescent="0.2">
      <c r="A357" s="9" t="s">
        <v>334</v>
      </c>
      <c r="B357" s="10" t="s">
        <v>8</v>
      </c>
      <c r="C357" s="10" t="s">
        <v>43</v>
      </c>
      <c r="D357" s="10" t="s">
        <v>309</v>
      </c>
      <c r="E357" s="10" t="s">
        <v>310</v>
      </c>
      <c r="F357" s="10" t="s">
        <v>311</v>
      </c>
      <c r="G357" s="67">
        <v>6</v>
      </c>
      <c r="H357" s="10" t="s">
        <v>18</v>
      </c>
      <c r="I357" s="57">
        <f>1/3</f>
        <v>0.33333333333333331</v>
      </c>
      <c r="J357" s="57">
        <f>9*I357</f>
        <v>3</v>
      </c>
      <c r="K357" s="57">
        <v>0</v>
      </c>
      <c r="L357" s="58">
        <f>9*I357</f>
        <v>3</v>
      </c>
      <c r="M357" s="27">
        <v>0</v>
      </c>
      <c r="N357" s="90">
        <f t="shared" si="157"/>
        <v>1.6666666666666667</v>
      </c>
      <c r="O357" s="91">
        <f t="shared" si="158"/>
        <v>1.6666666666666667</v>
      </c>
      <c r="P357" s="23">
        <v>0</v>
      </c>
      <c r="Q357" s="11">
        <v>0</v>
      </c>
      <c r="R357" s="11">
        <v>0</v>
      </c>
      <c r="S357" s="12">
        <v>0</v>
      </c>
      <c r="T357" s="27">
        <v>0</v>
      </c>
      <c r="U357" s="23">
        <v>100</v>
      </c>
      <c r="V357" s="11">
        <v>2</v>
      </c>
      <c r="W357" s="11">
        <v>0</v>
      </c>
      <c r="X357" s="12">
        <v>5</v>
      </c>
      <c r="Y357" s="30">
        <v>0</v>
      </c>
      <c r="Z357" s="63">
        <f t="shared" si="159"/>
        <v>21</v>
      </c>
      <c r="AA357" s="34">
        <f t="shared" si="160"/>
        <v>0</v>
      </c>
      <c r="AB357" s="12">
        <f t="shared" si="161"/>
        <v>21</v>
      </c>
      <c r="AC357" s="75">
        <f t="shared" si="162"/>
        <v>21</v>
      </c>
    </row>
    <row r="358" spans="1:32" outlineLevel="2" x14ac:dyDescent="0.2">
      <c r="A358" s="9" t="s">
        <v>449</v>
      </c>
      <c r="B358" s="10" t="s">
        <v>8</v>
      </c>
      <c r="C358" s="10" t="s">
        <v>43</v>
      </c>
      <c r="D358" s="10" t="s">
        <v>309</v>
      </c>
      <c r="E358" s="10" t="s">
        <v>310</v>
      </c>
      <c r="F358" s="10" t="s">
        <v>311</v>
      </c>
      <c r="G358" s="67">
        <v>6</v>
      </c>
      <c r="H358" s="10" t="s">
        <v>18</v>
      </c>
      <c r="I358" s="57">
        <f>1/3</f>
        <v>0.33333333333333331</v>
      </c>
      <c r="J358" s="57">
        <f>9*I358</f>
        <v>3</v>
      </c>
      <c r="K358" s="57">
        <v>0</v>
      </c>
      <c r="L358" s="58">
        <f>9*I358</f>
        <v>3</v>
      </c>
      <c r="M358" s="27">
        <v>0</v>
      </c>
      <c r="N358" s="90">
        <f t="shared" si="157"/>
        <v>1.6666666666666667</v>
      </c>
      <c r="O358" s="91">
        <f t="shared" si="158"/>
        <v>1.6666666666666667</v>
      </c>
      <c r="P358" s="23">
        <v>0</v>
      </c>
      <c r="Q358" s="11">
        <v>0</v>
      </c>
      <c r="R358" s="11">
        <v>0</v>
      </c>
      <c r="S358" s="12">
        <v>0</v>
      </c>
      <c r="T358" s="27">
        <v>0</v>
      </c>
      <c r="U358" s="23">
        <v>100</v>
      </c>
      <c r="V358" s="11">
        <v>2</v>
      </c>
      <c r="W358" s="11">
        <v>0</v>
      </c>
      <c r="X358" s="12">
        <v>5</v>
      </c>
      <c r="Y358" s="30">
        <v>0</v>
      </c>
      <c r="Z358" s="63">
        <f t="shared" si="159"/>
        <v>21</v>
      </c>
      <c r="AA358" s="34">
        <f t="shared" si="160"/>
        <v>0</v>
      </c>
      <c r="AB358" s="12">
        <f t="shared" si="161"/>
        <v>21</v>
      </c>
      <c r="AC358" s="75">
        <f t="shared" si="162"/>
        <v>21</v>
      </c>
    </row>
    <row r="359" spans="1:32" outlineLevel="1" x14ac:dyDescent="0.2">
      <c r="A359" s="9"/>
      <c r="B359" s="10"/>
      <c r="C359" s="600" t="s">
        <v>909</v>
      </c>
      <c r="D359" s="10"/>
      <c r="E359" s="10"/>
      <c r="F359" s="10"/>
      <c r="G359" s="67"/>
      <c r="H359" s="10"/>
      <c r="I359" s="57"/>
      <c r="J359" s="57"/>
      <c r="K359" s="57"/>
      <c r="L359" s="58"/>
      <c r="M359" s="27"/>
      <c r="N359" s="90"/>
      <c r="O359" s="91"/>
      <c r="P359" s="23"/>
      <c r="Q359" s="11"/>
      <c r="R359" s="11"/>
      <c r="S359" s="12"/>
      <c r="T359" s="27"/>
      <c r="U359" s="23"/>
      <c r="V359" s="11"/>
      <c r="W359" s="11"/>
      <c r="X359" s="12"/>
      <c r="Y359" s="30"/>
      <c r="Z359" s="63"/>
      <c r="AA359" s="34">
        <f>SUBTOTAL(9,AA352:AA358)</f>
        <v>0</v>
      </c>
      <c r="AB359" s="12">
        <f>SUBTOTAL(9,AB352:AB358)</f>
        <v>252</v>
      </c>
      <c r="AC359" s="75">
        <f>SUBTOTAL(9,AC352:AC358)</f>
        <v>252</v>
      </c>
    </row>
    <row r="360" spans="1:32" outlineLevel="2" x14ac:dyDescent="0.2">
      <c r="A360" s="9" t="s">
        <v>180</v>
      </c>
      <c r="B360" s="10" t="s">
        <v>8</v>
      </c>
      <c r="C360" s="10" t="s">
        <v>103</v>
      </c>
      <c r="D360" s="10" t="s">
        <v>187</v>
      </c>
      <c r="E360" s="10" t="s">
        <v>188</v>
      </c>
      <c r="F360" s="10" t="s">
        <v>189</v>
      </c>
      <c r="G360" s="67">
        <v>6</v>
      </c>
      <c r="H360" s="10" t="s">
        <v>84</v>
      </c>
      <c r="I360" s="57">
        <v>0.25</v>
      </c>
      <c r="J360" s="57">
        <f>9*I360</f>
        <v>2.25</v>
      </c>
      <c r="K360" s="57">
        <v>0</v>
      </c>
      <c r="L360" s="58">
        <f>9*I360</f>
        <v>2.25</v>
      </c>
      <c r="M360" s="27">
        <v>0</v>
      </c>
      <c r="N360" s="90">
        <f t="shared" ref="N360:N372" si="163">J360*10/3/G360</f>
        <v>1.25</v>
      </c>
      <c r="O360" s="91">
        <f t="shared" ref="O360:O372" si="164">L360*10/3/G360</f>
        <v>1.25</v>
      </c>
      <c r="P360" s="23">
        <v>45</v>
      </c>
      <c r="Q360" s="11">
        <v>1</v>
      </c>
      <c r="R360" s="11">
        <v>0</v>
      </c>
      <c r="S360" s="12">
        <v>3</v>
      </c>
      <c r="T360" s="27">
        <v>0</v>
      </c>
      <c r="U360" s="23">
        <v>0</v>
      </c>
      <c r="V360" s="11">
        <v>0</v>
      </c>
      <c r="W360" s="11">
        <v>0</v>
      </c>
      <c r="X360" s="12">
        <v>0</v>
      </c>
      <c r="Y360" s="30">
        <v>0</v>
      </c>
      <c r="Z360" s="63">
        <f t="shared" ref="Z360:Z372" si="165">J360*(Q360+V360)+L360*(S360+X360)</f>
        <v>9</v>
      </c>
      <c r="AA360" s="34">
        <f t="shared" ref="AA360:AA372" si="166">J360*Q360+L360*S360</f>
        <v>9</v>
      </c>
      <c r="AB360" s="12">
        <f t="shared" ref="AB360:AB372" si="167">J360*V360+L360*X360</f>
        <v>0</v>
      </c>
      <c r="AC360" s="75">
        <f t="shared" ref="AC360:AC372" si="168">Z360</f>
        <v>9</v>
      </c>
    </row>
    <row r="361" spans="1:32" outlineLevel="2" x14ac:dyDescent="0.2">
      <c r="A361" s="9" t="s">
        <v>334</v>
      </c>
      <c r="B361" s="10" t="s">
        <v>8</v>
      </c>
      <c r="C361" s="10" t="s">
        <v>103</v>
      </c>
      <c r="D361" s="10" t="s">
        <v>187</v>
      </c>
      <c r="E361" s="10" t="s">
        <v>188</v>
      </c>
      <c r="F361" s="10" t="s">
        <v>189</v>
      </c>
      <c r="G361" s="67">
        <v>6</v>
      </c>
      <c r="H361" s="10" t="s">
        <v>84</v>
      </c>
      <c r="I361" s="57">
        <v>0.5</v>
      </c>
      <c r="J361" s="57">
        <f>9*I361</f>
        <v>4.5</v>
      </c>
      <c r="K361" s="57">
        <v>1</v>
      </c>
      <c r="L361" s="58">
        <f>9*I361</f>
        <v>4.5</v>
      </c>
      <c r="M361" s="27">
        <v>0</v>
      </c>
      <c r="N361" s="90">
        <f t="shared" si="163"/>
        <v>2.5</v>
      </c>
      <c r="O361" s="91">
        <f t="shared" si="164"/>
        <v>2.5</v>
      </c>
      <c r="P361" s="23">
        <v>45</v>
      </c>
      <c r="Q361" s="11">
        <v>1</v>
      </c>
      <c r="R361" s="11">
        <v>0</v>
      </c>
      <c r="S361" s="12">
        <v>3</v>
      </c>
      <c r="T361" s="27">
        <v>0</v>
      </c>
      <c r="U361" s="23">
        <v>0</v>
      </c>
      <c r="V361" s="11">
        <v>0</v>
      </c>
      <c r="W361" s="11">
        <v>0</v>
      </c>
      <c r="X361" s="12">
        <v>0</v>
      </c>
      <c r="Y361" s="30">
        <v>0</v>
      </c>
      <c r="Z361" s="63">
        <f t="shared" si="165"/>
        <v>18</v>
      </c>
      <c r="AA361" s="34">
        <f t="shared" si="166"/>
        <v>18</v>
      </c>
      <c r="AB361" s="12">
        <f t="shared" si="167"/>
        <v>0</v>
      </c>
      <c r="AC361" s="75">
        <f t="shared" si="168"/>
        <v>18</v>
      </c>
    </row>
    <row r="362" spans="1:32" outlineLevel="2" x14ac:dyDescent="0.2">
      <c r="A362" s="9" t="s">
        <v>425</v>
      </c>
      <c r="B362" s="10" t="s">
        <v>8</v>
      </c>
      <c r="C362" s="10" t="s">
        <v>103</v>
      </c>
      <c r="D362" s="10" t="s">
        <v>187</v>
      </c>
      <c r="E362" s="10" t="s">
        <v>188</v>
      </c>
      <c r="F362" s="10" t="s">
        <v>189</v>
      </c>
      <c r="G362" s="67">
        <v>6</v>
      </c>
      <c r="H362" s="10" t="s">
        <v>84</v>
      </c>
      <c r="I362" s="57">
        <v>0.25</v>
      </c>
      <c r="J362" s="57">
        <f>9*I362</f>
        <v>2.25</v>
      </c>
      <c r="K362" s="57">
        <v>2</v>
      </c>
      <c r="L362" s="58">
        <f>9*I362</f>
        <v>2.25</v>
      </c>
      <c r="M362" s="27">
        <v>0</v>
      </c>
      <c r="N362" s="90">
        <f t="shared" si="163"/>
        <v>1.25</v>
      </c>
      <c r="O362" s="91">
        <f t="shared" si="164"/>
        <v>1.25</v>
      </c>
      <c r="P362" s="23">
        <v>45</v>
      </c>
      <c r="Q362" s="11">
        <v>1</v>
      </c>
      <c r="R362" s="11">
        <v>0</v>
      </c>
      <c r="S362" s="12">
        <v>3</v>
      </c>
      <c r="T362" s="27">
        <v>0</v>
      </c>
      <c r="U362" s="23">
        <v>0</v>
      </c>
      <c r="V362" s="11">
        <v>0</v>
      </c>
      <c r="W362" s="11">
        <v>0</v>
      </c>
      <c r="X362" s="12">
        <v>0</v>
      </c>
      <c r="Y362" s="30">
        <v>0</v>
      </c>
      <c r="Z362" s="63">
        <f t="shared" si="165"/>
        <v>9</v>
      </c>
      <c r="AA362" s="34">
        <f t="shared" si="166"/>
        <v>9</v>
      </c>
      <c r="AB362" s="12">
        <f t="shared" si="167"/>
        <v>0</v>
      </c>
      <c r="AC362" s="75">
        <f t="shared" si="168"/>
        <v>9</v>
      </c>
    </row>
    <row r="363" spans="1:32" outlineLevel="2" x14ac:dyDescent="0.2">
      <c r="A363" s="9" t="s">
        <v>79</v>
      </c>
      <c r="B363" s="10" t="s">
        <v>8</v>
      </c>
      <c r="C363" s="10" t="s">
        <v>103</v>
      </c>
      <c r="D363" s="10" t="s">
        <v>99</v>
      </c>
      <c r="E363" s="10" t="s">
        <v>100</v>
      </c>
      <c r="F363" s="10" t="s">
        <v>101</v>
      </c>
      <c r="G363" s="67">
        <v>6</v>
      </c>
      <c r="H363" s="10" t="s">
        <v>102</v>
      </c>
      <c r="I363" s="57">
        <v>1</v>
      </c>
      <c r="J363" s="57">
        <f>(9+$AE$30)*I363</f>
        <v>13.5</v>
      </c>
      <c r="K363" s="57">
        <v>0</v>
      </c>
      <c r="L363" s="58">
        <v>4.5</v>
      </c>
      <c r="M363" s="27">
        <v>0</v>
      </c>
      <c r="N363" s="90">
        <f t="shared" si="163"/>
        <v>7.5</v>
      </c>
      <c r="O363" s="91">
        <f t="shared" si="164"/>
        <v>2.5</v>
      </c>
      <c r="P363" s="23">
        <v>30</v>
      </c>
      <c r="Q363" s="11">
        <v>1</v>
      </c>
      <c r="R363" s="11">
        <v>0</v>
      </c>
      <c r="S363" s="12">
        <v>2</v>
      </c>
      <c r="T363" s="27">
        <v>0</v>
      </c>
      <c r="U363" s="23">
        <v>0</v>
      </c>
      <c r="V363" s="11">
        <v>0</v>
      </c>
      <c r="W363" s="11">
        <v>0</v>
      </c>
      <c r="X363" s="12">
        <v>0</v>
      </c>
      <c r="Y363" s="30">
        <v>0</v>
      </c>
      <c r="Z363" s="63">
        <f t="shared" si="165"/>
        <v>22.5</v>
      </c>
      <c r="AA363" s="34">
        <f t="shared" si="166"/>
        <v>22.5</v>
      </c>
      <c r="AB363" s="12">
        <f t="shared" si="167"/>
        <v>0</v>
      </c>
      <c r="AC363" s="75">
        <f t="shared" si="168"/>
        <v>22.5</v>
      </c>
      <c r="AF363" s="95"/>
    </row>
    <row r="364" spans="1:32" outlineLevel="2" x14ac:dyDescent="0.2">
      <c r="A364" s="9" t="s">
        <v>79</v>
      </c>
      <c r="B364" s="10" t="s">
        <v>8</v>
      </c>
      <c r="C364" s="10" t="s">
        <v>103</v>
      </c>
      <c r="D364" s="10" t="s">
        <v>104</v>
      </c>
      <c r="E364" s="10" t="s">
        <v>105</v>
      </c>
      <c r="F364" s="10" t="s">
        <v>106</v>
      </c>
      <c r="G364" s="67">
        <v>6</v>
      </c>
      <c r="H364" s="10" t="s">
        <v>102</v>
      </c>
      <c r="I364" s="57">
        <v>1</v>
      </c>
      <c r="J364" s="57">
        <f>(9+$AE$30)*I364</f>
        <v>13.5</v>
      </c>
      <c r="K364" s="57">
        <v>0</v>
      </c>
      <c r="L364" s="58">
        <v>4.5</v>
      </c>
      <c r="M364" s="27">
        <v>0</v>
      </c>
      <c r="N364" s="90">
        <f t="shared" si="163"/>
        <v>7.5</v>
      </c>
      <c r="O364" s="91">
        <f t="shared" si="164"/>
        <v>2.5</v>
      </c>
      <c r="P364" s="23">
        <v>30</v>
      </c>
      <c r="Q364" s="11">
        <v>1</v>
      </c>
      <c r="R364" s="11">
        <v>0</v>
      </c>
      <c r="S364" s="12">
        <v>2</v>
      </c>
      <c r="T364" s="27">
        <v>0</v>
      </c>
      <c r="U364" s="23">
        <v>0</v>
      </c>
      <c r="V364" s="11">
        <v>0</v>
      </c>
      <c r="W364" s="11">
        <v>0</v>
      </c>
      <c r="X364" s="12">
        <v>0</v>
      </c>
      <c r="Y364" s="30">
        <v>0</v>
      </c>
      <c r="Z364" s="63">
        <f t="shared" si="165"/>
        <v>22.5</v>
      </c>
      <c r="AA364" s="34">
        <f t="shared" si="166"/>
        <v>22.5</v>
      </c>
      <c r="AB364" s="12">
        <f t="shared" si="167"/>
        <v>0</v>
      </c>
      <c r="AC364" s="75">
        <f t="shared" si="168"/>
        <v>22.5</v>
      </c>
      <c r="AF364" s="95"/>
    </row>
    <row r="365" spans="1:32" outlineLevel="2" x14ac:dyDescent="0.2">
      <c r="A365" s="9" t="s">
        <v>79</v>
      </c>
      <c r="B365" s="10" t="s">
        <v>8</v>
      </c>
      <c r="C365" s="10" t="s">
        <v>103</v>
      </c>
      <c r="D365" s="10" t="s">
        <v>107</v>
      </c>
      <c r="E365" s="10" t="s">
        <v>108</v>
      </c>
      <c r="F365" s="10" t="s">
        <v>109</v>
      </c>
      <c r="G365" s="67">
        <v>6</v>
      </c>
      <c r="H365" s="10" t="s">
        <v>102</v>
      </c>
      <c r="I365" s="57">
        <v>1</v>
      </c>
      <c r="J365" s="57">
        <f>(9+$AE$30)*I365</f>
        <v>13.5</v>
      </c>
      <c r="K365" s="57">
        <v>0</v>
      </c>
      <c r="L365" s="58">
        <v>4.5</v>
      </c>
      <c r="M365" s="27">
        <v>0</v>
      </c>
      <c r="N365" s="90">
        <f t="shared" si="163"/>
        <v>7.5</v>
      </c>
      <c r="O365" s="91">
        <f t="shared" si="164"/>
        <v>2.5</v>
      </c>
      <c r="P365" s="23">
        <v>30</v>
      </c>
      <c r="Q365" s="11">
        <v>1</v>
      </c>
      <c r="R365" s="11">
        <v>0</v>
      </c>
      <c r="S365" s="12">
        <v>2</v>
      </c>
      <c r="T365" s="27">
        <v>0</v>
      </c>
      <c r="U365" s="23">
        <v>0</v>
      </c>
      <c r="V365" s="11">
        <v>0</v>
      </c>
      <c r="W365" s="11">
        <v>0</v>
      </c>
      <c r="X365" s="12">
        <v>0</v>
      </c>
      <c r="Y365" s="30">
        <v>0</v>
      </c>
      <c r="Z365" s="63">
        <f t="shared" si="165"/>
        <v>22.5</v>
      </c>
      <c r="AA365" s="34">
        <f t="shared" si="166"/>
        <v>22.5</v>
      </c>
      <c r="AB365" s="12">
        <f t="shared" si="167"/>
        <v>0</v>
      </c>
      <c r="AC365" s="75">
        <f t="shared" si="168"/>
        <v>22.5</v>
      </c>
      <c r="AF365" s="95"/>
    </row>
    <row r="366" spans="1:32" outlineLevel="2" x14ac:dyDescent="0.2">
      <c r="A366" s="9" t="s">
        <v>449</v>
      </c>
      <c r="B366" s="10" t="s">
        <v>8</v>
      </c>
      <c r="C366" s="10" t="s">
        <v>103</v>
      </c>
      <c r="D366" s="10" t="s">
        <v>462</v>
      </c>
      <c r="E366" s="10" t="s">
        <v>463</v>
      </c>
      <c r="F366" s="10" t="s">
        <v>464</v>
      </c>
      <c r="G366" s="67">
        <v>6</v>
      </c>
      <c r="H366" s="10" t="s">
        <v>102</v>
      </c>
      <c r="I366" s="57">
        <v>1</v>
      </c>
      <c r="J366" s="57">
        <f>(9+$AE$30)*I366</f>
        <v>13.5</v>
      </c>
      <c r="K366" s="57">
        <v>0</v>
      </c>
      <c r="L366" s="58">
        <v>4.5</v>
      </c>
      <c r="M366" s="27">
        <v>0</v>
      </c>
      <c r="N366" s="90">
        <f t="shared" si="163"/>
        <v>7.5</v>
      </c>
      <c r="O366" s="91">
        <f t="shared" si="164"/>
        <v>2.5</v>
      </c>
      <c r="P366" s="23">
        <v>40</v>
      </c>
      <c r="Q366" s="11">
        <v>1</v>
      </c>
      <c r="R366" s="11">
        <v>0</v>
      </c>
      <c r="S366" s="12">
        <v>2</v>
      </c>
      <c r="T366" s="27">
        <v>0</v>
      </c>
      <c r="U366" s="23">
        <v>0</v>
      </c>
      <c r="V366" s="11">
        <v>0</v>
      </c>
      <c r="W366" s="11">
        <v>0</v>
      </c>
      <c r="X366" s="12">
        <v>0</v>
      </c>
      <c r="Y366" s="30">
        <v>0</v>
      </c>
      <c r="Z366" s="63">
        <f t="shared" si="165"/>
        <v>22.5</v>
      </c>
      <c r="AA366" s="34">
        <f t="shared" si="166"/>
        <v>22.5</v>
      </c>
      <c r="AB366" s="12">
        <f t="shared" si="167"/>
        <v>0</v>
      </c>
      <c r="AC366" s="75">
        <f t="shared" si="168"/>
        <v>22.5</v>
      </c>
      <c r="AF366" s="95"/>
    </row>
    <row r="367" spans="1:32" outlineLevel="2" x14ac:dyDescent="0.2">
      <c r="A367" s="9" t="s">
        <v>298</v>
      </c>
      <c r="B367" s="10" t="s">
        <v>8</v>
      </c>
      <c r="C367" s="10" t="s">
        <v>103</v>
      </c>
      <c r="D367" s="10" t="s">
        <v>324</v>
      </c>
      <c r="E367" s="10" t="s">
        <v>325</v>
      </c>
      <c r="F367" s="10" t="s">
        <v>326</v>
      </c>
      <c r="G367" s="67">
        <v>6</v>
      </c>
      <c r="H367" s="10" t="s">
        <v>102</v>
      </c>
      <c r="I367" s="57">
        <v>1</v>
      </c>
      <c r="J367" s="57">
        <f>(9+$AE$30)*I367</f>
        <v>13.5</v>
      </c>
      <c r="K367" s="57">
        <v>0</v>
      </c>
      <c r="L367" s="58">
        <v>4.5</v>
      </c>
      <c r="M367" s="27">
        <v>0</v>
      </c>
      <c r="N367" s="90">
        <f t="shared" si="163"/>
        <v>7.5</v>
      </c>
      <c r="O367" s="91">
        <f t="shared" si="164"/>
        <v>2.5</v>
      </c>
      <c r="P367" s="23">
        <v>16</v>
      </c>
      <c r="Q367" s="11">
        <v>0.5</v>
      </c>
      <c r="R367" s="11">
        <v>0</v>
      </c>
      <c r="S367" s="12">
        <v>1</v>
      </c>
      <c r="T367" s="27">
        <v>0</v>
      </c>
      <c r="U367" s="23">
        <v>0</v>
      </c>
      <c r="V367" s="11">
        <v>0</v>
      </c>
      <c r="W367" s="11">
        <v>0</v>
      </c>
      <c r="X367" s="12">
        <v>0</v>
      </c>
      <c r="Y367" s="30">
        <v>0</v>
      </c>
      <c r="Z367" s="63">
        <f t="shared" si="165"/>
        <v>11.25</v>
      </c>
      <c r="AA367" s="34">
        <f t="shared" si="166"/>
        <v>11.25</v>
      </c>
      <c r="AB367" s="12">
        <f t="shared" si="167"/>
        <v>0</v>
      </c>
      <c r="AC367" s="75">
        <f t="shared" si="168"/>
        <v>11.25</v>
      </c>
    </row>
    <row r="368" spans="1:32" outlineLevel="2" x14ac:dyDescent="0.2">
      <c r="A368" s="9" t="s">
        <v>409</v>
      </c>
      <c r="B368" s="10" t="s">
        <v>8</v>
      </c>
      <c r="C368" s="10" t="s">
        <v>103</v>
      </c>
      <c r="D368" s="10" t="s">
        <v>422</v>
      </c>
      <c r="E368" s="10" t="s">
        <v>423</v>
      </c>
      <c r="F368" s="10" t="s">
        <v>424</v>
      </c>
      <c r="G368" s="67">
        <v>6</v>
      </c>
      <c r="H368" s="10" t="s">
        <v>102</v>
      </c>
      <c r="I368" s="57">
        <v>1</v>
      </c>
      <c r="J368" s="57">
        <f>(11.25+$AE$30)*I368</f>
        <v>15.75</v>
      </c>
      <c r="K368" s="57">
        <v>0</v>
      </c>
      <c r="L368" s="58">
        <v>2.25</v>
      </c>
      <c r="M368" s="27">
        <v>0</v>
      </c>
      <c r="N368" s="90">
        <f t="shared" si="163"/>
        <v>8.75</v>
      </c>
      <c r="O368" s="91">
        <f t="shared" si="164"/>
        <v>1.25</v>
      </c>
      <c r="P368" s="23">
        <v>40</v>
      </c>
      <c r="Q368" s="11">
        <v>1</v>
      </c>
      <c r="R368" s="11">
        <v>0</v>
      </c>
      <c r="S368" s="12">
        <v>2</v>
      </c>
      <c r="T368" s="27">
        <v>0</v>
      </c>
      <c r="U368" s="23">
        <v>0</v>
      </c>
      <c r="V368" s="11">
        <v>0</v>
      </c>
      <c r="W368" s="11">
        <v>0</v>
      </c>
      <c r="X368" s="12">
        <v>0</v>
      </c>
      <c r="Y368" s="30">
        <v>0</v>
      </c>
      <c r="Z368" s="63">
        <f t="shared" si="165"/>
        <v>20.25</v>
      </c>
      <c r="AA368" s="34">
        <f t="shared" si="166"/>
        <v>20.25</v>
      </c>
      <c r="AB368" s="12">
        <f t="shared" si="167"/>
        <v>0</v>
      </c>
      <c r="AC368" s="75">
        <f t="shared" si="168"/>
        <v>20.25</v>
      </c>
    </row>
    <row r="369" spans="1:29" outlineLevel="2" x14ac:dyDescent="0.2">
      <c r="A369" s="9" t="s">
        <v>245</v>
      </c>
      <c r="B369" s="10" t="s">
        <v>8</v>
      </c>
      <c r="C369" s="10" t="s">
        <v>103</v>
      </c>
      <c r="D369" s="10" t="s">
        <v>110</v>
      </c>
      <c r="E369" s="10" t="s">
        <v>111</v>
      </c>
      <c r="F369" s="10" t="s">
        <v>112</v>
      </c>
      <c r="G369" s="67">
        <v>6</v>
      </c>
      <c r="H369" s="10" t="s">
        <v>102</v>
      </c>
      <c r="I369" s="57">
        <v>1</v>
      </c>
      <c r="J369" s="57">
        <f>(4.5+$AE$30)*I369</f>
        <v>9</v>
      </c>
      <c r="K369" s="57">
        <v>0</v>
      </c>
      <c r="L369" s="58">
        <v>9</v>
      </c>
      <c r="M369" s="27">
        <v>0</v>
      </c>
      <c r="N369" s="90">
        <f t="shared" si="163"/>
        <v>5</v>
      </c>
      <c r="O369" s="91">
        <f t="shared" si="164"/>
        <v>5</v>
      </c>
      <c r="P369" s="23">
        <v>10</v>
      </c>
      <c r="Q369" s="11">
        <v>0.5</v>
      </c>
      <c r="R369" s="11">
        <v>0</v>
      </c>
      <c r="S369" s="12">
        <v>0.5</v>
      </c>
      <c r="T369" s="27">
        <v>0</v>
      </c>
      <c r="U369" s="23">
        <v>0</v>
      </c>
      <c r="V369" s="11">
        <v>0</v>
      </c>
      <c r="W369" s="11">
        <v>0</v>
      </c>
      <c r="X369" s="12">
        <v>0</v>
      </c>
      <c r="Y369" s="30">
        <v>0</v>
      </c>
      <c r="Z369" s="63">
        <f t="shared" si="165"/>
        <v>9</v>
      </c>
      <c r="AA369" s="34">
        <f t="shared" si="166"/>
        <v>9</v>
      </c>
      <c r="AB369" s="12">
        <f t="shared" si="167"/>
        <v>0</v>
      </c>
      <c r="AC369" s="75">
        <f t="shared" si="168"/>
        <v>9</v>
      </c>
    </row>
    <row r="370" spans="1:29" outlineLevel="2" x14ac:dyDescent="0.2">
      <c r="A370" s="9" t="s">
        <v>245</v>
      </c>
      <c r="B370" s="10" t="s">
        <v>8</v>
      </c>
      <c r="C370" s="10" t="s">
        <v>103</v>
      </c>
      <c r="D370" s="10" t="s">
        <v>113</v>
      </c>
      <c r="E370" s="10" t="s">
        <v>114</v>
      </c>
      <c r="F370" s="10" t="s">
        <v>115</v>
      </c>
      <c r="G370" s="67">
        <v>6</v>
      </c>
      <c r="H370" s="10" t="s">
        <v>102</v>
      </c>
      <c r="I370" s="57">
        <v>1</v>
      </c>
      <c r="J370" s="57">
        <f>(9+$AE$30)*I370</f>
        <v>13.5</v>
      </c>
      <c r="K370" s="57">
        <v>0</v>
      </c>
      <c r="L370" s="58">
        <v>4.5</v>
      </c>
      <c r="M370" s="27">
        <v>0</v>
      </c>
      <c r="N370" s="90">
        <f t="shared" si="163"/>
        <v>7.5</v>
      </c>
      <c r="O370" s="91">
        <f t="shared" si="164"/>
        <v>2.5</v>
      </c>
      <c r="P370" s="23">
        <v>10</v>
      </c>
      <c r="Q370" s="11">
        <v>0.5</v>
      </c>
      <c r="R370" s="11">
        <v>0</v>
      </c>
      <c r="S370" s="12">
        <v>0.5</v>
      </c>
      <c r="T370" s="27">
        <v>0</v>
      </c>
      <c r="U370" s="23">
        <v>0</v>
      </c>
      <c r="V370" s="11">
        <v>0</v>
      </c>
      <c r="W370" s="11">
        <v>0</v>
      </c>
      <c r="X370" s="12">
        <v>0</v>
      </c>
      <c r="Y370" s="30">
        <v>0</v>
      </c>
      <c r="Z370" s="63">
        <f t="shared" si="165"/>
        <v>9</v>
      </c>
      <c r="AA370" s="34">
        <f t="shared" si="166"/>
        <v>9</v>
      </c>
      <c r="AB370" s="12">
        <f t="shared" si="167"/>
        <v>0</v>
      </c>
      <c r="AC370" s="75">
        <f t="shared" si="168"/>
        <v>9</v>
      </c>
    </row>
    <row r="371" spans="1:29" outlineLevel="2" x14ac:dyDescent="0.2">
      <c r="A371" s="103" t="s">
        <v>648</v>
      </c>
      <c r="B371" s="10" t="s">
        <v>8</v>
      </c>
      <c r="C371" s="10" t="s">
        <v>103</v>
      </c>
      <c r="D371" s="10" t="s">
        <v>437</v>
      </c>
      <c r="E371" s="10" t="s">
        <v>438</v>
      </c>
      <c r="F371" s="10" t="s">
        <v>439</v>
      </c>
      <c r="G371" s="67">
        <v>6</v>
      </c>
      <c r="H371" s="10" t="s">
        <v>37</v>
      </c>
      <c r="I371" s="57">
        <v>1</v>
      </c>
      <c r="J371" s="57">
        <f>(9+$AE$30)*I371</f>
        <v>13.5</v>
      </c>
      <c r="K371" s="57">
        <v>0</v>
      </c>
      <c r="L371" s="58">
        <v>4.5</v>
      </c>
      <c r="M371" s="27">
        <v>0</v>
      </c>
      <c r="N371" s="90">
        <f t="shared" si="163"/>
        <v>7.5</v>
      </c>
      <c r="O371" s="91">
        <f t="shared" si="164"/>
        <v>2.5</v>
      </c>
      <c r="P371" s="23">
        <v>12</v>
      </c>
      <c r="Q371" s="11">
        <v>0.2</v>
      </c>
      <c r="R371" s="11">
        <v>0</v>
      </c>
      <c r="S371" s="12">
        <v>0.6</v>
      </c>
      <c r="T371" s="27">
        <v>0</v>
      </c>
      <c r="U371" s="23">
        <v>0</v>
      </c>
      <c r="V371" s="11">
        <v>0</v>
      </c>
      <c r="W371" s="11">
        <v>0</v>
      </c>
      <c r="X371" s="12">
        <v>0</v>
      </c>
      <c r="Y371" s="30">
        <v>0</v>
      </c>
      <c r="Z371" s="63">
        <f t="shared" si="165"/>
        <v>5.4</v>
      </c>
      <c r="AA371" s="34">
        <f t="shared" si="166"/>
        <v>5.4</v>
      </c>
      <c r="AB371" s="12">
        <f t="shared" si="167"/>
        <v>0</v>
      </c>
      <c r="AC371" s="75">
        <f t="shared" si="168"/>
        <v>5.4</v>
      </c>
    </row>
    <row r="372" spans="1:29" outlineLevel="2" x14ac:dyDescent="0.2">
      <c r="A372" s="103" t="s">
        <v>648</v>
      </c>
      <c r="B372" s="10" t="s">
        <v>8</v>
      </c>
      <c r="C372" s="10" t="s">
        <v>103</v>
      </c>
      <c r="D372" s="10" t="s">
        <v>440</v>
      </c>
      <c r="E372" s="10" t="s">
        <v>441</v>
      </c>
      <c r="F372" s="10" t="s">
        <v>442</v>
      </c>
      <c r="G372" s="67">
        <v>6</v>
      </c>
      <c r="H372" s="10" t="s">
        <v>37</v>
      </c>
      <c r="I372" s="57">
        <v>1</v>
      </c>
      <c r="J372" s="57">
        <v>0</v>
      </c>
      <c r="K372" s="57">
        <v>0</v>
      </c>
      <c r="L372" s="58">
        <f>13.5+$AE$30</f>
        <v>18</v>
      </c>
      <c r="M372" s="27">
        <v>0</v>
      </c>
      <c r="N372" s="90">
        <f t="shared" si="163"/>
        <v>0</v>
      </c>
      <c r="O372" s="91">
        <f t="shared" si="164"/>
        <v>10</v>
      </c>
      <c r="P372" s="23">
        <v>12</v>
      </c>
      <c r="Q372" s="11">
        <v>0</v>
      </c>
      <c r="R372" s="11">
        <v>0</v>
      </c>
      <c r="S372" s="12">
        <v>0.6</v>
      </c>
      <c r="T372" s="27">
        <v>0</v>
      </c>
      <c r="U372" s="23">
        <v>0</v>
      </c>
      <c r="V372" s="11">
        <v>0</v>
      </c>
      <c r="W372" s="11">
        <v>0</v>
      </c>
      <c r="X372" s="12">
        <v>0</v>
      </c>
      <c r="Y372" s="30">
        <v>0</v>
      </c>
      <c r="Z372" s="63">
        <f t="shared" si="165"/>
        <v>10.799999999999999</v>
      </c>
      <c r="AA372" s="34">
        <f t="shared" si="166"/>
        <v>10.799999999999999</v>
      </c>
      <c r="AB372" s="12">
        <f t="shared" si="167"/>
        <v>0</v>
      </c>
      <c r="AC372" s="75">
        <f t="shared" si="168"/>
        <v>10.799999999999999</v>
      </c>
    </row>
    <row r="373" spans="1:29" outlineLevel="1" x14ac:dyDescent="0.2">
      <c r="A373" s="103"/>
      <c r="B373" s="10"/>
      <c r="C373" s="600" t="s">
        <v>910</v>
      </c>
      <c r="D373" s="10"/>
      <c r="E373" s="10"/>
      <c r="F373" s="10"/>
      <c r="G373" s="67"/>
      <c r="H373" s="10"/>
      <c r="I373" s="57"/>
      <c r="J373" s="57"/>
      <c r="K373" s="57"/>
      <c r="L373" s="58"/>
      <c r="M373" s="27"/>
      <c r="N373" s="90"/>
      <c r="O373" s="91"/>
      <c r="P373" s="23"/>
      <c r="Q373" s="11"/>
      <c r="R373" s="11"/>
      <c r="S373" s="12"/>
      <c r="T373" s="27"/>
      <c r="U373" s="23"/>
      <c r="V373" s="11"/>
      <c r="W373" s="11"/>
      <c r="X373" s="12"/>
      <c r="Y373" s="30"/>
      <c r="Z373" s="63"/>
      <c r="AA373" s="34">
        <f>SUBTOTAL(9,AA360:AA372)</f>
        <v>191.70000000000002</v>
      </c>
      <c r="AB373" s="12">
        <f>SUBTOTAL(9,AB360:AB372)</f>
        <v>0</v>
      </c>
      <c r="AC373" s="75">
        <f>SUBTOTAL(9,AC360:AC372)</f>
        <v>191.70000000000002</v>
      </c>
    </row>
    <row r="374" spans="1:29" outlineLevel="2" x14ac:dyDescent="0.2">
      <c r="A374" s="9" t="s">
        <v>245</v>
      </c>
      <c r="B374" s="10" t="s">
        <v>8</v>
      </c>
      <c r="C374" s="10" t="s">
        <v>13</v>
      </c>
      <c r="D374" s="10" t="s">
        <v>250</v>
      </c>
      <c r="E374" s="10" t="s">
        <v>251</v>
      </c>
      <c r="F374" s="10" t="s">
        <v>252</v>
      </c>
      <c r="G374" s="67">
        <v>6</v>
      </c>
      <c r="H374" s="10" t="s">
        <v>37</v>
      </c>
      <c r="I374" s="57">
        <v>0.5</v>
      </c>
      <c r="J374" s="57">
        <f>(4.5+$AE$30)*I374</f>
        <v>4.5</v>
      </c>
      <c r="K374" s="57">
        <v>0</v>
      </c>
      <c r="L374" s="58">
        <f>9*I374</f>
        <v>4.5</v>
      </c>
      <c r="M374" s="27">
        <v>0</v>
      </c>
      <c r="N374" s="90">
        <f t="shared" ref="N374:N409" si="169">J374*10/3/G374</f>
        <v>2.5</v>
      </c>
      <c r="O374" s="91">
        <f t="shared" ref="O374:O409" si="170">L374*10/3/G374</f>
        <v>2.5</v>
      </c>
      <c r="P374" s="23">
        <v>0</v>
      </c>
      <c r="Q374" s="11">
        <v>0</v>
      </c>
      <c r="R374" s="11">
        <v>0</v>
      </c>
      <c r="S374" s="12">
        <v>0</v>
      </c>
      <c r="T374" s="27">
        <v>0</v>
      </c>
      <c r="U374" s="23">
        <v>8</v>
      </c>
      <c r="V374" s="11">
        <v>0.2</v>
      </c>
      <c r="W374" s="11">
        <v>0</v>
      </c>
      <c r="X374" s="12">
        <v>0.4</v>
      </c>
      <c r="Y374" s="30">
        <v>0</v>
      </c>
      <c r="Z374" s="63">
        <f t="shared" ref="Z374:Z409" si="171">J374*(Q374+V374)+L374*(S374+X374)</f>
        <v>2.7</v>
      </c>
      <c r="AA374" s="34">
        <f t="shared" ref="AA374:AA409" si="172">J374*Q374+L374*S374</f>
        <v>0</v>
      </c>
      <c r="AB374" s="12">
        <f t="shared" ref="AB374:AB409" si="173">J374*V374+L374*X374</f>
        <v>2.7</v>
      </c>
      <c r="AC374" s="75">
        <f t="shared" ref="AC374:AC409" si="174">Z374</f>
        <v>2.7</v>
      </c>
    </row>
    <row r="375" spans="1:29" outlineLevel="2" x14ac:dyDescent="0.2">
      <c r="A375" s="9" t="s">
        <v>409</v>
      </c>
      <c r="B375" s="10" t="s">
        <v>8</v>
      </c>
      <c r="C375" s="10" t="s">
        <v>13</v>
      </c>
      <c r="D375" s="10" t="s">
        <v>250</v>
      </c>
      <c r="E375" s="10" t="s">
        <v>251</v>
      </c>
      <c r="F375" s="10" t="s">
        <v>252</v>
      </c>
      <c r="G375" s="67">
        <v>6</v>
      </c>
      <c r="H375" s="10" t="s">
        <v>37</v>
      </c>
      <c r="I375" s="57">
        <v>0.5</v>
      </c>
      <c r="J375" s="57">
        <f>(4.5+$AE$30)*I375</f>
        <v>4.5</v>
      </c>
      <c r="K375" s="57">
        <v>1</v>
      </c>
      <c r="L375" s="58">
        <f>9*I375</f>
        <v>4.5</v>
      </c>
      <c r="M375" s="27">
        <v>0</v>
      </c>
      <c r="N375" s="90">
        <f t="shared" si="169"/>
        <v>2.5</v>
      </c>
      <c r="O375" s="91">
        <f t="shared" si="170"/>
        <v>2.5</v>
      </c>
      <c r="P375" s="23">
        <v>0</v>
      </c>
      <c r="Q375" s="11">
        <v>0</v>
      </c>
      <c r="R375" s="11">
        <v>0</v>
      </c>
      <c r="S375" s="12">
        <v>0</v>
      </c>
      <c r="T375" s="27">
        <v>0</v>
      </c>
      <c r="U375" s="23">
        <v>8</v>
      </c>
      <c r="V375" s="11">
        <v>0.2</v>
      </c>
      <c r="W375" s="11">
        <v>0</v>
      </c>
      <c r="X375" s="12">
        <v>0.4</v>
      </c>
      <c r="Y375" s="30">
        <v>0</v>
      </c>
      <c r="Z375" s="63">
        <f t="shared" si="171"/>
        <v>2.7</v>
      </c>
      <c r="AA375" s="34">
        <f t="shared" si="172"/>
        <v>0</v>
      </c>
      <c r="AB375" s="12">
        <f t="shared" si="173"/>
        <v>2.7</v>
      </c>
      <c r="AC375" s="75">
        <f t="shared" si="174"/>
        <v>2.7</v>
      </c>
    </row>
    <row r="376" spans="1:29" outlineLevel="2" x14ac:dyDescent="0.2">
      <c r="A376" s="103" t="s">
        <v>7</v>
      </c>
      <c r="B376" s="10" t="s">
        <v>8</v>
      </c>
      <c r="C376" s="10" t="s">
        <v>13</v>
      </c>
      <c r="D376" s="10" t="s">
        <v>493</v>
      </c>
      <c r="E376" s="10" t="s">
        <v>512</v>
      </c>
      <c r="F376" s="10" t="s">
        <v>513</v>
      </c>
      <c r="G376" s="67">
        <v>6</v>
      </c>
      <c r="H376" s="10" t="s">
        <v>37</v>
      </c>
      <c r="I376" s="57">
        <v>0.33329999999999999</v>
      </c>
      <c r="J376" s="57">
        <f>(4.5+$AE$30)*I376</f>
        <v>2.9996999999999998</v>
      </c>
      <c r="K376" s="57">
        <v>3</v>
      </c>
      <c r="L376" s="58">
        <f>9*I376</f>
        <v>2.9996999999999998</v>
      </c>
      <c r="M376" s="27">
        <v>0</v>
      </c>
      <c r="N376" s="90">
        <f t="shared" si="169"/>
        <v>1.6665000000000001</v>
      </c>
      <c r="O376" s="91">
        <f t="shared" si="170"/>
        <v>1.6665000000000001</v>
      </c>
      <c r="P376" s="23">
        <v>0</v>
      </c>
      <c r="Q376" s="11">
        <v>0</v>
      </c>
      <c r="R376" s="11">
        <v>0</v>
      </c>
      <c r="S376" s="12">
        <v>0</v>
      </c>
      <c r="T376" s="27">
        <v>0</v>
      </c>
      <c r="U376" s="23">
        <v>8</v>
      </c>
      <c r="V376" s="11">
        <v>0.2</v>
      </c>
      <c r="W376" s="11">
        <v>0</v>
      </c>
      <c r="X376" s="12">
        <v>0.4</v>
      </c>
      <c r="Y376" s="30">
        <v>0</v>
      </c>
      <c r="Z376" s="63">
        <f t="shared" si="171"/>
        <v>1.79982</v>
      </c>
      <c r="AA376" s="34">
        <f t="shared" si="172"/>
        <v>0</v>
      </c>
      <c r="AB376" s="12">
        <f t="shared" si="173"/>
        <v>1.79982</v>
      </c>
      <c r="AC376" s="75">
        <f t="shared" si="174"/>
        <v>1.79982</v>
      </c>
    </row>
    <row r="377" spans="1:29" outlineLevel="2" x14ac:dyDescent="0.2">
      <c r="A377" s="9" t="s">
        <v>492</v>
      </c>
      <c r="B377" s="10" t="s">
        <v>8</v>
      </c>
      <c r="C377" s="10" t="s">
        <v>13</v>
      </c>
      <c r="D377" s="10" t="s">
        <v>493</v>
      </c>
      <c r="E377" s="10" t="s">
        <v>512</v>
      </c>
      <c r="F377" s="10" t="s">
        <v>513</v>
      </c>
      <c r="G377" s="67">
        <v>6</v>
      </c>
      <c r="H377" s="10" t="s">
        <v>37</v>
      </c>
      <c r="I377" s="57">
        <v>0.66669999999999996</v>
      </c>
      <c r="J377" s="57">
        <f>(4.5+$AE$30)*I377</f>
        <v>6.0002999999999993</v>
      </c>
      <c r="K377" s="57">
        <v>2</v>
      </c>
      <c r="L377" s="58">
        <f>9*I377</f>
        <v>6.0002999999999993</v>
      </c>
      <c r="M377" s="27">
        <v>0</v>
      </c>
      <c r="N377" s="90">
        <f t="shared" si="169"/>
        <v>3.3334999999999995</v>
      </c>
      <c r="O377" s="91">
        <f t="shared" si="170"/>
        <v>3.3334999999999995</v>
      </c>
      <c r="P377" s="23">
        <v>0</v>
      </c>
      <c r="Q377" s="11">
        <v>0</v>
      </c>
      <c r="R377" s="11">
        <v>0</v>
      </c>
      <c r="S377" s="12">
        <v>0</v>
      </c>
      <c r="T377" s="27">
        <v>0</v>
      </c>
      <c r="U377" s="23">
        <v>8</v>
      </c>
      <c r="V377" s="11">
        <v>0.2</v>
      </c>
      <c r="W377" s="11">
        <v>0</v>
      </c>
      <c r="X377" s="12">
        <v>0.4</v>
      </c>
      <c r="Y377" s="30">
        <v>0</v>
      </c>
      <c r="Z377" s="63">
        <f t="shared" si="171"/>
        <v>3.6001799999999999</v>
      </c>
      <c r="AA377" s="34">
        <f t="shared" si="172"/>
        <v>0</v>
      </c>
      <c r="AB377" s="12">
        <f t="shared" si="173"/>
        <v>3.6001799999999999</v>
      </c>
      <c r="AC377" s="75">
        <f t="shared" si="174"/>
        <v>3.6001799999999999</v>
      </c>
    </row>
    <row r="378" spans="1:29" outlineLevel="2" x14ac:dyDescent="0.2">
      <c r="A378" s="9" t="s">
        <v>7</v>
      </c>
      <c r="B378" s="10" t="s">
        <v>8</v>
      </c>
      <c r="C378" s="10" t="s">
        <v>13</v>
      </c>
      <c r="D378" s="10" t="s">
        <v>9</v>
      </c>
      <c r="E378" s="10" t="s">
        <v>10</v>
      </c>
      <c r="F378" s="10" t="s">
        <v>11</v>
      </c>
      <c r="G378" s="67">
        <v>24</v>
      </c>
      <c r="H378" s="10" t="s">
        <v>12</v>
      </c>
      <c r="I378" s="57">
        <v>1</v>
      </c>
      <c r="J378" s="57">
        <f t="shared" ref="J378:J388" si="175">$AE$27</f>
        <v>0.2</v>
      </c>
      <c r="K378" s="57">
        <v>0</v>
      </c>
      <c r="L378" s="58">
        <v>0</v>
      </c>
      <c r="M378" s="27">
        <v>0</v>
      </c>
      <c r="N378" s="90">
        <f t="shared" si="169"/>
        <v>2.7777777777777776E-2</v>
      </c>
      <c r="O378" s="91">
        <f t="shared" si="170"/>
        <v>0</v>
      </c>
      <c r="P378" s="23">
        <v>0</v>
      </c>
      <c r="Q378" s="11">
        <f t="shared" ref="Q378:Q388" si="176">P378</f>
        <v>0</v>
      </c>
      <c r="R378" s="11">
        <v>0</v>
      </c>
      <c r="S378" s="12">
        <v>0</v>
      </c>
      <c r="T378" s="27">
        <v>0</v>
      </c>
      <c r="U378" s="23">
        <v>2</v>
      </c>
      <c r="V378" s="11">
        <f t="shared" ref="V378:V388" si="177">U378</f>
        <v>2</v>
      </c>
      <c r="W378" s="11">
        <v>0</v>
      </c>
      <c r="X378" s="12">
        <v>0</v>
      </c>
      <c r="Y378" s="30">
        <v>0</v>
      </c>
      <c r="Z378" s="63">
        <f t="shared" si="171"/>
        <v>0.4</v>
      </c>
      <c r="AA378" s="34">
        <f t="shared" si="172"/>
        <v>0</v>
      </c>
      <c r="AB378" s="12">
        <f t="shared" si="173"/>
        <v>0.4</v>
      </c>
      <c r="AC378" s="75">
        <f t="shared" si="174"/>
        <v>0.4</v>
      </c>
    </row>
    <row r="379" spans="1:29" outlineLevel="2" x14ac:dyDescent="0.2">
      <c r="A379" s="9" t="s">
        <v>79</v>
      </c>
      <c r="B379" s="10" t="s">
        <v>8</v>
      </c>
      <c r="C379" s="10" t="s">
        <v>13</v>
      </c>
      <c r="D379" s="10" t="s">
        <v>9</v>
      </c>
      <c r="E379" s="10" t="s">
        <v>10</v>
      </c>
      <c r="F379" s="10" t="s">
        <v>11</v>
      </c>
      <c r="G379" s="67">
        <v>24</v>
      </c>
      <c r="H379" s="10" t="s">
        <v>12</v>
      </c>
      <c r="I379" s="57">
        <v>1</v>
      </c>
      <c r="J379" s="57">
        <f t="shared" si="175"/>
        <v>0.2</v>
      </c>
      <c r="K379" s="57">
        <v>0</v>
      </c>
      <c r="L379" s="58">
        <v>0</v>
      </c>
      <c r="M379" s="27">
        <v>0</v>
      </c>
      <c r="N379" s="90">
        <f t="shared" si="169"/>
        <v>2.7777777777777776E-2</v>
      </c>
      <c r="O379" s="91">
        <f t="shared" si="170"/>
        <v>0</v>
      </c>
      <c r="P379" s="23">
        <v>3</v>
      </c>
      <c r="Q379" s="11">
        <f t="shared" si="176"/>
        <v>3</v>
      </c>
      <c r="R379" s="11">
        <v>0</v>
      </c>
      <c r="S379" s="12">
        <v>0</v>
      </c>
      <c r="T379" s="27">
        <v>0</v>
      </c>
      <c r="U379" s="23">
        <v>8</v>
      </c>
      <c r="V379" s="11">
        <f t="shared" si="177"/>
        <v>8</v>
      </c>
      <c r="W379" s="11">
        <v>0</v>
      </c>
      <c r="X379" s="12">
        <v>0</v>
      </c>
      <c r="Y379" s="30">
        <v>0</v>
      </c>
      <c r="Z379" s="63">
        <f t="shared" si="171"/>
        <v>2.2000000000000002</v>
      </c>
      <c r="AA379" s="34">
        <f t="shared" si="172"/>
        <v>0.60000000000000009</v>
      </c>
      <c r="AB379" s="12">
        <f t="shared" si="173"/>
        <v>1.6</v>
      </c>
      <c r="AC379" s="75">
        <f t="shared" si="174"/>
        <v>2.2000000000000002</v>
      </c>
    </row>
    <row r="380" spans="1:29" outlineLevel="2" x14ac:dyDescent="0.2">
      <c r="A380" s="9" t="s">
        <v>180</v>
      </c>
      <c r="B380" s="10" t="s">
        <v>8</v>
      </c>
      <c r="C380" s="10" t="s">
        <v>13</v>
      </c>
      <c r="D380" s="10" t="s">
        <v>9</v>
      </c>
      <c r="E380" s="10" t="s">
        <v>10</v>
      </c>
      <c r="F380" s="10" t="s">
        <v>11</v>
      </c>
      <c r="G380" s="67">
        <v>24</v>
      </c>
      <c r="H380" s="10" t="s">
        <v>12</v>
      </c>
      <c r="I380" s="57">
        <v>1</v>
      </c>
      <c r="J380" s="57">
        <f t="shared" si="175"/>
        <v>0.2</v>
      </c>
      <c r="K380" s="57">
        <v>0</v>
      </c>
      <c r="L380" s="58">
        <v>0</v>
      </c>
      <c r="M380" s="27">
        <v>0</v>
      </c>
      <c r="N380" s="90">
        <f t="shared" si="169"/>
        <v>2.7777777777777776E-2</v>
      </c>
      <c r="O380" s="91">
        <f t="shared" si="170"/>
        <v>0</v>
      </c>
      <c r="P380" s="23">
        <v>1</v>
      </c>
      <c r="Q380" s="11">
        <f t="shared" si="176"/>
        <v>1</v>
      </c>
      <c r="R380" s="11">
        <v>0</v>
      </c>
      <c r="S380" s="12">
        <v>0</v>
      </c>
      <c r="T380" s="27">
        <v>0</v>
      </c>
      <c r="U380" s="23">
        <v>2</v>
      </c>
      <c r="V380" s="11">
        <f t="shared" si="177"/>
        <v>2</v>
      </c>
      <c r="W380" s="11">
        <v>0</v>
      </c>
      <c r="X380" s="12">
        <v>0</v>
      </c>
      <c r="Y380" s="30">
        <v>0</v>
      </c>
      <c r="Z380" s="63">
        <f t="shared" si="171"/>
        <v>0.60000000000000009</v>
      </c>
      <c r="AA380" s="34">
        <f t="shared" si="172"/>
        <v>0.2</v>
      </c>
      <c r="AB380" s="12">
        <f t="shared" si="173"/>
        <v>0.4</v>
      </c>
      <c r="AC380" s="75">
        <f t="shared" si="174"/>
        <v>0.60000000000000009</v>
      </c>
    </row>
    <row r="381" spans="1:29" outlineLevel="2" x14ac:dyDescent="0.2">
      <c r="A381" s="103" t="s">
        <v>245</v>
      </c>
      <c r="B381" s="10" t="s">
        <v>8</v>
      </c>
      <c r="C381" s="10" t="s">
        <v>13</v>
      </c>
      <c r="D381" s="10" t="s">
        <v>9</v>
      </c>
      <c r="E381" s="10" t="s">
        <v>10</v>
      </c>
      <c r="F381" s="10" t="s">
        <v>11</v>
      </c>
      <c r="G381" s="67">
        <v>24</v>
      </c>
      <c r="H381" s="10" t="s">
        <v>12</v>
      </c>
      <c r="I381" s="57">
        <v>1</v>
      </c>
      <c r="J381" s="57">
        <f t="shared" si="175"/>
        <v>0.2</v>
      </c>
      <c r="K381" s="57">
        <v>0</v>
      </c>
      <c r="L381" s="58">
        <v>0</v>
      </c>
      <c r="M381" s="27">
        <v>0</v>
      </c>
      <c r="N381" s="90">
        <f t="shared" si="169"/>
        <v>2.7777777777777776E-2</v>
      </c>
      <c r="O381" s="91">
        <f t="shared" si="170"/>
        <v>0</v>
      </c>
      <c r="P381" s="23">
        <v>1</v>
      </c>
      <c r="Q381" s="11">
        <f t="shared" si="176"/>
        <v>1</v>
      </c>
      <c r="R381" s="11">
        <v>0</v>
      </c>
      <c r="S381" s="12">
        <v>0</v>
      </c>
      <c r="T381" s="27">
        <v>0</v>
      </c>
      <c r="U381" s="23">
        <v>3</v>
      </c>
      <c r="V381" s="11">
        <f t="shared" si="177"/>
        <v>3</v>
      </c>
      <c r="W381" s="11">
        <v>0</v>
      </c>
      <c r="X381" s="12">
        <v>0</v>
      </c>
      <c r="Y381" s="30">
        <v>0</v>
      </c>
      <c r="Z381" s="63">
        <f t="shared" si="171"/>
        <v>0.8</v>
      </c>
      <c r="AA381" s="34">
        <f t="shared" si="172"/>
        <v>0.2</v>
      </c>
      <c r="AB381" s="12">
        <f t="shared" si="173"/>
        <v>0.60000000000000009</v>
      </c>
      <c r="AC381" s="75">
        <f t="shared" si="174"/>
        <v>0.8</v>
      </c>
    </row>
    <row r="382" spans="1:29" outlineLevel="2" x14ac:dyDescent="0.2">
      <c r="A382" s="103" t="s">
        <v>298</v>
      </c>
      <c r="B382" s="10" t="s">
        <v>8</v>
      </c>
      <c r="C382" s="10" t="s">
        <v>13</v>
      </c>
      <c r="D382" s="10" t="s">
        <v>9</v>
      </c>
      <c r="E382" s="10" t="s">
        <v>10</v>
      </c>
      <c r="F382" s="10" t="s">
        <v>11</v>
      </c>
      <c r="G382" s="67">
        <v>24</v>
      </c>
      <c r="H382" s="10" t="s">
        <v>12</v>
      </c>
      <c r="I382" s="57">
        <v>1</v>
      </c>
      <c r="J382" s="57">
        <f t="shared" si="175"/>
        <v>0.2</v>
      </c>
      <c r="K382" s="57">
        <v>0</v>
      </c>
      <c r="L382" s="58">
        <v>0</v>
      </c>
      <c r="M382" s="27">
        <v>0</v>
      </c>
      <c r="N382" s="90">
        <f t="shared" si="169"/>
        <v>2.7777777777777776E-2</v>
      </c>
      <c r="O382" s="91">
        <f t="shared" si="170"/>
        <v>0</v>
      </c>
      <c r="P382" s="23">
        <v>3</v>
      </c>
      <c r="Q382" s="11">
        <f t="shared" si="176"/>
        <v>3</v>
      </c>
      <c r="R382" s="11">
        <v>0</v>
      </c>
      <c r="S382" s="12">
        <v>0</v>
      </c>
      <c r="T382" s="27">
        <v>0</v>
      </c>
      <c r="U382" s="23">
        <v>8</v>
      </c>
      <c r="V382" s="11">
        <f t="shared" si="177"/>
        <v>8</v>
      </c>
      <c r="W382" s="11">
        <v>0</v>
      </c>
      <c r="X382" s="12">
        <v>0</v>
      </c>
      <c r="Y382" s="30">
        <v>0</v>
      </c>
      <c r="Z382" s="63">
        <f t="shared" si="171"/>
        <v>2.2000000000000002</v>
      </c>
      <c r="AA382" s="34">
        <f t="shared" si="172"/>
        <v>0.60000000000000009</v>
      </c>
      <c r="AB382" s="12">
        <f t="shared" si="173"/>
        <v>1.6</v>
      </c>
      <c r="AC382" s="75">
        <f t="shared" si="174"/>
        <v>2.2000000000000002</v>
      </c>
    </row>
    <row r="383" spans="1:29" outlineLevel="2" x14ac:dyDescent="0.2">
      <c r="A383" s="103" t="s">
        <v>330</v>
      </c>
      <c r="B383" s="10" t="s">
        <v>8</v>
      </c>
      <c r="C383" s="10" t="s">
        <v>13</v>
      </c>
      <c r="D383" s="10" t="s">
        <v>9</v>
      </c>
      <c r="E383" s="10" t="s">
        <v>10</v>
      </c>
      <c r="F383" s="10" t="s">
        <v>11</v>
      </c>
      <c r="G383" s="67">
        <v>24</v>
      </c>
      <c r="H383" s="10" t="s">
        <v>12</v>
      </c>
      <c r="I383" s="57">
        <v>1</v>
      </c>
      <c r="J383" s="57">
        <f t="shared" si="175"/>
        <v>0.2</v>
      </c>
      <c r="K383" s="57">
        <v>0</v>
      </c>
      <c r="L383" s="58">
        <v>0</v>
      </c>
      <c r="M383" s="27">
        <v>0</v>
      </c>
      <c r="N383" s="90">
        <f t="shared" si="169"/>
        <v>2.7777777777777776E-2</v>
      </c>
      <c r="O383" s="91">
        <f t="shared" si="170"/>
        <v>0</v>
      </c>
      <c r="P383" s="23">
        <v>3</v>
      </c>
      <c r="Q383" s="11">
        <f t="shared" si="176"/>
        <v>3</v>
      </c>
      <c r="R383" s="11">
        <v>0</v>
      </c>
      <c r="S383" s="12">
        <v>0</v>
      </c>
      <c r="T383" s="27">
        <v>0</v>
      </c>
      <c r="U383" s="23">
        <v>6</v>
      </c>
      <c r="V383" s="11">
        <f t="shared" si="177"/>
        <v>6</v>
      </c>
      <c r="W383" s="11">
        <v>0</v>
      </c>
      <c r="X383" s="12">
        <v>0</v>
      </c>
      <c r="Y383" s="30">
        <v>0</v>
      </c>
      <c r="Z383" s="63">
        <f t="shared" si="171"/>
        <v>1.8</v>
      </c>
      <c r="AA383" s="34">
        <f t="shared" si="172"/>
        <v>0.60000000000000009</v>
      </c>
      <c r="AB383" s="12">
        <f t="shared" si="173"/>
        <v>1.2000000000000002</v>
      </c>
      <c r="AC383" s="75">
        <f t="shared" si="174"/>
        <v>1.8</v>
      </c>
    </row>
    <row r="384" spans="1:29" outlineLevel="2" x14ac:dyDescent="0.2">
      <c r="A384" s="103" t="s">
        <v>334</v>
      </c>
      <c r="B384" s="10" t="s">
        <v>8</v>
      </c>
      <c r="C384" s="10" t="s">
        <v>13</v>
      </c>
      <c r="D384" s="10" t="s">
        <v>9</v>
      </c>
      <c r="E384" s="10" t="s">
        <v>10</v>
      </c>
      <c r="F384" s="10" t="s">
        <v>11</v>
      </c>
      <c r="G384" s="67">
        <v>24</v>
      </c>
      <c r="H384" s="10" t="s">
        <v>12</v>
      </c>
      <c r="I384" s="57">
        <v>1</v>
      </c>
      <c r="J384" s="57">
        <f t="shared" si="175"/>
        <v>0.2</v>
      </c>
      <c r="K384" s="57">
        <v>0</v>
      </c>
      <c r="L384" s="58">
        <v>0</v>
      </c>
      <c r="M384" s="27">
        <v>0</v>
      </c>
      <c r="N384" s="90">
        <f t="shared" si="169"/>
        <v>2.7777777777777776E-2</v>
      </c>
      <c r="O384" s="91">
        <f t="shared" si="170"/>
        <v>0</v>
      </c>
      <c r="P384" s="23">
        <v>3</v>
      </c>
      <c r="Q384" s="11">
        <f t="shared" si="176"/>
        <v>3</v>
      </c>
      <c r="R384" s="11">
        <v>0</v>
      </c>
      <c r="S384" s="12">
        <v>0</v>
      </c>
      <c r="T384" s="27">
        <v>0</v>
      </c>
      <c r="U384" s="23">
        <v>8</v>
      </c>
      <c r="V384" s="11">
        <f t="shared" si="177"/>
        <v>8</v>
      </c>
      <c r="W384" s="11">
        <v>0</v>
      </c>
      <c r="X384" s="12">
        <v>0</v>
      </c>
      <c r="Y384" s="30">
        <v>0</v>
      </c>
      <c r="Z384" s="63">
        <f t="shared" si="171"/>
        <v>2.2000000000000002</v>
      </c>
      <c r="AA384" s="34">
        <f t="shared" si="172"/>
        <v>0.60000000000000009</v>
      </c>
      <c r="AB384" s="12">
        <f t="shared" si="173"/>
        <v>1.6</v>
      </c>
      <c r="AC384" s="75">
        <f t="shared" si="174"/>
        <v>2.2000000000000002</v>
      </c>
    </row>
    <row r="385" spans="1:35" outlineLevel="2" x14ac:dyDescent="0.2">
      <c r="A385" s="103" t="s">
        <v>409</v>
      </c>
      <c r="B385" s="10" t="s">
        <v>8</v>
      </c>
      <c r="C385" s="10" t="s">
        <v>13</v>
      </c>
      <c r="D385" s="10" t="s">
        <v>9</v>
      </c>
      <c r="E385" s="10" t="s">
        <v>10</v>
      </c>
      <c r="F385" s="10" t="s">
        <v>11</v>
      </c>
      <c r="G385" s="67">
        <v>24</v>
      </c>
      <c r="H385" s="10" t="s">
        <v>12</v>
      </c>
      <c r="I385" s="57">
        <v>1</v>
      </c>
      <c r="J385" s="57">
        <f t="shared" si="175"/>
        <v>0.2</v>
      </c>
      <c r="K385" s="57">
        <v>0</v>
      </c>
      <c r="L385" s="58">
        <v>0</v>
      </c>
      <c r="M385" s="27">
        <v>0</v>
      </c>
      <c r="N385" s="90">
        <f t="shared" si="169"/>
        <v>2.7777777777777776E-2</v>
      </c>
      <c r="O385" s="91">
        <f t="shared" si="170"/>
        <v>0</v>
      </c>
      <c r="P385" s="23">
        <v>2</v>
      </c>
      <c r="Q385" s="11">
        <f t="shared" si="176"/>
        <v>2</v>
      </c>
      <c r="R385" s="11">
        <v>0</v>
      </c>
      <c r="S385" s="12">
        <v>0</v>
      </c>
      <c r="T385" s="27">
        <v>0</v>
      </c>
      <c r="U385" s="23">
        <v>5</v>
      </c>
      <c r="V385" s="11">
        <f t="shared" si="177"/>
        <v>5</v>
      </c>
      <c r="W385" s="11">
        <v>0</v>
      </c>
      <c r="X385" s="12">
        <v>0</v>
      </c>
      <c r="Y385" s="30">
        <v>0</v>
      </c>
      <c r="Z385" s="63">
        <f t="shared" si="171"/>
        <v>1.4000000000000001</v>
      </c>
      <c r="AA385" s="34">
        <f t="shared" si="172"/>
        <v>0.4</v>
      </c>
      <c r="AB385" s="12">
        <f t="shared" si="173"/>
        <v>1</v>
      </c>
      <c r="AC385" s="75">
        <f t="shared" si="174"/>
        <v>1.4000000000000001</v>
      </c>
      <c r="AE385" s="87"/>
      <c r="AF385" s="138"/>
      <c r="AG385" s="139"/>
    </row>
    <row r="386" spans="1:35" outlineLevel="2" x14ac:dyDescent="0.2">
      <c r="A386" s="103" t="s">
        <v>425</v>
      </c>
      <c r="B386" s="10" t="s">
        <v>8</v>
      </c>
      <c r="C386" s="10" t="s">
        <v>13</v>
      </c>
      <c r="D386" s="10" t="s">
        <v>9</v>
      </c>
      <c r="E386" s="10" t="s">
        <v>10</v>
      </c>
      <c r="F386" s="10" t="s">
        <v>11</v>
      </c>
      <c r="G386" s="67">
        <v>24</v>
      </c>
      <c r="H386" s="10" t="s">
        <v>12</v>
      </c>
      <c r="I386" s="57">
        <v>1</v>
      </c>
      <c r="J386" s="57">
        <f t="shared" si="175"/>
        <v>0.2</v>
      </c>
      <c r="K386" s="57">
        <v>0</v>
      </c>
      <c r="L386" s="58">
        <v>0</v>
      </c>
      <c r="M386" s="27">
        <v>0</v>
      </c>
      <c r="N386" s="90">
        <f t="shared" si="169"/>
        <v>2.7777777777777776E-2</v>
      </c>
      <c r="O386" s="91">
        <f t="shared" si="170"/>
        <v>0</v>
      </c>
      <c r="P386" s="23">
        <v>1</v>
      </c>
      <c r="Q386" s="11">
        <f t="shared" si="176"/>
        <v>1</v>
      </c>
      <c r="R386" s="11">
        <v>0</v>
      </c>
      <c r="S386" s="12">
        <v>0</v>
      </c>
      <c r="T386" s="27">
        <v>0</v>
      </c>
      <c r="U386" s="23">
        <v>3</v>
      </c>
      <c r="V386" s="11">
        <f t="shared" si="177"/>
        <v>3</v>
      </c>
      <c r="W386" s="11">
        <v>0</v>
      </c>
      <c r="X386" s="12">
        <v>0</v>
      </c>
      <c r="Y386" s="30">
        <v>0</v>
      </c>
      <c r="Z386" s="63">
        <f t="shared" si="171"/>
        <v>0.8</v>
      </c>
      <c r="AA386" s="34">
        <f t="shared" si="172"/>
        <v>0.2</v>
      </c>
      <c r="AB386" s="12">
        <f t="shared" si="173"/>
        <v>0.60000000000000009</v>
      </c>
      <c r="AC386" s="75">
        <f t="shared" si="174"/>
        <v>0.8</v>
      </c>
      <c r="AE386" s="87"/>
      <c r="AF386" s="138"/>
      <c r="AG386" s="139"/>
    </row>
    <row r="387" spans="1:35" outlineLevel="2" x14ac:dyDescent="0.2">
      <c r="A387" s="9" t="s">
        <v>449</v>
      </c>
      <c r="B387" s="10" t="s">
        <v>8</v>
      </c>
      <c r="C387" s="10" t="s">
        <v>13</v>
      </c>
      <c r="D387" s="10" t="s">
        <v>9</v>
      </c>
      <c r="E387" s="10" t="s">
        <v>10</v>
      </c>
      <c r="F387" s="10" t="s">
        <v>11</v>
      </c>
      <c r="G387" s="67">
        <v>24</v>
      </c>
      <c r="H387" s="10" t="s">
        <v>12</v>
      </c>
      <c r="I387" s="57">
        <v>1</v>
      </c>
      <c r="J387" s="57">
        <f t="shared" si="175"/>
        <v>0.2</v>
      </c>
      <c r="K387" s="57">
        <v>0</v>
      </c>
      <c r="L387" s="58">
        <v>0</v>
      </c>
      <c r="M387" s="27">
        <v>0</v>
      </c>
      <c r="N387" s="90">
        <f t="shared" si="169"/>
        <v>2.7777777777777776E-2</v>
      </c>
      <c r="O387" s="91">
        <f t="shared" si="170"/>
        <v>0</v>
      </c>
      <c r="P387" s="23">
        <v>3</v>
      </c>
      <c r="Q387" s="11">
        <f t="shared" si="176"/>
        <v>3</v>
      </c>
      <c r="R387" s="11">
        <v>0</v>
      </c>
      <c r="S387" s="12">
        <v>0</v>
      </c>
      <c r="T387" s="27">
        <v>0</v>
      </c>
      <c r="U387" s="23">
        <v>3</v>
      </c>
      <c r="V387" s="11">
        <f t="shared" si="177"/>
        <v>3</v>
      </c>
      <c r="W387" s="11">
        <v>0</v>
      </c>
      <c r="X387" s="12">
        <v>0</v>
      </c>
      <c r="Y387" s="30">
        <v>0</v>
      </c>
      <c r="Z387" s="63">
        <f t="shared" si="171"/>
        <v>1.2000000000000002</v>
      </c>
      <c r="AA387" s="34">
        <f t="shared" si="172"/>
        <v>0.60000000000000009</v>
      </c>
      <c r="AB387" s="12">
        <f t="shared" si="173"/>
        <v>0.60000000000000009</v>
      </c>
      <c r="AC387" s="75">
        <f t="shared" si="174"/>
        <v>1.2000000000000002</v>
      </c>
      <c r="AE387" s="87"/>
      <c r="AF387" s="138"/>
      <c r="AG387" s="139"/>
    </row>
    <row r="388" spans="1:35" outlineLevel="2" x14ac:dyDescent="0.2">
      <c r="A388" s="103" t="s">
        <v>492</v>
      </c>
      <c r="B388" s="10" t="s">
        <v>8</v>
      </c>
      <c r="C388" s="10" t="s">
        <v>13</v>
      </c>
      <c r="D388" s="10" t="s">
        <v>9</v>
      </c>
      <c r="E388" s="10" t="s">
        <v>10</v>
      </c>
      <c r="F388" s="10" t="s">
        <v>11</v>
      </c>
      <c r="G388" s="67">
        <v>24</v>
      </c>
      <c r="H388" s="10" t="s">
        <v>12</v>
      </c>
      <c r="I388" s="57">
        <v>1</v>
      </c>
      <c r="J388" s="57">
        <f t="shared" si="175"/>
        <v>0.2</v>
      </c>
      <c r="K388" s="57">
        <v>0</v>
      </c>
      <c r="L388" s="58">
        <v>0</v>
      </c>
      <c r="M388" s="27">
        <v>0</v>
      </c>
      <c r="N388" s="90">
        <f t="shared" si="169"/>
        <v>2.7777777777777776E-2</v>
      </c>
      <c r="O388" s="91">
        <f t="shared" si="170"/>
        <v>0</v>
      </c>
      <c r="P388" s="23">
        <v>0</v>
      </c>
      <c r="Q388" s="11">
        <f t="shared" si="176"/>
        <v>0</v>
      </c>
      <c r="R388" s="11">
        <v>0</v>
      </c>
      <c r="S388" s="12">
        <v>0</v>
      </c>
      <c r="T388" s="27">
        <v>0</v>
      </c>
      <c r="U388" s="23">
        <v>2</v>
      </c>
      <c r="V388" s="11">
        <f t="shared" si="177"/>
        <v>2</v>
      </c>
      <c r="W388" s="11">
        <v>0</v>
      </c>
      <c r="X388" s="12">
        <v>0</v>
      </c>
      <c r="Y388" s="30">
        <v>0</v>
      </c>
      <c r="Z388" s="63">
        <f t="shared" si="171"/>
        <v>0.4</v>
      </c>
      <c r="AA388" s="34">
        <f t="shared" si="172"/>
        <v>0</v>
      </c>
      <c r="AB388" s="12">
        <f t="shared" si="173"/>
        <v>0.4</v>
      </c>
      <c r="AC388" s="75">
        <f t="shared" si="174"/>
        <v>0.4</v>
      </c>
      <c r="AE388" s="87"/>
      <c r="AF388" s="138"/>
      <c r="AG388" s="139"/>
    </row>
    <row r="389" spans="1:35" outlineLevel="2" x14ac:dyDescent="0.2">
      <c r="A389" s="103" t="s">
        <v>648</v>
      </c>
      <c r="B389" s="10" t="s">
        <v>8</v>
      </c>
      <c r="C389" s="10" t="s">
        <v>13</v>
      </c>
      <c r="D389" s="10" t="s">
        <v>443</v>
      </c>
      <c r="E389" s="10" t="s">
        <v>444</v>
      </c>
      <c r="F389" s="10" t="s">
        <v>445</v>
      </c>
      <c r="G389" s="67">
        <v>6</v>
      </c>
      <c r="H389" s="10" t="s">
        <v>37</v>
      </c>
      <c r="I389" s="57">
        <v>1</v>
      </c>
      <c r="J389" s="57">
        <f>(9+$AE$30)*I389</f>
        <v>13.5</v>
      </c>
      <c r="K389" s="57">
        <v>0</v>
      </c>
      <c r="L389" s="58">
        <v>4.5</v>
      </c>
      <c r="M389" s="27">
        <v>0</v>
      </c>
      <c r="N389" s="90">
        <f t="shared" si="169"/>
        <v>7.5</v>
      </c>
      <c r="O389" s="91">
        <f t="shared" si="170"/>
        <v>2.5</v>
      </c>
      <c r="P389" s="23">
        <v>0</v>
      </c>
      <c r="Q389" s="11">
        <v>0</v>
      </c>
      <c r="R389" s="11">
        <v>0</v>
      </c>
      <c r="S389" s="12">
        <v>0</v>
      </c>
      <c r="T389" s="27">
        <v>0</v>
      </c>
      <c r="U389" s="23">
        <v>12</v>
      </c>
      <c r="V389" s="11">
        <v>0.4</v>
      </c>
      <c r="W389" s="11">
        <v>0</v>
      </c>
      <c r="X389" s="12">
        <v>0.8</v>
      </c>
      <c r="Y389" s="30">
        <v>0</v>
      </c>
      <c r="Z389" s="63">
        <f t="shared" si="171"/>
        <v>9</v>
      </c>
      <c r="AA389" s="34">
        <f t="shared" si="172"/>
        <v>0</v>
      </c>
      <c r="AB389" s="12">
        <f t="shared" si="173"/>
        <v>9</v>
      </c>
      <c r="AC389" s="75">
        <f t="shared" si="174"/>
        <v>9</v>
      </c>
    </row>
    <row r="390" spans="1:35" outlineLevel="2" x14ac:dyDescent="0.2">
      <c r="A390" s="103" t="s">
        <v>648</v>
      </c>
      <c r="B390" s="10" t="s">
        <v>8</v>
      </c>
      <c r="C390" s="10" t="s">
        <v>13</v>
      </c>
      <c r="D390" s="10" t="s">
        <v>446</v>
      </c>
      <c r="E390" s="10" t="s">
        <v>447</v>
      </c>
      <c r="F390" s="10" t="s">
        <v>448</v>
      </c>
      <c r="G390" s="67">
        <v>3</v>
      </c>
      <c r="H390" s="10" t="s">
        <v>37</v>
      </c>
      <c r="I390" s="57">
        <v>1</v>
      </c>
      <c r="J390" s="57">
        <f>(4.5+$AE$30)*I390</f>
        <v>9</v>
      </c>
      <c r="K390" s="57">
        <v>0</v>
      </c>
      <c r="L390" s="58">
        <v>0</v>
      </c>
      <c r="M390" s="27">
        <v>0</v>
      </c>
      <c r="N390" s="90">
        <f t="shared" si="169"/>
        <v>10</v>
      </c>
      <c r="O390" s="91">
        <f t="shared" si="170"/>
        <v>0</v>
      </c>
      <c r="P390" s="23">
        <v>0</v>
      </c>
      <c r="Q390" s="11">
        <v>0</v>
      </c>
      <c r="R390" s="11">
        <v>0</v>
      </c>
      <c r="S390" s="12">
        <v>0</v>
      </c>
      <c r="T390" s="27">
        <v>0</v>
      </c>
      <c r="U390" s="23">
        <v>40</v>
      </c>
      <c r="V390" s="11">
        <v>2</v>
      </c>
      <c r="W390" s="11">
        <v>0</v>
      </c>
      <c r="X390" s="12">
        <v>0</v>
      </c>
      <c r="Y390" s="30">
        <v>0</v>
      </c>
      <c r="Z390" s="63">
        <f t="shared" si="171"/>
        <v>18</v>
      </c>
      <c r="AA390" s="34">
        <f t="shared" si="172"/>
        <v>0</v>
      </c>
      <c r="AB390" s="12">
        <f t="shared" si="173"/>
        <v>18</v>
      </c>
      <c r="AC390" s="75">
        <f t="shared" si="174"/>
        <v>18</v>
      </c>
    </row>
    <row r="391" spans="1:35" outlineLevel="2" x14ac:dyDescent="0.2">
      <c r="A391" s="9" t="s">
        <v>79</v>
      </c>
      <c r="B391" s="10" t="s">
        <v>8</v>
      </c>
      <c r="C391" s="10" t="s">
        <v>13</v>
      </c>
      <c r="D391" s="10" t="s">
        <v>34</v>
      </c>
      <c r="E391" s="10" t="s">
        <v>35</v>
      </c>
      <c r="F391" s="10" t="s">
        <v>36</v>
      </c>
      <c r="G391" s="67">
        <v>12</v>
      </c>
      <c r="H391" s="10" t="s">
        <v>37</v>
      </c>
      <c r="I391" s="57">
        <v>1</v>
      </c>
      <c r="J391" s="57">
        <f t="shared" ref="J391:J399" si="178">$AE$28</f>
        <v>0.02</v>
      </c>
      <c r="K391" s="57">
        <v>0</v>
      </c>
      <c r="L391" s="58">
        <v>0</v>
      </c>
      <c r="M391" s="27">
        <v>0</v>
      </c>
      <c r="N391" s="90">
        <f t="shared" si="169"/>
        <v>5.5555555555555558E-3</v>
      </c>
      <c r="O391" s="91">
        <f t="shared" si="170"/>
        <v>0</v>
      </c>
      <c r="P391" s="23">
        <v>5</v>
      </c>
      <c r="Q391" s="11">
        <f t="shared" ref="Q391:Q399" si="179">P391</f>
        <v>5</v>
      </c>
      <c r="R391" s="11">
        <v>0</v>
      </c>
      <c r="S391" s="12">
        <v>0</v>
      </c>
      <c r="T391" s="27">
        <v>0</v>
      </c>
      <c r="U391" s="23">
        <v>3</v>
      </c>
      <c r="V391" s="11">
        <f t="shared" ref="V391:V399" si="180">U391</f>
        <v>3</v>
      </c>
      <c r="W391" s="11">
        <v>0</v>
      </c>
      <c r="X391" s="12">
        <v>0</v>
      </c>
      <c r="Y391" s="30">
        <v>0</v>
      </c>
      <c r="Z391" s="63">
        <f t="shared" si="171"/>
        <v>0.16</v>
      </c>
      <c r="AA391" s="34">
        <f t="shared" si="172"/>
        <v>0.1</v>
      </c>
      <c r="AB391" s="12">
        <f t="shared" si="173"/>
        <v>0.06</v>
      </c>
      <c r="AC391" s="75">
        <f t="shared" si="174"/>
        <v>0.16</v>
      </c>
    </row>
    <row r="392" spans="1:35" outlineLevel="2" x14ac:dyDescent="0.2">
      <c r="A392" s="103" t="s">
        <v>122</v>
      </c>
      <c r="B392" s="10" t="s">
        <v>8</v>
      </c>
      <c r="C392" s="10" t="s">
        <v>13</v>
      </c>
      <c r="D392" s="10" t="s">
        <v>34</v>
      </c>
      <c r="E392" s="10" t="s">
        <v>35</v>
      </c>
      <c r="F392" s="10" t="s">
        <v>36</v>
      </c>
      <c r="G392" s="67">
        <v>12</v>
      </c>
      <c r="H392" s="10" t="s">
        <v>37</v>
      </c>
      <c r="I392" s="57">
        <v>1</v>
      </c>
      <c r="J392" s="57">
        <f t="shared" si="178"/>
        <v>0.02</v>
      </c>
      <c r="K392" s="57">
        <v>0</v>
      </c>
      <c r="L392" s="58">
        <v>0</v>
      </c>
      <c r="M392" s="27">
        <v>0</v>
      </c>
      <c r="N392" s="90">
        <f t="shared" si="169"/>
        <v>5.5555555555555558E-3</v>
      </c>
      <c r="O392" s="91">
        <f t="shared" si="170"/>
        <v>0</v>
      </c>
      <c r="P392" s="23">
        <v>0</v>
      </c>
      <c r="Q392" s="11">
        <f t="shared" si="179"/>
        <v>0</v>
      </c>
      <c r="R392" s="11">
        <v>0</v>
      </c>
      <c r="S392" s="12">
        <v>0</v>
      </c>
      <c r="T392" s="27">
        <v>0</v>
      </c>
      <c r="U392" s="23">
        <v>2</v>
      </c>
      <c r="V392" s="11">
        <f t="shared" si="180"/>
        <v>2</v>
      </c>
      <c r="W392" s="11">
        <v>0</v>
      </c>
      <c r="X392" s="12">
        <v>0</v>
      </c>
      <c r="Y392" s="30">
        <v>0</v>
      </c>
      <c r="Z392" s="63">
        <f t="shared" si="171"/>
        <v>0.04</v>
      </c>
      <c r="AA392" s="34">
        <f t="shared" si="172"/>
        <v>0</v>
      </c>
      <c r="AB392" s="12">
        <f t="shared" si="173"/>
        <v>0.04</v>
      </c>
      <c r="AC392" s="75">
        <f t="shared" si="174"/>
        <v>0.04</v>
      </c>
    </row>
    <row r="393" spans="1:35" outlineLevel="2" x14ac:dyDescent="0.2">
      <c r="A393" s="103" t="s">
        <v>245</v>
      </c>
      <c r="B393" s="10" t="s">
        <v>8</v>
      </c>
      <c r="C393" s="10" t="s">
        <v>13</v>
      </c>
      <c r="D393" s="10" t="s">
        <v>34</v>
      </c>
      <c r="E393" s="10" t="s">
        <v>35</v>
      </c>
      <c r="F393" s="10" t="s">
        <v>36</v>
      </c>
      <c r="G393" s="67">
        <v>12</v>
      </c>
      <c r="H393" s="10" t="s">
        <v>37</v>
      </c>
      <c r="I393" s="57">
        <v>1</v>
      </c>
      <c r="J393" s="57">
        <f t="shared" si="178"/>
        <v>0.02</v>
      </c>
      <c r="K393" s="57">
        <v>0</v>
      </c>
      <c r="L393" s="58">
        <v>0</v>
      </c>
      <c r="M393" s="27">
        <v>0</v>
      </c>
      <c r="N393" s="90">
        <f t="shared" si="169"/>
        <v>5.5555555555555558E-3</v>
      </c>
      <c r="O393" s="91">
        <f t="shared" si="170"/>
        <v>0</v>
      </c>
      <c r="P393" s="23">
        <v>3</v>
      </c>
      <c r="Q393" s="11">
        <f t="shared" si="179"/>
        <v>3</v>
      </c>
      <c r="R393" s="11">
        <v>0</v>
      </c>
      <c r="S393" s="12">
        <v>0</v>
      </c>
      <c r="T393" s="27">
        <v>0</v>
      </c>
      <c r="U393" s="23">
        <v>1</v>
      </c>
      <c r="V393" s="11">
        <f t="shared" si="180"/>
        <v>1</v>
      </c>
      <c r="W393" s="11">
        <v>0</v>
      </c>
      <c r="X393" s="12">
        <v>0</v>
      </c>
      <c r="Y393" s="30">
        <v>0</v>
      </c>
      <c r="Z393" s="63">
        <f t="shared" si="171"/>
        <v>0.08</v>
      </c>
      <c r="AA393" s="34">
        <f t="shared" si="172"/>
        <v>0.06</v>
      </c>
      <c r="AB393" s="12">
        <f t="shared" si="173"/>
        <v>0.02</v>
      </c>
      <c r="AC393" s="75">
        <f t="shared" si="174"/>
        <v>0.08</v>
      </c>
    </row>
    <row r="394" spans="1:35" outlineLevel="2" x14ac:dyDescent="0.2">
      <c r="A394" s="103" t="s">
        <v>298</v>
      </c>
      <c r="B394" s="10" t="s">
        <v>8</v>
      </c>
      <c r="C394" s="10" t="s">
        <v>13</v>
      </c>
      <c r="D394" s="10" t="s">
        <v>34</v>
      </c>
      <c r="E394" s="10" t="s">
        <v>35</v>
      </c>
      <c r="F394" s="10" t="s">
        <v>36</v>
      </c>
      <c r="G394" s="67">
        <v>12</v>
      </c>
      <c r="H394" s="10" t="s">
        <v>37</v>
      </c>
      <c r="I394" s="57">
        <v>1</v>
      </c>
      <c r="J394" s="57">
        <f t="shared" si="178"/>
        <v>0.02</v>
      </c>
      <c r="K394" s="57">
        <v>0</v>
      </c>
      <c r="L394" s="58">
        <v>0</v>
      </c>
      <c r="M394" s="27">
        <v>0</v>
      </c>
      <c r="N394" s="90">
        <f t="shared" si="169"/>
        <v>5.5555555555555558E-3</v>
      </c>
      <c r="O394" s="91">
        <f t="shared" si="170"/>
        <v>0</v>
      </c>
      <c r="P394" s="23">
        <v>0</v>
      </c>
      <c r="Q394" s="11">
        <f t="shared" si="179"/>
        <v>0</v>
      </c>
      <c r="R394" s="11">
        <v>0</v>
      </c>
      <c r="S394" s="12">
        <v>0</v>
      </c>
      <c r="T394" s="27">
        <v>0</v>
      </c>
      <c r="U394" s="23">
        <v>5</v>
      </c>
      <c r="V394" s="11">
        <f t="shared" si="180"/>
        <v>5</v>
      </c>
      <c r="W394" s="11">
        <v>0</v>
      </c>
      <c r="X394" s="12">
        <v>0</v>
      </c>
      <c r="Y394" s="30">
        <v>0</v>
      </c>
      <c r="Z394" s="63">
        <f t="shared" si="171"/>
        <v>0.1</v>
      </c>
      <c r="AA394" s="34">
        <f t="shared" si="172"/>
        <v>0</v>
      </c>
      <c r="AB394" s="12">
        <f t="shared" si="173"/>
        <v>0.1</v>
      </c>
      <c r="AC394" s="75">
        <f t="shared" si="174"/>
        <v>0.1</v>
      </c>
    </row>
    <row r="395" spans="1:35" outlineLevel="2" x14ac:dyDescent="0.2">
      <c r="A395" s="103" t="s">
        <v>334</v>
      </c>
      <c r="B395" s="10" t="s">
        <v>8</v>
      </c>
      <c r="C395" s="10" t="s">
        <v>13</v>
      </c>
      <c r="D395" s="10" t="s">
        <v>34</v>
      </c>
      <c r="E395" s="10" t="s">
        <v>35</v>
      </c>
      <c r="F395" s="10" t="s">
        <v>36</v>
      </c>
      <c r="G395" s="67">
        <v>12</v>
      </c>
      <c r="H395" s="10" t="s">
        <v>37</v>
      </c>
      <c r="I395" s="57">
        <v>1</v>
      </c>
      <c r="J395" s="57">
        <f t="shared" si="178"/>
        <v>0.02</v>
      </c>
      <c r="K395" s="57">
        <v>0</v>
      </c>
      <c r="L395" s="58">
        <v>0</v>
      </c>
      <c r="M395" s="27">
        <v>0</v>
      </c>
      <c r="N395" s="90">
        <f t="shared" si="169"/>
        <v>5.5555555555555558E-3</v>
      </c>
      <c r="O395" s="91">
        <f t="shared" si="170"/>
        <v>0</v>
      </c>
      <c r="P395" s="23">
        <v>5</v>
      </c>
      <c r="Q395" s="11">
        <f t="shared" si="179"/>
        <v>5</v>
      </c>
      <c r="R395" s="11">
        <v>0</v>
      </c>
      <c r="S395" s="12">
        <v>0</v>
      </c>
      <c r="T395" s="27">
        <v>0</v>
      </c>
      <c r="U395" s="23">
        <v>4</v>
      </c>
      <c r="V395" s="11">
        <f t="shared" si="180"/>
        <v>4</v>
      </c>
      <c r="W395" s="11">
        <v>0</v>
      </c>
      <c r="X395" s="12">
        <v>0</v>
      </c>
      <c r="Y395" s="30">
        <v>0</v>
      </c>
      <c r="Z395" s="63">
        <f t="shared" si="171"/>
        <v>0.18</v>
      </c>
      <c r="AA395" s="34">
        <f t="shared" si="172"/>
        <v>0.1</v>
      </c>
      <c r="AB395" s="12">
        <f t="shared" si="173"/>
        <v>0.08</v>
      </c>
      <c r="AC395" s="75">
        <f t="shared" si="174"/>
        <v>0.18</v>
      </c>
    </row>
    <row r="396" spans="1:35" outlineLevel="2" x14ac:dyDescent="0.2">
      <c r="A396" s="103" t="s">
        <v>409</v>
      </c>
      <c r="B396" s="10" t="s">
        <v>8</v>
      </c>
      <c r="C396" s="10" t="s">
        <v>13</v>
      </c>
      <c r="D396" s="10" t="s">
        <v>34</v>
      </c>
      <c r="E396" s="10" t="s">
        <v>35</v>
      </c>
      <c r="F396" s="10" t="s">
        <v>36</v>
      </c>
      <c r="G396" s="67">
        <v>12</v>
      </c>
      <c r="H396" s="10" t="s">
        <v>37</v>
      </c>
      <c r="I396" s="57">
        <v>1</v>
      </c>
      <c r="J396" s="57">
        <f t="shared" si="178"/>
        <v>0.02</v>
      </c>
      <c r="K396" s="57">
        <v>0</v>
      </c>
      <c r="L396" s="58">
        <v>0</v>
      </c>
      <c r="M396" s="27">
        <v>0</v>
      </c>
      <c r="N396" s="90">
        <f t="shared" si="169"/>
        <v>5.5555555555555558E-3</v>
      </c>
      <c r="O396" s="91">
        <f t="shared" si="170"/>
        <v>0</v>
      </c>
      <c r="P396" s="23">
        <v>5</v>
      </c>
      <c r="Q396" s="11">
        <f t="shared" si="179"/>
        <v>5</v>
      </c>
      <c r="R396" s="11">
        <v>0</v>
      </c>
      <c r="S396" s="12">
        <v>0</v>
      </c>
      <c r="T396" s="27">
        <v>0</v>
      </c>
      <c r="U396" s="23">
        <v>3</v>
      </c>
      <c r="V396" s="11">
        <f t="shared" si="180"/>
        <v>3</v>
      </c>
      <c r="W396" s="11">
        <v>0</v>
      </c>
      <c r="X396" s="12">
        <v>0</v>
      </c>
      <c r="Y396" s="30">
        <v>0</v>
      </c>
      <c r="Z396" s="63">
        <f t="shared" si="171"/>
        <v>0.16</v>
      </c>
      <c r="AA396" s="34">
        <f t="shared" si="172"/>
        <v>0.1</v>
      </c>
      <c r="AB396" s="12">
        <f t="shared" si="173"/>
        <v>0.06</v>
      </c>
      <c r="AC396" s="75">
        <f t="shared" si="174"/>
        <v>0.16</v>
      </c>
    </row>
    <row r="397" spans="1:35" outlineLevel="2" x14ac:dyDescent="0.2">
      <c r="A397" s="103" t="s">
        <v>425</v>
      </c>
      <c r="B397" s="10" t="s">
        <v>8</v>
      </c>
      <c r="C397" s="10" t="s">
        <v>13</v>
      </c>
      <c r="D397" s="10" t="s">
        <v>34</v>
      </c>
      <c r="E397" s="10" t="s">
        <v>35</v>
      </c>
      <c r="F397" s="10" t="s">
        <v>36</v>
      </c>
      <c r="G397" s="67">
        <v>12</v>
      </c>
      <c r="H397" s="10" t="s">
        <v>37</v>
      </c>
      <c r="I397" s="57">
        <v>1</v>
      </c>
      <c r="J397" s="57">
        <f t="shared" si="178"/>
        <v>0.02</v>
      </c>
      <c r="K397" s="57">
        <v>0</v>
      </c>
      <c r="L397" s="58">
        <v>0</v>
      </c>
      <c r="M397" s="27">
        <v>0</v>
      </c>
      <c r="N397" s="90">
        <f t="shared" si="169"/>
        <v>5.5555555555555558E-3</v>
      </c>
      <c r="O397" s="91">
        <f t="shared" si="170"/>
        <v>0</v>
      </c>
      <c r="P397" s="23">
        <v>1</v>
      </c>
      <c r="Q397" s="11">
        <f t="shared" si="179"/>
        <v>1</v>
      </c>
      <c r="R397" s="11">
        <v>0</v>
      </c>
      <c r="S397" s="12">
        <v>0</v>
      </c>
      <c r="T397" s="27">
        <v>0</v>
      </c>
      <c r="U397" s="23">
        <v>1</v>
      </c>
      <c r="V397" s="11">
        <f t="shared" si="180"/>
        <v>1</v>
      </c>
      <c r="W397" s="11">
        <v>0</v>
      </c>
      <c r="X397" s="12">
        <v>0</v>
      </c>
      <c r="Y397" s="30">
        <v>0</v>
      </c>
      <c r="Z397" s="63">
        <f t="shared" si="171"/>
        <v>0.04</v>
      </c>
      <c r="AA397" s="34">
        <f t="shared" si="172"/>
        <v>0.02</v>
      </c>
      <c r="AB397" s="12">
        <f t="shared" si="173"/>
        <v>0.02</v>
      </c>
      <c r="AC397" s="75">
        <f t="shared" si="174"/>
        <v>0.04</v>
      </c>
    </row>
    <row r="398" spans="1:35" outlineLevel="2" x14ac:dyDescent="0.2">
      <c r="A398" s="103" t="s">
        <v>492</v>
      </c>
      <c r="B398" s="10" t="s">
        <v>8</v>
      </c>
      <c r="C398" s="10" t="s">
        <v>13</v>
      </c>
      <c r="D398" s="10" t="s">
        <v>34</v>
      </c>
      <c r="E398" s="10" t="s">
        <v>35</v>
      </c>
      <c r="F398" s="10" t="s">
        <v>36</v>
      </c>
      <c r="G398" s="67">
        <v>12</v>
      </c>
      <c r="H398" s="10" t="s">
        <v>37</v>
      </c>
      <c r="I398" s="57">
        <v>1</v>
      </c>
      <c r="J398" s="57">
        <f t="shared" si="178"/>
        <v>0.02</v>
      </c>
      <c r="K398" s="57">
        <v>0</v>
      </c>
      <c r="L398" s="58">
        <v>0</v>
      </c>
      <c r="M398" s="27">
        <v>0</v>
      </c>
      <c r="N398" s="90">
        <f t="shared" si="169"/>
        <v>5.5555555555555558E-3</v>
      </c>
      <c r="O398" s="91">
        <f t="shared" si="170"/>
        <v>0</v>
      </c>
      <c r="P398" s="23">
        <v>0</v>
      </c>
      <c r="Q398" s="11">
        <f t="shared" si="179"/>
        <v>0</v>
      </c>
      <c r="R398" s="11">
        <v>0</v>
      </c>
      <c r="S398" s="12">
        <v>0</v>
      </c>
      <c r="T398" s="27">
        <v>0</v>
      </c>
      <c r="U398" s="23">
        <v>1</v>
      </c>
      <c r="V398" s="11">
        <f t="shared" si="180"/>
        <v>1</v>
      </c>
      <c r="W398" s="11">
        <v>0</v>
      </c>
      <c r="X398" s="12">
        <v>0</v>
      </c>
      <c r="Y398" s="30">
        <v>0</v>
      </c>
      <c r="Z398" s="63">
        <f t="shared" si="171"/>
        <v>0.02</v>
      </c>
      <c r="AA398" s="34">
        <f t="shared" si="172"/>
        <v>0</v>
      </c>
      <c r="AB398" s="12">
        <f t="shared" si="173"/>
        <v>0.02</v>
      </c>
      <c r="AC398" s="75">
        <f t="shared" si="174"/>
        <v>0.02</v>
      </c>
    </row>
    <row r="399" spans="1:35" outlineLevel="2" x14ac:dyDescent="0.2">
      <c r="A399" s="103" t="s">
        <v>581</v>
      </c>
      <c r="B399" s="10" t="s">
        <v>8</v>
      </c>
      <c r="C399" s="10" t="s">
        <v>13</v>
      </c>
      <c r="D399" s="10" t="s">
        <v>34</v>
      </c>
      <c r="E399" s="10" t="s">
        <v>35</v>
      </c>
      <c r="F399" s="10" t="s">
        <v>36</v>
      </c>
      <c r="G399" s="67">
        <v>12</v>
      </c>
      <c r="H399" s="10" t="s">
        <v>37</v>
      </c>
      <c r="I399" s="57">
        <v>1</v>
      </c>
      <c r="J399" s="57">
        <f t="shared" si="178"/>
        <v>0.02</v>
      </c>
      <c r="K399" s="57">
        <v>0</v>
      </c>
      <c r="L399" s="58">
        <v>0</v>
      </c>
      <c r="M399" s="27">
        <v>0</v>
      </c>
      <c r="N399" s="90">
        <f t="shared" si="169"/>
        <v>5.5555555555555558E-3</v>
      </c>
      <c r="O399" s="91">
        <f t="shared" si="170"/>
        <v>0</v>
      </c>
      <c r="P399" s="23">
        <v>0</v>
      </c>
      <c r="Q399" s="11">
        <f t="shared" si="179"/>
        <v>0</v>
      </c>
      <c r="R399" s="11">
        <v>0</v>
      </c>
      <c r="S399" s="12">
        <v>0</v>
      </c>
      <c r="T399" s="27">
        <v>0</v>
      </c>
      <c r="U399" s="23">
        <v>1</v>
      </c>
      <c r="V399" s="11">
        <f t="shared" si="180"/>
        <v>1</v>
      </c>
      <c r="W399" s="11">
        <v>0</v>
      </c>
      <c r="X399" s="12">
        <v>0</v>
      </c>
      <c r="Y399" s="30">
        <v>0</v>
      </c>
      <c r="Z399" s="63">
        <f t="shared" si="171"/>
        <v>0.02</v>
      </c>
      <c r="AA399" s="34">
        <f t="shared" si="172"/>
        <v>0</v>
      </c>
      <c r="AB399" s="12">
        <f t="shared" si="173"/>
        <v>0.02</v>
      </c>
      <c r="AC399" s="75">
        <f t="shared" si="174"/>
        <v>0.02</v>
      </c>
    </row>
    <row r="400" spans="1:35" s="71" customFormat="1" outlineLevel="2" x14ac:dyDescent="0.2">
      <c r="A400" s="9" t="s">
        <v>7</v>
      </c>
      <c r="B400" s="10" t="s">
        <v>29</v>
      </c>
      <c r="C400" s="10" t="s">
        <v>13</v>
      </c>
      <c r="D400" s="10" t="s">
        <v>30</v>
      </c>
      <c r="E400" s="10" t="s">
        <v>31</v>
      </c>
      <c r="F400" s="10" t="s">
        <v>32</v>
      </c>
      <c r="G400" s="67">
        <v>6</v>
      </c>
      <c r="H400" s="10" t="s">
        <v>33</v>
      </c>
      <c r="I400" s="57">
        <v>0</v>
      </c>
      <c r="J400" s="57">
        <f t="shared" ref="J400:J409" si="181">24*I400</f>
        <v>0</v>
      </c>
      <c r="K400" s="57">
        <v>0</v>
      </c>
      <c r="L400" s="58">
        <v>3</v>
      </c>
      <c r="M400" s="27">
        <v>0</v>
      </c>
      <c r="N400" s="90">
        <f t="shared" si="169"/>
        <v>0</v>
      </c>
      <c r="O400" s="91">
        <f t="shared" si="170"/>
        <v>1.6666666666666667</v>
      </c>
      <c r="P400" s="23">
        <v>0</v>
      </c>
      <c r="Q400" s="11">
        <v>0</v>
      </c>
      <c r="R400" s="11">
        <v>0</v>
      </c>
      <c r="S400" s="12">
        <v>0</v>
      </c>
      <c r="T400" s="27">
        <v>0</v>
      </c>
      <c r="U400" s="23">
        <v>30</v>
      </c>
      <c r="V400" s="11">
        <v>1</v>
      </c>
      <c r="W400" s="11">
        <v>0</v>
      </c>
      <c r="X400" s="12">
        <v>1</v>
      </c>
      <c r="Y400" s="30">
        <v>0</v>
      </c>
      <c r="Z400" s="63">
        <f t="shared" si="171"/>
        <v>3</v>
      </c>
      <c r="AA400" s="34">
        <f t="shared" si="172"/>
        <v>0</v>
      </c>
      <c r="AB400" s="12">
        <f t="shared" si="173"/>
        <v>3</v>
      </c>
      <c r="AC400" s="75">
        <f t="shared" si="174"/>
        <v>3</v>
      </c>
      <c r="AD400" s="96"/>
      <c r="AE400" s="96"/>
      <c r="AF400" s="181"/>
      <c r="AG400" s="141"/>
      <c r="AH400" s="141"/>
      <c r="AI400" s="181"/>
    </row>
    <row r="401" spans="1:35" s="71" customFormat="1" outlineLevel="2" x14ac:dyDescent="0.2">
      <c r="A401" s="103" t="s">
        <v>38</v>
      </c>
      <c r="B401" s="10" t="s">
        <v>29</v>
      </c>
      <c r="C401" s="10" t="s">
        <v>13</v>
      </c>
      <c r="D401" s="10" t="s">
        <v>30</v>
      </c>
      <c r="E401" s="10" t="s">
        <v>31</v>
      </c>
      <c r="F401" s="10" t="s">
        <v>32</v>
      </c>
      <c r="G401" s="67">
        <v>6</v>
      </c>
      <c r="H401" s="10" t="s">
        <v>33</v>
      </c>
      <c r="I401" s="57">
        <v>0</v>
      </c>
      <c r="J401" s="57">
        <f t="shared" si="181"/>
        <v>0</v>
      </c>
      <c r="K401" s="57"/>
      <c r="L401" s="58">
        <v>4</v>
      </c>
      <c r="M401" s="27">
        <v>0</v>
      </c>
      <c r="N401" s="90">
        <f t="shared" si="169"/>
        <v>0</v>
      </c>
      <c r="O401" s="91">
        <f t="shared" si="170"/>
        <v>2.2222222222222223</v>
      </c>
      <c r="P401" s="23">
        <v>0</v>
      </c>
      <c r="Q401" s="11">
        <v>0</v>
      </c>
      <c r="R401" s="11">
        <v>0</v>
      </c>
      <c r="S401" s="12">
        <v>0</v>
      </c>
      <c r="T401" s="27"/>
      <c r="U401" s="23">
        <v>30</v>
      </c>
      <c r="V401" s="11">
        <v>1</v>
      </c>
      <c r="W401" s="11"/>
      <c r="X401" s="12">
        <v>1</v>
      </c>
      <c r="Y401" s="30">
        <v>0</v>
      </c>
      <c r="Z401" s="63">
        <f t="shared" si="171"/>
        <v>4</v>
      </c>
      <c r="AA401" s="34">
        <f t="shared" si="172"/>
        <v>0</v>
      </c>
      <c r="AB401" s="12">
        <f t="shared" si="173"/>
        <v>4</v>
      </c>
      <c r="AC401" s="75">
        <f t="shared" si="174"/>
        <v>4</v>
      </c>
      <c r="AD401" s="96"/>
      <c r="AE401" s="96"/>
      <c r="AF401" s="181"/>
      <c r="AG401" s="141"/>
      <c r="AH401" s="141"/>
      <c r="AI401" s="181"/>
    </row>
    <row r="402" spans="1:35" s="71" customFormat="1" outlineLevel="2" x14ac:dyDescent="0.2">
      <c r="A402" s="103" t="s">
        <v>79</v>
      </c>
      <c r="B402" s="10" t="s">
        <v>29</v>
      </c>
      <c r="C402" s="10" t="s">
        <v>13</v>
      </c>
      <c r="D402" s="10" t="s">
        <v>30</v>
      </c>
      <c r="E402" s="10" t="s">
        <v>31</v>
      </c>
      <c r="F402" s="10" t="s">
        <v>32</v>
      </c>
      <c r="G402" s="67">
        <v>6</v>
      </c>
      <c r="H402" s="10" t="s">
        <v>33</v>
      </c>
      <c r="I402" s="57">
        <v>0.25</v>
      </c>
      <c r="J402" s="57">
        <f t="shared" si="181"/>
        <v>6</v>
      </c>
      <c r="K402" s="57"/>
      <c r="L402" s="58">
        <v>7</v>
      </c>
      <c r="M402" s="27">
        <v>0</v>
      </c>
      <c r="N402" s="90">
        <f t="shared" si="169"/>
        <v>3.3333333333333335</v>
      </c>
      <c r="O402" s="91">
        <f t="shared" si="170"/>
        <v>3.8888888888888888</v>
      </c>
      <c r="P402" s="23">
        <v>0</v>
      </c>
      <c r="Q402" s="11">
        <v>0</v>
      </c>
      <c r="R402" s="11">
        <v>0</v>
      </c>
      <c r="S402" s="12">
        <v>0</v>
      </c>
      <c r="T402" s="27"/>
      <c r="U402" s="23">
        <v>30</v>
      </c>
      <c r="V402" s="11">
        <v>1</v>
      </c>
      <c r="W402" s="11"/>
      <c r="X402" s="12">
        <v>1</v>
      </c>
      <c r="Y402" s="30">
        <v>0</v>
      </c>
      <c r="Z402" s="63">
        <f t="shared" si="171"/>
        <v>13</v>
      </c>
      <c r="AA402" s="34">
        <f t="shared" si="172"/>
        <v>0</v>
      </c>
      <c r="AB402" s="12">
        <f t="shared" si="173"/>
        <v>13</v>
      </c>
      <c r="AC402" s="75">
        <f t="shared" si="174"/>
        <v>13</v>
      </c>
      <c r="AD402" s="96"/>
      <c r="AE402" s="96"/>
      <c r="AF402" s="181"/>
      <c r="AG402" s="141"/>
      <c r="AH402" s="141"/>
      <c r="AI402" s="181"/>
    </row>
    <row r="403" spans="1:35" s="71" customFormat="1" outlineLevel="2" x14ac:dyDescent="0.2">
      <c r="A403" s="103" t="s">
        <v>122</v>
      </c>
      <c r="B403" s="10" t="s">
        <v>29</v>
      </c>
      <c r="C403" s="10" t="s">
        <v>13</v>
      </c>
      <c r="D403" s="10" t="s">
        <v>30</v>
      </c>
      <c r="E403" s="10" t="s">
        <v>31</v>
      </c>
      <c r="F403" s="10" t="s">
        <v>32</v>
      </c>
      <c r="G403" s="67">
        <v>6</v>
      </c>
      <c r="H403" s="10" t="s">
        <v>33</v>
      </c>
      <c r="I403" s="57">
        <v>0.25</v>
      </c>
      <c r="J403" s="57">
        <f t="shared" si="181"/>
        <v>6</v>
      </c>
      <c r="K403" s="57">
        <v>0</v>
      </c>
      <c r="L403" s="58">
        <v>3</v>
      </c>
      <c r="M403" s="27">
        <v>0</v>
      </c>
      <c r="N403" s="90">
        <f t="shared" si="169"/>
        <v>3.3333333333333335</v>
      </c>
      <c r="O403" s="91">
        <f t="shared" si="170"/>
        <v>1.6666666666666667</v>
      </c>
      <c r="P403" s="23">
        <v>0</v>
      </c>
      <c r="Q403" s="11">
        <v>0</v>
      </c>
      <c r="R403" s="11">
        <v>0</v>
      </c>
      <c r="S403" s="12">
        <v>0</v>
      </c>
      <c r="T403" s="27">
        <v>0</v>
      </c>
      <c r="U403" s="23">
        <v>30</v>
      </c>
      <c r="V403" s="11">
        <v>1</v>
      </c>
      <c r="W403" s="11">
        <v>0</v>
      </c>
      <c r="X403" s="12">
        <v>1</v>
      </c>
      <c r="Y403" s="30">
        <v>0</v>
      </c>
      <c r="Z403" s="63">
        <f t="shared" si="171"/>
        <v>9</v>
      </c>
      <c r="AA403" s="34">
        <f t="shared" si="172"/>
        <v>0</v>
      </c>
      <c r="AB403" s="12">
        <f t="shared" si="173"/>
        <v>9</v>
      </c>
      <c r="AC403" s="75">
        <f t="shared" si="174"/>
        <v>9</v>
      </c>
      <c r="AD403" s="96"/>
      <c r="AE403" s="96"/>
      <c r="AF403" s="181"/>
      <c r="AG403" s="141"/>
      <c r="AH403" s="141"/>
      <c r="AI403" s="181"/>
    </row>
    <row r="404" spans="1:35" s="71" customFormat="1" outlineLevel="2" x14ac:dyDescent="0.2">
      <c r="A404" s="103" t="s">
        <v>330</v>
      </c>
      <c r="B404" s="10" t="s">
        <v>29</v>
      </c>
      <c r="C404" s="10" t="s">
        <v>13</v>
      </c>
      <c r="D404" s="10" t="s">
        <v>30</v>
      </c>
      <c r="E404" s="10" t="s">
        <v>31</v>
      </c>
      <c r="F404" s="10" t="s">
        <v>32</v>
      </c>
      <c r="G404" s="67">
        <v>6</v>
      </c>
      <c r="H404" s="10" t="s">
        <v>33</v>
      </c>
      <c r="I404" s="57">
        <v>0</v>
      </c>
      <c r="J404" s="57">
        <f t="shared" si="181"/>
        <v>0</v>
      </c>
      <c r="K404" s="57"/>
      <c r="L404" s="58">
        <v>3</v>
      </c>
      <c r="M404" s="27">
        <v>0</v>
      </c>
      <c r="N404" s="90">
        <f t="shared" si="169"/>
        <v>0</v>
      </c>
      <c r="O404" s="91">
        <f t="shared" si="170"/>
        <v>1.6666666666666667</v>
      </c>
      <c r="P404" s="23">
        <v>0</v>
      </c>
      <c r="Q404" s="11">
        <v>0</v>
      </c>
      <c r="R404" s="11">
        <v>0</v>
      </c>
      <c r="S404" s="12">
        <v>0</v>
      </c>
      <c r="T404" s="27"/>
      <c r="U404" s="23">
        <v>30</v>
      </c>
      <c r="V404" s="11">
        <v>1</v>
      </c>
      <c r="W404" s="11"/>
      <c r="X404" s="12">
        <v>1</v>
      </c>
      <c r="Y404" s="30">
        <v>0</v>
      </c>
      <c r="Z404" s="63">
        <f t="shared" si="171"/>
        <v>3</v>
      </c>
      <c r="AA404" s="34">
        <f t="shared" si="172"/>
        <v>0</v>
      </c>
      <c r="AB404" s="12">
        <f t="shared" si="173"/>
        <v>3</v>
      </c>
      <c r="AC404" s="75">
        <f t="shared" si="174"/>
        <v>3</v>
      </c>
      <c r="AD404" s="96"/>
      <c r="AE404" s="96"/>
      <c r="AF404" s="181"/>
      <c r="AG404" s="141"/>
      <c r="AH404" s="141"/>
      <c r="AI404" s="181"/>
    </row>
    <row r="405" spans="1:35" s="71" customFormat="1" outlineLevel="2" x14ac:dyDescent="0.2">
      <c r="A405" s="103" t="s">
        <v>409</v>
      </c>
      <c r="B405" s="10" t="s">
        <v>29</v>
      </c>
      <c r="C405" s="10" t="s">
        <v>13</v>
      </c>
      <c r="D405" s="10" t="s">
        <v>30</v>
      </c>
      <c r="E405" s="10" t="s">
        <v>31</v>
      </c>
      <c r="F405" s="10" t="s">
        <v>32</v>
      </c>
      <c r="G405" s="67">
        <v>6</v>
      </c>
      <c r="H405" s="10" t="s">
        <v>33</v>
      </c>
      <c r="I405" s="57">
        <v>0.125</v>
      </c>
      <c r="J405" s="57">
        <f t="shared" si="181"/>
        <v>3</v>
      </c>
      <c r="K405" s="57"/>
      <c r="L405" s="58">
        <v>0</v>
      </c>
      <c r="M405" s="27">
        <v>0</v>
      </c>
      <c r="N405" s="90">
        <f t="shared" si="169"/>
        <v>1.6666666666666667</v>
      </c>
      <c r="O405" s="91">
        <f t="shared" si="170"/>
        <v>0</v>
      </c>
      <c r="P405" s="23">
        <v>0</v>
      </c>
      <c r="Q405" s="11">
        <v>0</v>
      </c>
      <c r="R405" s="11">
        <v>0</v>
      </c>
      <c r="S405" s="12">
        <v>0</v>
      </c>
      <c r="T405" s="27"/>
      <c r="U405" s="23">
        <v>30</v>
      </c>
      <c r="V405" s="11">
        <v>1</v>
      </c>
      <c r="W405" s="11"/>
      <c r="X405" s="12">
        <v>1</v>
      </c>
      <c r="Y405" s="30">
        <v>0</v>
      </c>
      <c r="Z405" s="63">
        <f t="shared" si="171"/>
        <v>3</v>
      </c>
      <c r="AA405" s="34">
        <f t="shared" si="172"/>
        <v>0</v>
      </c>
      <c r="AB405" s="12">
        <f t="shared" si="173"/>
        <v>3</v>
      </c>
      <c r="AC405" s="75">
        <f t="shared" si="174"/>
        <v>3</v>
      </c>
      <c r="AD405" s="96"/>
      <c r="AE405" s="96"/>
      <c r="AF405" s="181"/>
      <c r="AG405" s="141"/>
      <c r="AH405" s="141"/>
      <c r="AI405" s="181"/>
    </row>
    <row r="406" spans="1:35" s="71" customFormat="1" outlineLevel="2" x14ac:dyDescent="0.2">
      <c r="A406" s="103" t="s">
        <v>425</v>
      </c>
      <c r="B406" s="10" t="s">
        <v>29</v>
      </c>
      <c r="C406" s="10" t="s">
        <v>13</v>
      </c>
      <c r="D406" s="10" t="s">
        <v>30</v>
      </c>
      <c r="E406" s="10" t="s">
        <v>31</v>
      </c>
      <c r="F406" s="10" t="s">
        <v>32</v>
      </c>
      <c r="G406" s="67">
        <v>6</v>
      </c>
      <c r="H406" s="10" t="s">
        <v>33</v>
      </c>
      <c r="I406" s="57">
        <v>0</v>
      </c>
      <c r="J406" s="57">
        <f t="shared" si="181"/>
        <v>0</v>
      </c>
      <c r="K406" s="57"/>
      <c r="L406" s="58">
        <v>3</v>
      </c>
      <c r="M406" s="27">
        <v>0</v>
      </c>
      <c r="N406" s="90">
        <f t="shared" si="169"/>
        <v>0</v>
      </c>
      <c r="O406" s="91">
        <f t="shared" si="170"/>
        <v>1.6666666666666667</v>
      </c>
      <c r="P406" s="23">
        <v>0</v>
      </c>
      <c r="Q406" s="11">
        <v>0</v>
      </c>
      <c r="R406" s="11">
        <v>0</v>
      </c>
      <c r="S406" s="12">
        <v>0</v>
      </c>
      <c r="T406" s="27"/>
      <c r="U406" s="23">
        <v>30</v>
      </c>
      <c r="V406" s="11">
        <v>1</v>
      </c>
      <c r="W406" s="11"/>
      <c r="X406" s="12">
        <v>1</v>
      </c>
      <c r="Y406" s="30">
        <v>0</v>
      </c>
      <c r="Z406" s="63">
        <f t="shared" si="171"/>
        <v>3</v>
      </c>
      <c r="AA406" s="34">
        <f t="shared" si="172"/>
        <v>0</v>
      </c>
      <c r="AB406" s="12">
        <f t="shared" si="173"/>
        <v>3</v>
      </c>
      <c r="AC406" s="75">
        <f t="shared" si="174"/>
        <v>3</v>
      </c>
      <c r="AD406" s="96"/>
      <c r="AE406" s="96"/>
      <c r="AF406" s="181"/>
      <c r="AG406" s="141"/>
      <c r="AH406" s="141"/>
      <c r="AI406" s="181"/>
    </row>
    <row r="407" spans="1:35" s="71" customFormat="1" outlineLevel="2" x14ac:dyDescent="0.2">
      <c r="A407" s="103" t="s">
        <v>449</v>
      </c>
      <c r="B407" s="10" t="s">
        <v>29</v>
      </c>
      <c r="C407" s="10" t="s">
        <v>13</v>
      </c>
      <c r="D407" s="10" t="s">
        <v>30</v>
      </c>
      <c r="E407" s="10" t="s">
        <v>31</v>
      </c>
      <c r="F407" s="10" t="s">
        <v>32</v>
      </c>
      <c r="G407" s="67">
        <v>6</v>
      </c>
      <c r="H407" s="10" t="s">
        <v>33</v>
      </c>
      <c r="I407" s="57">
        <v>0</v>
      </c>
      <c r="J407" s="57">
        <f t="shared" si="181"/>
        <v>0</v>
      </c>
      <c r="K407" s="57"/>
      <c r="L407" s="58">
        <v>3</v>
      </c>
      <c r="M407" s="27">
        <v>0</v>
      </c>
      <c r="N407" s="90">
        <f t="shared" si="169"/>
        <v>0</v>
      </c>
      <c r="O407" s="91">
        <f t="shared" si="170"/>
        <v>1.6666666666666667</v>
      </c>
      <c r="P407" s="23">
        <v>0</v>
      </c>
      <c r="Q407" s="11">
        <v>0</v>
      </c>
      <c r="R407" s="11">
        <v>0</v>
      </c>
      <c r="S407" s="12">
        <v>0</v>
      </c>
      <c r="T407" s="27"/>
      <c r="U407" s="23">
        <v>30</v>
      </c>
      <c r="V407" s="11">
        <v>1</v>
      </c>
      <c r="W407" s="11"/>
      <c r="X407" s="12">
        <v>1</v>
      </c>
      <c r="Y407" s="30">
        <v>0</v>
      </c>
      <c r="Z407" s="63">
        <f t="shared" si="171"/>
        <v>3</v>
      </c>
      <c r="AA407" s="34">
        <f t="shared" si="172"/>
        <v>0</v>
      </c>
      <c r="AB407" s="12">
        <f t="shared" si="173"/>
        <v>3</v>
      </c>
      <c r="AC407" s="75">
        <f t="shared" si="174"/>
        <v>3</v>
      </c>
      <c r="AD407" s="96"/>
      <c r="AE407" s="96"/>
      <c r="AF407" s="181"/>
      <c r="AG407" s="141"/>
      <c r="AH407" s="141"/>
      <c r="AI407" s="181"/>
    </row>
    <row r="408" spans="1:35" s="71" customFormat="1" outlineLevel="2" x14ac:dyDescent="0.2">
      <c r="A408" s="103" t="s">
        <v>581</v>
      </c>
      <c r="B408" s="10" t="s">
        <v>29</v>
      </c>
      <c r="C408" s="10" t="s">
        <v>13</v>
      </c>
      <c r="D408" s="10" t="s">
        <v>30</v>
      </c>
      <c r="E408" s="10" t="s">
        <v>31</v>
      </c>
      <c r="F408" s="10" t="s">
        <v>32</v>
      </c>
      <c r="G408" s="67">
        <v>6</v>
      </c>
      <c r="H408" s="10" t="s">
        <v>33</v>
      </c>
      <c r="I408" s="57">
        <v>0.125</v>
      </c>
      <c r="J408" s="57">
        <f t="shared" si="181"/>
        <v>3</v>
      </c>
      <c r="K408" s="57">
        <v>0</v>
      </c>
      <c r="L408" s="58">
        <v>0</v>
      </c>
      <c r="M408" s="27">
        <v>0</v>
      </c>
      <c r="N408" s="90">
        <f t="shared" si="169"/>
        <v>1.6666666666666667</v>
      </c>
      <c r="O408" s="91">
        <f t="shared" si="170"/>
        <v>0</v>
      </c>
      <c r="P408" s="23">
        <v>0</v>
      </c>
      <c r="Q408" s="11">
        <v>0</v>
      </c>
      <c r="R408" s="11">
        <v>0</v>
      </c>
      <c r="S408" s="12">
        <v>0</v>
      </c>
      <c r="T408" s="27">
        <v>0</v>
      </c>
      <c r="U408" s="23">
        <v>30</v>
      </c>
      <c r="V408" s="11">
        <v>1</v>
      </c>
      <c r="W408" s="11">
        <v>0</v>
      </c>
      <c r="X408" s="12">
        <v>1</v>
      </c>
      <c r="Y408" s="30">
        <v>0</v>
      </c>
      <c r="Z408" s="63">
        <f t="shared" si="171"/>
        <v>3</v>
      </c>
      <c r="AA408" s="34">
        <f t="shared" si="172"/>
        <v>0</v>
      </c>
      <c r="AB408" s="12">
        <f t="shared" si="173"/>
        <v>3</v>
      </c>
      <c r="AC408" s="75">
        <f t="shared" si="174"/>
        <v>3</v>
      </c>
      <c r="AD408" s="96"/>
      <c r="AE408" s="96"/>
      <c r="AF408" s="181"/>
      <c r="AG408" s="141"/>
      <c r="AH408" s="141"/>
      <c r="AI408" s="181"/>
    </row>
    <row r="409" spans="1:35" s="71" customFormat="1" outlineLevel="2" x14ac:dyDescent="0.2">
      <c r="A409" s="103" t="s">
        <v>648</v>
      </c>
      <c r="B409" s="10" t="s">
        <v>29</v>
      </c>
      <c r="C409" s="10" t="s">
        <v>13</v>
      </c>
      <c r="D409" s="10" t="s">
        <v>30</v>
      </c>
      <c r="E409" s="10" t="s">
        <v>31</v>
      </c>
      <c r="F409" s="10" t="s">
        <v>32</v>
      </c>
      <c r="G409" s="67">
        <v>6</v>
      </c>
      <c r="H409" s="10" t="s">
        <v>33</v>
      </c>
      <c r="I409" s="57">
        <v>0.25</v>
      </c>
      <c r="J409" s="57">
        <f t="shared" si="181"/>
        <v>6</v>
      </c>
      <c r="K409" s="57"/>
      <c r="L409" s="58">
        <v>0</v>
      </c>
      <c r="M409" s="27">
        <v>0</v>
      </c>
      <c r="N409" s="90">
        <f t="shared" si="169"/>
        <v>3.3333333333333335</v>
      </c>
      <c r="O409" s="91">
        <f t="shared" si="170"/>
        <v>0</v>
      </c>
      <c r="P409" s="23">
        <v>0</v>
      </c>
      <c r="Q409" s="11">
        <v>0</v>
      </c>
      <c r="R409" s="11">
        <v>0</v>
      </c>
      <c r="S409" s="12">
        <v>0</v>
      </c>
      <c r="T409" s="27"/>
      <c r="U409" s="23">
        <v>30</v>
      </c>
      <c r="V409" s="11">
        <v>1</v>
      </c>
      <c r="W409" s="11"/>
      <c r="X409" s="12">
        <v>1</v>
      </c>
      <c r="Y409" s="30">
        <v>0</v>
      </c>
      <c r="Z409" s="63">
        <f t="shared" si="171"/>
        <v>6</v>
      </c>
      <c r="AA409" s="34">
        <f t="shared" si="172"/>
        <v>0</v>
      </c>
      <c r="AB409" s="12">
        <f t="shared" si="173"/>
        <v>6</v>
      </c>
      <c r="AC409" s="75">
        <f t="shared" si="174"/>
        <v>6</v>
      </c>
      <c r="AD409" s="96"/>
      <c r="AE409" s="96"/>
      <c r="AF409" s="181"/>
      <c r="AG409" s="141"/>
      <c r="AH409" s="141"/>
      <c r="AI409" s="181"/>
    </row>
    <row r="410" spans="1:35" s="71" customFormat="1" outlineLevel="1" x14ac:dyDescent="0.2">
      <c r="A410" s="103"/>
      <c r="B410" s="10"/>
      <c r="C410" s="600" t="s">
        <v>911</v>
      </c>
      <c r="D410" s="10"/>
      <c r="E410" s="10"/>
      <c r="F410" s="10"/>
      <c r="G410" s="67"/>
      <c r="H410" s="10"/>
      <c r="I410" s="57"/>
      <c r="J410" s="57"/>
      <c r="K410" s="57"/>
      <c r="L410" s="58"/>
      <c r="M410" s="27"/>
      <c r="N410" s="90"/>
      <c r="O410" s="91"/>
      <c r="P410" s="23"/>
      <c r="Q410" s="11"/>
      <c r="R410" s="11"/>
      <c r="S410" s="12"/>
      <c r="T410" s="27"/>
      <c r="U410" s="23"/>
      <c r="V410" s="11"/>
      <c r="W410" s="11"/>
      <c r="X410" s="12"/>
      <c r="Y410" s="30"/>
      <c r="Z410" s="63"/>
      <c r="AA410" s="34">
        <f>SUBTOTAL(9,AA374:AA409)</f>
        <v>4.3799999999999981</v>
      </c>
      <c r="AB410" s="12">
        <f>SUBTOTAL(9,AB374:AB409)</f>
        <v>98.220000000000027</v>
      </c>
      <c r="AC410" s="75">
        <f>SUBTOTAL(9,AC374:AC409)</f>
        <v>102.6</v>
      </c>
      <c r="AD410" s="96"/>
      <c r="AE410" s="96"/>
      <c r="AF410" s="181"/>
      <c r="AG410" s="141"/>
      <c r="AH410" s="141"/>
      <c r="AI410" s="181"/>
    </row>
    <row r="411" spans="1:35" outlineLevel="2" x14ac:dyDescent="0.2">
      <c r="A411" s="9" t="s">
        <v>298</v>
      </c>
      <c r="B411" s="10" t="s">
        <v>75</v>
      </c>
      <c r="C411" s="10" t="s">
        <v>48</v>
      </c>
      <c r="D411" s="10" t="s">
        <v>327</v>
      </c>
      <c r="E411" s="10" t="s">
        <v>328</v>
      </c>
      <c r="F411" s="10" t="s">
        <v>329</v>
      </c>
      <c r="G411" s="67">
        <v>5</v>
      </c>
      <c r="H411" s="10" t="s">
        <v>160</v>
      </c>
      <c r="I411" s="57">
        <v>1</v>
      </c>
      <c r="J411" s="57">
        <v>9</v>
      </c>
      <c r="K411" s="57">
        <v>0</v>
      </c>
      <c r="L411" s="58">
        <v>4.5</v>
      </c>
      <c r="M411" s="27">
        <v>0</v>
      </c>
      <c r="N411" s="90">
        <f t="shared" ref="N411:N417" si="182">J411*10/3/G411</f>
        <v>6</v>
      </c>
      <c r="O411" s="91">
        <f t="shared" ref="O411:O417" si="183">L411*10/3/G411</f>
        <v>3</v>
      </c>
      <c r="P411" s="23">
        <v>20</v>
      </c>
      <c r="Q411" s="11">
        <v>1</v>
      </c>
      <c r="R411" s="11">
        <v>0</v>
      </c>
      <c r="S411" s="12">
        <v>2</v>
      </c>
      <c r="T411" s="27">
        <v>0</v>
      </c>
      <c r="U411" s="23">
        <v>0</v>
      </c>
      <c r="V411" s="11">
        <v>0</v>
      </c>
      <c r="W411" s="11">
        <v>0</v>
      </c>
      <c r="X411" s="12">
        <v>0</v>
      </c>
      <c r="Y411" s="30">
        <v>0</v>
      </c>
      <c r="Z411" s="63">
        <f t="shared" ref="Z411:Z417" si="184">J411*(Q411+V411)+L411*(S411+X411)</f>
        <v>18</v>
      </c>
      <c r="AA411" s="34">
        <f t="shared" ref="AA411:AA417" si="185">J411*Q411+L411*S411</f>
        <v>18</v>
      </c>
      <c r="AB411" s="12">
        <f t="shared" ref="AB411:AB417" si="186">J411*V411+L411*X411</f>
        <v>0</v>
      </c>
      <c r="AC411" s="75">
        <f t="shared" ref="AC411:AC417" si="187">Z411</f>
        <v>18</v>
      </c>
    </row>
    <row r="412" spans="1:35" outlineLevel="2" x14ac:dyDescent="0.2">
      <c r="A412" s="9" t="s">
        <v>180</v>
      </c>
      <c r="B412" s="10" t="s">
        <v>75</v>
      </c>
      <c r="C412" s="10" t="s">
        <v>48</v>
      </c>
      <c r="D412" s="10" t="s">
        <v>239</v>
      </c>
      <c r="E412" s="10" t="s">
        <v>240</v>
      </c>
      <c r="F412" s="10" t="s">
        <v>241</v>
      </c>
      <c r="G412" s="67">
        <v>5</v>
      </c>
      <c r="H412" s="10" t="s">
        <v>160</v>
      </c>
      <c r="I412" s="57">
        <v>1</v>
      </c>
      <c r="J412" s="57">
        <v>6.75</v>
      </c>
      <c r="K412" s="57">
        <v>0</v>
      </c>
      <c r="L412" s="58">
        <v>6.75</v>
      </c>
      <c r="M412" s="27">
        <v>0</v>
      </c>
      <c r="N412" s="90">
        <f t="shared" si="182"/>
        <v>4.5</v>
      </c>
      <c r="O412" s="91">
        <f t="shared" si="183"/>
        <v>4.5</v>
      </c>
      <c r="P412" s="23">
        <v>20</v>
      </c>
      <c r="Q412" s="11">
        <v>1</v>
      </c>
      <c r="R412" s="11">
        <v>0</v>
      </c>
      <c r="S412" s="12">
        <v>3</v>
      </c>
      <c r="T412" s="27">
        <v>0</v>
      </c>
      <c r="U412" s="23">
        <v>0</v>
      </c>
      <c r="V412" s="11">
        <v>0</v>
      </c>
      <c r="W412" s="11">
        <v>0</v>
      </c>
      <c r="X412" s="12">
        <v>0</v>
      </c>
      <c r="Y412" s="30">
        <v>0</v>
      </c>
      <c r="Z412" s="63">
        <f t="shared" si="184"/>
        <v>27</v>
      </c>
      <c r="AA412" s="34">
        <f t="shared" si="185"/>
        <v>27</v>
      </c>
      <c r="AB412" s="12">
        <f t="shared" si="186"/>
        <v>0</v>
      </c>
      <c r="AC412" s="75">
        <f t="shared" si="187"/>
        <v>27</v>
      </c>
    </row>
    <row r="413" spans="1:35" outlineLevel="2" x14ac:dyDescent="0.2">
      <c r="A413" s="103" t="s">
        <v>581</v>
      </c>
      <c r="B413" s="10" t="s">
        <v>75</v>
      </c>
      <c r="C413" s="10" t="s">
        <v>48</v>
      </c>
      <c r="D413" s="10" t="s">
        <v>490</v>
      </c>
      <c r="E413" s="10" t="s">
        <v>56</v>
      </c>
      <c r="F413" s="10" t="s">
        <v>491</v>
      </c>
      <c r="G413" s="67">
        <v>5</v>
      </c>
      <c r="H413" s="10" t="s">
        <v>160</v>
      </c>
      <c r="I413" s="57">
        <v>1</v>
      </c>
      <c r="J413" s="57">
        <v>6.75</v>
      </c>
      <c r="K413" s="57">
        <v>0</v>
      </c>
      <c r="L413" s="58">
        <v>6.75</v>
      </c>
      <c r="M413" s="27">
        <v>0</v>
      </c>
      <c r="N413" s="90">
        <f t="shared" si="182"/>
        <v>4.5</v>
      </c>
      <c r="O413" s="91">
        <f t="shared" si="183"/>
        <v>4.5</v>
      </c>
      <c r="P413" s="23">
        <v>20</v>
      </c>
      <c r="Q413" s="11">
        <v>1</v>
      </c>
      <c r="R413" s="11">
        <v>0</v>
      </c>
      <c r="S413" s="12">
        <v>2</v>
      </c>
      <c r="T413" s="27">
        <v>0</v>
      </c>
      <c r="U413" s="23">
        <v>0</v>
      </c>
      <c r="V413" s="11">
        <v>0</v>
      </c>
      <c r="W413" s="11">
        <v>0</v>
      </c>
      <c r="X413" s="12">
        <v>0</v>
      </c>
      <c r="Y413" s="30">
        <v>0</v>
      </c>
      <c r="Z413" s="63">
        <f t="shared" si="184"/>
        <v>20.25</v>
      </c>
      <c r="AA413" s="34">
        <f t="shared" si="185"/>
        <v>20.25</v>
      </c>
      <c r="AB413" s="12">
        <f t="shared" si="186"/>
        <v>0</v>
      </c>
      <c r="AC413" s="75">
        <f t="shared" si="187"/>
        <v>20.25</v>
      </c>
    </row>
    <row r="414" spans="1:35" outlineLevel="2" x14ac:dyDescent="0.2">
      <c r="A414" s="9" t="s">
        <v>122</v>
      </c>
      <c r="B414" s="10" t="s">
        <v>75</v>
      </c>
      <c r="C414" s="10" t="s">
        <v>48</v>
      </c>
      <c r="D414" s="10" t="s">
        <v>157</v>
      </c>
      <c r="E414" s="10" t="s">
        <v>158</v>
      </c>
      <c r="F414" s="10" t="s">
        <v>159</v>
      </c>
      <c r="G414" s="67">
        <v>5</v>
      </c>
      <c r="H414" s="10" t="s">
        <v>160</v>
      </c>
      <c r="I414" s="57">
        <v>1</v>
      </c>
      <c r="J414" s="57">
        <v>4.5</v>
      </c>
      <c r="K414" s="57">
        <v>0</v>
      </c>
      <c r="L414" s="58">
        <v>9</v>
      </c>
      <c r="M414" s="27">
        <v>0</v>
      </c>
      <c r="N414" s="90">
        <f t="shared" si="182"/>
        <v>3</v>
      </c>
      <c r="O414" s="91">
        <f t="shared" si="183"/>
        <v>6</v>
      </c>
      <c r="P414" s="23">
        <v>20</v>
      </c>
      <c r="Q414" s="11">
        <v>1</v>
      </c>
      <c r="R414" s="11">
        <v>0</v>
      </c>
      <c r="S414" s="12">
        <v>2</v>
      </c>
      <c r="T414" s="27">
        <v>0</v>
      </c>
      <c r="U414" s="23">
        <v>0</v>
      </c>
      <c r="V414" s="11">
        <v>0</v>
      </c>
      <c r="W414" s="11">
        <v>0</v>
      </c>
      <c r="X414" s="12">
        <v>0</v>
      </c>
      <c r="Y414" s="30">
        <v>0</v>
      </c>
      <c r="Z414" s="63">
        <f t="shared" si="184"/>
        <v>22.5</v>
      </c>
      <c r="AA414" s="34">
        <f t="shared" si="185"/>
        <v>22.5</v>
      </c>
      <c r="AB414" s="12">
        <f t="shared" si="186"/>
        <v>0</v>
      </c>
      <c r="AC414" s="75">
        <f t="shared" si="187"/>
        <v>22.5</v>
      </c>
    </row>
    <row r="415" spans="1:35" outlineLevel="2" x14ac:dyDescent="0.2">
      <c r="A415" s="9" t="s">
        <v>245</v>
      </c>
      <c r="B415" s="10" t="s">
        <v>75</v>
      </c>
      <c r="C415" s="10" t="s">
        <v>48</v>
      </c>
      <c r="D415" s="10" t="s">
        <v>281</v>
      </c>
      <c r="E415" s="10" t="s">
        <v>282</v>
      </c>
      <c r="F415" s="10" t="s">
        <v>283</v>
      </c>
      <c r="G415" s="67">
        <v>5</v>
      </c>
      <c r="H415" s="10" t="s">
        <v>160</v>
      </c>
      <c r="I415" s="57">
        <v>1</v>
      </c>
      <c r="J415" s="57">
        <v>6.75</v>
      </c>
      <c r="K415" s="57">
        <v>0</v>
      </c>
      <c r="L415" s="58">
        <v>6.75</v>
      </c>
      <c r="M415" s="27">
        <v>0</v>
      </c>
      <c r="N415" s="90">
        <f t="shared" si="182"/>
        <v>4.5</v>
      </c>
      <c r="O415" s="91">
        <f t="shared" si="183"/>
        <v>4.5</v>
      </c>
      <c r="P415" s="23">
        <v>20</v>
      </c>
      <c r="Q415" s="11">
        <v>1</v>
      </c>
      <c r="R415" s="11">
        <v>0</v>
      </c>
      <c r="S415" s="12">
        <v>2</v>
      </c>
      <c r="T415" s="27">
        <v>0</v>
      </c>
      <c r="U415" s="23">
        <v>0</v>
      </c>
      <c r="V415" s="11">
        <v>0</v>
      </c>
      <c r="W415" s="11">
        <v>0</v>
      </c>
      <c r="X415" s="12">
        <v>0</v>
      </c>
      <c r="Y415" s="30">
        <v>0</v>
      </c>
      <c r="Z415" s="63">
        <f t="shared" si="184"/>
        <v>20.25</v>
      </c>
      <c r="AA415" s="34">
        <f t="shared" si="185"/>
        <v>20.25</v>
      </c>
      <c r="AB415" s="12">
        <f t="shared" si="186"/>
        <v>0</v>
      </c>
      <c r="AC415" s="75">
        <f t="shared" si="187"/>
        <v>20.25</v>
      </c>
    </row>
    <row r="416" spans="1:35" outlineLevel="2" x14ac:dyDescent="0.2">
      <c r="A416" s="9" t="s">
        <v>298</v>
      </c>
      <c r="B416" s="10" t="s">
        <v>75</v>
      </c>
      <c r="C416" s="10" t="s">
        <v>48</v>
      </c>
      <c r="D416" s="10" t="s">
        <v>292</v>
      </c>
      <c r="E416" s="10" t="s">
        <v>293</v>
      </c>
      <c r="F416" s="10" t="s">
        <v>294</v>
      </c>
      <c r="G416" s="67">
        <v>5</v>
      </c>
      <c r="H416" s="10" t="s">
        <v>33</v>
      </c>
      <c r="I416" s="57">
        <v>1</v>
      </c>
      <c r="J416" s="57">
        <v>9</v>
      </c>
      <c r="K416" s="57">
        <v>0</v>
      </c>
      <c r="L416" s="58">
        <v>4.5</v>
      </c>
      <c r="M416" s="27">
        <v>0</v>
      </c>
      <c r="N416" s="90">
        <f t="shared" si="182"/>
        <v>6</v>
      </c>
      <c r="O416" s="91">
        <f t="shared" si="183"/>
        <v>3</v>
      </c>
      <c r="P416" s="23">
        <v>20</v>
      </c>
      <c r="Q416" s="11">
        <v>1</v>
      </c>
      <c r="R416" s="11">
        <v>0</v>
      </c>
      <c r="S416" s="12">
        <v>1</v>
      </c>
      <c r="T416" s="27">
        <v>0</v>
      </c>
      <c r="U416" s="23">
        <v>0</v>
      </c>
      <c r="V416" s="11">
        <v>0</v>
      </c>
      <c r="W416" s="11">
        <v>0</v>
      </c>
      <c r="X416" s="12">
        <v>0</v>
      </c>
      <c r="Y416" s="30">
        <v>0</v>
      </c>
      <c r="Z416" s="63">
        <f t="shared" si="184"/>
        <v>13.5</v>
      </c>
      <c r="AA416" s="34">
        <f t="shared" si="185"/>
        <v>13.5</v>
      </c>
      <c r="AB416" s="12">
        <f t="shared" si="186"/>
        <v>0</v>
      </c>
      <c r="AC416" s="75">
        <f t="shared" si="187"/>
        <v>13.5</v>
      </c>
    </row>
    <row r="417" spans="1:29" outlineLevel="2" x14ac:dyDescent="0.2">
      <c r="A417" s="9" t="s">
        <v>245</v>
      </c>
      <c r="B417" s="10" t="s">
        <v>75</v>
      </c>
      <c r="C417" s="10" t="s">
        <v>48</v>
      </c>
      <c r="D417" s="10" t="s">
        <v>295</v>
      </c>
      <c r="E417" s="10" t="s">
        <v>296</v>
      </c>
      <c r="F417" s="10" t="s">
        <v>297</v>
      </c>
      <c r="G417" s="67">
        <v>5</v>
      </c>
      <c r="H417" s="10" t="s">
        <v>33</v>
      </c>
      <c r="I417" s="57">
        <v>1</v>
      </c>
      <c r="J417" s="57">
        <v>9</v>
      </c>
      <c r="K417" s="57">
        <v>0</v>
      </c>
      <c r="L417" s="58">
        <v>4.5</v>
      </c>
      <c r="M417" s="27">
        <v>0</v>
      </c>
      <c r="N417" s="90">
        <f t="shared" si="182"/>
        <v>6</v>
      </c>
      <c r="O417" s="91">
        <f t="shared" si="183"/>
        <v>3</v>
      </c>
      <c r="P417" s="23">
        <v>20</v>
      </c>
      <c r="Q417" s="11">
        <v>1</v>
      </c>
      <c r="R417" s="11">
        <v>0</v>
      </c>
      <c r="S417" s="12">
        <v>1</v>
      </c>
      <c r="T417" s="27">
        <v>0</v>
      </c>
      <c r="U417" s="23">
        <v>0</v>
      </c>
      <c r="V417" s="11">
        <v>0</v>
      </c>
      <c r="W417" s="11">
        <v>0</v>
      </c>
      <c r="X417" s="12">
        <v>0</v>
      </c>
      <c r="Y417" s="30">
        <v>0</v>
      </c>
      <c r="Z417" s="63">
        <f t="shared" si="184"/>
        <v>13.5</v>
      </c>
      <c r="AA417" s="34">
        <f t="shared" si="185"/>
        <v>13.5</v>
      </c>
      <c r="AB417" s="12">
        <f t="shared" si="186"/>
        <v>0</v>
      </c>
      <c r="AC417" s="75">
        <f t="shared" si="187"/>
        <v>13.5</v>
      </c>
    </row>
    <row r="418" spans="1:29" outlineLevel="1" x14ac:dyDescent="0.2">
      <c r="A418" s="9"/>
      <c r="B418" s="10"/>
      <c r="C418" s="600" t="s">
        <v>904</v>
      </c>
      <c r="D418" s="10"/>
      <c r="E418" s="10"/>
      <c r="F418" s="10"/>
      <c r="G418" s="67"/>
      <c r="H418" s="10"/>
      <c r="I418" s="57"/>
      <c r="J418" s="57"/>
      <c r="K418" s="57"/>
      <c r="L418" s="58"/>
      <c r="M418" s="27"/>
      <c r="N418" s="90"/>
      <c r="O418" s="91"/>
      <c r="P418" s="23"/>
      <c r="Q418" s="11"/>
      <c r="R418" s="11"/>
      <c r="S418" s="12"/>
      <c r="T418" s="27"/>
      <c r="U418" s="23"/>
      <c r="V418" s="11"/>
      <c r="W418" s="11"/>
      <c r="X418" s="12"/>
      <c r="Y418" s="30"/>
      <c r="Z418" s="63"/>
      <c r="AA418" s="34">
        <f>SUBTOTAL(9,AA411:AA417)</f>
        <v>135</v>
      </c>
      <c r="AB418" s="12">
        <f>SUBTOTAL(9,AB411:AB417)</f>
        <v>0</v>
      </c>
      <c r="AC418" s="75">
        <f>SUBTOTAL(9,AC411:AC417)</f>
        <v>135</v>
      </c>
    </row>
    <row r="419" spans="1:29" outlineLevel="2" x14ac:dyDescent="0.2">
      <c r="A419" s="9" t="s">
        <v>122</v>
      </c>
      <c r="B419" s="10" t="s">
        <v>75</v>
      </c>
      <c r="C419" s="10" t="s">
        <v>19</v>
      </c>
      <c r="D419" s="10" t="s">
        <v>161</v>
      </c>
      <c r="E419" s="10" t="s">
        <v>162</v>
      </c>
      <c r="F419" s="10" t="s">
        <v>163</v>
      </c>
      <c r="G419" s="67">
        <v>5</v>
      </c>
      <c r="H419" s="10" t="s">
        <v>160</v>
      </c>
      <c r="I419" s="57">
        <v>1</v>
      </c>
      <c r="J419" s="57">
        <v>4.5</v>
      </c>
      <c r="K419" s="57">
        <v>0</v>
      </c>
      <c r="L419" s="58">
        <v>9</v>
      </c>
      <c r="M419" s="27">
        <v>0</v>
      </c>
      <c r="N419" s="90">
        <f t="shared" ref="N419:N426" si="188">J419*10/3/G419</f>
        <v>3</v>
      </c>
      <c r="O419" s="91">
        <f t="shared" ref="O419:O426" si="189">L419*10/3/G419</f>
        <v>6</v>
      </c>
      <c r="P419" s="23">
        <v>0</v>
      </c>
      <c r="Q419" s="11">
        <v>0</v>
      </c>
      <c r="R419" s="11">
        <v>0</v>
      </c>
      <c r="S419" s="12">
        <v>0</v>
      </c>
      <c r="T419" s="27">
        <v>0</v>
      </c>
      <c r="U419" s="23">
        <v>20</v>
      </c>
      <c r="V419" s="11">
        <v>1</v>
      </c>
      <c r="W419" s="11">
        <v>0</v>
      </c>
      <c r="X419" s="12">
        <v>2</v>
      </c>
      <c r="Y419" s="30">
        <v>0</v>
      </c>
      <c r="Z419" s="63">
        <f t="shared" ref="Z419:Z426" si="190">J419*(Q419+V419)+L419*(S419+X419)</f>
        <v>22.5</v>
      </c>
      <c r="AA419" s="34">
        <f t="shared" ref="AA419:AA426" si="191">J419*Q419+L419*S419</f>
        <v>0</v>
      </c>
      <c r="AB419" s="12">
        <f t="shared" ref="AB419:AB426" si="192">J419*V419+L419*X419</f>
        <v>22.5</v>
      </c>
      <c r="AC419" s="75">
        <f t="shared" ref="AC419:AC426" si="193">Z419</f>
        <v>22.5</v>
      </c>
    </row>
    <row r="420" spans="1:29" outlineLevel="2" x14ac:dyDescent="0.2">
      <c r="A420" s="9" t="s">
        <v>245</v>
      </c>
      <c r="B420" s="10" t="s">
        <v>75</v>
      </c>
      <c r="C420" s="10" t="s">
        <v>19</v>
      </c>
      <c r="D420" s="10" t="s">
        <v>284</v>
      </c>
      <c r="E420" s="10" t="s">
        <v>285</v>
      </c>
      <c r="F420" s="10" t="s">
        <v>286</v>
      </c>
      <c r="G420" s="67">
        <v>5</v>
      </c>
      <c r="H420" s="10" t="s">
        <v>160</v>
      </c>
      <c r="I420" s="57">
        <v>1</v>
      </c>
      <c r="J420" s="57">
        <v>6.75</v>
      </c>
      <c r="K420" s="57">
        <v>0</v>
      </c>
      <c r="L420" s="58">
        <v>6.75</v>
      </c>
      <c r="M420" s="27">
        <v>0</v>
      </c>
      <c r="N420" s="90">
        <f t="shared" si="188"/>
        <v>4.5</v>
      </c>
      <c r="O420" s="91">
        <f t="shared" si="189"/>
        <v>4.5</v>
      </c>
      <c r="P420" s="23">
        <v>0</v>
      </c>
      <c r="Q420" s="11">
        <v>0</v>
      </c>
      <c r="R420" s="11">
        <v>0</v>
      </c>
      <c r="S420" s="12">
        <v>0</v>
      </c>
      <c r="T420" s="27">
        <v>0</v>
      </c>
      <c r="U420" s="23">
        <v>20</v>
      </c>
      <c r="V420" s="11">
        <v>1</v>
      </c>
      <c r="W420" s="11">
        <v>0</v>
      </c>
      <c r="X420" s="12">
        <v>2</v>
      </c>
      <c r="Y420" s="30">
        <v>0</v>
      </c>
      <c r="Z420" s="63">
        <f t="shared" si="190"/>
        <v>20.25</v>
      </c>
      <c r="AA420" s="34">
        <f t="shared" si="191"/>
        <v>0</v>
      </c>
      <c r="AB420" s="12">
        <f t="shared" si="192"/>
        <v>20.25</v>
      </c>
      <c r="AC420" s="75">
        <f t="shared" si="193"/>
        <v>20.25</v>
      </c>
    </row>
    <row r="421" spans="1:29" outlineLevel="2" x14ac:dyDescent="0.2">
      <c r="A421" s="9" t="s">
        <v>245</v>
      </c>
      <c r="B421" s="10" t="s">
        <v>75</v>
      </c>
      <c r="C421" s="10" t="s">
        <v>19</v>
      </c>
      <c r="D421" s="10" t="s">
        <v>287</v>
      </c>
      <c r="E421" s="10" t="s">
        <v>267</v>
      </c>
      <c r="F421" s="10" t="s">
        <v>288</v>
      </c>
      <c r="G421" s="67">
        <v>5</v>
      </c>
      <c r="H421" s="10" t="s">
        <v>160</v>
      </c>
      <c r="I421" s="57">
        <v>1</v>
      </c>
      <c r="J421" s="57">
        <v>6.75</v>
      </c>
      <c r="K421" s="57">
        <v>0</v>
      </c>
      <c r="L421" s="58">
        <v>6.75</v>
      </c>
      <c r="M421" s="27">
        <v>0</v>
      </c>
      <c r="N421" s="90">
        <f t="shared" si="188"/>
        <v>4.5</v>
      </c>
      <c r="O421" s="91">
        <f t="shared" si="189"/>
        <v>4.5</v>
      </c>
      <c r="P421" s="23">
        <v>0</v>
      </c>
      <c r="Q421" s="11">
        <v>0</v>
      </c>
      <c r="R421" s="11">
        <v>0</v>
      </c>
      <c r="S421" s="12">
        <v>0</v>
      </c>
      <c r="T421" s="27">
        <v>0</v>
      </c>
      <c r="U421" s="23">
        <v>20</v>
      </c>
      <c r="V421" s="11">
        <v>1</v>
      </c>
      <c r="W421" s="11">
        <v>0</v>
      </c>
      <c r="X421" s="12">
        <v>2</v>
      </c>
      <c r="Y421" s="30">
        <v>0</v>
      </c>
      <c r="Z421" s="63">
        <f t="shared" si="190"/>
        <v>20.25</v>
      </c>
      <c r="AA421" s="34">
        <f t="shared" si="191"/>
        <v>0</v>
      </c>
      <c r="AB421" s="12">
        <f t="shared" si="192"/>
        <v>20.25</v>
      </c>
      <c r="AC421" s="75">
        <f t="shared" si="193"/>
        <v>20.25</v>
      </c>
    </row>
    <row r="422" spans="1:29" outlineLevel="2" x14ac:dyDescent="0.2">
      <c r="A422" s="9" t="s">
        <v>122</v>
      </c>
      <c r="B422" s="10" t="s">
        <v>75</v>
      </c>
      <c r="C422" s="10" t="s">
        <v>19</v>
      </c>
      <c r="D422" s="10" t="s">
        <v>164</v>
      </c>
      <c r="E422" s="10" t="s">
        <v>165</v>
      </c>
      <c r="F422" s="10" t="s">
        <v>166</v>
      </c>
      <c r="G422" s="67">
        <v>5</v>
      </c>
      <c r="H422" s="10" t="s">
        <v>160</v>
      </c>
      <c r="I422" s="57">
        <v>0.5</v>
      </c>
      <c r="J422" s="57">
        <f>4.5*I422</f>
        <v>2.25</v>
      </c>
      <c r="K422" s="57">
        <v>0</v>
      </c>
      <c r="L422" s="58">
        <f>9*I422</f>
        <v>4.5</v>
      </c>
      <c r="M422" s="27">
        <v>0</v>
      </c>
      <c r="N422" s="90">
        <f t="shared" si="188"/>
        <v>1.5</v>
      </c>
      <c r="O422" s="91">
        <f t="shared" si="189"/>
        <v>3</v>
      </c>
      <c r="P422" s="23">
        <v>0</v>
      </c>
      <c r="Q422" s="11">
        <v>0</v>
      </c>
      <c r="R422" s="11">
        <v>0</v>
      </c>
      <c r="S422" s="12">
        <v>0</v>
      </c>
      <c r="T422" s="27">
        <v>0</v>
      </c>
      <c r="U422" s="23">
        <v>20</v>
      </c>
      <c r="V422" s="11">
        <v>1</v>
      </c>
      <c r="W422" s="11">
        <v>0</v>
      </c>
      <c r="X422" s="12">
        <v>2</v>
      </c>
      <c r="Y422" s="30">
        <v>0</v>
      </c>
      <c r="Z422" s="63">
        <f t="shared" si="190"/>
        <v>11.25</v>
      </c>
      <c r="AA422" s="34">
        <f t="shared" si="191"/>
        <v>0</v>
      </c>
      <c r="AB422" s="12">
        <f t="shared" si="192"/>
        <v>11.25</v>
      </c>
      <c r="AC422" s="75">
        <f t="shared" si="193"/>
        <v>11.25</v>
      </c>
    </row>
    <row r="423" spans="1:29" outlineLevel="2" x14ac:dyDescent="0.2">
      <c r="A423" s="9" t="s">
        <v>245</v>
      </c>
      <c r="B423" s="10" t="s">
        <v>75</v>
      </c>
      <c r="C423" s="10" t="s">
        <v>19</v>
      </c>
      <c r="D423" s="10" t="s">
        <v>164</v>
      </c>
      <c r="E423" s="10" t="s">
        <v>165</v>
      </c>
      <c r="F423" s="10" t="s">
        <v>166</v>
      </c>
      <c r="G423" s="67">
        <v>5</v>
      </c>
      <c r="H423" s="10" t="s">
        <v>160</v>
      </c>
      <c r="I423" s="57">
        <v>0.5</v>
      </c>
      <c r="J423" s="57">
        <f>4.5*I423</f>
        <v>2.25</v>
      </c>
      <c r="K423" s="57">
        <v>1</v>
      </c>
      <c r="L423" s="58">
        <f>9*I423</f>
        <v>4.5</v>
      </c>
      <c r="M423" s="27">
        <v>0</v>
      </c>
      <c r="N423" s="90">
        <f t="shared" si="188"/>
        <v>1.5</v>
      </c>
      <c r="O423" s="91">
        <f t="shared" si="189"/>
        <v>3</v>
      </c>
      <c r="P423" s="23">
        <v>0</v>
      </c>
      <c r="Q423" s="11">
        <v>0</v>
      </c>
      <c r="R423" s="11">
        <v>0</v>
      </c>
      <c r="S423" s="12">
        <v>0</v>
      </c>
      <c r="T423" s="27">
        <v>0</v>
      </c>
      <c r="U423" s="23">
        <v>20</v>
      </c>
      <c r="V423" s="11">
        <v>1</v>
      </c>
      <c r="W423" s="11">
        <v>0</v>
      </c>
      <c r="X423" s="12">
        <v>2</v>
      </c>
      <c r="Y423" s="30">
        <v>0</v>
      </c>
      <c r="Z423" s="63">
        <f t="shared" si="190"/>
        <v>11.25</v>
      </c>
      <c r="AA423" s="34">
        <f t="shared" si="191"/>
        <v>0</v>
      </c>
      <c r="AB423" s="12">
        <f t="shared" si="192"/>
        <v>11.25</v>
      </c>
      <c r="AC423" s="75">
        <f t="shared" si="193"/>
        <v>11.25</v>
      </c>
    </row>
    <row r="424" spans="1:29" outlineLevel="2" x14ac:dyDescent="0.2">
      <c r="A424" s="9" t="s">
        <v>492</v>
      </c>
      <c r="B424" s="10" t="s">
        <v>75</v>
      </c>
      <c r="C424" s="10" t="s">
        <v>19</v>
      </c>
      <c r="D424" s="10" t="s">
        <v>509</v>
      </c>
      <c r="E424" s="10" t="s">
        <v>498</v>
      </c>
      <c r="F424" s="10" t="s">
        <v>510</v>
      </c>
      <c r="G424" s="67">
        <v>5</v>
      </c>
      <c r="H424" s="10" t="s">
        <v>160</v>
      </c>
      <c r="I424" s="57">
        <v>1</v>
      </c>
      <c r="J424" s="57">
        <v>6.75</v>
      </c>
      <c r="K424" s="57">
        <v>0</v>
      </c>
      <c r="L424" s="58">
        <v>6.75</v>
      </c>
      <c r="M424" s="27">
        <v>0</v>
      </c>
      <c r="N424" s="90">
        <f t="shared" si="188"/>
        <v>4.5</v>
      </c>
      <c r="O424" s="91">
        <f t="shared" si="189"/>
        <v>4.5</v>
      </c>
      <c r="P424" s="23">
        <v>0</v>
      </c>
      <c r="Q424" s="11">
        <v>0</v>
      </c>
      <c r="R424" s="11">
        <v>0</v>
      </c>
      <c r="S424" s="12">
        <v>0</v>
      </c>
      <c r="T424" s="27">
        <v>0</v>
      </c>
      <c r="U424" s="23">
        <v>20</v>
      </c>
      <c r="V424" s="11">
        <v>1</v>
      </c>
      <c r="W424" s="11">
        <v>0</v>
      </c>
      <c r="X424" s="12">
        <v>2</v>
      </c>
      <c r="Y424" s="30">
        <v>0</v>
      </c>
      <c r="Z424" s="63">
        <f t="shared" si="190"/>
        <v>20.25</v>
      </c>
      <c r="AA424" s="34">
        <f t="shared" si="191"/>
        <v>0</v>
      </c>
      <c r="AB424" s="12">
        <f t="shared" si="192"/>
        <v>20.25</v>
      </c>
      <c r="AC424" s="75">
        <f t="shared" si="193"/>
        <v>20.25</v>
      </c>
    </row>
    <row r="425" spans="1:29" outlineLevel="2" x14ac:dyDescent="0.2">
      <c r="A425" s="9" t="s">
        <v>180</v>
      </c>
      <c r="B425" s="10" t="s">
        <v>75</v>
      </c>
      <c r="C425" s="10" t="s">
        <v>19</v>
      </c>
      <c r="D425" s="10" t="s">
        <v>242</v>
      </c>
      <c r="E425" s="10" t="s">
        <v>243</v>
      </c>
      <c r="F425" s="10" t="s">
        <v>244</v>
      </c>
      <c r="G425" s="67">
        <v>5</v>
      </c>
      <c r="H425" s="10" t="s">
        <v>160</v>
      </c>
      <c r="I425" s="57">
        <v>0.5</v>
      </c>
      <c r="J425" s="57">
        <f>9*I425</f>
        <v>4.5</v>
      </c>
      <c r="K425" s="57">
        <v>0</v>
      </c>
      <c r="L425" s="58">
        <f>4.5*I425</f>
        <v>2.25</v>
      </c>
      <c r="M425" s="27">
        <v>0</v>
      </c>
      <c r="N425" s="90">
        <f t="shared" si="188"/>
        <v>3</v>
      </c>
      <c r="O425" s="91">
        <f t="shared" si="189"/>
        <v>1.5</v>
      </c>
      <c r="P425" s="23">
        <v>0</v>
      </c>
      <c r="Q425" s="11">
        <v>0</v>
      </c>
      <c r="R425" s="11">
        <v>0</v>
      </c>
      <c r="S425" s="12">
        <v>0</v>
      </c>
      <c r="T425" s="27">
        <v>0</v>
      </c>
      <c r="U425" s="23">
        <v>20</v>
      </c>
      <c r="V425" s="11">
        <v>1</v>
      </c>
      <c r="W425" s="11">
        <v>0</v>
      </c>
      <c r="X425" s="12">
        <v>2</v>
      </c>
      <c r="Y425" s="30">
        <v>0</v>
      </c>
      <c r="Z425" s="63">
        <f t="shared" si="190"/>
        <v>9</v>
      </c>
      <c r="AA425" s="34">
        <f t="shared" si="191"/>
        <v>0</v>
      </c>
      <c r="AB425" s="12">
        <f t="shared" si="192"/>
        <v>9</v>
      </c>
      <c r="AC425" s="75">
        <f t="shared" si="193"/>
        <v>9</v>
      </c>
    </row>
    <row r="426" spans="1:29" outlineLevel="2" x14ac:dyDescent="0.2">
      <c r="A426" s="9" t="s">
        <v>245</v>
      </c>
      <c r="B426" s="10" t="s">
        <v>75</v>
      </c>
      <c r="C426" s="10" t="s">
        <v>19</v>
      </c>
      <c r="D426" s="10" t="s">
        <v>242</v>
      </c>
      <c r="E426" s="10" t="s">
        <v>243</v>
      </c>
      <c r="F426" s="10" t="s">
        <v>244</v>
      </c>
      <c r="G426" s="67">
        <v>5</v>
      </c>
      <c r="H426" s="10" t="s">
        <v>160</v>
      </c>
      <c r="I426" s="57">
        <v>0.5</v>
      </c>
      <c r="J426" s="57">
        <f>9*I426</f>
        <v>4.5</v>
      </c>
      <c r="K426" s="57">
        <v>1</v>
      </c>
      <c r="L426" s="58">
        <f>4.5*I426</f>
        <v>2.25</v>
      </c>
      <c r="M426" s="27">
        <v>0</v>
      </c>
      <c r="N426" s="90">
        <f t="shared" si="188"/>
        <v>3</v>
      </c>
      <c r="O426" s="91">
        <f t="shared" si="189"/>
        <v>1.5</v>
      </c>
      <c r="P426" s="23">
        <v>0</v>
      </c>
      <c r="Q426" s="11">
        <v>0</v>
      </c>
      <c r="R426" s="11">
        <v>0</v>
      </c>
      <c r="S426" s="12">
        <v>0</v>
      </c>
      <c r="T426" s="27">
        <v>0</v>
      </c>
      <c r="U426" s="23">
        <v>20</v>
      </c>
      <c r="V426" s="11">
        <v>1</v>
      </c>
      <c r="W426" s="11">
        <v>0</v>
      </c>
      <c r="X426" s="12">
        <v>2</v>
      </c>
      <c r="Y426" s="30">
        <v>0</v>
      </c>
      <c r="Z426" s="63">
        <f t="shared" si="190"/>
        <v>9</v>
      </c>
      <c r="AA426" s="34">
        <f t="shared" si="191"/>
        <v>0</v>
      </c>
      <c r="AB426" s="12">
        <f t="shared" si="192"/>
        <v>9</v>
      </c>
      <c r="AC426" s="75">
        <f t="shared" si="193"/>
        <v>9</v>
      </c>
    </row>
    <row r="427" spans="1:29" outlineLevel="1" x14ac:dyDescent="0.2">
      <c r="A427" s="9"/>
      <c r="B427" s="10"/>
      <c r="C427" s="600" t="s">
        <v>905</v>
      </c>
      <c r="D427" s="10"/>
      <c r="E427" s="10"/>
      <c r="F427" s="10"/>
      <c r="G427" s="67"/>
      <c r="H427" s="10"/>
      <c r="I427" s="57"/>
      <c r="J427" s="57"/>
      <c r="K427" s="57"/>
      <c r="L427" s="58"/>
      <c r="M427" s="27"/>
      <c r="N427" s="90"/>
      <c r="O427" s="91"/>
      <c r="P427" s="23"/>
      <c r="Q427" s="11"/>
      <c r="R427" s="11"/>
      <c r="S427" s="12"/>
      <c r="T427" s="27"/>
      <c r="U427" s="23"/>
      <c r="V427" s="11"/>
      <c r="W427" s="11"/>
      <c r="X427" s="12"/>
      <c r="Y427" s="30"/>
      <c r="Z427" s="63"/>
      <c r="AA427" s="34">
        <f>SUBTOTAL(9,AA419:AA426)</f>
        <v>0</v>
      </c>
      <c r="AB427" s="12">
        <f>SUBTOTAL(9,AB419:AB426)</f>
        <v>123.75</v>
      </c>
      <c r="AC427" s="75">
        <f>SUBTOTAL(9,AC419:AC426)</f>
        <v>123.75</v>
      </c>
    </row>
    <row r="428" spans="1:29" outlineLevel="2" x14ac:dyDescent="0.2">
      <c r="A428" s="9" t="s">
        <v>122</v>
      </c>
      <c r="B428" s="10" t="s">
        <v>75</v>
      </c>
      <c r="C428" s="10" t="s">
        <v>23</v>
      </c>
      <c r="D428" s="10" t="s">
        <v>167</v>
      </c>
      <c r="E428" s="10" t="s">
        <v>168</v>
      </c>
      <c r="F428" s="10" t="s">
        <v>169</v>
      </c>
      <c r="G428" s="67">
        <v>15</v>
      </c>
      <c r="H428" s="10" t="s">
        <v>12</v>
      </c>
      <c r="I428" s="57">
        <v>1</v>
      </c>
      <c r="J428" s="57">
        <f>$AE$32</f>
        <v>0.4</v>
      </c>
      <c r="K428" s="57">
        <v>0</v>
      </c>
      <c r="L428" s="58">
        <v>0</v>
      </c>
      <c r="M428" s="27">
        <v>0</v>
      </c>
      <c r="N428" s="90">
        <f t="shared" ref="N428:N441" si="194">J428*10/3/G428</f>
        <v>8.8888888888888878E-2</v>
      </c>
      <c r="O428" s="91">
        <f t="shared" ref="O428:O441" si="195">L428*10/3/G428</f>
        <v>0</v>
      </c>
      <c r="P428" s="23">
        <v>4</v>
      </c>
      <c r="Q428" s="11">
        <f>P428</f>
        <v>4</v>
      </c>
      <c r="R428" s="11">
        <v>0</v>
      </c>
      <c r="S428" s="12">
        <v>0</v>
      </c>
      <c r="T428" s="27">
        <v>0</v>
      </c>
      <c r="U428" s="23">
        <v>1</v>
      </c>
      <c r="V428" s="11">
        <f>U428</f>
        <v>1</v>
      </c>
      <c r="W428" s="11">
        <v>0</v>
      </c>
      <c r="X428" s="12">
        <v>0</v>
      </c>
      <c r="Y428" s="30">
        <v>0</v>
      </c>
      <c r="Z428" s="63">
        <f t="shared" ref="Z428:Z441" si="196">J428*(Q428+V428)+L428*(S428+X428)</f>
        <v>2</v>
      </c>
      <c r="AA428" s="34">
        <f t="shared" ref="AA428:AA441" si="197">J428*Q428+L428*S428</f>
        <v>1.6</v>
      </c>
      <c r="AB428" s="12">
        <f t="shared" ref="AB428:AB441" si="198">J428*V428+L428*X428</f>
        <v>0.4</v>
      </c>
      <c r="AC428" s="75">
        <f t="shared" ref="AC428:AC441" si="199">Z428</f>
        <v>2</v>
      </c>
    </row>
    <row r="429" spans="1:29" outlineLevel="2" x14ac:dyDescent="0.2">
      <c r="A429" s="9" t="s">
        <v>180</v>
      </c>
      <c r="B429" s="10" t="s">
        <v>75</v>
      </c>
      <c r="C429" s="10" t="s">
        <v>23</v>
      </c>
      <c r="D429" s="10" t="s">
        <v>167</v>
      </c>
      <c r="E429" s="10" t="s">
        <v>168</v>
      </c>
      <c r="F429" s="10" t="s">
        <v>169</v>
      </c>
      <c r="G429" s="67">
        <v>15</v>
      </c>
      <c r="H429" s="10" t="s">
        <v>12</v>
      </c>
      <c r="I429" s="57">
        <v>1</v>
      </c>
      <c r="J429" s="57">
        <f>$AE$32</f>
        <v>0.4</v>
      </c>
      <c r="K429" s="57">
        <v>0</v>
      </c>
      <c r="L429" s="58">
        <v>0</v>
      </c>
      <c r="M429" s="27">
        <v>0</v>
      </c>
      <c r="N429" s="90">
        <f t="shared" si="194"/>
        <v>8.8888888888888878E-2</v>
      </c>
      <c r="O429" s="91">
        <f t="shared" si="195"/>
        <v>0</v>
      </c>
      <c r="P429" s="23">
        <v>3</v>
      </c>
      <c r="Q429" s="11">
        <f>P429</f>
        <v>3</v>
      </c>
      <c r="R429" s="11">
        <v>0</v>
      </c>
      <c r="S429" s="12">
        <v>0</v>
      </c>
      <c r="T429" s="27">
        <v>0</v>
      </c>
      <c r="U429" s="23">
        <v>2</v>
      </c>
      <c r="V429" s="11">
        <f>U429</f>
        <v>2</v>
      </c>
      <c r="W429" s="11">
        <v>0</v>
      </c>
      <c r="X429" s="12">
        <v>0</v>
      </c>
      <c r="Y429" s="30">
        <v>0</v>
      </c>
      <c r="Z429" s="63">
        <f t="shared" si="196"/>
        <v>2</v>
      </c>
      <c r="AA429" s="34">
        <f t="shared" si="197"/>
        <v>1.2000000000000002</v>
      </c>
      <c r="AB429" s="12">
        <f t="shared" si="198"/>
        <v>0.8</v>
      </c>
      <c r="AC429" s="75">
        <f t="shared" si="199"/>
        <v>2</v>
      </c>
    </row>
    <row r="430" spans="1:29" outlineLevel="2" x14ac:dyDescent="0.2">
      <c r="A430" s="9" t="s">
        <v>245</v>
      </c>
      <c r="B430" s="10" t="s">
        <v>75</v>
      </c>
      <c r="C430" s="10" t="s">
        <v>23</v>
      </c>
      <c r="D430" s="10" t="s">
        <v>167</v>
      </c>
      <c r="E430" s="10" t="s">
        <v>168</v>
      </c>
      <c r="F430" s="10" t="s">
        <v>169</v>
      </c>
      <c r="G430" s="67">
        <v>15</v>
      </c>
      <c r="H430" s="10" t="s">
        <v>12</v>
      </c>
      <c r="I430" s="57">
        <v>1</v>
      </c>
      <c r="J430" s="57">
        <f>$AE$32</f>
        <v>0.4</v>
      </c>
      <c r="K430" s="57">
        <v>0</v>
      </c>
      <c r="L430" s="58">
        <v>0</v>
      </c>
      <c r="M430" s="27">
        <v>0</v>
      </c>
      <c r="N430" s="90">
        <f t="shared" si="194"/>
        <v>8.8888888888888878E-2</v>
      </c>
      <c r="O430" s="91">
        <f t="shared" si="195"/>
        <v>0</v>
      </c>
      <c r="P430" s="23">
        <v>3</v>
      </c>
      <c r="Q430" s="11">
        <f>P430</f>
        <v>3</v>
      </c>
      <c r="R430" s="11">
        <v>0</v>
      </c>
      <c r="S430" s="12">
        <v>0</v>
      </c>
      <c r="T430" s="27">
        <v>0</v>
      </c>
      <c r="U430" s="23">
        <v>2</v>
      </c>
      <c r="V430" s="11">
        <f>U430</f>
        <v>2</v>
      </c>
      <c r="W430" s="11">
        <v>0</v>
      </c>
      <c r="X430" s="12">
        <v>0</v>
      </c>
      <c r="Y430" s="30">
        <v>0</v>
      </c>
      <c r="Z430" s="63">
        <f t="shared" si="196"/>
        <v>2</v>
      </c>
      <c r="AA430" s="34">
        <f t="shared" si="197"/>
        <v>1.2000000000000002</v>
      </c>
      <c r="AB430" s="12">
        <f t="shared" si="198"/>
        <v>0.8</v>
      </c>
      <c r="AC430" s="75">
        <f t="shared" si="199"/>
        <v>2</v>
      </c>
    </row>
    <row r="431" spans="1:29" outlineLevel="2" x14ac:dyDescent="0.2">
      <c r="A431" s="9" t="s">
        <v>298</v>
      </c>
      <c r="B431" s="10" t="s">
        <v>75</v>
      </c>
      <c r="C431" s="10" t="s">
        <v>23</v>
      </c>
      <c r="D431" s="10" t="s">
        <v>167</v>
      </c>
      <c r="E431" s="10" t="s">
        <v>168</v>
      </c>
      <c r="F431" s="10" t="s">
        <v>169</v>
      </c>
      <c r="G431" s="67">
        <v>15</v>
      </c>
      <c r="H431" s="10" t="s">
        <v>12</v>
      </c>
      <c r="I431" s="57">
        <v>1</v>
      </c>
      <c r="J431" s="57">
        <f>$AE$32</f>
        <v>0.4</v>
      </c>
      <c r="K431" s="57">
        <v>0</v>
      </c>
      <c r="L431" s="58">
        <v>0</v>
      </c>
      <c r="M431" s="27">
        <v>0</v>
      </c>
      <c r="N431" s="90">
        <f t="shared" si="194"/>
        <v>8.8888888888888878E-2</v>
      </c>
      <c r="O431" s="91">
        <f t="shared" si="195"/>
        <v>0</v>
      </c>
      <c r="P431" s="23">
        <v>1</v>
      </c>
      <c r="Q431" s="11">
        <f>P431</f>
        <v>1</v>
      </c>
      <c r="R431" s="11">
        <v>0</v>
      </c>
      <c r="S431" s="12">
        <v>0</v>
      </c>
      <c r="T431" s="27">
        <v>0</v>
      </c>
      <c r="U431" s="23">
        <v>0</v>
      </c>
      <c r="V431" s="11">
        <f t="shared" ref="V431:V441" si="200">U431</f>
        <v>0</v>
      </c>
      <c r="W431" s="11">
        <v>0</v>
      </c>
      <c r="X431" s="12">
        <v>0</v>
      </c>
      <c r="Y431" s="30">
        <v>0</v>
      </c>
      <c r="Z431" s="63">
        <f t="shared" si="196"/>
        <v>0.4</v>
      </c>
      <c r="AA431" s="34">
        <f t="shared" si="197"/>
        <v>0.4</v>
      </c>
      <c r="AB431" s="12">
        <f t="shared" si="198"/>
        <v>0</v>
      </c>
      <c r="AC431" s="75">
        <f t="shared" si="199"/>
        <v>0.4</v>
      </c>
    </row>
    <row r="432" spans="1:29" outlineLevel="2" x14ac:dyDescent="0.2">
      <c r="A432" s="103" t="s">
        <v>492</v>
      </c>
      <c r="B432" s="10" t="s">
        <v>75</v>
      </c>
      <c r="C432" s="10" t="s">
        <v>23</v>
      </c>
      <c r="D432" s="10" t="s">
        <v>167</v>
      </c>
      <c r="E432" s="10" t="s">
        <v>168</v>
      </c>
      <c r="F432" s="10" t="s">
        <v>169</v>
      </c>
      <c r="G432" s="67">
        <v>15</v>
      </c>
      <c r="H432" s="10" t="s">
        <v>12</v>
      </c>
      <c r="I432" s="57">
        <v>1</v>
      </c>
      <c r="J432" s="57">
        <f>$AE$32</f>
        <v>0.4</v>
      </c>
      <c r="K432" s="57">
        <v>0</v>
      </c>
      <c r="L432" s="58">
        <v>0</v>
      </c>
      <c r="M432" s="27">
        <v>0</v>
      </c>
      <c r="N432" s="90">
        <f t="shared" si="194"/>
        <v>8.8888888888888878E-2</v>
      </c>
      <c r="O432" s="91">
        <f t="shared" si="195"/>
        <v>0</v>
      </c>
      <c r="P432" s="23">
        <v>4</v>
      </c>
      <c r="Q432" s="11">
        <f>P432</f>
        <v>4</v>
      </c>
      <c r="R432" s="11">
        <v>0</v>
      </c>
      <c r="S432" s="12">
        <v>0</v>
      </c>
      <c r="T432" s="27">
        <v>0</v>
      </c>
      <c r="U432" s="23">
        <v>0</v>
      </c>
      <c r="V432" s="11">
        <f t="shared" si="200"/>
        <v>0</v>
      </c>
      <c r="W432" s="11">
        <v>0</v>
      </c>
      <c r="X432" s="12">
        <v>0</v>
      </c>
      <c r="Y432" s="30">
        <v>0</v>
      </c>
      <c r="Z432" s="63">
        <f t="shared" si="196"/>
        <v>1.6</v>
      </c>
      <c r="AA432" s="34">
        <f t="shared" si="197"/>
        <v>1.6</v>
      </c>
      <c r="AB432" s="12">
        <f t="shared" si="198"/>
        <v>0</v>
      </c>
      <c r="AC432" s="75">
        <f t="shared" si="199"/>
        <v>1.6</v>
      </c>
    </row>
    <row r="433" spans="1:29" outlineLevel="2" x14ac:dyDescent="0.2">
      <c r="A433" s="9" t="s">
        <v>122</v>
      </c>
      <c r="B433" s="10" t="s">
        <v>75</v>
      </c>
      <c r="C433" s="10" t="s">
        <v>23</v>
      </c>
      <c r="D433" s="10" t="s">
        <v>170</v>
      </c>
      <c r="E433" s="10" t="s">
        <v>171</v>
      </c>
      <c r="F433" s="10" t="s">
        <v>172</v>
      </c>
      <c r="G433" s="67">
        <v>5</v>
      </c>
      <c r="H433" s="10" t="s">
        <v>33</v>
      </c>
      <c r="I433" s="57">
        <v>1</v>
      </c>
      <c r="J433" s="57">
        <f>(9+$AE$30)*I433</f>
        <v>13.5</v>
      </c>
      <c r="K433" s="57">
        <v>0</v>
      </c>
      <c r="L433" s="58">
        <v>4.5</v>
      </c>
      <c r="M433" s="27">
        <v>0</v>
      </c>
      <c r="N433" s="90">
        <f t="shared" si="194"/>
        <v>9</v>
      </c>
      <c r="O433" s="91">
        <f t="shared" si="195"/>
        <v>3</v>
      </c>
      <c r="P433" s="23">
        <v>12</v>
      </c>
      <c r="Q433" s="11">
        <v>1</v>
      </c>
      <c r="R433" s="11">
        <v>0</v>
      </c>
      <c r="S433" s="12">
        <v>1</v>
      </c>
      <c r="T433" s="27">
        <v>0</v>
      </c>
      <c r="U433" s="23">
        <v>0</v>
      </c>
      <c r="V433" s="11">
        <f t="shared" si="200"/>
        <v>0</v>
      </c>
      <c r="W433" s="11">
        <v>0</v>
      </c>
      <c r="X433" s="12">
        <v>0</v>
      </c>
      <c r="Y433" s="30">
        <v>0</v>
      </c>
      <c r="Z433" s="63">
        <f t="shared" si="196"/>
        <v>18</v>
      </c>
      <c r="AA433" s="34">
        <f t="shared" si="197"/>
        <v>18</v>
      </c>
      <c r="AB433" s="12">
        <f t="shared" si="198"/>
        <v>0</v>
      </c>
      <c r="AC433" s="75">
        <f t="shared" si="199"/>
        <v>18</v>
      </c>
    </row>
    <row r="434" spans="1:29" outlineLevel="2" x14ac:dyDescent="0.2">
      <c r="A434" s="9" t="s">
        <v>122</v>
      </c>
      <c r="B434" s="10" t="s">
        <v>75</v>
      </c>
      <c r="C434" s="10" t="s">
        <v>23</v>
      </c>
      <c r="D434" s="10" t="s">
        <v>173</v>
      </c>
      <c r="E434" s="10" t="s">
        <v>174</v>
      </c>
      <c r="F434" s="10" t="s">
        <v>175</v>
      </c>
      <c r="G434" s="67">
        <v>5</v>
      </c>
      <c r="H434" s="10" t="s">
        <v>33</v>
      </c>
      <c r="I434" s="57">
        <v>1</v>
      </c>
      <c r="J434" s="57">
        <f>(4.5+$AE$30)*I434</f>
        <v>9</v>
      </c>
      <c r="K434" s="57">
        <v>0</v>
      </c>
      <c r="L434" s="58">
        <v>9</v>
      </c>
      <c r="M434" s="27">
        <v>0</v>
      </c>
      <c r="N434" s="90">
        <f t="shared" si="194"/>
        <v>6</v>
      </c>
      <c r="O434" s="91">
        <f t="shared" si="195"/>
        <v>6</v>
      </c>
      <c r="P434" s="23">
        <v>12</v>
      </c>
      <c r="Q434" s="11">
        <v>1</v>
      </c>
      <c r="R434" s="11">
        <v>0</v>
      </c>
      <c r="S434" s="12">
        <v>1</v>
      </c>
      <c r="T434" s="27">
        <v>0</v>
      </c>
      <c r="U434" s="23">
        <v>0</v>
      </c>
      <c r="V434" s="11">
        <f t="shared" si="200"/>
        <v>0</v>
      </c>
      <c r="W434" s="11">
        <v>0</v>
      </c>
      <c r="X434" s="12">
        <v>0</v>
      </c>
      <c r="Y434" s="30">
        <v>0</v>
      </c>
      <c r="Z434" s="63">
        <f t="shared" si="196"/>
        <v>18</v>
      </c>
      <c r="AA434" s="34">
        <f t="shared" si="197"/>
        <v>18</v>
      </c>
      <c r="AB434" s="12">
        <f t="shared" si="198"/>
        <v>0</v>
      </c>
      <c r="AC434" s="75">
        <f t="shared" si="199"/>
        <v>18</v>
      </c>
    </row>
    <row r="435" spans="1:29" outlineLevel="2" x14ac:dyDescent="0.2">
      <c r="A435" s="9" t="s">
        <v>245</v>
      </c>
      <c r="B435" s="10" t="s">
        <v>75</v>
      </c>
      <c r="C435" s="10" t="s">
        <v>23</v>
      </c>
      <c r="D435" s="10" t="s">
        <v>289</v>
      </c>
      <c r="E435" s="10" t="s">
        <v>290</v>
      </c>
      <c r="F435" s="10" t="s">
        <v>291</v>
      </c>
      <c r="G435" s="67">
        <v>5</v>
      </c>
      <c r="H435" s="10" t="s">
        <v>33</v>
      </c>
      <c r="I435" s="57">
        <v>1</v>
      </c>
      <c r="J435" s="57">
        <f>(9+$AE$30)*I435</f>
        <v>13.5</v>
      </c>
      <c r="K435" s="57">
        <v>0</v>
      </c>
      <c r="L435" s="58">
        <v>4.5</v>
      </c>
      <c r="M435" s="27">
        <v>0</v>
      </c>
      <c r="N435" s="90">
        <f t="shared" si="194"/>
        <v>9</v>
      </c>
      <c r="O435" s="91">
        <f t="shared" si="195"/>
        <v>3</v>
      </c>
      <c r="P435" s="23">
        <v>12</v>
      </c>
      <c r="Q435" s="11">
        <v>1</v>
      </c>
      <c r="R435" s="11">
        <v>0</v>
      </c>
      <c r="S435" s="12">
        <v>1</v>
      </c>
      <c r="T435" s="27">
        <v>0</v>
      </c>
      <c r="U435" s="23">
        <v>0</v>
      </c>
      <c r="V435" s="11">
        <f t="shared" si="200"/>
        <v>0</v>
      </c>
      <c r="W435" s="11">
        <v>0</v>
      </c>
      <c r="X435" s="12">
        <v>0</v>
      </c>
      <c r="Y435" s="30">
        <v>0</v>
      </c>
      <c r="Z435" s="63">
        <f t="shared" si="196"/>
        <v>18</v>
      </c>
      <c r="AA435" s="34">
        <f t="shared" si="197"/>
        <v>18</v>
      </c>
      <c r="AB435" s="12">
        <f t="shared" si="198"/>
        <v>0</v>
      </c>
      <c r="AC435" s="75">
        <f t="shared" si="199"/>
        <v>18</v>
      </c>
    </row>
    <row r="436" spans="1:29" outlineLevel="2" x14ac:dyDescent="0.2">
      <c r="A436" s="9" t="s">
        <v>38</v>
      </c>
      <c r="B436" s="10" t="s">
        <v>75</v>
      </c>
      <c r="C436" s="10" t="s">
        <v>23</v>
      </c>
      <c r="D436" s="10" t="s">
        <v>76</v>
      </c>
      <c r="E436" s="10" t="s">
        <v>77</v>
      </c>
      <c r="F436" s="10" t="s">
        <v>78</v>
      </c>
      <c r="G436" s="67">
        <v>5</v>
      </c>
      <c r="H436" s="10" t="s">
        <v>33</v>
      </c>
      <c r="I436" s="57">
        <v>1</v>
      </c>
      <c r="J436" s="57">
        <f>(9+$AE$30)*I436</f>
        <v>13.5</v>
      </c>
      <c r="K436" s="57">
        <v>0</v>
      </c>
      <c r="L436" s="58">
        <v>4.5</v>
      </c>
      <c r="M436" s="27">
        <v>0</v>
      </c>
      <c r="N436" s="90">
        <f t="shared" si="194"/>
        <v>9</v>
      </c>
      <c r="O436" s="91">
        <f t="shared" si="195"/>
        <v>3</v>
      </c>
      <c r="P436" s="23">
        <v>12</v>
      </c>
      <c r="Q436" s="11">
        <v>1</v>
      </c>
      <c r="R436" s="11">
        <v>0</v>
      </c>
      <c r="S436" s="12">
        <v>1</v>
      </c>
      <c r="T436" s="27">
        <v>0</v>
      </c>
      <c r="U436" s="23">
        <v>0</v>
      </c>
      <c r="V436" s="11">
        <f t="shared" si="200"/>
        <v>0</v>
      </c>
      <c r="W436" s="11">
        <v>0</v>
      </c>
      <c r="X436" s="12">
        <v>0</v>
      </c>
      <c r="Y436" s="30">
        <v>0</v>
      </c>
      <c r="Z436" s="63">
        <f t="shared" si="196"/>
        <v>18</v>
      </c>
      <c r="AA436" s="34">
        <f t="shared" si="197"/>
        <v>18</v>
      </c>
      <c r="AB436" s="12">
        <f t="shared" si="198"/>
        <v>0</v>
      </c>
      <c r="AC436" s="75">
        <f t="shared" si="199"/>
        <v>18</v>
      </c>
    </row>
    <row r="437" spans="1:29" outlineLevel="2" x14ac:dyDescent="0.2">
      <c r="A437" s="103" t="s">
        <v>122</v>
      </c>
      <c r="B437" s="10" t="s">
        <v>75</v>
      </c>
      <c r="C437" s="10" t="s">
        <v>23</v>
      </c>
      <c r="D437" s="98" t="s">
        <v>822</v>
      </c>
      <c r="E437" s="10" t="s">
        <v>820</v>
      </c>
      <c r="F437" s="10" t="s">
        <v>821</v>
      </c>
      <c r="G437" s="67">
        <v>5</v>
      </c>
      <c r="H437" s="10" t="s">
        <v>33</v>
      </c>
      <c r="I437" s="57">
        <v>0.5</v>
      </c>
      <c r="J437" s="57">
        <f>(9+$AE$30)*I437</f>
        <v>6.75</v>
      </c>
      <c r="K437" s="57">
        <v>0</v>
      </c>
      <c r="L437" s="58">
        <f>4.5*I437</f>
        <v>2.25</v>
      </c>
      <c r="M437" s="27">
        <v>0</v>
      </c>
      <c r="N437" s="90">
        <f t="shared" si="194"/>
        <v>4.5</v>
      </c>
      <c r="O437" s="91">
        <f t="shared" si="195"/>
        <v>1.5</v>
      </c>
      <c r="P437" s="23">
        <v>12</v>
      </c>
      <c r="Q437" s="11">
        <v>1</v>
      </c>
      <c r="R437" s="11">
        <v>0</v>
      </c>
      <c r="S437" s="12">
        <v>1</v>
      </c>
      <c r="T437" s="27">
        <v>0</v>
      </c>
      <c r="U437" s="23">
        <v>0</v>
      </c>
      <c r="V437" s="11">
        <f t="shared" si="200"/>
        <v>0</v>
      </c>
      <c r="W437" s="11">
        <v>0</v>
      </c>
      <c r="X437" s="12">
        <v>0</v>
      </c>
      <c r="Y437" s="30">
        <v>0</v>
      </c>
      <c r="Z437" s="63">
        <f t="shared" si="196"/>
        <v>9</v>
      </c>
      <c r="AA437" s="34">
        <f t="shared" si="197"/>
        <v>9</v>
      </c>
      <c r="AB437" s="12">
        <f t="shared" si="198"/>
        <v>0</v>
      </c>
      <c r="AC437" s="75">
        <f t="shared" si="199"/>
        <v>9</v>
      </c>
    </row>
    <row r="438" spans="1:29" outlineLevel="2" x14ac:dyDescent="0.2">
      <c r="A438" s="103" t="s">
        <v>245</v>
      </c>
      <c r="B438" s="10" t="s">
        <v>75</v>
      </c>
      <c r="C438" s="98" t="s">
        <v>23</v>
      </c>
      <c r="D438" s="98" t="s">
        <v>822</v>
      </c>
      <c r="E438" s="10" t="s">
        <v>820</v>
      </c>
      <c r="F438" s="10" t="s">
        <v>821</v>
      </c>
      <c r="G438" s="67">
        <v>5</v>
      </c>
      <c r="H438" s="10" t="s">
        <v>33</v>
      </c>
      <c r="I438" s="57">
        <v>0.25</v>
      </c>
      <c r="J438" s="57">
        <f>(9+$AE$30)*I438</f>
        <v>3.375</v>
      </c>
      <c r="K438" s="57">
        <v>0</v>
      </c>
      <c r="L438" s="58">
        <f>4.5*I438</f>
        <v>1.125</v>
      </c>
      <c r="M438" s="27">
        <v>0</v>
      </c>
      <c r="N438" s="90">
        <f t="shared" si="194"/>
        <v>2.25</v>
      </c>
      <c r="O438" s="91">
        <f t="shared" si="195"/>
        <v>0.75</v>
      </c>
      <c r="P438" s="23">
        <v>12</v>
      </c>
      <c r="Q438" s="11">
        <v>1</v>
      </c>
      <c r="R438" s="11"/>
      <c r="S438" s="12">
        <v>1</v>
      </c>
      <c r="T438" s="27"/>
      <c r="U438" s="23">
        <v>0</v>
      </c>
      <c r="V438" s="11">
        <f t="shared" si="200"/>
        <v>0</v>
      </c>
      <c r="W438" s="11"/>
      <c r="X438" s="12">
        <v>0</v>
      </c>
      <c r="Y438" s="30"/>
      <c r="Z438" s="63">
        <f t="shared" si="196"/>
        <v>4.5</v>
      </c>
      <c r="AA438" s="34">
        <f t="shared" si="197"/>
        <v>4.5</v>
      </c>
      <c r="AB438" s="12">
        <f t="shared" si="198"/>
        <v>0</v>
      </c>
      <c r="AC438" s="75">
        <f t="shared" si="199"/>
        <v>4.5</v>
      </c>
    </row>
    <row r="439" spans="1:29" outlineLevel="2" x14ac:dyDescent="0.2">
      <c r="A439" s="103" t="s">
        <v>492</v>
      </c>
      <c r="B439" s="10" t="s">
        <v>75</v>
      </c>
      <c r="C439" s="98" t="s">
        <v>23</v>
      </c>
      <c r="D439" s="98" t="s">
        <v>822</v>
      </c>
      <c r="E439" s="10" t="s">
        <v>820</v>
      </c>
      <c r="F439" s="10" t="s">
        <v>821</v>
      </c>
      <c r="G439" s="67">
        <v>5</v>
      </c>
      <c r="H439" s="10" t="s">
        <v>33</v>
      </c>
      <c r="I439" s="57">
        <v>0.25</v>
      </c>
      <c r="J439" s="57">
        <f>(9+$AE$30)*I439</f>
        <v>3.375</v>
      </c>
      <c r="K439" s="57">
        <v>0</v>
      </c>
      <c r="L439" s="58">
        <f>4.5*I439</f>
        <v>1.125</v>
      </c>
      <c r="M439" s="27">
        <v>0</v>
      </c>
      <c r="N439" s="90">
        <f t="shared" si="194"/>
        <v>2.25</v>
      </c>
      <c r="O439" s="91">
        <f t="shared" si="195"/>
        <v>0.75</v>
      </c>
      <c r="P439" s="23">
        <v>12</v>
      </c>
      <c r="Q439" s="11">
        <v>1</v>
      </c>
      <c r="R439" s="11"/>
      <c r="S439" s="12">
        <v>1</v>
      </c>
      <c r="T439" s="27"/>
      <c r="U439" s="23">
        <v>0</v>
      </c>
      <c r="V439" s="11">
        <f t="shared" si="200"/>
        <v>0</v>
      </c>
      <c r="W439" s="11"/>
      <c r="X439" s="12">
        <v>0</v>
      </c>
      <c r="Y439" s="30"/>
      <c r="Z439" s="63">
        <f t="shared" si="196"/>
        <v>4.5</v>
      </c>
      <c r="AA439" s="34">
        <f t="shared" si="197"/>
        <v>4.5</v>
      </c>
      <c r="AB439" s="12">
        <f t="shared" si="198"/>
        <v>0</v>
      </c>
      <c r="AC439" s="75">
        <f t="shared" si="199"/>
        <v>4.5</v>
      </c>
    </row>
    <row r="440" spans="1:29" outlineLevel="2" x14ac:dyDescent="0.2">
      <c r="A440" s="103" t="s">
        <v>180</v>
      </c>
      <c r="B440" s="10" t="s">
        <v>75</v>
      </c>
      <c r="C440" s="10" t="s">
        <v>23</v>
      </c>
      <c r="D440" s="10" t="s">
        <v>34</v>
      </c>
      <c r="E440" s="10" t="s">
        <v>35</v>
      </c>
      <c r="F440" s="10" t="s">
        <v>36</v>
      </c>
      <c r="G440" s="67">
        <v>10</v>
      </c>
      <c r="H440" s="10" t="s">
        <v>37</v>
      </c>
      <c r="I440" s="57">
        <v>1</v>
      </c>
      <c r="J440" s="57">
        <f>$AE$28</f>
        <v>0.02</v>
      </c>
      <c r="K440" s="57">
        <v>0</v>
      </c>
      <c r="L440" s="58">
        <v>0</v>
      </c>
      <c r="M440" s="27">
        <v>0</v>
      </c>
      <c r="N440" s="90">
        <f t="shared" si="194"/>
        <v>6.6666666666666662E-3</v>
      </c>
      <c r="O440" s="91">
        <f t="shared" si="195"/>
        <v>0</v>
      </c>
      <c r="P440" s="23">
        <v>0</v>
      </c>
      <c r="Q440" s="11">
        <f>P440</f>
        <v>0</v>
      </c>
      <c r="R440" s="11">
        <v>0</v>
      </c>
      <c r="S440" s="12">
        <v>0</v>
      </c>
      <c r="T440" s="27">
        <v>0</v>
      </c>
      <c r="U440" s="23">
        <v>3</v>
      </c>
      <c r="V440" s="11">
        <f t="shared" si="200"/>
        <v>3</v>
      </c>
      <c r="W440" s="11">
        <v>0</v>
      </c>
      <c r="X440" s="12">
        <v>0</v>
      </c>
      <c r="Y440" s="30">
        <v>0</v>
      </c>
      <c r="Z440" s="63">
        <f t="shared" si="196"/>
        <v>0.06</v>
      </c>
      <c r="AA440" s="34">
        <f t="shared" si="197"/>
        <v>0</v>
      </c>
      <c r="AB440" s="12">
        <f t="shared" si="198"/>
        <v>0.06</v>
      </c>
      <c r="AC440" s="75">
        <f t="shared" si="199"/>
        <v>0.06</v>
      </c>
    </row>
    <row r="441" spans="1:29" outlineLevel="2" x14ac:dyDescent="0.2">
      <c r="A441" s="103" t="s">
        <v>492</v>
      </c>
      <c r="B441" s="10" t="s">
        <v>75</v>
      </c>
      <c r="C441" s="10" t="s">
        <v>23</v>
      </c>
      <c r="D441" s="10" t="s">
        <v>34</v>
      </c>
      <c r="E441" s="10" t="s">
        <v>35</v>
      </c>
      <c r="F441" s="10" t="s">
        <v>36</v>
      </c>
      <c r="G441" s="67">
        <v>10</v>
      </c>
      <c r="H441" s="10" t="s">
        <v>37</v>
      </c>
      <c r="I441" s="57">
        <v>1</v>
      </c>
      <c r="J441" s="57">
        <f>$AE$28</f>
        <v>0.02</v>
      </c>
      <c r="K441" s="57">
        <v>0</v>
      </c>
      <c r="L441" s="58">
        <v>0</v>
      </c>
      <c r="M441" s="27">
        <v>0</v>
      </c>
      <c r="N441" s="90">
        <f t="shared" si="194"/>
        <v>6.6666666666666662E-3</v>
      </c>
      <c r="O441" s="91">
        <f t="shared" si="195"/>
        <v>0</v>
      </c>
      <c r="P441" s="23">
        <v>0</v>
      </c>
      <c r="Q441" s="11">
        <f>P441</f>
        <v>0</v>
      </c>
      <c r="R441" s="11">
        <v>0</v>
      </c>
      <c r="S441" s="12">
        <v>0</v>
      </c>
      <c r="T441" s="27">
        <v>0</v>
      </c>
      <c r="U441" s="23">
        <v>2</v>
      </c>
      <c r="V441" s="11">
        <f t="shared" si="200"/>
        <v>2</v>
      </c>
      <c r="W441" s="11">
        <v>0</v>
      </c>
      <c r="X441" s="12">
        <v>0</v>
      </c>
      <c r="Y441" s="30">
        <v>0</v>
      </c>
      <c r="Z441" s="63">
        <f t="shared" si="196"/>
        <v>0.04</v>
      </c>
      <c r="AA441" s="34">
        <f t="shared" si="197"/>
        <v>0</v>
      </c>
      <c r="AB441" s="12">
        <f t="shared" si="198"/>
        <v>0.04</v>
      </c>
      <c r="AC441" s="75">
        <f t="shared" si="199"/>
        <v>0.04</v>
      </c>
    </row>
    <row r="442" spans="1:29" outlineLevel="1" x14ac:dyDescent="0.2">
      <c r="A442" s="153"/>
      <c r="B442" s="48"/>
      <c r="C442" s="51" t="s">
        <v>906</v>
      </c>
      <c r="D442" s="48"/>
      <c r="E442" s="48"/>
      <c r="F442" s="48"/>
      <c r="G442" s="84"/>
      <c r="H442" s="48"/>
      <c r="I442" s="65"/>
      <c r="J442" s="65"/>
      <c r="K442" s="65"/>
      <c r="L442" s="65"/>
      <c r="M442" s="50"/>
      <c r="N442" s="65"/>
      <c r="O442" s="65"/>
      <c r="P442" s="50"/>
      <c r="Q442" s="49"/>
      <c r="R442" s="49"/>
      <c r="S442" s="49"/>
      <c r="T442" s="50"/>
      <c r="U442" s="50"/>
      <c r="V442" s="49"/>
      <c r="W442" s="49"/>
      <c r="X442" s="49"/>
      <c r="Y442" s="48"/>
      <c r="Z442" s="66"/>
      <c r="AA442" s="49">
        <f>SUBTOTAL(9,AA428:AA441)</f>
        <v>96</v>
      </c>
      <c r="AB442" s="49">
        <f>SUBTOTAL(9,AB428:AB441)</f>
        <v>2.1</v>
      </c>
      <c r="AC442" s="77">
        <f>SUBTOTAL(9,AC428:AC441)</f>
        <v>98.100000000000009</v>
      </c>
    </row>
    <row r="443" spans="1:29" x14ac:dyDescent="0.2">
      <c r="A443" s="153"/>
      <c r="B443" s="48"/>
      <c r="C443" s="51" t="s">
        <v>511</v>
      </c>
      <c r="D443" s="48"/>
      <c r="E443" s="48"/>
      <c r="F443" s="48"/>
      <c r="G443" s="84"/>
      <c r="H443" s="48"/>
      <c r="I443" s="65"/>
      <c r="J443" s="65"/>
      <c r="K443" s="65"/>
      <c r="L443" s="65"/>
      <c r="M443" s="50"/>
      <c r="N443" s="65"/>
      <c r="O443" s="65"/>
      <c r="P443" s="50"/>
      <c r="Q443" s="49"/>
      <c r="R443" s="49"/>
      <c r="S443" s="49"/>
      <c r="T443" s="50"/>
      <c r="U443" s="50"/>
      <c r="V443" s="49"/>
      <c r="W443" s="49"/>
      <c r="X443" s="49"/>
      <c r="Y443" s="48"/>
      <c r="Z443" s="66"/>
      <c r="AA443" s="49">
        <f>SUBTOTAL(9,AA2:AA441)</f>
        <v>4032.6299999999987</v>
      </c>
      <c r="AB443" s="49">
        <f>SUBTOTAL(9,AB2:AB441)</f>
        <v>3372.1699999999983</v>
      </c>
      <c r="AC443" s="77">
        <f>SUBTOTAL(9,AC2:AC441)</f>
        <v>7404.8</v>
      </c>
    </row>
    <row r="444" spans="1:29" x14ac:dyDescent="0.2">
      <c r="A444" s="153"/>
      <c r="B444" s="48"/>
      <c r="C444" s="51" t="s">
        <v>511</v>
      </c>
      <c r="D444" s="48"/>
      <c r="E444" s="48"/>
      <c r="F444" s="48"/>
      <c r="G444" s="84"/>
      <c r="H444" s="48"/>
      <c r="I444" s="65"/>
      <c r="J444" s="65"/>
      <c r="K444" s="65"/>
      <c r="L444" s="65"/>
      <c r="M444" s="50"/>
      <c r="N444" s="65"/>
      <c r="O444" s="65"/>
      <c r="P444" s="50"/>
      <c r="Q444" s="49"/>
      <c r="R444" s="49"/>
      <c r="S444" s="49"/>
      <c r="T444" s="50"/>
      <c r="U444" s="50"/>
      <c r="V444" s="49"/>
      <c r="W444" s="49"/>
      <c r="X444" s="49"/>
      <c r="Y444" s="48"/>
      <c r="Z444" s="66"/>
      <c r="AA444" s="49"/>
      <c r="AB444" s="49"/>
      <c r="AC444" s="77"/>
    </row>
    <row r="445" spans="1:29" x14ac:dyDescent="0.2">
      <c r="A445" s="153"/>
      <c r="B445" s="48"/>
      <c r="C445" s="48"/>
      <c r="D445" s="48"/>
      <c r="E445" s="48"/>
      <c r="F445" s="48"/>
      <c r="G445" s="84"/>
      <c r="H445" s="48"/>
      <c r="I445" s="65"/>
      <c r="J445" s="65"/>
      <c r="K445" s="65"/>
      <c r="L445" s="65"/>
      <c r="M445" s="50"/>
      <c r="N445" s="65"/>
      <c r="O445" s="65"/>
      <c r="P445" s="50"/>
      <c r="Q445" s="49"/>
      <c r="R445" s="49"/>
      <c r="S445" s="49"/>
      <c r="T445" s="50"/>
      <c r="U445" s="50"/>
      <c r="V445" s="49"/>
      <c r="W445" s="49"/>
      <c r="X445" s="49"/>
      <c r="Y445" s="48"/>
      <c r="Z445" s="66"/>
      <c r="AA445" s="49"/>
      <c r="AB445" s="49"/>
      <c r="AC445" s="77"/>
    </row>
    <row r="446" spans="1:29" x14ac:dyDescent="0.2">
      <c r="A446" s="153"/>
      <c r="B446" s="48"/>
      <c r="C446" s="48"/>
      <c r="D446" s="48"/>
      <c r="E446" s="48"/>
      <c r="F446" s="48"/>
      <c r="G446" s="84"/>
      <c r="H446" s="48"/>
      <c r="I446" s="65"/>
      <c r="J446" s="65"/>
      <c r="K446" s="65"/>
      <c r="L446" s="65"/>
      <c r="M446" s="50"/>
      <c r="N446" s="65"/>
      <c r="O446" s="65"/>
      <c r="P446" s="50"/>
      <c r="Q446" s="49"/>
      <c r="R446" s="49"/>
      <c r="S446" s="49"/>
      <c r="T446" s="50"/>
      <c r="U446" s="50"/>
      <c r="V446" s="49"/>
      <c r="W446" s="49"/>
      <c r="X446" s="49"/>
      <c r="Y446" s="48"/>
      <c r="Z446" s="66"/>
      <c r="AA446" s="49"/>
      <c r="AB446" s="49"/>
      <c r="AC446" s="77"/>
    </row>
    <row r="447" spans="1:29" x14ac:dyDescent="0.2">
      <c r="A447" s="48"/>
      <c r="B447" s="48"/>
      <c r="C447" s="51"/>
      <c r="D447" s="48"/>
      <c r="E447" s="48"/>
      <c r="F447" s="48"/>
      <c r="G447" s="84"/>
      <c r="H447" s="48"/>
      <c r="I447" s="65"/>
      <c r="J447" s="65"/>
      <c r="K447" s="65"/>
      <c r="L447" s="65"/>
      <c r="M447" s="50"/>
      <c r="N447" s="65"/>
      <c r="O447" s="65"/>
      <c r="P447" s="50"/>
      <c r="Q447" s="49"/>
      <c r="R447" s="49"/>
      <c r="S447" s="49"/>
      <c r="T447" s="50"/>
      <c r="U447" s="50"/>
      <c r="V447" s="49"/>
      <c r="W447" s="49"/>
      <c r="X447" s="49"/>
      <c r="Y447" s="48"/>
      <c r="Z447" s="66"/>
      <c r="AA447" s="49"/>
      <c r="AB447" s="49"/>
      <c r="AC447" s="126"/>
    </row>
    <row r="448" spans="1:29" x14ac:dyDescent="0.2">
      <c r="A448" s="48"/>
      <c r="B448" s="48"/>
      <c r="C448" s="48"/>
      <c r="D448" s="84"/>
      <c r="E448" s="51" t="s">
        <v>538</v>
      </c>
      <c r="F448" s="51" t="s">
        <v>529</v>
      </c>
      <c r="G448" s="84"/>
      <c r="H448" s="48"/>
      <c r="I448" s="65"/>
      <c r="J448" s="65"/>
      <c r="K448" s="65"/>
      <c r="L448" s="65"/>
      <c r="M448" s="50"/>
      <c r="N448" s="65"/>
      <c r="O448" s="65"/>
      <c r="P448" s="50"/>
      <c r="Q448" s="49"/>
      <c r="R448" s="49"/>
      <c r="S448" s="49"/>
      <c r="T448" s="50"/>
      <c r="U448" s="50"/>
      <c r="V448" s="49"/>
      <c r="W448" s="49"/>
      <c r="X448" s="49"/>
      <c r="Y448" s="48"/>
      <c r="Z448" s="622"/>
      <c r="AA448" s="49"/>
      <c r="AB448" s="49"/>
      <c r="AC448" s="628"/>
    </row>
    <row r="449" spans="1:35" ht="15" x14ac:dyDescent="0.25">
      <c r="A449" s="48"/>
      <c r="B449" s="48"/>
      <c r="C449" s="48"/>
      <c r="D449" s="48"/>
      <c r="E449" s="48" t="s">
        <v>14</v>
      </c>
      <c r="F449" s="48" t="s">
        <v>531</v>
      </c>
      <c r="G449" s="84"/>
      <c r="H449" s="48"/>
      <c r="I449" s="65"/>
      <c r="J449" s="65"/>
      <c r="K449" s="65"/>
      <c r="L449" s="409"/>
      <c r="M449" s="609"/>
      <c r="N449" s="409"/>
      <c r="O449" s="409"/>
      <c r="P449" s="609"/>
      <c r="Q449" s="610" t="s">
        <v>565</v>
      </c>
      <c r="R449" s="615">
        <v>0.65</v>
      </c>
      <c r="S449" s="615">
        <f>AE27</f>
        <v>0.2</v>
      </c>
      <c r="T449" s="609"/>
      <c r="U449" s="609"/>
      <c r="V449" s="616"/>
      <c r="W449" s="616"/>
      <c r="X449" s="616"/>
      <c r="Y449" s="618"/>
      <c r="Z449" s="620"/>
      <c r="AA449" s="616"/>
      <c r="AB449" s="625" t="s">
        <v>776</v>
      </c>
      <c r="AC449" s="626">
        <f>AC443</f>
        <v>7404.8</v>
      </c>
    </row>
    <row r="450" spans="1:35" ht="15" x14ac:dyDescent="0.25">
      <c r="A450" s="48"/>
      <c r="B450" s="48"/>
      <c r="C450" s="48"/>
      <c r="D450" s="48"/>
      <c r="E450" s="48" t="s">
        <v>80</v>
      </c>
      <c r="F450" s="48" t="s">
        <v>532</v>
      </c>
      <c r="G450" s="84"/>
      <c r="H450" s="48"/>
      <c r="I450" s="65"/>
      <c r="J450" s="65"/>
      <c r="K450" s="65"/>
      <c r="L450" s="409"/>
      <c r="M450" s="609"/>
      <c r="N450" s="409"/>
      <c r="O450" s="409"/>
      <c r="P450" s="609"/>
      <c r="Q450" s="410" t="s">
        <v>566</v>
      </c>
      <c r="R450" s="615">
        <v>0.15</v>
      </c>
      <c r="S450" s="615">
        <f>AE28</f>
        <v>0.02</v>
      </c>
      <c r="T450" s="609"/>
      <c r="U450" s="609"/>
      <c r="V450" s="616"/>
      <c r="W450" s="616"/>
      <c r="X450" s="616"/>
      <c r="Y450" s="618"/>
      <c r="Z450" s="620"/>
      <c r="AA450" s="616"/>
      <c r="AB450" s="409"/>
      <c r="AC450" s="225"/>
      <c r="AD450" s="225"/>
    </row>
    <row r="451" spans="1:35" ht="15" x14ac:dyDescent="0.25">
      <c r="A451" s="48"/>
      <c r="B451" s="48"/>
      <c r="C451" s="48"/>
      <c r="D451" s="48"/>
      <c r="E451" s="48" t="s">
        <v>39</v>
      </c>
      <c r="F451" s="48" t="s">
        <v>533</v>
      </c>
      <c r="G451" s="84"/>
      <c r="H451" s="48"/>
      <c r="I451" s="65"/>
      <c r="J451" s="65"/>
      <c r="K451" s="65"/>
      <c r="L451" s="409"/>
      <c r="M451" s="609"/>
      <c r="N451" s="409"/>
      <c r="O451" s="409"/>
      <c r="P451" s="609"/>
      <c r="Q451" s="410" t="s">
        <v>567</v>
      </c>
      <c r="R451" s="612">
        <v>4</v>
      </c>
      <c r="S451" s="612">
        <f>AE29</f>
        <v>4</v>
      </c>
      <c r="T451" s="609"/>
      <c r="U451" s="609"/>
      <c r="V451" s="616"/>
      <c r="W451" s="616"/>
      <c r="X451" s="616"/>
      <c r="Y451" s="618"/>
      <c r="Z451" s="620"/>
      <c r="AA451" s="49"/>
      <c r="AB451" s="617"/>
      <c r="AC451" s="626"/>
      <c r="AD451" s="226"/>
    </row>
    <row r="452" spans="1:35" ht="15" x14ac:dyDescent="0.25">
      <c r="A452" s="48"/>
      <c r="B452" s="48"/>
      <c r="C452" s="48"/>
      <c r="D452" s="48"/>
      <c r="E452" s="48" t="s">
        <v>85</v>
      </c>
      <c r="F452" s="48" t="s">
        <v>534</v>
      </c>
      <c r="G452" s="84"/>
      <c r="H452" s="48"/>
      <c r="I452" s="65"/>
      <c r="J452" s="65"/>
      <c r="K452" s="65"/>
      <c r="L452" s="409"/>
      <c r="M452" s="609"/>
      <c r="N452" s="409"/>
      <c r="O452" s="409"/>
      <c r="P452" s="609"/>
      <c r="Q452" s="409"/>
      <c r="R452" s="613">
        <f>(R451-3)*4.5</f>
        <v>4.5</v>
      </c>
      <c r="S452" s="613"/>
      <c r="T452" s="609"/>
      <c r="U452" s="609"/>
      <c r="V452" s="616"/>
      <c r="W452" s="616"/>
      <c r="X452" s="614"/>
      <c r="Y452" s="619"/>
      <c r="Z452" s="621"/>
      <c r="AA452" s="614"/>
      <c r="AB452" s="623" t="s">
        <v>713</v>
      </c>
      <c r="AC452" s="627">
        <v>7369</v>
      </c>
      <c r="AD452" s="227">
        <f>AC452+AC455</f>
        <v>7369</v>
      </c>
    </row>
    <row r="453" spans="1:35" ht="15" x14ac:dyDescent="0.25">
      <c r="A453" s="48"/>
      <c r="B453" s="48"/>
      <c r="C453" s="48"/>
      <c r="D453" s="48"/>
      <c r="E453" s="48" t="s">
        <v>8</v>
      </c>
      <c r="F453" s="48" t="s">
        <v>535</v>
      </c>
      <c r="G453" s="84"/>
      <c r="H453" s="48"/>
      <c r="I453" s="65"/>
      <c r="J453" s="65"/>
      <c r="K453" s="65"/>
      <c r="L453" s="65"/>
      <c r="M453" s="609"/>
      <c r="N453" s="409"/>
      <c r="O453" s="409"/>
      <c r="P453" s="609"/>
      <c r="Q453" s="410" t="s">
        <v>724</v>
      </c>
      <c r="R453" s="614"/>
      <c r="S453" s="617">
        <f>AE32</f>
        <v>0.4</v>
      </c>
      <c r="T453" s="609"/>
      <c r="U453" s="609"/>
      <c r="V453" s="616"/>
      <c r="W453" s="616"/>
      <c r="X453" s="616"/>
      <c r="Y453" s="618"/>
      <c r="Z453" s="620"/>
      <c r="AA453" s="611"/>
      <c r="AB453" s="410" t="s">
        <v>644</v>
      </c>
      <c r="AC453" s="365">
        <f>AC449-AC452</f>
        <v>35.800000000000182</v>
      </c>
      <c r="AD453" s="335"/>
    </row>
    <row r="454" spans="1:35" ht="15" x14ac:dyDescent="0.25">
      <c r="A454" s="48"/>
      <c r="B454" s="48"/>
      <c r="C454" s="48"/>
      <c r="D454" s="48"/>
      <c r="E454" s="48" t="s">
        <v>75</v>
      </c>
      <c r="F454" s="48" t="s">
        <v>536</v>
      </c>
      <c r="G454" s="84"/>
      <c r="H454" s="48"/>
      <c r="I454" s="65"/>
      <c r="J454" s="65"/>
      <c r="K454" s="65"/>
      <c r="L454" s="409"/>
      <c r="M454" s="609"/>
      <c r="N454" s="409"/>
      <c r="O454" s="409"/>
      <c r="P454" s="609"/>
      <c r="Q454" s="611" t="s">
        <v>894</v>
      </c>
      <c r="R454" s="616"/>
      <c r="S454" s="616"/>
      <c r="T454" s="609"/>
      <c r="U454" s="609"/>
      <c r="V454" s="616"/>
      <c r="W454" s="616"/>
      <c r="X454" s="616"/>
      <c r="Y454" s="618"/>
      <c r="Z454" s="620"/>
      <c r="AA454" s="611"/>
      <c r="AB454" s="410"/>
      <c r="AC454" s="365"/>
    </row>
    <row r="455" spans="1:35" ht="14.25" x14ac:dyDescent="0.2">
      <c r="A455" s="48"/>
      <c r="B455" s="48"/>
      <c r="C455" s="48"/>
      <c r="D455" s="48"/>
      <c r="E455" s="48" t="s">
        <v>650</v>
      </c>
      <c r="F455" s="48" t="s">
        <v>699</v>
      </c>
      <c r="G455" s="84"/>
      <c r="H455" s="48"/>
      <c r="I455" s="65"/>
      <c r="J455" s="65"/>
      <c r="K455" s="65"/>
      <c r="L455" s="65"/>
      <c r="M455" s="50"/>
      <c r="N455" s="65"/>
      <c r="O455" s="65"/>
      <c r="P455" s="50"/>
      <c r="Q455" s="49"/>
      <c r="R455" s="49"/>
      <c r="S455" s="49"/>
      <c r="T455" s="50"/>
      <c r="U455" s="50"/>
      <c r="V455" s="49"/>
      <c r="W455" s="49"/>
      <c r="X455" s="49"/>
      <c r="Y455" s="48"/>
      <c r="Z455" s="622"/>
      <c r="AA455" s="611"/>
      <c r="AB455" s="624"/>
      <c r="AC455" s="629"/>
    </row>
    <row r="456" spans="1:35" x14ac:dyDescent="0.2">
      <c r="A456" s="48"/>
      <c r="B456" s="48"/>
      <c r="C456" s="48"/>
      <c r="D456" s="48"/>
      <c r="E456" s="48" t="s">
        <v>29</v>
      </c>
      <c r="F456" s="48" t="s">
        <v>793</v>
      </c>
      <c r="G456" s="84"/>
      <c r="H456" s="48"/>
      <c r="I456" s="65"/>
      <c r="J456" s="65"/>
      <c r="K456" s="65"/>
      <c r="L456" s="65"/>
      <c r="M456" s="50"/>
      <c r="N456" s="65"/>
      <c r="O456" s="65"/>
      <c r="P456" s="50"/>
      <c r="Q456" s="49"/>
      <c r="R456" s="49"/>
      <c r="S456" s="49"/>
      <c r="T456" s="50"/>
      <c r="U456" s="50"/>
      <c r="V456" s="49"/>
      <c r="W456" s="49"/>
      <c r="X456" s="49"/>
      <c r="Y456" s="48"/>
      <c r="Z456" s="622"/>
      <c r="AA456" s="49"/>
      <c r="AB456" s="49"/>
      <c r="AC456" s="628"/>
    </row>
    <row r="457" spans="1:35" ht="50.1" customHeight="1" x14ac:dyDescent="0.2">
      <c r="A457" s="48"/>
      <c r="B457" s="48"/>
      <c r="C457" s="48"/>
      <c r="D457" s="48"/>
      <c r="E457" s="48"/>
      <c r="F457" s="48"/>
      <c r="G457" s="84"/>
      <c r="H457" s="48"/>
      <c r="I457" s="65"/>
      <c r="J457" s="65"/>
      <c r="K457" s="65"/>
      <c r="L457" s="65"/>
      <c r="M457" s="50"/>
      <c r="N457" s="65"/>
      <c r="O457" s="65"/>
      <c r="P457" s="50"/>
      <c r="Q457" s="49"/>
      <c r="R457" s="49"/>
      <c r="S457" s="49"/>
      <c r="T457" s="50"/>
      <c r="U457" s="50"/>
      <c r="V457" s="49"/>
      <c r="W457" s="49"/>
      <c r="X457" s="49"/>
      <c r="Y457" s="48"/>
      <c r="Z457" s="622"/>
      <c r="AA457" s="49"/>
      <c r="AB457" s="49"/>
      <c r="AC457" s="628"/>
    </row>
    <row r="458" spans="1:35" ht="26.25" customHeight="1" x14ac:dyDescent="0.2">
      <c r="A458" s="48"/>
      <c r="B458" s="48"/>
      <c r="C458" s="48"/>
      <c r="D458" s="48"/>
      <c r="E458" s="48"/>
      <c r="F458" s="48"/>
      <c r="G458" s="84"/>
      <c r="H458" s="48"/>
      <c r="I458" s="65"/>
      <c r="J458" s="65"/>
      <c r="K458" s="65"/>
      <c r="L458" s="65"/>
      <c r="M458" s="50"/>
      <c r="N458" s="65"/>
      <c r="O458" s="65"/>
      <c r="P458" s="50"/>
      <c r="Q458" s="49"/>
      <c r="R458" s="49"/>
      <c r="S458" s="49"/>
      <c r="T458" s="50"/>
      <c r="U458" s="50"/>
      <c r="V458" s="49"/>
      <c r="W458" s="49"/>
      <c r="X458" s="49"/>
      <c r="Y458" s="48"/>
      <c r="Z458" s="622"/>
      <c r="AA458" s="49"/>
      <c r="AB458" s="49"/>
      <c r="AC458" s="628"/>
    </row>
    <row r="459" spans="1:35" ht="66.75" customHeight="1" x14ac:dyDescent="0.2">
      <c r="A459" s="44" t="s">
        <v>514</v>
      </c>
      <c r="B459" s="45" t="s">
        <v>0</v>
      </c>
      <c r="C459" s="45" t="s">
        <v>515</v>
      </c>
      <c r="D459" s="45" t="s">
        <v>516</v>
      </c>
      <c r="E459" s="45" t="s">
        <v>517</v>
      </c>
      <c r="F459" s="45" t="s">
        <v>995</v>
      </c>
      <c r="G459" s="82" t="s">
        <v>558</v>
      </c>
      <c r="H459" s="45" t="s">
        <v>1</v>
      </c>
      <c r="I459" s="53" t="s">
        <v>568</v>
      </c>
      <c r="J459" s="53" t="s">
        <v>527</v>
      </c>
      <c r="K459" s="53" t="s">
        <v>2</v>
      </c>
      <c r="L459" s="54" t="s">
        <v>528</v>
      </c>
      <c r="M459" s="25" t="s">
        <v>3</v>
      </c>
      <c r="N459" s="88" t="s">
        <v>570</v>
      </c>
      <c r="O459" s="88" t="s">
        <v>571</v>
      </c>
      <c r="P459" s="37" t="s">
        <v>519</v>
      </c>
      <c r="Q459" s="38" t="s">
        <v>518</v>
      </c>
      <c r="R459" s="38" t="s">
        <v>4</v>
      </c>
      <c r="S459" s="39" t="s">
        <v>520</v>
      </c>
      <c r="T459" s="25" t="s">
        <v>5</v>
      </c>
      <c r="U459" s="40" t="s">
        <v>521</v>
      </c>
      <c r="V459" s="41" t="s">
        <v>523</v>
      </c>
      <c r="W459" s="41" t="s">
        <v>4</v>
      </c>
      <c r="X459" s="42" t="s">
        <v>522</v>
      </c>
      <c r="Y459" s="20" t="s">
        <v>6</v>
      </c>
      <c r="Z459" s="32" t="s">
        <v>561</v>
      </c>
      <c r="AA459" s="43" t="s">
        <v>524</v>
      </c>
      <c r="AB459" s="36" t="s">
        <v>525</v>
      </c>
      <c r="AC459" s="73" t="s">
        <v>526</v>
      </c>
    </row>
    <row r="460" spans="1:35" s="71" customFormat="1" outlineLevel="2" x14ac:dyDescent="0.2">
      <c r="A460" s="9" t="s">
        <v>586</v>
      </c>
      <c r="B460" s="10" t="s">
        <v>650</v>
      </c>
      <c r="C460" s="98" t="s">
        <v>19</v>
      </c>
      <c r="D460" s="597" t="s">
        <v>841</v>
      </c>
      <c r="E460" s="10" t="s">
        <v>168</v>
      </c>
      <c r="F460" s="10" t="s">
        <v>169</v>
      </c>
      <c r="G460" s="67">
        <v>15</v>
      </c>
      <c r="H460" s="10" t="s">
        <v>12</v>
      </c>
      <c r="I460" s="57">
        <v>1</v>
      </c>
      <c r="J460" s="57">
        <f>3-$S$453</f>
        <v>2.6</v>
      </c>
      <c r="K460" s="57"/>
      <c r="L460" s="58">
        <v>0</v>
      </c>
      <c r="M460" s="27"/>
      <c r="N460" s="90"/>
      <c r="O460" s="91"/>
      <c r="P460" s="23">
        <v>0</v>
      </c>
      <c r="Q460" s="11">
        <f>P460</f>
        <v>0</v>
      </c>
      <c r="R460" s="11">
        <v>0</v>
      </c>
      <c r="S460" s="12">
        <v>0</v>
      </c>
      <c r="T460" s="27">
        <v>0</v>
      </c>
      <c r="U460" s="23">
        <v>10</v>
      </c>
      <c r="V460" s="11">
        <f>U460</f>
        <v>10</v>
      </c>
      <c r="W460" s="11">
        <v>0</v>
      </c>
      <c r="X460" s="12">
        <v>0</v>
      </c>
      <c r="Y460" s="30">
        <v>0</v>
      </c>
      <c r="Z460" s="63">
        <f>J460*(Q460+V460)+L460*(S460+X460)</f>
        <v>26</v>
      </c>
      <c r="AA460" s="34">
        <f>J460*Q460+L460*S460</f>
        <v>0</v>
      </c>
      <c r="AB460" s="12">
        <f>J460*V460+L460*X460</f>
        <v>26</v>
      </c>
      <c r="AC460" s="75">
        <f>Z460</f>
        <v>26</v>
      </c>
      <c r="AD460" s="96"/>
      <c r="AE460" s="96"/>
      <c r="AF460" s="181"/>
      <c r="AG460" s="141"/>
      <c r="AH460" s="141"/>
      <c r="AI460" s="181"/>
    </row>
    <row r="461" spans="1:35" outlineLevel="2" x14ac:dyDescent="0.2">
      <c r="A461" s="9" t="s">
        <v>586</v>
      </c>
      <c r="B461" s="10" t="s">
        <v>650</v>
      </c>
      <c r="C461" s="98" t="s">
        <v>19</v>
      </c>
      <c r="D461" s="10" t="s">
        <v>34</v>
      </c>
      <c r="E461" s="10" t="s">
        <v>35</v>
      </c>
      <c r="F461" s="10" t="s">
        <v>36</v>
      </c>
      <c r="G461" s="67">
        <v>12</v>
      </c>
      <c r="H461" s="10" t="s">
        <v>37</v>
      </c>
      <c r="I461" s="57">
        <v>1</v>
      </c>
      <c r="J461" s="57">
        <f t="shared" ref="J461" si="201">0.5-$S$450</f>
        <v>0.48</v>
      </c>
      <c r="K461" s="57">
        <v>0</v>
      </c>
      <c r="L461" s="58">
        <v>0</v>
      </c>
      <c r="M461" s="27">
        <v>0</v>
      </c>
      <c r="N461" s="90">
        <f>J461*10/3/G461</f>
        <v>0.13333333333333333</v>
      </c>
      <c r="O461" s="91">
        <f>L461*10/3/G461</f>
        <v>0</v>
      </c>
      <c r="P461" s="23">
        <v>0</v>
      </c>
      <c r="Q461" s="11">
        <f>P461</f>
        <v>0</v>
      </c>
      <c r="R461" s="11">
        <v>0</v>
      </c>
      <c r="S461" s="12">
        <v>0</v>
      </c>
      <c r="T461" s="27">
        <v>0</v>
      </c>
      <c r="U461" s="23">
        <v>0</v>
      </c>
      <c r="V461" s="11">
        <f>U461</f>
        <v>0</v>
      </c>
      <c r="W461" s="11">
        <v>0</v>
      </c>
      <c r="X461" s="12">
        <v>0</v>
      </c>
      <c r="Y461" s="30">
        <v>0</v>
      </c>
      <c r="Z461" s="63">
        <f>J461*(Q461+V461)+L461*(S461+X461)</f>
        <v>0</v>
      </c>
      <c r="AA461" s="34">
        <f>J461*Q461+L461*S461</f>
        <v>0</v>
      </c>
      <c r="AB461" s="12">
        <f>J461*V461+L461*X461</f>
        <v>0</v>
      </c>
      <c r="AC461" s="75">
        <f>Z461</f>
        <v>0</v>
      </c>
    </row>
    <row r="462" spans="1:35" outlineLevel="1" x14ac:dyDescent="0.2">
      <c r="A462" s="9"/>
      <c r="B462" s="600" t="s">
        <v>988</v>
      </c>
      <c r="C462" s="98"/>
      <c r="D462" s="10"/>
      <c r="E462" s="10"/>
      <c r="F462" s="10"/>
      <c r="G462" s="67"/>
      <c r="H462" s="10"/>
      <c r="I462" s="57"/>
      <c r="J462" s="57"/>
      <c r="K462" s="57"/>
      <c r="L462" s="58"/>
      <c r="M462" s="27"/>
      <c r="N462" s="90"/>
      <c r="O462" s="91"/>
      <c r="P462" s="23"/>
      <c r="Q462" s="11"/>
      <c r="R462" s="11"/>
      <c r="S462" s="12"/>
      <c r="T462" s="27"/>
      <c r="U462" s="23"/>
      <c r="V462" s="11"/>
      <c r="W462" s="11"/>
      <c r="X462" s="12"/>
      <c r="Y462" s="30"/>
      <c r="Z462" s="63"/>
      <c r="AA462" s="34"/>
      <c r="AB462" s="12"/>
      <c r="AC462" s="712">
        <f>SUBTOTAL(9,AC460:AC461)</f>
        <v>26</v>
      </c>
    </row>
    <row r="463" spans="1:35" outlineLevel="2" x14ac:dyDescent="0.2">
      <c r="A463" s="9" t="s">
        <v>586</v>
      </c>
      <c r="B463" s="10" t="s">
        <v>14</v>
      </c>
      <c r="C463" s="10" t="s">
        <v>13</v>
      </c>
      <c r="D463" s="98" t="s">
        <v>28</v>
      </c>
      <c r="E463" s="10" t="s">
        <v>10</v>
      </c>
      <c r="F463" s="10" t="s">
        <v>11</v>
      </c>
      <c r="G463" s="67">
        <v>24</v>
      </c>
      <c r="H463" s="10" t="s">
        <v>12</v>
      </c>
      <c r="I463" s="57">
        <v>1</v>
      </c>
      <c r="J463" s="57">
        <f>3-$S$449</f>
        <v>2.8</v>
      </c>
      <c r="K463" s="57">
        <v>0</v>
      </c>
      <c r="L463" s="58">
        <v>0</v>
      </c>
      <c r="M463" s="27">
        <v>0</v>
      </c>
      <c r="N463" s="90">
        <f>J463*10/3/G463</f>
        <v>0.3888888888888889</v>
      </c>
      <c r="O463" s="91">
        <f>L463*10/3/G463</f>
        <v>0</v>
      </c>
      <c r="P463" s="23">
        <v>20</v>
      </c>
      <c r="Q463" s="11">
        <f>P463</f>
        <v>20</v>
      </c>
      <c r="R463" s="11">
        <v>0</v>
      </c>
      <c r="S463" s="12">
        <v>0</v>
      </c>
      <c r="T463" s="27">
        <v>0</v>
      </c>
      <c r="U463" s="23">
        <v>50</v>
      </c>
      <c r="V463" s="11">
        <f>U463</f>
        <v>50</v>
      </c>
      <c r="W463" s="11">
        <v>0</v>
      </c>
      <c r="X463" s="12">
        <v>0</v>
      </c>
      <c r="Y463" s="30">
        <v>0</v>
      </c>
      <c r="Z463" s="63">
        <f>J463*(Q463+V463)+L463*(S463+X463)</f>
        <v>196</v>
      </c>
      <c r="AA463" s="34">
        <f>J463*Q463+L463*S463</f>
        <v>56</v>
      </c>
      <c r="AB463" s="12">
        <f>J463*V463+L463*X463</f>
        <v>140</v>
      </c>
      <c r="AC463" s="75">
        <f>Z463</f>
        <v>196</v>
      </c>
    </row>
    <row r="464" spans="1:35" outlineLevel="2" x14ac:dyDescent="0.2">
      <c r="A464" s="9" t="s">
        <v>586</v>
      </c>
      <c r="B464" s="10" t="s">
        <v>14</v>
      </c>
      <c r="C464" s="10" t="s">
        <v>13</v>
      </c>
      <c r="D464" s="10" t="s">
        <v>34</v>
      </c>
      <c r="E464" s="10" t="s">
        <v>35</v>
      </c>
      <c r="F464" s="10" t="s">
        <v>36</v>
      </c>
      <c r="G464" s="67">
        <v>12</v>
      </c>
      <c r="H464" s="10" t="s">
        <v>37</v>
      </c>
      <c r="I464" s="57">
        <v>1</v>
      </c>
      <c r="J464" s="57">
        <f>0.5-$S$450</f>
        <v>0.48</v>
      </c>
      <c r="K464" s="57">
        <v>0</v>
      </c>
      <c r="L464" s="58">
        <v>0</v>
      </c>
      <c r="M464" s="27">
        <v>0</v>
      </c>
      <c r="N464" s="90">
        <f>J464*10/3/G464</f>
        <v>0.13333333333333333</v>
      </c>
      <c r="O464" s="91">
        <f>L464*10/3/G464</f>
        <v>0</v>
      </c>
      <c r="P464" s="23">
        <v>25</v>
      </c>
      <c r="Q464" s="11">
        <f>P464</f>
        <v>25</v>
      </c>
      <c r="R464" s="11">
        <v>0</v>
      </c>
      <c r="S464" s="12">
        <v>0</v>
      </c>
      <c r="T464" s="27">
        <v>0</v>
      </c>
      <c r="U464" s="23">
        <v>10</v>
      </c>
      <c r="V464" s="11">
        <f>U464</f>
        <v>10</v>
      </c>
      <c r="W464" s="11">
        <v>0</v>
      </c>
      <c r="X464" s="12">
        <v>0</v>
      </c>
      <c r="Y464" s="30">
        <v>0</v>
      </c>
      <c r="Z464" s="63">
        <f>J464*(Q464+V464)+L464*(S464+X464)</f>
        <v>16.8</v>
      </c>
      <c r="AA464" s="34">
        <f>J464*Q464+L464*S464</f>
        <v>12</v>
      </c>
      <c r="AB464" s="12">
        <f>J464*V464+L464*X464</f>
        <v>4.8</v>
      </c>
      <c r="AC464" s="75">
        <f>Z464</f>
        <v>16.8</v>
      </c>
    </row>
    <row r="465" spans="1:35" outlineLevel="1" x14ac:dyDescent="0.2">
      <c r="A465" s="9"/>
      <c r="B465" s="600" t="s">
        <v>989</v>
      </c>
      <c r="C465" s="10"/>
      <c r="D465" s="10"/>
      <c r="E465" s="10"/>
      <c r="F465" s="10"/>
      <c r="G465" s="67"/>
      <c r="H465" s="10"/>
      <c r="I465" s="57"/>
      <c r="J465" s="57"/>
      <c r="K465" s="57"/>
      <c r="L465" s="58"/>
      <c r="M465" s="27"/>
      <c r="N465" s="90"/>
      <c r="O465" s="91"/>
      <c r="P465" s="23"/>
      <c r="Q465" s="11"/>
      <c r="R465" s="11"/>
      <c r="S465" s="12"/>
      <c r="T465" s="27"/>
      <c r="U465" s="23"/>
      <c r="V465" s="11"/>
      <c r="W465" s="11"/>
      <c r="X465" s="12"/>
      <c r="Y465" s="30"/>
      <c r="Z465" s="63"/>
      <c r="AA465" s="34"/>
      <c r="AB465" s="12"/>
      <c r="AC465" s="712">
        <f>SUBTOTAL(9,AC463:AC464)</f>
        <v>212.8</v>
      </c>
    </row>
    <row r="466" spans="1:35" s="71" customFormat="1" outlineLevel="2" x14ac:dyDescent="0.2">
      <c r="A466" s="9" t="s">
        <v>330</v>
      </c>
      <c r="B466" s="10" t="s">
        <v>80</v>
      </c>
      <c r="C466" s="10" t="s">
        <v>48</v>
      </c>
      <c r="D466" s="10" t="s">
        <v>331</v>
      </c>
      <c r="E466" s="10" t="s">
        <v>332</v>
      </c>
      <c r="F466" s="10" t="s">
        <v>333</v>
      </c>
      <c r="G466" s="67">
        <v>6</v>
      </c>
      <c r="H466" s="10" t="s">
        <v>47</v>
      </c>
      <c r="I466" s="57">
        <v>1</v>
      </c>
      <c r="J466" s="57">
        <v>9</v>
      </c>
      <c r="K466" s="57">
        <v>0</v>
      </c>
      <c r="L466" s="58">
        <v>9</v>
      </c>
      <c r="M466" s="27">
        <v>0</v>
      </c>
      <c r="N466" s="90">
        <f>J466*10/3/G466</f>
        <v>5</v>
      </c>
      <c r="O466" s="91">
        <f>L466*10/3/G466</f>
        <v>5</v>
      </c>
      <c r="P466" s="23">
        <v>40</v>
      </c>
      <c r="Q466" s="11">
        <v>0</v>
      </c>
      <c r="R466" s="11">
        <v>0</v>
      </c>
      <c r="S466" s="12">
        <v>3</v>
      </c>
      <c r="T466" s="27">
        <v>0</v>
      </c>
      <c r="U466" s="23">
        <v>10</v>
      </c>
      <c r="V466" s="11">
        <v>0.25</v>
      </c>
      <c r="W466" s="11">
        <v>0</v>
      </c>
      <c r="X466" s="12">
        <v>0</v>
      </c>
      <c r="Y466" s="30">
        <v>0</v>
      </c>
      <c r="Z466" s="63">
        <f>J466*(Q466+V466)+L466*(S466+X466)</f>
        <v>29.25</v>
      </c>
      <c r="AA466" s="34">
        <f>J466*Q466+L466*S466</f>
        <v>27</v>
      </c>
      <c r="AB466" s="12">
        <f>J466*V466+L466*X466</f>
        <v>2.25</v>
      </c>
      <c r="AC466" s="75">
        <f>Z466</f>
        <v>29.25</v>
      </c>
      <c r="AD466" s="96"/>
      <c r="AE466" s="96"/>
      <c r="AF466" s="181"/>
      <c r="AG466" s="141"/>
      <c r="AH466" s="141"/>
      <c r="AI466" s="181"/>
    </row>
    <row r="467" spans="1:35" outlineLevel="2" x14ac:dyDescent="0.2">
      <c r="A467" s="9" t="s">
        <v>586</v>
      </c>
      <c r="B467" s="10" t="s">
        <v>80</v>
      </c>
      <c r="C467" s="10" t="s">
        <v>13</v>
      </c>
      <c r="D467" s="10" t="s">
        <v>34</v>
      </c>
      <c r="E467" s="10" t="s">
        <v>35</v>
      </c>
      <c r="F467" s="10" t="s">
        <v>36</v>
      </c>
      <c r="G467" s="67">
        <v>12</v>
      </c>
      <c r="H467" s="10" t="s">
        <v>37</v>
      </c>
      <c r="I467" s="57">
        <v>1</v>
      </c>
      <c r="J467" s="57">
        <f>0.5-$S$450</f>
        <v>0.48</v>
      </c>
      <c r="K467" s="57"/>
      <c r="L467" s="58">
        <v>0</v>
      </c>
      <c r="M467" s="27">
        <v>0</v>
      </c>
      <c r="N467" s="90"/>
      <c r="O467" s="91"/>
      <c r="P467" s="23">
        <v>5</v>
      </c>
      <c r="Q467" s="11">
        <f>P467</f>
        <v>5</v>
      </c>
      <c r="R467" s="11">
        <v>0</v>
      </c>
      <c r="S467" s="12">
        <v>0</v>
      </c>
      <c r="T467" s="27">
        <v>0</v>
      </c>
      <c r="U467" s="23">
        <v>0</v>
      </c>
      <c r="V467" s="11">
        <f>U467</f>
        <v>0</v>
      </c>
      <c r="W467" s="11">
        <v>0</v>
      </c>
      <c r="X467" s="12">
        <v>0</v>
      </c>
      <c r="Y467" s="30">
        <v>0</v>
      </c>
      <c r="Z467" s="63">
        <f>J467*(Q467+V467)+L467*(S467+X467)</f>
        <v>2.4</v>
      </c>
      <c r="AA467" s="34">
        <f>J467*Q467+L467*S467</f>
        <v>2.4</v>
      </c>
      <c r="AB467" s="12">
        <f>J467*V467+L467*X467</f>
        <v>0</v>
      </c>
      <c r="AC467" s="75">
        <f>Z467</f>
        <v>2.4</v>
      </c>
    </row>
    <row r="468" spans="1:35" outlineLevel="2" x14ac:dyDescent="0.2">
      <c r="A468" s="9" t="s">
        <v>586</v>
      </c>
      <c r="B468" s="10" t="s">
        <v>80</v>
      </c>
      <c r="C468" s="10" t="s">
        <v>13</v>
      </c>
      <c r="D468" s="98" t="s">
        <v>217</v>
      </c>
      <c r="E468" s="10" t="s">
        <v>10</v>
      </c>
      <c r="F468" s="10" t="s">
        <v>11</v>
      </c>
      <c r="G468" s="67">
        <v>25</v>
      </c>
      <c r="H468" s="10" t="s">
        <v>12</v>
      </c>
      <c r="I468" s="57">
        <v>1</v>
      </c>
      <c r="J468" s="57">
        <f>3-$S$449</f>
        <v>2.8</v>
      </c>
      <c r="K468" s="57">
        <v>0</v>
      </c>
      <c r="L468" s="58">
        <v>0</v>
      </c>
      <c r="M468" s="27">
        <v>0</v>
      </c>
      <c r="N468" s="90">
        <f>J468*10/3/G468</f>
        <v>0.37333333333333335</v>
      </c>
      <c r="O468" s="91">
        <f>L468*10/3/G468</f>
        <v>0</v>
      </c>
      <c r="P468" s="23">
        <v>5</v>
      </c>
      <c r="Q468" s="11">
        <f>P468</f>
        <v>5</v>
      </c>
      <c r="R468" s="11">
        <v>0</v>
      </c>
      <c r="S468" s="12">
        <v>0</v>
      </c>
      <c r="T468" s="27">
        <v>0</v>
      </c>
      <c r="U468" s="23">
        <v>15</v>
      </c>
      <c r="V468" s="11">
        <f>U468</f>
        <v>15</v>
      </c>
      <c r="W468" s="11">
        <v>0</v>
      </c>
      <c r="X468" s="12">
        <v>0</v>
      </c>
      <c r="Y468" s="30">
        <v>0</v>
      </c>
      <c r="Z468" s="63">
        <f>J468*(Q468+V468)+L468*(S468+X468)</f>
        <v>56</v>
      </c>
      <c r="AA468" s="34">
        <f>J468*Q468+L468*S468</f>
        <v>14</v>
      </c>
      <c r="AB468" s="12">
        <f>J468*V468+L468*X468</f>
        <v>42</v>
      </c>
      <c r="AC468" s="75">
        <f>Z468</f>
        <v>56</v>
      </c>
    </row>
    <row r="469" spans="1:35" outlineLevel="1" x14ac:dyDescent="0.2">
      <c r="A469" s="9"/>
      <c r="B469" s="600" t="s">
        <v>990</v>
      </c>
      <c r="C469" s="10"/>
      <c r="D469" s="98"/>
      <c r="E469" s="10"/>
      <c r="F469" s="10"/>
      <c r="G469" s="67"/>
      <c r="H469" s="10"/>
      <c r="I469" s="57"/>
      <c r="J469" s="57"/>
      <c r="K469" s="57"/>
      <c r="L469" s="58"/>
      <c r="M469" s="27"/>
      <c r="N469" s="90"/>
      <c r="O469" s="91"/>
      <c r="P469" s="23"/>
      <c r="Q469" s="11"/>
      <c r="R469" s="11"/>
      <c r="S469" s="12"/>
      <c r="T469" s="27"/>
      <c r="U469" s="23"/>
      <c r="V469" s="11"/>
      <c r="W469" s="11"/>
      <c r="X469" s="12"/>
      <c r="Y469" s="30"/>
      <c r="Z469" s="63"/>
      <c r="AA469" s="34"/>
      <c r="AB469" s="12"/>
      <c r="AC469" s="712">
        <f>SUBTOTAL(9,AC466:AC468)</f>
        <v>87.65</v>
      </c>
    </row>
    <row r="470" spans="1:35" outlineLevel="2" x14ac:dyDescent="0.2">
      <c r="A470" s="9" t="s">
        <v>586</v>
      </c>
      <c r="B470" s="10" t="s">
        <v>39</v>
      </c>
      <c r="C470" s="10" t="s">
        <v>13</v>
      </c>
      <c r="D470" s="98" t="s">
        <v>74</v>
      </c>
      <c r="E470" s="10" t="s">
        <v>10</v>
      </c>
      <c r="F470" s="10" t="s">
        <v>11</v>
      </c>
      <c r="G470" s="67">
        <v>26</v>
      </c>
      <c r="H470" s="10" t="s">
        <v>12</v>
      </c>
      <c r="I470" s="57">
        <v>1</v>
      </c>
      <c r="J470" s="57">
        <f>3-$S$449</f>
        <v>2.8</v>
      </c>
      <c r="K470" s="57">
        <v>0</v>
      </c>
      <c r="L470" s="58">
        <v>0</v>
      </c>
      <c r="M470" s="27">
        <v>0</v>
      </c>
      <c r="N470" s="90">
        <f>J470*10/3/G470</f>
        <v>0.35897435897435898</v>
      </c>
      <c r="O470" s="91">
        <f>L470*10/3/G470</f>
        <v>0</v>
      </c>
      <c r="P470" s="23">
        <v>5</v>
      </c>
      <c r="Q470" s="11">
        <f>P470</f>
        <v>5</v>
      </c>
      <c r="R470" s="11">
        <v>0</v>
      </c>
      <c r="S470" s="12">
        <v>0</v>
      </c>
      <c r="T470" s="27">
        <v>0</v>
      </c>
      <c r="U470" s="23">
        <v>15</v>
      </c>
      <c r="V470" s="11">
        <f>U470</f>
        <v>15</v>
      </c>
      <c r="W470" s="11">
        <v>0</v>
      </c>
      <c r="X470" s="12">
        <v>0</v>
      </c>
      <c r="Y470" s="30">
        <v>0</v>
      </c>
      <c r="Z470" s="63">
        <f>J470*(Q470+V470)+L470*(S470+X470)</f>
        <v>56</v>
      </c>
      <c r="AA470" s="34">
        <f>J470*Q470+L470*S470</f>
        <v>14</v>
      </c>
      <c r="AB470" s="12">
        <f>J470*V470+L470*X470</f>
        <v>42</v>
      </c>
      <c r="AC470" s="75">
        <f>Z470</f>
        <v>56</v>
      </c>
    </row>
    <row r="471" spans="1:35" outlineLevel="2" x14ac:dyDescent="0.2">
      <c r="A471" s="9" t="s">
        <v>586</v>
      </c>
      <c r="B471" s="10" t="s">
        <v>39</v>
      </c>
      <c r="C471" s="10" t="s">
        <v>13</v>
      </c>
      <c r="D471" s="10" t="s">
        <v>34</v>
      </c>
      <c r="E471" s="10" t="s">
        <v>35</v>
      </c>
      <c r="F471" s="10" t="s">
        <v>36</v>
      </c>
      <c r="G471" s="67">
        <v>12</v>
      </c>
      <c r="H471" s="10" t="s">
        <v>37</v>
      </c>
      <c r="I471" s="57">
        <v>1</v>
      </c>
      <c r="J471" s="57">
        <f>0.5-$S$450</f>
        <v>0.48</v>
      </c>
      <c r="K471" s="57"/>
      <c r="L471" s="58">
        <v>0</v>
      </c>
      <c r="M471" s="27">
        <v>0</v>
      </c>
      <c r="N471" s="90"/>
      <c r="O471" s="91"/>
      <c r="P471" s="23">
        <v>5</v>
      </c>
      <c r="Q471" s="11">
        <f>P471</f>
        <v>5</v>
      </c>
      <c r="R471" s="11">
        <v>0</v>
      </c>
      <c r="S471" s="12">
        <v>0</v>
      </c>
      <c r="T471" s="27">
        <v>0</v>
      </c>
      <c r="U471" s="23">
        <v>5</v>
      </c>
      <c r="V471" s="11">
        <f>U471</f>
        <v>5</v>
      </c>
      <c r="W471" s="11">
        <v>0</v>
      </c>
      <c r="X471" s="12">
        <v>0</v>
      </c>
      <c r="Y471" s="30">
        <v>0</v>
      </c>
      <c r="Z471" s="63">
        <f>J471*(Q471+V471)+L471*(S471+X471)</f>
        <v>4.8</v>
      </c>
      <c r="AA471" s="34">
        <f>J471*Q471+L471*S471</f>
        <v>2.4</v>
      </c>
      <c r="AB471" s="12">
        <f>J471*V471+L471*X471</f>
        <v>2.4</v>
      </c>
      <c r="AC471" s="75">
        <f>Z471</f>
        <v>4.8</v>
      </c>
    </row>
    <row r="472" spans="1:35" outlineLevel="1" x14ac:dyDescent="0.2">
      <c r="A472" s="9"/>
      <c r="B472" s="600" t="s">
        <v>991</v>
      </c>
      <c r="C472" s="10"/>
      <c r="D472" s="10"/>
      <c r="E472" s="10"/>
      <c r="F472" s="10"/>
      <c r="G472" s="67"/>
      <c r="H472" s="10"/>
      <c r="I472" s="57"/>
      <c r="J472" s="57"/>
      <c r="K472" s="57"/>
      <c r="L472" s="58"/>
      <c r="M472" s="27"/>
      <c r="N472" s="90"/>
      <c r="O472" s="91"/>
      <c r="P472" s="23"/>
      <c r="Q472" s="11"/>
      <c r="R472" s="11"/>
      <c r="S472" s="12"/>
      <c r="T472" s="27"/>
      <c r="U472" s="23"/>
      <c r="V472" s="11"/>
      <c r="W472" s="11"/>
      <c r="X472" s="12"/>
      <c r="Y472" s="30"/>
      <c r="Z472" s="63"/>
      <c r="AA472" s="34"/>
      <c r="AB472" s="12"/>
      <c r="AC472" s="712">
        <f>SUBTOTAL(9,AC470:AC471)</f>
        <v>60.8</v>
      </c>
    </row>
    <row r="473" spans="1:35" s="71" customFormat="1" outlineLevel="2" x14ac:dyDescent="0.2">
      <c r="A473" s="9" t="s">
        <v>330</v>
      </c>
      <c r="B473" s="10" t="s">
        <v>85</v>
      </c>
      <c r="C473" s="10" t="s">
        <v>48</v>
      </c>
      <c r="D473" s="10" t="s">
        <v>331</v>
      </c>
      <c r="E473" s="10" t="s">
        <v>332</v>
      </c>
      <c r="F473" s="10" t="s">
        <v>333</v>
      </c>
      <c r="G473" s="67">
        <v>6</v>
      </c>
      <c r="H473" s="10" t="s">
        <v>47</v>
      </c>
      <c r="I473" s="57">
        <v>1</v>
      </c>
      <c r="J473" s="57">
        <v>9</v>
      </c>
      <c r="K473" s="57">
        <v>0</v>
      </c>
      <c r="L473" s="58">
        <v>9</v>
      </c>
      <c r="M473" s="27">
        <v>0</v>
      </c>
      <c r="N473" s="90">
        <f>J473*10/3/G473</f>
        <v>5</v>
      </c>
      <c r="O473" s="91">
        <f>L473*10/3/G473</f>
        <v>5</v>
      </c>
      <c r="P473" s="23">
        <v>40</v>
      </c>
      <c r="Q473" s="11">
        <v>0</v>
      </c>
      <c r="R473" s="11">
        <v>0</v>
      </c>
      <c r="S473" s="12">
        <v>3</v>
      </c>
      <c r="T473" s="27">
        <v>0</v>
      </c>
      <c r="U473" s="23">
        <v>10</v>
      </c>
      <c r="V473" s="11">
        <v>0.25</v>
      </c>
      <c r="W473" s="11">
        <v>0</v>
      </c>
      <c r="X473" s="12">
        <v>0</v>
      </c>
      <c r="Y473" s="30">
        <v>0</v>
      </c>
      <c r="Z473" s="63">
        <f>J473*(Q473+V473)+L473*(S473+X473)</f>
        <v>29.25</v>
      </c>
      <c r="AA473" s="34">
        <f>J473*Q473+L473*S473</f>
        <v>27</v>
      </c>
      <c r="AB473" s="12">
        <f>J473*V473+L473*X473</f>
        <v>2.25</v>
      </c>
      <c r="AC473" s="75">
        <f>Z473</f>
        <v>29.25</v>
      </c>
      <c r="AD473" s="96"/>
      <c r="AE473" s="96"/>
      <c r="AF473" s="181"/>
      <c r="AG473" s="141"/>
      <c r="AH473" s="141"/>
      <c r="AI473" s="181"/>
    </row>
    <row r="474" spans="1:35" outlineLevel="2" x14ac:dyDescent="0.2">
      <c r="A474" s="9" t="s">
        <v>586</v>
      </c>
      <c r="B474" s="10" t="s">
        <v>85</v>
      </c>
      <c r="C474" s="10" t="s">
        <v>13</v>
      </c>
      <c r="D474" s="98" t="s">
        <v>147</v>
      </c>
      <c r="E474" s="10" t="s">
        <v>10</v>
      </c>
      <c r="F474" s="10" t="s">
        <v>11</v>
      </c>
      <c r="G474" s="67">
        <v>27</v>
      </c>
      <c r="H474" s="10" t="s">
        <v>12</v>
      </c>
      <c r="I474" s="57">
        <v>1</v>
      </c>
      <c r="J474" s="57">
        <f>3-$S$449</f>
        <v>2.8</v>
      </c>
      <c r="K474" s="57">
        <v>0</v>
      </c>
      <c r="L474" s="58">
        <v>0</v>
      </c>
      <c r="M474" s="27">
        <v>0</v>
      </c>
      <c r="N474" s="90">
        <f>J474*10/3/G474</f>
        <v>0.34567901234567905</v>
      </c>
      <c r="O474" s="91">
        <f>L474*10/3/G474</f>
        <v>0</v>
      </c>
      <c r="P474" s="23">
        <v>5</v>
      </c>
      <c r="Q474" s="11">
        <f>P474</f>
        <v>5</v>
      </c>
      <c r="R474" s="11">
        <v>0</v>
      </c>
      <c r="S474" s="12">
        <v>0</v>
      </c>
      <c r="T474" s="27">
        <v>0</v>
      </c>
      <c r="U474" s="23">
        <v>10</v>
      </c>
      <c r="V474" s="11">
        <f>U474</f>
        <v>10</v>
      </c>
      <c r="W474" s="11">
        <v>0</v>
      </c>
      <c r="X474" s="12">
        <v>0</v>
      </c>
      <c r="Y474" s="30">
        <v>0</v>
      </c>
      <c r="Z474" s="63">
        <f>J474*(Q474+V474)+L474*(S474+X474)</f>
        <v>42</v>
      </c>
      <c r="AA474" s="34">
        <f>J474*Q474+L474*S474</f>
        <v>14</v>
      </c>
      <c r="AB474" s="12">
        <f>J474*V474+L474*X474</f>
        <v>28</v>
      </c>
      <c r="AC474" s="75">
        <f>Z474</f>
        <v>42</v>
      </c>
    </row>
    <row r="475" spans="1:35" outlineLevel="2" x14ac:dyDescent="0.2">
      <c r="A475" s="9" t="s">
        <v>586</v>
      </c>
      <c r="B475" s="10" t="s">
        <v>85</v>
      </c>
      <c r="C475" s="10" t="s">
        <v>13</v>
      </c>
      <c r="D475" s="10" t="s">
        <v>34</v>
      </c>
      <c r="E475" s="10" t="s">
        <v>35</v>
      </c>
      <c r="F475" s="10" t="s">
        <v>36</v>
      </c>
      <c r="G475" s="67">
        <v>12</v>
      </c>
      <c r="H475" s="10" t="s">
        <v>37</v>
      </c>
      <c r="I475" s="57">
        <v>1</v>
      </c>
      <c r="J475" s="57">
        <f>0.5-$S$450</f>
        <v>0.48</v>
      </c>
      <c r="K475" s="57"/>
      <c r="L475" s="58">
        <v>0</v>
      </c>
      <c r="M475" s="27">
        <v>0</v>
      </c>
      <c r="N475" s="90"/>
      <c r="O475" s="91"/>
      <c r="P475" s="23">
        <v>5</v>
      </c>
      <c r="Q475" s="11">
        <f>P475</f>
        <v>5</v>
      </c>
      <c r="R475" s="11">
        <v>0</v>
      </c>
      <c r="S475" s="12">
        <v>0</v>
      </c>
      <c r="T475" s="27">
        <v>0</v>
      </c>
      <c r="U475" s="23">
        <v>5</v>
      </c>
      <c r="V475" s="11">
        <f>U475</f>
        <v>5</v>
      </c>
      <c r="W475" s="11">
        <v>0</v>
      </c>
      <c r="X475" s="12">
        <v>0</v>
      </c>
      <c r="Y475" s="30">
        <v>0</v>
      </c>
      <c r="Z475" s="63">
        <f>J475*(Q475+V475)+L475*(S475+X475)</f>
        <v>4.8</v>
      </c>
      <c r="AA475" s="34">
        <f>J475*Q475+L475*S475</f>
        <v>2.4</v>
      </c>
      <c r="AB475" s="12">
        <f>J475*V475+L475*X475</f>
        <v>2.4</v>
      </c>
      <c r="AC475" s="75">
        <f>Z475</f>
        <v>4.8</v>
      </c>
    </row>
    <row r="476" spans="1:35" outlineLevel="1" x14ac:dyDescent="0.2">
      <c r="A476" s="9"/>
      <c r="B476" s="600" t="s">
        <v>992</v>
      </c>
      <c r="C476" s="10"/>
      <c r="D476" s="10"/>
      <c r="E476" s="10"/>
      <c r="F476" s="10"/>
      <c r="G476" s="67"/>
      <c r="H476" s="10"/>
      <c r="I476" s="57"/>
      <c r="J476" s="57"/>
      <c r="K476" s="57"/>
      <c r="L476" s="58"/>
      <c r="M476" s="27"/>
      <c r="N476" s="90"/>
      <c r="O476" s="91"/>
      <c r="P476" s="23"/>
      <c r="Q476" s="11"/>
      <c r="R476" s="11"/>
      <c r="S476" s="12"/>
      <c r="T476" s="27"/>
      <c r="U476" s="23"/>
      <c r="V476" s="11"/>
      <c r="W476" s="11"/>
      <c r="X476" s="12"/>
      <c r="Y476" s="30"/>
      <c r="Z476" s="63"/>
      <c r="AA476" s="34"/>
      <c r="AB476" s="12"/>
      <c r="AC476" s="712">
        <f>SUBTOTAL(9,AC473:AC475)</f>
        <v>76.05</v>
      </c>
    </row>
    <row r="477" spans="1:35" outlineLevel="2" x14ac:dyDescent="0.2">
      <c r="A477" s="9" t="s">
        <v>330</v>
      </c>
      <c r="B477" s="10" t="s">
        <v>8</v>
      </c>
      <c r="C477" s="10" t="s">
        <v>48</v>
      </c>
      <c r="D477" s="10" t="s">
        <v>331</v>
      </c>
      <c r="E477" s="10" t="s">
        <v>332</v>
      </c>
      <c r="F477" s="10" t="s">
        <v>333</v>
      </c>
      <c r="G477" s="67">
        <v>6</v>
      </c>
      <c r="H477" s="10" t="s">
        <v>47</v>
      </c>
      <c r="I477" s="57">
        <v>1</v>
      </c>
      <c r="J477" s="57">
        <v>9</v>
      </c>
      <c r="K477" s="57">
        <v>0</v>
      </c>
      <c r="L477" s="58">
        <v>9</v>
      </c>
      <c r="M477" s="27">
        <v>0</v>
      </c>
      <c r="N477" s="90">
        <f>J477*10/3/G477</f>
        <v>5</v>
      </c>
      <c r="O477" s="91">
        <f>L477*10/3/G477</f>
        <v>5</v>
      </c>
      <c r="P477" s="23">
        <v>40</v>
      </c>
      <c r="Q477" s="11">
        <v>0</v>
      </c>
      <c r="R477" s="11">
        <v>0</v>
      </c>
      <c r="S477" s="12">
        <v>5</v>
      </c>
      <c r="T477" s="27">
        <v>0</v>
      </c>
      <c r="U477" s="23">
        <v>20</v>
      </c>
      <c r="V477" s="11">
        <v>0.5</v>
      </c>
      <c r="W477" s="11">
        <v>0</v>
      </c>
      <c r="X477" s="12">
        <v>0</v>
      </c>
      <c r="Y477" s="30">
        <v>0</v>
      </c>
      <c r="Z477" s="63">
        <f>J477*(Q477+V477)+L477*(S477+X477)</f>
        <v>49.5</v>
      </c>
      <c r="AA477" s="34">
        <f>J477*Q477+L477*S477</f>
        <v>45</v>
      </c>
      <c r="AB477" s="12">
        <f>J477*V477+L477*X477</f>
        <v>4.5</v>
      </c>
      <c r="AC477" s="75">
        <f>Z477</f>
        <v>49.5</v>
      </c>
    </row>
    <row r="478" spans="1:35" outlineLevel="2" x14ac:dyDescent="0.2">
      <c r="A478" s="9" t="s">
        <v>586</v>
      </c>
      <c r="B478" s="10" t="s">
        <v>8</v>
      </c>
      <c r="C478" s="10" t="s">
        <v>13</v>
      </c>
      <c r="D478" s="98" t="s">
        <v>9</v>
      </c>
      <c r="E478" s="10" t="s">
        <v>10</v>
      </c>
      <c r="F478" s="10" t="s">
        <v>11</v>
      </c>
      <c r="G478" s="67">
        <v>28</v>
      </c>
      <c r="H478" s="10" t="s">
        <v>12</v>
      </c>
      <c r="I478" s="57">
        <v>1</v>
      </c>
      <c r="J478" s="57">
        <f>3-$S$449</f>
        <v>2.8</v>
      </c>
      <c r="K478" s="57">
        <v>0</v>
      </c>
      <c r="L478" s="58">
        <v>0</v>
      </c>
      <c r="M478" s="27">
        <v>0</v>
      </c>
      <c r="N478" s="90">
        <f>J478*10/3/G478</f>
        <v>0.33333333333333337</v>
      </c>
      <c r="O478" s="91">
        <f>L478*10/3/G478</f>
        <v>0</v>
      </c>
      <c r="P478" s="23">
        <v>20</v>
      </c>
      <c r="Q478" s="11">
        <f>P478</f>
        <v>20</v>
      </c>
      <c r="R478" s="11">
        <v>0</v>
      </c>
      <c r="S478" s="12">
        <v>0</v>
      </c>
      <c r="T478" s="27">
        <v>0</v>
      </c>
      <c r="U478" s="23">
        <v>50</v>
      </c>
      <c r="V478" s="11">
        <f>U478</f>
        <v>50</v>
      </c>
      <c r="W478" s="11">
        <v>0</v>
      </c>
      <c r="X478" s="12">
        <v>0</v>
      </c>
      <c r="Y478" s="30">
        <v>0</v>
      </c>
      <c r="Z478" s="63">
        <f>J478*(Q478+V478)+L478*(S478+X478)</f>
        <v>196</v>
      </c>
      <c r="AA478" s="34">
        <f>J478*Q478+L478*S478</f>
        <v>56</v>
      </c>
      <c r="AB478" s="12">
        <f>J478*V478+L478*X478</f>
        <v>140</v>
      </c>
      <c r="AC478" s="75">
        <f>Z478</f>
        <v>196</v>
      </c>
    </row>
    <row r="479" spans="1:35" outlineLevel="2" x14ac:dyDescent="0.2">
      <c r="A479" s="9" t="s">
        <v>586</v>
      </c>
      <c r="B479" s="10" t="s">
        <v>8</v>
      </c>
      <c r="C479" s="10" t="s">
        <v>13</v>
      </c>
      <c r="D479" s="10" t="s">
        <v>34</v>
      </c>
      <c r="E479" s="10" t="s">
        <v>35</v>
      </c>
      <c r="F479" s="10" t="s">
        <v>36</v>
      </c>
      <c r="G479" s="67">
        <v>12</v>
      </c>
      <c r="H479" s="10" t="s">
        <v>37</v>
      </c>
      <c r="I479" s="57">
        <v>1</v>
      </c>
      <c r="J479" s="57">
        <f>0.5-$S$450</f>
        <v>0.48</v>
      </c>
      <c r="K479" s="57"/>
      <c r="L479" s="58">
        <v>0</v>
      </c>
      <c r="M479" s="27">
        <v>0</v>
      </c>
      <c r="N479" s="90"/>
      <c r="O479" s="91"/>
      <c r="P479" s="23">
        <v>20</v>
      </c>
      <c r="Q479" s="11">
        <f>P479</f>
        <v>20</v>
      </c>
      <c r="R479" s="11">
        <v>0</v>
      </c>
      <c r="S479" s="12">
        <v>0</v>
      </c>
      <c r="T479" s="27">
        <v>0</v>
      </c>
      <c r="U479" s="23">
        <v>20</v>
      </c>
      <c r="V479" s="11">
        <f>U479</f>
        <v>20</v>
      </c>
      <c r="W479" s="11">
        <v>0</v>
      </c>
      <c r="X479" s="12">
        <v>0</v>
      </c>
      <c r="Y479" s="30">
        <v>0</v>
      </c>
      <c r="Z479" s="63">
        <f>J479*(Q479+V479)+L479*(S479+X479)</f>
        <v>19.2</v>
      </c>
      <c r="AA479" s="34">
        <f>J479*Q479+L479*S479</f>
        <v>9.6</v>
      </c>
      <c r="AB479" s="12">
        <f>J479*V479+L479*X479</f>
        <v>9.6</v>
      </c>
      <c r="AC479" s="75">
        <f>Z479</f>
        <v>19.2</v>
      </c>
    </row>
    <row r="480" spans="1:35" outlineLevel="1" x14ac:dyDescent="0.2">
      <c r="A480" s="9"/>
      <c r="B480" s="600" t="s">
        <v>993</v>
      </c>
      <c r="C480" s="10"/>
      <c r="D480" s="10"/>
      <c r="E480" s="10"/>
      <c r="F480" s="10"/>
      <c r="G480" s="67"/>
      <c r="H480" s="10"/>
      <c r="I480" s="57"/>
      <c r="J480" s="57"/>
      <c r="K480" s="57"/>
      <c r="L480" s="58"/>
      <c r="M480" s="27"/>
      <c r="N480" s="90"/>
      <c r="O480" s="91"/>
      <c r="P480" s="23"/>
      <c r="Q480" s="11"/>
      <c r="R480" s="11"/>
      <c r="S480" s="12"/>
      <c r="T480" s="27"/>
      <c r="U480" s="23"/>
      <c r="V480" s="11"/>
      <c r="W480" s="11"/>
      <c r="X480" s="12"/>
      <c r="Y480" s="30"/>
      <c r="Z480" s="63"/>
      <c r="AA480" s="34"/>
      <c r="AB480" s="12"/>
      <c r="AC480" s="712">
        <f>SUBTOTAL(9,AC477:AC479)</f>
        <v>264.7</v>
      </c>
    </row>
    <row r="481" spans="1:29" outlineLevel="2" x14ac:dyDescent="0.2">
      <c r="A481" s="9" t="s">
        <v>586</v>
      </c>
      <c r="B481" s="10" t="s">
        <v>75</v>
      </c>
      <c r="C481" s="98" t="s">
        <v>23</v>
      </c>
      <c r="D481" s="98" t="s">
        <v>167</v>
      </c>
      <c r="E481" s="10" t="s">
        <v>168</v>
      </c>
      <c r="F481" s="10" t="s">
        <v>169</v>
      </c>
      <c r="G481" s="67">
        <v>15</v>
      </c>
      <c r="H481" s="10" t="s">
        <v>12</v>
      </c>
      <c r="I481" s="57">
        <v>1</v>
      </c>
      <c r="J481" s="57">
        <f>3-$S$453</f>
        <v>2.6</v>
      </c>
      <c r="K481" s="57"/>
      <c r="L481" s="58">
        <v>0</v>
      </c>
      <c r="M481" s="27"/>
      <c r="N481" s="90"/>
      <c r="O481" s="91"/>
      <c r="P481" s="23">
        <v>15</v>
      </c>
      <c r="Q481" s="11">
        <f>P481</f>
        <v>15</v>
      </c>
      <c r="R481" s="11">
        <v>0</v>
      </c>
      <c r="S481" s="12">
        <v>0</v>
      </c>
      <c r="T481" s="27">
        <v>0</v>
      </c>
      <c r="U481" s="23">
        <v>5</v>
      </c>
      <c r="V481" s="11">
        <f>U481</f>
        <v>5</v>
      </c>
      <c r="W481" s="11">
        <v>0</v>
      </c>
      <c r="X481" s="12">
        <v>0</v>
      </c>
      <c r="Y481" s="30">
        <v>0</v>
      </c>
      <c r="Z481" s="63">
        <f>J481*(Q481+V481)+L481*(S481+X481)</f>
        <v>52</v>
      </c>
      <c r="AA481" s="34">
        <f>J481*Q481+L481*S481</f>
        <v>39</v>
      </c>
      <c r="AB481" s="12">
        <f>J481*V481+L481*X481</f>
        <v>13</v>
      </c>
      <c r="AC481" s="75">
        <f>Z481</f>
        <v>52</v>
      </c>
    </row>
    <row r="482" spans="1:29" outlineLevel="2" x14ac:dyDescent="0.2">
      <c r="A482" s="9" t="s">
        <v>586</v>
      </c>
      <c r="B482" s="10" t="s">
        <v>75</v>
      </c>
      <c r="C482" s="98" t="s">
        <v>23</v>
      </c>
      <c r="D482" s="10" t="s">
        <v>34</v>
      </c>
      <c r="E482" s="10" t="s">
        <v>35</v>
      </c>
      <c r="F482" s="10" t="s">
        <v>36</v>
      </c>
      <c r="G482" s="67">
        <v>12</v>
      </c>
      <c r="H482" s="10" t="s">
        <v>37</v>
      </c>
      <c r="I482" s="57">
        <v>1</v>
      </c>
      <c r="J482" s="57">
        <f>0.5-$S$450</f>
        <v>0.48</v>
      </c>
      <c r="K482" s="57">
        <v>0</v>
      </c>
      <c r="L482" s="58">
        <v>0</v>
      </c>
      <c r="M482" s="27">
        <v>0</v>
      </c>
      <c r="N482" s="90">
        <f>J482*10/3/G482</f>
        <v>0.13333333333333333</v>
      </c>
      <c r="O482" s="91">
        <f>L482*10/3/G482</f>
        <v>0</v>
      </c>
      <c r="P482" s="23">
        <v>0</v>
      </c>
      <c r="Q482" s="11">
        <f>P482</f>
        <v>0</v>
      </c>
      <c r="R482" s="11">
        <v>0</v>
      </c>
      <c r="S482" s="12">
        <v>0</v>
      </c>
      <c r="T482" s="27">
        <v>0</v>
      </c>
      <c r="U482" s="23">
        <v>5</v>
      </c>
      <c r="V482" s="11">
        <f>U482</f>
        <v>5</v>
      </c>
      <c r="W482" s="11">
        <v>0</v>
      </c>
      <c r="X482" s="12">
        <v>0</v>
      </c>
      <c r="Y482" s="30">
        <v>0</v>
      </c>
      <c r="Z482" s="63">
        <f>J482*(Q482+V482)+L482*(S482+X482)</f>
        <v>2.4</v>
      </c>
      <c r="AA482" s="34">
        <f>J482*Q482+L482*S482</f>
        <v>0</v>
      </c>
      <c r="AB482" s="12">
        <f>J482*V482+L482*X482</f>
        <v>2.4</v>
      </c>
      <c r="AC482" s="75">
        <f>Z482</f>
        <v>2.4</v>
      </c>
    </row>
    <row r="483" spans="1:29" outlineLevel="1" x14ac:dyDescent="0.2">
      <c r="A483" s="48"/>
      <c r="B483" s="51" t="s">
        <v>994</v>
      </c>
      <c r="C483" s="153"/>
      <c r="D483" s="48"/>
      <c r="E483" s="48"/>
      <c r="F483" s="48"/>
      <c r="G483" s="84"/>
      <c r="H483" s="48"/>
      <c r="I483" s="65"/>
      <c r="J483" s="65"/>
      <c r="K483" s="65"/>
      <c r="L483" s="65"/>
      <c r="M483" s="50"/>
      <c r="N483" s="65"/>
      <c r="O483" s="65"/>
      <c r="P483" s="50"/>
      <c r="Q483" s="49"/>
      <c r="R483" s="49"/>
      <c r="S483" s="49"/>
      <c r="T483" s="50"/>
      <c r="U483" s="50"/>
      <c r="V483" s="49"/>
      <c r="W483" s="49"/>
      <c r="X483" s="49"/>
      <c r="Y483" s="48"/>
      <c r="Z483" s="66"/>
      <c r="AA483" s="49"/>
      <c r="AB483" s="49"/>
      <c r="AC483" s="126">
        <f>SUBTOTAL(9,AC481:AC482)</f>
        <v>54.4</v>
      </c>
    </row>
    <row r="484" spans="1:29" x14ac:dyDescent="0.2">
      <c r="A484" s="48"/>
      <c r="B484" s="51" t="s">
        <v>511</v>
      </c>
      <c r="C484" s="153"/>
      <c r="D484" s="48"/>
      <c r="E484" s="48"/>
      <c r="F484" s="48"/>
      <c r="G484" s="84"/>
      <c r="H484" s="48"/>
      <c r="I484" s="65"/>
      <c r="J484" s="65"/>
      <c r="K484" s="65"/>
      <c r="L484" s="65"/>
      <c r="M484" s="50"/>
      <c r="N484" s="65"/>
      <c r="O484" s="65"/>
      <c r="P484" s="50"/>
      <c r="Q484" s="49"/>
      <c r="R484" s="49"/>
      <c r="S484" s="49"/>
      <c r="T484" s="50"/>
      <c r="U484" s="50"/>
      <c r="V484" s="49"/>
      <c r="W484" s="49"/>
      <c r="X484" s="49"/>
      <c r="Y484" s="48"/>
      <c r="Z484" s="66"/>
      <c r="AA484" s="49"/>
      <c r="AB484" s="49"/>
      <c r="AC484" s="126">
        <f>SUBTOTAL(9,AC460:AC482)</f>
        <v>782.4</v>
      </c>
    </row>
    <row r="486" spans="1:29" x14ac:dyDescent="0.2">
      <c r="AC486" s="125"/>
    </row>
    <row r="558" spans="3:3" outlineLevel="1" x14ac:dyDescent="0.2"/>
    <row r="559" spans="3:3" outlineLevel="1" x14ac:dyDescent="0.2"/>
    <row r="560" spans="3:3" outlineLevel="1" x14ac:dyDescent="0.2">
      <c r="C560" s="52"/>
    </row>
  </sheetData>
  <sortState ref="A461:AC475">
    <sortCondition ref="B461:B476"/>
  </sortState>
  <printOptions horizontalCentered="1"/>
  <pageMargins left="0.31496062992125984" right="0.31496062992125984" top="0.39370078740157483" bottom="0.39370078740157483" header="0.19685039370078741" footer="0.31496062992125984"/>
  <pageSetup paperSize="9" scale="53" fitToHeight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9"/>
  <sheetViews>
    <sheetView topLeftCell="B1" zoomScaleNormal="100" workbookViewId="0">
      <pane ySplit="1" topLeftCell="A322" activePane="bottomLeft" state="frozen"/>
      <selection pane="bottomLeft" activeCell="AC369" sqref="AC369:AC373"/>
    </sheetView>
  </sheetViews>
  <sheetFormatPr defaultColWidth="11.42578125" defaultRowHeight="14.25" outlineLevelRow="2" x14ac:dyDescent="0.2"/>
  <cols>
    <col min="1" max="1" width="6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37.85546875" style="4" customWidth="1"/>
    <col min="7" max="7" width="6.7109375" style="46" customWidth="1"/>
    <col min="8" max="8" width="5.7109375" style="4" customWidth="1"/>
    <col min="9" max="10" width="8.7109375" style="61" customWidth="1"/>
    <col min="11" max="11" width="8.7109375" style="61" hidden="1" customWidth="1"/>
    <col min="12" max="12" width="8.7109375" style="61" customWidth="1"/>
    <col min="13" max="13" width="9" style="5" hidden="1" customWidth="1"/>
    <col min="14" max="15" width="9" style="61" hidden="1" customWidth="1"/>
    <col min="16" max="16" width="6.7109375" style="5" customWidth="1"/>
    <col min="17" max="17" width="6.7109375" style="6" customWidth="1"/>
    <col min="18" max="18" width="6.7109375" style="6" hidden="1" customWidth="1"/>
    <col min="19" max="19" width="6.7109375" style="6" customWidth="1"/>
    <col min="20" max="20" width="6.7109375" style="5" hidden="1" customWidth="1"/>
    <col min="21" max="21" width="6.7109375" style="5" customWidth="1"/>
    <col min="22" max="22" width="6.7109375" style="6" customWidth="1"/>
    <col min="23" max="23" width="6.7109375" style="6" hidden="1" customWidth="1"/>
    <col min="24" max="24" width="6.7109375" style="6" customWidth="1"/>
    <col min="25" max="25" width="5" style="4" hidden="1" customWidth="1"/>
    <col min="26" max="26" width="8.7109375" style="7" customWidth="1"/>
    <col min="27" max="28" width="8.7109375" style="6" customWidth="1"/>
    <col min="29" max="29" width="10.5703125" style="79" customWidth="1"/>
    <col min="30" max="30" width="26.5703125" style="80" customWidth="1"/>
    <col min="31" max="31" width="11.42578125" style="80" customWidth="1"/>
    <col min="32" max="32" width="12.5703125" style="209" bestFit="1" customWidth="1"/>
    <col min="33" max="33" width="10.7109375" style="210" bestFit="1" customWidth="1"/>
  </cols>
  <sheetData>
    <row r="1" spans="1:31" ht="57.75" customHeight="1" x14ac:dyDescent="0.2">
      <c r="A1" s="44" t="s">
        <v>514</v>
      </c>
      <c r="B1" s="45" t="s">
        <v>0</v>
      </c>
      <c r="C1" s="45" t="s">
        <v>515</v>
      </c>
      <c r="D1" s="45" t="s">
        <v>516</v>
      </c>
      <c r="E1" s="45" t="s">
        <v>517</v>
      </c>
      <c r="F1" s="122" t="s">
        <v>760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118" t="s">
        <v>561</v>
      </c>
      <c r="AA1" s="43" t="s">
        <v>524</v>
      </c>
      <c r="AB1" s="36" t="s">
        <v>525</v>
      </c>
      <c r="AC1" s="73" t="s">
        <v>526</v>
      </c>
    </row>
    <row r="2" spans="1:31" ht="14.25" customHeight="1" outlineLevel="2" x14ac:dyDescent="0.25">
      <c r="A2" s="17" t="s">
        <v>7</v>
      </c>
      <c r="B2" s="18" t="s">
        <v>8</v>
      </c>
      <c r="C2" s="18" t="s">
        <v>13</v>
      </c>
      <c r="D2" s="18" t="s">
        <v>9</v>
      </c>
      <c r="E2" s="18" t="s">
        <v>10</v>
      </c>
      <c r="F2" s="18" t="s">
        <v>11</v>
      </c>
      <c r="G2" s="83">
        <v>24</v>
      </c>
      <c r="H2" s="18" t="s">
        <v>12</v>
      </c>
      <c r="I2" s="55">
        <v>1</v>
      </c>
      <c r="J2" s="55">
        <f>$AE$2</f>
        <v>0.54</v>
      </c>
      <c r="K2" s="55">
        <v>0</v>
      </c>
      <c r="L2" s="56">
        <v>0</v>
      </c>
      <c r="M2" s="26">
        <v>0</v>
      </c>
      <c r="N2" s="72">
        <f t="shared" ref="N2:N9" si="0">J2*10/3/G2</f>
        <v>7.4999999999999997E-2</v>
      </c>
      <c r="O2" s="89">
        <f t="shared" ref="O2:O9" si="1">L2*10/3/G2</f>
        <v>0</v>
      </c>
      <c r="P2" s="21">
        <v>2</v>
      </c>
      <c r="Q2" s="19">
        <f>P2</f>
        <v>2</v>
      </c>
      <c r="R2" s="19">
        <v>0</v>
      </c>
      <c r="S2" s="22">
        <v>0</v>
      </c>
      <c r="T2" s="26">
        <v>0</v>
      </c>
      <c r="U2" s="23">
        <v>3</v>
      </c>
      <c r="V2" s="11">
        <f>U2</f>
        <v>3</v>
      </c>
      <c r="W2" s="11">
        <v>0</v>
      </c>
      <c r="X2" s="12">
        <v>0</v>
      </c>
      <c r="Y2" s="29">
        <v>0</v>
      </c>
      <c r="Z2" s="62">
        <f t="shared" ref="Z2:Z9" si="2">J2*(Q2+V2)+L2*(S2+X2)</f>
        <v>2.7</v>
      </c>
      <c r="AA2" s="33">
        <f t="shared" ref="AA2:AA9" si="3">J2*Q2+L2*S2</f>
        <v>1.08</v>
      </c>
      <c r="AB2" s="22">
        <f t="shared" ref="AB2:AB9" si="4">J2*V2+L2*X2</f>
        <v>1.62</v>
      </c>
      <c r="AC2" s="74">
        <f t="shared" ref="AC2:AC9" si="5">Z2</f>
        <v>2.7</v>
      </c>
      <c r="AD2" s="94" t="s">
        <v>565</v>
      </c>
      <c r="AE2" s="340">
        <v>0.54</v>
      </c>
    </row>
    <row r="3" spans="1:31" ht="14.25" customHeight="1" outlineLevel="2" x14ac:dyDescent="0.25">
      <c r="A3" s="9" t="s">
        <v>7</v>
      </c>
      <c r="B3" s="10" t="s">
        <v>14</v>
      </c>
      <c r="C3" s="10" t="s">
        <v>19</v>
      </c>
      <c r="D3" s="10" t="s">
        <v>15</v>
      </c>
      <c r="E3" s="10" t="s">
        <v>16</v>
      </c>
      <c r="F3" s="10" t="s">
        <v>17</v>
      </c>
      <c r="G3" s="67">
        <v>6</v>
      </c>
      <c r="H3" s="10" t="s">
        <v>18</v>
      </c>
      <c r="I3" s="57">
        <v>1</v>
      </c>
      <c r="J3" s="57">
        <v>13.5</v>
      </c>
      <c r="K3" s="57">
        <v>0</v>
      </c>
      <c r="L3" s="58">
        <v>4.5</v>
      </c>
      <c r="M3" s="27">
        <v>0</v>
      </c>
      <c r="N3" s="90">
        <f t="shared" si="0"/>
        <v>7.5</v>
      </c>
      <c r="O3" s="91">
        <f t="shared" si="1"/>
        <v>2.5</v>
      </c>
      <c r="P3" s="23">
        <v>0</v>
      </c>
      <c r="Q3" s="11">
        <v>0</v>
      </c>
      <c r="R3" s="11">
        <v>0</v>
      </c>
      <c r="S3" s="12">
        <v>0</v>
      </c>
      <c r="T3" s="27">
        <v>0</v>
      </c>
      <c r="U3" s="23">
        <v>120</v>
      </c>
      <c r="V3" s="11">
        <v>2</v>
      </c>
      <c r="W3" s="11">
        <v>0</v>
      </c>
      <c r="X3" s="12">
        <v>6</v>
      </c>
      <c r="Y3" s="30">
        <v>0</v>
      </c>
      <c r="Z3" s="63">
        <f t="shared" si="2"/>
        <v>54</v>
      </c>
      <c r="AA3" s="34">
        <f t="shared" si="3"/>
        <v>0</v>
      </c>
      <c r="AB3" s="12">
        <f t="shared" si="4"/>
        <v>54</v>
      </c>
      <c r="AC3" s="75">
        <f t="shared" si="5"/>
        <v>54</v>
      </c>
      <c r="AD3" s="92" t="s">
        <v>566</v>
      </c>
      <c r="AE3" s="340">
        <v>0.05</v>
      </c>
    </row>
    <row r="4" spans="1:31" ht="14.25" customHeight="1" outlineLevel="2" x14ac:dyDescent="0.25">
      <c r="A4" s="9" t="s">
        <v>7</v>
      </c>
      <c r="B4" s="10" t="s">
        <v>14</v>
      </c>
      <c r="C4" s="10" t="s">
        <v>23</v>
      </c>
      <c r="D4" s="10" t="s">
        <v>20</v>
      </c>
      <c r="E4" s="10" t="s">
        <v>21</v>
      </c>
      <c r="F4" s="10" t="s">
        <v>22</v>
      </c>
      <c r="G4" s="67">
        <v>6</v>
      </c>
      <c r="H4" s="10" t="s">
        <v>18</v>
      </c>
      <c r="I4" s="57">
        <v>1</v>
      </c>
      <c r="J4" s="57">
        <v>9</v>
      </c>
      <c r="K4" s="57">
        <v>0</v>
      </c>
      <c r="L4" s="58">
        <v>9</v>
      </c>
      <c r="M4" s="27">
        <v>0</v>
      </c>
      <c r="N4" s="90">
        <f t="shared" si="0"/>
        <v>5</v>
      </c>
      <c r="O4" s="91">
        <f t="shared" si="1"/>
        <v>5</v>
      </c>
      <c r="P4" s="23">
        <v>120</v>
      </c>
      <c r="Q4" s="11">
        <v>2</v>
      </c>
      <c r="R4" s="11">
        <v>0</v>
      </c>
      <c r="S4" s="12">
        <v>6</v>
      </c>
      <c r="T4" s="27">
        <v>0</v>
      </c>
      <c r="U4" s="23">
        <v>0</v>
      </c>
      <c r="V4" s="11">
        <v>0</v>
      </c>
      <c r="W4" s="11">
        <v>0</v>
      </c>
      <c r="X4" s="12">
        <v>0</v>
      </c>
      <c r="Y4" s="30">
        <v>0</v>
      </c>
      <c r="Z4" s="63">
        <f t="shared" si="2"/>
        <v>72</v>
      </c>
      <c r="AA4" s="34">
        <f t="shared" si="3"/>
        <v>72</v>
      </c>
      <c r="AB4" s="12">
        <f t="shared" si="4"/>
        <v>0</v>
      </c>
      <c r="AC4" s="75">
        <f t="shared" si="5"/>
        <v>72</v>
      </c>
      <c r="AD4" s="92" t="s">
        <v>567</v>
      </c>
      <c r="AE4" s="340">
        <v>4</v>
      </c>
    </row>
    <row r="5" spans="1:31" ht="14.25" customHeight="1" outlineLevel="2" x14ac:dyDescent="0.2">
      <c r="A5" s="9" t="s">
        <v>7</v>
      </c>
      <c r="B5" s="10" t="s">
        <v>14</v>
      </c>
      <c r="C5" s="10" t="s">
        <v>27</v>
      </c>
      <c r="D5" s="10" t="s">
        <v>24</v>
      </c>
      <c r="E5" s="10" t="s">
        <v>25</v>
      </c>
      <c r="F5" s="10" t="s">
        <v>26</v>
      </c>
      <c r="G5" s="67">
        <v>6</v>
      </c>
      <c r="H5" s="10" t="s">
        <v>18</v>
      </c>
      <c r="I5" s="57">
        <v>1</v>
      </c>
      <c r="J5" s="57">
        <v>9</v>
      </c>
      <c r="K5" s="57">
        <v>0</v>
      </c>
      <c r="L5" s="58">
        <v>9</v>
      </c>
      <c r="M5" s="27">
        <v>0</v>
      </c>
      <c r="N5" s="90">
        <f t="shared" si="0"/>
        <v>5</v>
      </c>
      <c r="O5" s="91">
        <f t="shared" si="1"/>
        <v>5</v>
      </c>
      <c r="P5" s="23">
        <v>110</v>
      </c>
      <c r="Q5" s="11">
        <v>2</v>
      </c>
      <c r="R5" s="11">
        <v>0</v>
      </c>
      <c r="S5" s="12">
        <v>6</v>
      </c>
      <c r="T5" s="27">
        <v>0</v>
      </c>
      <c r="U5" s="23">
        <v>0</v>
      </c>
      <c r="V5" s="11">
        <v>0</v>
      </c>
      <c r="W5" s="11">
        <v>0</v>
      </c>
      <c r="X5" s="12">
        <v>0</v>
      </c>
      <c r="Y5" s="30">
        <v>0</v>
      </c>
      <c r="Z5" s="63">
        <f t="shared" si="2"/>
        <v>72</v>
      </c>
      <c r="AA5" s="34">
        <f t="shared" si="3"/>
        <v>72</v>
      </c>
      <c r="AB5" s="12">
        <f t="shared" si="4"/>
        <v>0</v>
      </c>
      <c r="AC5" s="75">
        <f t="shared" si="5"/>
        <v>72</v>
      </c>
      <c r="AD5" s="206" t="s">
        <v>569</v>
      </c>
      <c r="AE5" s="207">
        <f>(AE4-3)*4.5</f>
        <v>4.5</v>
      </c>
    </row>
    <row r="6" spans="1:31" ht="14.25" customHeight="1" outlineLevel="2" x14ac:dyDescent="0.2">
      <c r="A6" s="9" t="s">
        <v>7</v>
      </c>
      <c r="B6" s="10" t="s">
        <v>14</v>
      </c>
      <c r="C6" s="10" t="s">
        <v>13</v>
      </c>
      <c r="D6" s="10" t="s">
        <v>28</v>
      </c>
      <c r="E6" s="10" t="s">
        <v>10</v>
      </c>
      <c r="F6" s="10" t="s">
        <v>11</v>
      </c>
      <c r="G6" s="67">
        <v>24</v>
      </c>
      <c r="H6" s="10" t="s">
        <v>12</v>
      </c>
      <c r="I6" s="57">
        <v>1</v>
      </c>
      <c r="J6" s="57">
        <f>$AE$2</f>
        <v>0.54</v>
      </c>
      <c r="K6" s="57">
        <v>0</v>
      </c>
      <c r="L6" s="58">
        <v>0</v>
      </c>
      <c r="M6" s="27">
        <v>0</v>
      </c>
      <c r="N6" s="90">
        <f t="shared" si="0"/>
        <v>7.4999999999999997E-2</v>
      </c>
      <c r="O6" s="91">
        <f t="shared" si="1"/>
        <v>0</v>
      </c>
      <c r="P6" s="23">
        <v>4</v>
      </c>
      <c r="Q6" s="11">
        <f>P6</f>
        <v>4</v>
      </c>
      <c r="R6" s="11">
        <v>0</v>
      </c>
      <c r="S6" s="12">
        <v>0</v>
      </c>
      <c r="T6" s="27">
        <v>0</v>
      </c>
      <c r="U6" s="23">
        <v>5</v>
      </c>
      <c r="V6" s="11">
        <f>U6</f>
        <v>5</v>
      </c>
      <c r="W6" s="11">
        <v>0</v>
      </c>
      <c r="X6" s="12">
        <v>0</v>
      </c>
      <c r="Y6" s="30">
        <v>0</v>
      </c>
      <c r="Z6" s="63">
        <f t="shared" si="2"/>
        <v>4.8600000000000003</v>
      </c>
      <c r="AA6" s="34">
        <f t="shared" si="3"/>
        <v>2.16</v>
      </c>
      <c r="AB6" s="12">
        <f t="shared" si="4"/>
        <v>2.7</v>
      </c>
      <c r="AC6" s="75">
        <f t="shared" si="5"/>
        <v>4.8600000000000003</v>
      </c>
    </row>
    <row r="7" spans="1:31" ht="14.25" customHeight="1" outlineLevel="2" x14ac:dyDescent="0.25">
      <c r="A7" s="9" t="s">
        <v>7</v>
      </c>
      <c r="B7" s="10" t="s">
        <v>29</v>
      </c>
      <c r="C7" s="10" t="s">
        <v>13</v>
      </c>
      <c r="D7" s="10" t="s">
        <v>30</v>
      </c>
      <c r="E7" s="10" t="s">
        <v>31</v>
      </c>
      <c r="F7" s="10" t="s">
        <v>32</v>
      </c>
      <c r="G7" s="67">
        <v>6</v>
      </c>
      <c r="H7" s="10" t="s">
        <v>33</v>
      </c>
      <c r="I7" s="57">
        <v>0.32300000000000001</v>
      </c>
      <c r="J7" s="57">
        <f>34*I7</f>
        <v>10.982000000000001</v>
      </c>
      <c r="K7" s="57">
        <v>0</v>
      </c>
      <c r="L7" s="58">
        <v>0</v>
      </c>
      <c r="M7" s="27">
        <v>0</v>
      </c>
      <c r="N7" s="90">
        <f t="shared" si="0"/>
        <v>6.1011111111111118</v>
      </c>
      <c r="O7" s="91">
        <f t="shared" si="1"/>
        <v>0</v>
      </c>
      <c r="P7" s="23">
        <v>0</v>
      </c>
      <c r="Q7" s="11">
        <v>0</v>
      </c>
      <c r="R7" s="11">
        <v>0</v>
      </c>
      <c r="S7" s="12">
        <v>0</v>
      </c>
      <c r="T7" s="27">
        <v>0</v>
      </c>
      <c r="U7" s="23">
        <v>30</v>
      </c>
      <c r="V7" s="11">
        <v>1</v>
      </c>
      <c r="W7" s="11">
        <v>0</v>
      </c>
      <c r="X7" s="12">
        <v>0</v>
      </c>
      <c r="Y7" s="30">
        <v>0</v>
      </c>
      <c r="Z7" s="63">
        <f t="shared" si="2"/>
        <v>10.982000000000001</v>
      </c>
      <c r="AA7" s="34">
        <f t="shared" si="3"/>
        <v>0</v>
      </c>
      <c r="AB7" s="12">
        <f t="shared" si="4"/>
        <v>10.982000000000001</v>
      </c>
      <c r="AC7" s="75">
        <f t="shared" si="5"/>
        <v>10.982000000000001</v>
      </c>
      <c r="AD7" s="92" t="s">
        <v>724</v>
      </c>
      <c r="AE7" s="340">
        <f>AE2</f>
        <v>0.54</v>
      </c>
    </row>
    <row r="8" spans="1:31" ht="14.25" customHeight="1" outlineLevel="2" x14ac:dyDescent="0.2">
      <c r="A8" s="103" t="s">
        <v>7</v>
      </c>
      <c r="B8" s="10" t="s">
        <v>29</v>
      </c>
      <c r="C8" s="10" t="s">
        <v>13</v>
      </c>
      <c r="D8" s="10" t="s">
        <v>30</v>
      </c>
      <c r="E8" s="10" t="s">
        <v>31</v>
      </c>
      <c r="F8" s="10" t="s">
        <v>32</v>
      </c>
      <c r="G8" s="67">
        <v>6</v>
      </c>
      <c r="H8" s="10" t="s">
        <v>33</v>
      </c>
      <c r="I8" s="57">
        <v>0.25</v>
      </c>
      <c r="J8" s="57">
        <v>0</v>
      </c>
      <c r="K8" s="57"/>
      <c r="L8" s="58">
        <v>4</v>
      </c>
      <c r="M8" s="27"/>
      <c r="N8" s="90">
        <f t="shared" si="0"/>
        <v>0</v>
      </c>
      <c r="O8" s="91">
        <f t="shared" si="1"/>
        <v>2.2222222222222223</v>
      </c>
      <c r="P8" s="23">
        <v>0</v>
      </c>
      <c r="Q8" s="11">
        <v>0</v>
      </c>
      <c r="R8" s="11">
        <v>0</v>
      </c>
      <c r="S8" s="12">
        <v>0</v>
      </c>
      <c r="T8" s="27"/>
      <c r="U8" s="23">
        <v>30</v>
      </c>
      <c r="V8" s="11">
        <v>0</v>
      </c>
      <c r="W8" s="11"/>
      <c r="X8" s="12">
        <v>1</v>
      </c>
      <c r="Y8" s="30">
        <v>0</v>
      </c>
      <c r="Z8" s="63">
        <f t="shared" si="2"/>
        <v>4</v>
      </c>
      <c r="AA8" s="34">
        <f t="shared" si="3"/>
        <v>0</v>
      </c>
      <c r="AB8" s="12">
        <f t="shared" si="4"/>
        <v>4</v>
      </c>
      <c r="AC8" s="75">
        <f t="shared" si="5"/>
        <v>4</v>
      </c>
    </row>
    <row r="9" spans="1:31" ht="14.25" customHeight="1" outlineLevel="2" x14ac:dyDescent="0.2">
      <c r="A9" s="9" t="s">
        <v>7</v>
      </c>
      <c r="B9" s="10" t="s">
        <v>14</v>
      </c>
      <c r="C9" s="10" t="s">
        <v>13</v>
      </c>
      <c r="D9" s="98" t="s">
        <v>34</v>
      </c>
      <c r="E9" s="10" t="s">
        <v>35</v>
      </c>
      <c r="F9" s="10" t="s">
        <v>36</v>
      </c>
      <c r="G9" s="67">
        <v>12</v>
      </c>
      <c r="H9" s="10" t="s">
        <v>37</v>
      </c>
      <c r="I9" s="57">
        <v>1</v>
      </c>
      <c r="J9" s="57">
        <f>$AE$3</f>
        <v>0.05</v>
      </c>
      <c r="K9" s="57">
        <v>0</v>
      </c>
      <c r="L9" s="58">
        <v>0</v>
      </c>
      <c r="M9" s="27">
        <v>0</v>
      </c>
      <c r="N9" s="90">
        <f t="shared" si="0"/>
        <v>1.3888888888888888E-2</v>
      </c>
      <c r="O9" s="91">
        <f t="shared" si="1"/>
        <v>0</v>
      </c>
      <c r="P9" s="23">
        <v>0</v>
      </c>
      <c r="Q9" s="11">
        <v>0</v>
      </c>
      <c r="R9" s="11">
        <v>0</v>
      </c>
      <c r="S9" s="12">
        <v>0</v>
      </c>
      <c r="T9" s="27">
        <v>0</v>
      </c>
      <c r="U9" s="23">
        <v>4</v>
      </c>
      <c r="V9" s="11">
        <v>4</v>
      </c>
      <c r="W9" s="11">
        <v>0</v>
      </c>
      <c r="X9" s="12">
        <v>0</v>
      </c>
      <c r="Y9" s="30">
        <v>0</v>
      </c>
      <c r="Z9" s="63">
        <f t="shared" si="2"/>
        <v>0.2</v>
      </c>
      <c r="AA9" s="34">
        <f t="shared" si="3"/>
        <v>0</v>
      </c>
      <c r="AB9" s="12">
        <f t="shared" si="4"/>
        <v>0.2</v>
      </c>
      <c r="AC9" s="75">
        <f t="shared" si="5"/>
        <v>0.2</v>
      </c>
    </row>
    <row r="10" spans="1:31" ht="14.25" customHeight="1" outlineLevel="1" x14ac:dyDescent="0.2">
      <c r="A10" s="120" t="s">
        <v>588</v>
      </c>
      <c r="B10" s="10"/>
      <c r="C10" s="10"/>
      <c r="D10" s="98"/>
      <c r="E10" s="10"/>
      <c r="F10" s="10"/>
      <c r="G10" s="67"/>
      <c r="H10" s="10"/>
      <c r="I10" s="57"/>
      <c r="J10" s="57"/>
      <c r="K10" s="57"/>
      <c r="L10" s="58"/>
      <c r="M10" s="27"/>
      <c r="N10" s="90"/>
      <c r="O10" s="91"/>
      <c r="P10" s="23"/>
      <c r="Q10" s="11"/>
      <c r="R10" s="11"/>
      <c r="S10" s="12"/>
      <c r="T10" s="27"/>
      <c r="U10" s="23"/>
      <c r="V10" s="11"/>
      <c r="W10" s="11"/>
      <c r="X10" s="12"/>
      <c r="Y10" s="30"/>
      <c r="Z10" s="63"/>
      <c r="AA10" s="34">
        <f>SUBTOTAL(9,AA2:AA9)</f>
        <v>147.23999999999998</v>
      </c>
      <c r="AB10" s="12">
        <f>SUBTOTAL(9,AB2:AB9)</f>
        <v>73.50200000000001</v>
      </c>
      <c r="AC10" s="75">
        <f>SUBTOTAL(9,AC2:AC9)</f>
        <v>220.74199999999999</v>
      </c>
    </row>
    <row r="11" spans="1:31" ht="14.25" customHeight="1" outlineLevel="2" x14ac:dyDescent="0.2">
      <c r="A11" s="9" t="s">
        <v>38</v>
      </c>
      <c r="B11" s="10" t="s">
        <v>29</v>
      </c>
      <c r="C11" s="10" t="s">
        <v>13</v>
      </c>
      <c r="D11" s="10" t="s">
        <v>30</v>
      </c>
      <c r="E11" s="10" t="s">
        <v>31</v>
      </c>
      <c r="F11" s="10" t="s">
        <v>32</v>
      </c>
      <c r="G11" s="67">
        <v>6</v>
      </c>
      <c r="H11" s="10" t="s">
        <v>33</v>
      </c>
      <c r="I11" s="57">
        <v>6.25E-2</v>
      </c>
      <c r="J11" s="57">
        <v>0</v>
      </c>
      <c r="K11" s="57"/>
      <c r="L11" s="58">
        <v>1</v>
      </c>
      <c r="M11" s="27"/>
      <c r="N11" s="90">
        <f t="shared" ref="N11:N24" si="6">J11*10/3/G11</f>
        <v>0</v>
      </c>
      <c r="O11" s="91">
        <f t="shared" ref="O11:O24" si="7">L11*10/3/G11</f>
        <v>0.55555555555555558</v>
      </c>
      <c r="P11" s="23">
        <v>0</v>
      </c>
      <c r="Q11" s="11">
        <v>0</v>
      </c>
      <c r="R11" s="11">
        <v>0</v>
      </c>
      <c r="S11" s="12">
        <v>0</v>
      </c>
      <c r="T11" s="27"/>
      <c r="U11" s="23">
        <v>30</v>
      </c>
      <c r="V11" s="11">
        <v>0</v>
      </c>
      <c r="W11" s="11"/>
      <c r="X11" s="12">
        <v>1</v>
      </c>
      <c r="Y11" s="30">
        <v>0</v>
      </c>
      <c r="Z11" s="63">
        <f t="shared" ref="Z11:Z24" si="8">J11*(Q11+V11)+L11*(S11+X11)</f>
        <v>1</v>
      </c>
      <c r="AA11" s="34">
        <f t="shared" ref="AA11:AA24" si="9">J11*Q11+L11*S11</f>
        <v>0</v>
      </c>
      <c r="AB11" s="12">
        <f t="shared" ref="AB11:AB24" si="10">J11*V11+L11*X11</f>
        <v>1</v>
      </c>
      <c r="AC11" s="75">
        <f t="shared" ref="AC11:AC24" si="11">Z11</f>
        <v>1</v>
      </c>
    </row>
    <row r="12" spans="1:31" ht="14.25" customHeight="1" outlineLevel="2" x14ac:dyDescent="0.2">
      <c r="A12" s="9" t="s">
        <v>38</v>
      </c>
      <c r="B12" s="10" t="s">
        <v>39</v>
      </c>
      <c r="C12" s="10" t="s">
        <v>43</v>
      </c>
      <c r="D12" s="10" t="s">
        <v>40</v>
      </c>
      <c r="E12" s="10" t="s">
        <v>41</v>
      </c>
      <c r="F12" s="10" t="s">
        <v>42</v>
      </c>
      <c r="G12" s="67">
        <v>6</v>
      </c>
      <c r="H12" s="10" t="s">
        <v>18</v>
      </c>
      <c r="I12" s="57">
        <v>1</v>
      </c>
      <c r="J12" s="57">
        <v>18</v>
      </c>
      <c r="K12" s="57">
        <v>0</v>
      </c>
      <c r="L12" s="58">
        <v>0</v>
      </c>
      <c r="M12" s="27">
        <v>0</v>
      </c>
      <c r="N12" s="90">
        <f t="shared" si="6"/>
        <v>10</v>
      </c>
      <c r="O12" s="91">
        <f t="shared" si="7"/>
        <v>0</v>
      </c>
      <c r="P12" s="23">
        <v>0</v>
      </c>
      <c r="Q12" s="11">
        <v>0</v>
      </c>
      <c r="R12" s="11">
        <v>0</v>
      </c>
      <c r="S12" s="12">
        <v>0</v>
      </c>
      <c r="T12" s="27">
        <v>0</v>
      </c>
      <c r="U12" s="23">
        <v>20</v>
      </c>
      <c r="V12" s="11">
        <v>1</v>
      </c>
      <c r="W12" s="11">
        <v>0</v>
      </c>
      <c r="X12" s="12">
        <v>1</v>
      </c>
      <c r="Y12" s="30">
        <v>0</v>
      </c>
      <c r="Z12" s="63">
        <f t="shared" si="8"/>
        <v>18</v>
      </c>
      <c r="AA12" s="34">
        <f t="shared" si="9"/>
        <v>0</v>
      </c>
      <c r="AB12" s="12">
        <f t="shared" si="10"/>
        <v>18</v>
      </c>
      <c r="AC12" s="75">
        <f t="shared" si="11"/>
        <v>18</v>
      </c>
    </row>
    <row r="13" spans="1:31" ht="14.25" customHeight="1" outlineLevel="2" x14ac:dyDescent="0.2">
      <c r="A13" s="9" t="s">
        <v>38</v>
      </c>
      <c r="B13" s="10" t="s">
        <v>39</v>
      </c>
      <c r="C13" s="10" t="s">
        <v>48</v>
      </c>
      <c r="D13" s="10" t="s">
        <v>44</v>
      </c>
      <c r="E13" s="10" t="s">
        <v>45</v>
      </c>
      <c r="F13" s="10" t="s">
        <v>46</v>
      </c>
      <c r="G13" s="67">
        <v>7.5</v>
      </c>
      <c r="H13" s="10" t="s">
        <v>47</v>
      </c>
      <c r="I13" s="57">
        <v>1</v>
      </c>
      <c r="J13" s="57">
        <v>13.5</v>
      </c>
      <c r="K13" s="57">
        <v>0</v>
      </c>
      <c r="L13" s="58">
        <v>9</v>
      </c>
      <c r="M13" s="27">
        <v>0</v>
      </c>
      <c r="N13" s="90">
        <f t="shared" si="6"/>
        <v>6</v>
      </c>
      <c r="O13" s="91">
        <f t="shared" si="7"/>
        <v>4</v>
      </c>
      <c r="P13" s="23">
        <v>60</v>
      </c>
      <c r="Q13" s="11">
        <v>1</v>
      </c>
      <c r="R13" s="11">
        <v>0</v>
      </c>
      <c r="S13" s="12">
        <v>3</v>
      </c>
      <c r="T13" s="27">
        <v>0</v>
      </c>
      <c r="U13" s="23">
        <v>20</v>
      </c>
      <c r="V13" s="11">
        <v>1</v>
      </c>
      <c r="W13" s="11">
        <v>0</v>
      </c>
      <c r="X13" s="12">
        <v>1</v>
      </c>
      <c r="Y13" s="30">
        <v>0</v>
      </c>
      <c r="Z13" s="63">
        <f t="shared" si="8"/>
        <v>63</v>
      </c>
      <c r="AA13" s="34">
        <f t="shared" si="9"/>
        <v>40.5</v>
      </c>
      <c r="AB13" s="12">
        <f t="shared" si="10"/>
        <v>22.5</v>
      </c>
      <c r="AC13" s="75">
        <f t="shared" si="11"/>
        <v>63</v>
      </c>
    </row>
    <row r="14" spans="1:31" ht="14.25" customHeight="1" outlineLevel="2" x14ac:dyDescent="0.25">
      <c r="A14" s="9" t="s">
        <v>38</v>
      </c>
      <c r="B14" s="10" t="s">
        <v>39</v>
      </c>
      <c r="C14" s="10" t="s">
        <v>19</v>
      </c>
      <c r="D14" s="10" t="s">
        <v>49</v>
      </c>
      <c r="E14" s="10" t="s">
        <v>50</v>
      </c>
      <c r="F14" s="10" t="s">
        <v>51</v>
      </c>
      <c r="G14" s="67">
        <v>7.5</v>
      </c>
      <c r="H14" s="10" t="s">
        <v>18</v>
      </c>
      <c r="I14" s="57">
        <v>1</v>
      </c>
      <c r="J14" s="57">
        <v>13.5</v>
      </c>
      <c r="K14" s="57">
        <v>0</v>
      </c>
      <c r="L14" s="58">
        <v>9</v>
      </c>
      <c r="M14" s="27">
        <v>0</v>
      </c>
      <c r="N14" s="90">
        <f t="shared" si="6"/>
        <v>6</v>
      </c>
      <c r="O14" s="91">
        <f t="shared" si="7"/>
        <v>4</v>
      </c>
      <c r="P14" s="23">
        <v>20</v>
      </c>
      <c r="Q14" s="11">
        <v>1</v>
      </c>
      <c r="R14" s="11">
        <v>0</v>
      </c>
      <c r="S14" s="12">
        <v>1</v>
      </c>
      <c r="T14" s="27">
        <v>0</v>
      </c>
      <c r="U14" s="23">
        <v>60</v>
      </c>
      <c r="V14" s="11">
        <v>1</v>
      </c>
      <c r="W14" s="11">
        <v>0</v>
      </c>
      <c r="X14" s="12">
        <v>3</v>
      </c>
      <c r="Y14" s="30">
        <v>0</v>
      </c>
      <c r="Z14" s="63">
        <f t="shared" si="8"/>
        <v>63</v>
      </c>
      <c r="AA14" s="34">
        <f t="shared" si="9"/>
        <v>22.5</v>
      </c>
      <c r="AB14" s="12">
        <f t="shared" si="10"/>
        <v>40.5</v>
      </c>
      <c r="AC14" s="75">
        <f t="shared" si="11"/>
        <v>63</v>
      </c>
      <c r="AD14" s="92" t="s">
        <v>564</v>
      </c>
      <c r="AE14" s="93">
        <f>AC389</f>
        <v>7249.1999999999935</v>
      </c>
    </row>
    <row r="15" spans="1:31" ht="14.25" customHeight="1" outlineLevel="2" x14ac:dyDescent="0.2">
      <c r="A15" s="9" t="s">
        <v>38</v>
      </c>
      <c r="B15" s="10" t="s">
        <v>39</v>
      </c>
      <c r="C15" s="10" t="s">
        <v>23</v>
      </c>
      <c r="D15" s="10" t="s">
        <v>52</v>
      </c>
      <c r="E15" s="10" t="s">
        <v>53</v>
      </c>
      <c r="F15" s="10" t="s">
        <v>54</v>
      </c>
      <c r="G15" s="67">
        <v>6</v>
      </c>
      <c r="H15" s="10" t="s">
        <v>18</v>
      </c>
      <c r="I15" s="57">
        <v>1</v>
      </c>
      <c r="J15" s="57">
        <v>13.5</v>
      </c>
      <c r="K15" s="57">
        <v>0</v>
      </c>
      <c r="L15" s="58">
        <v>4.5</v>
      </c>
      <c r="M15" s="27">
        <v>0</v>
      </c>
      <c r="N15" s="90">
        <f t="shared" si="6"/>
        <v>7.5</v>
      </c>
      <c r="O15" s="91">
        <f t="shared" si="7"/>
        <v>2.5</v>
      </c>
      <c r="P15" s="23">
        <v>40</v>
      </c>
      <c r="Q15" s="11">
        <v>1</v>
      </c>
      <c r="R15" s="11">
        <v>0</v>
      </c>
      <c r="S15" s="12">
        <v>2</v>
      </c>
      <c r="T15" s="27">
        <v>0</v>
      </c>
      <c r="U15" s="23">
        <v>0</v>
      </c>
      <c r="V15" s="11">
        <v>0</v>
      </c>
      <c r="W15" s="11">
        <v>0</v>
      </c>
      <c r="X15" s="12">
        <v>0</v>
      </c>
      <c r="Y15" s="30">
        <v>0</v>
      </c>
      <c r="Z15" s="63">
        <f t="shared" si="8"/>
        <v>22.5</v>
      </c>
      <c r="AA15" s="34">
        <f t="shared" si="9"/>
        <v>22.5</v>
      </c>
      <c r="AB15" s="12">
        <f t="shared" si="10"/>
        <v>0</v>
      </c>
      <c r="AC15" s="75">
        <f t="shared" si="11"/>
        <v>22.5</v>
      </c>
      <c r="AE15" s="47"/>
    </row>
    <row r="16" spans="1:31" ht="14.25" customHeight="1" outlineLevel="2" x14ac:dyDescent="0.25">
      <c r="A16" s="9" t="s">
        <v>38</v>
      </c>
      <c r="B16" s="10" t="s">
        <v>39</v>
      </c>
      <c r="C16" s="10" t="s">
        <v>23</v>
      </c>
      <c r="D16" s="10" t="s">
        <v>55</v>
      </c>
      <c r="E16" s="10" t="s">
        <v>56</v>
      </c>
      <c r="F16" s="10" t="s">
        <v>57</v>
      </c>
      <c r="G16" s="67">
        <v>6</v>
      </c>
      <c r="H16" s="10" t="s">
        <v>18</v>
      </c>
      <c r="I16" s="57">
        <v>1</v>
      </c>
      <c r="J16" s="57">
        <v>13.5</v>
      </c>
      <c r="K16" s="57">
        <v>0</v>
      </c>
      <c r="L16" s="58">
        <v>4.5</v>
      </c>
      <c r="M16" s="27">
        <v>0</v>
      </c>
      <c r="N16" s="90">
        <f t="shared" si="6"/>
        <v>7.5</v>
      </c>
      <c r="O16" s="91">
        <f t="shared" si="7"/>
        <v>2.5</v>
      </c>
      <c r="P16" s="23">
        <v>40</v>
      </c>
      <c r="Q16" s="11">
        <v>1</v>
      </c>
      <c r="R16" s="11">
        <v>0</v>
      </c>
      <c r="S16" s="12">
        <v>2</v>
      </c>
      <c r="T16" s="27">
        <v>0</v>
      </c>
      <c r="U16" s="23">
        <v>0</v>
      </c>
      <c r="V16" s="11">
        <v>0</v>
      </c>
      <c r="W16" s="11">
        <v>0</v>
      </c>
      <c r="X16" s="12">
        <v>0</v>
      </c>
      <c r="Y16" s="30">
        <v>0</v>
      </c>
      <c r="Z16" s="63">
        <f t="shared" si="8"/>
        <v>22.5</v>
      </c>
      <c r="AA16" s="34">
        <f t="shared" si="9"/>
        <v>22.5</v>
      </c>
      <c r="AB16" s="12">
        <f t="shared" si="10"/>
        <v>0</v>
      </c>
      <c r="AC16" s="75">
        <f t="shared" si="11"/>
        <v>22.5</v>
      </c>
      <c r="AD16" s="202" t="s">
        <v>632</v>
      </c>
      <c r="AE16" s="203">
        <v>7324</v>
      </c>
    </row>
    <row r="17" spans="1:31" ht="14.25" customHeight="1" outlineLevel="2" x14ac:dyDescent="0.25">
      <c r="A17" s="9" t="s">
        <v>38</v>
      </c>
      <c r="B17" s="10" t="s">
        <v>39</v>
      </c>
      <c r="C17" s="10" t="s">
        <v>61</v>
      </c>
      <c r="D17" s="10" t="s">
        <v>58</v>
      </c>
      <c r="E17" s="10" t="s">
        <v>59</v>
      </c>
      <c r="F17" s="10" t="s">
        <v>60</v>
      </c>
      <c r="G17" s="67">
        <v>6</v>
      </c>
      <c r="H17" s="10" t="s">
        <v>18</v>
      </c>
      <c r="I17" s="57">
        <v>1</v>
      </c>
      <c r="J17" s="57">
        <v>13.5</v>
      </c>
      <c r="K17" s="57">
        <v>0</v>
      </c>
      <c r="L17" s="58">
        <v>4.5</v>
      </c>
      <c r="M17" s="27">
        <v>0</v>
      </c>
      <c r="N17" s="90">
        <f t="shared" si="6"/>
        <v>7.5</v>
      </c>
      <c r="O17" s="91">
        <f t="shared" si="7"/>
        <v>2.5</v>
      </c>
      <c r="P17" s="23">
        <v>0</v>
      </c>
      <c r="Q17" s="11">
        <v>0</v>
      </c>
      <c r="R17" s="11">
        <v>0</v>
      </c>
      <c r="S17" s="12">
        <v>0</v>
      </c>
      <c r="T17" s="27">
        <v>0</v>
      </c>
      <c r="U17" s="23">
        <v>40</v>
      </c>
      <c r="V17" s="11">
        <v>1</v>
      </c>
      <c r="W17" s="11">
        <v>0</v>
      </c>
      <c r="X17" s="12">
        <v>2</v>
      </c>
      <c r="Y17" s="30">
        <v>0</v>
      </c>
      <c r="Z17" s="63">
        <f t="shared" si="8"/>
        <v>22.5</v>
      </c>
      <c r="AA17" s="34">
        <f t="shared" si="9"/>
        <v>0</v>
      </c>
      <c r="AB17" s="12">
        <f t="shared" si="10"/>
        <v>22.5</v>
      </c>
      <c r="AC17" s="75">
        <f t="shared" si="11"/>
        <v>22.5</v>
      </c>
      <c r="AD17" s="206" t="s">
        <v>643</v>
      </c>
      <c r="AE17" s="93">
        <f>AE14-AE16</f>
        <v>-74.800000000006548</v>
      </c>
    </row>
    <row r="18" spans="1:31" ht="14.25" customHeight="1" outlineLevel="2" x14ac:dyDescent="0.2">
      <c r="A18" s="9" t="s">
        <v>38</v>
      </c>
      <c r="B18" s="10" t="s">
        <v>39</v>
      </c>
      <c r="C18" s="10" t="s">
        <v>27</v>
      </c>
      <c r="D18" s="10" t="s">
        <v>62</v>
      </c>
      <c r="E18" s="10" t="s">
        <v>63</v>
      </c>
      <c r="F18" s="10" t="s">
        <v>64</v>
      </c>
      <c r="G18" s="67">
        <v>6</v>
      </c>
      <c r="H18" s="10" t="s">
        <v>18</v>
      </c>
      <c r="I18" s="57">
        <v>1</v>
      </c>
      <c r="J18" s="57">
        <v>13.5</v>
      </c>
      <c r="K18" s="57">
        <v>0</v>
      </c>
      <c r="L18" s="58">
        <v>4.5</v>
      </c>
      <c r="M18" s="27">
        <v>0</v>
      </c>
      <c r="N18" s="90">
        <f t="shared" si="6"/>
        <v>7.5</v>
      </c>
      <c r="O18" s="91">
        <f t="shared" si="7"/>
        <v>2.5</v>
      </c>
      <c r="P18" s="23">
        <v>20</v>
      </c>
      <c r="Q18" s="11">
        <v>1</v>
      </c>
      <c r="R18" s="11">
        <v>0</v>
      </c>
      <c r="S18" s="12">
        <v>1</v>
      </c>
      <c r="T18" s="27">
        <v>0</v>
      </c>
      <c r="U18" s="23">
        <v>0</v>
      </c>
      <c r="V18" s="11">
        <v>0</v>
      </c>
      <c r="W18" s="11">
        <v>0</v>
      </c>
      <c r="X18" s="12">
        <v>0</v>
      </c>
      <c r="Y18" s="30">
        <v>0</v>
      </c>
      <c r="Z18" s="63">
        <f t="shared" si="8"/>
        <v>18</v>
      </c>
      <c r="AA18" s="34">
        <f t="shared" si="9"/>
        <v>18</v>
      </c>
      <c r="AB18" s="12">
        <f t="shared" si="10"/>
        <v>0</v>
      </c>
      <c r="AC18" s="75">
        <f t="shared" si="11"/>
        <v>18</v>
      </c>
      <c r="AD18" s="212" t="s">
        <v>645</v>
      </c>
      <c r="AE18" s="213">
        <v>75.58</v>
      </c>
    </row>
    <row r="19" spans="1:31" ht="14.25" customHeight="1" outlineLevel="2" x14ac:dyDescent="0.25">
      <c r="A19" s="9" t="s">
        <v>38</v>
      </c>
      <c r="B19" s="10" t="s">
        <v>39</v>
      </c>
      <c r="C19" s="10" t="s">
        <v>27</v>
      </c>
      <c r="D19" s="10" t="s">
        <v>65</v>
      </c>
      <c r="E19" s="10" t="s">
        <v>66</v>
      </c>
      <c r="F19" s="10" t="s">
        <v>67</v>
      </c>
      <c r="G19" s="67">
        <v>6</v>
      </c>
      <c r="H19" s="10" t="s">
        <v>18</v>
      </c>
      <c r="I19" s="57">
        <v>1</v>
      </c>
      <c r="J19" s="57">
        <v>13.5</v>
      </c>
      <c r="K19" s="57">
        <v>0</v>
      </c>
      <c r="L19" s="58">
        <v>4.5</v>
      </c>
      <c r="M19" s="27">
        <v>0</v>
      </c>
      <c r="N19" s="90">
        <f t="shared" si="6"/>
        <v>7.5</v>
      </c>
      <c r="O19" s="91">
        <f t="shared" si="7"/>
        <v>2.5</v>
      </c>
      <c r="P19" s="23">
        <v>20</v>
      </c>
      <c r="Q19" s="11">
        <v>1</v>
      </c>
      <c r="R19" s="11">
        <v>0</v>
      </c>
      <c r="S19" s="12">
        <v>1</v>
      </c>
      <c r="T19" s="27">
        <v>0</v>
      </c>
      <c r="U19" s="23">
        <v>0</v>
      </c>
      <c r="V19" s="11">
        <v>0</v>
      </c>
      <c r="W19" s="11">
        <v>0</v>
      </c>
      <c r="X19" s="12">
        <v>0</v>
      </c>
      <c r="Y19" s="30">
        <v>0</v>
      </c>
      <c r="Z19" s="63">
        <f t="shared" si="8"/>
        <v>18</v>
      </c>
      <c r="AA19" s="34">
        <f t="shared" si="9"/>
        <v>18</v>
      </c>
      <c r="AB19" s="12">
        <f t="shared" si="10"/>
        <v>0</v>
      </c>
      <c r="AC19" s="75">
        <f t="shared" si="11"/>
        <v>18</v>
      </c>
      <c r="AD19" s="208"/>
      <c r="AE19" s="337">
        <f>AE17+AE18</f>
        <v>0.77999999999344993</v>
      </c>
    </row>
    <row r="20" spans="1:31" ht="14.25" customHeight="1" outlineLevel="2" x14ac:dyDescent="0.2">
      <c r="A20" s="9" t="s">
        <v>38</v>
      </c>
      <c r="B20" s="10" t="s">
        <v>39</v>
      </c>
      <c r="C20" s="10" t="s">
        <v>27</v>
      </c>
      <c r="D20" s="10" t="s">
        <v>68</v>
      </c>
      <c r="E20" s="10" t="s">
        <v>69</v>
      </c>
      <c r="F20" s="10" t="s">
        <v>70</v>
      </c>
      <c r="G20" s="67">
        <v>6</v>
      </c>
      <c r="H20" s="10" t="s">
        <v>18</v>
      </c>
      <c r="I20" s="57">
        <v>1</v>
      </c>
      <c r="J20" s="57">
        <v>13.5</v>
      </c>
      <c r="K20" s="57">
        <v>0</v>
      </c>
      <c r="L20" s="58">
        <v>4.5</v>
      </c>
      <c r="M20" s="27">
        <v>0</v>
      </c>
      <c r="N20" s="90">
        <f t="shared" si="6"/>
        <v>7.5</v>
      </c>
      <c r="O20" s="91">
        <f t="shared" si="7"/>
        <v>2.5</v>
      </c>
      <c r="P20" s="23">
        <v>20</v>
      </c>
      <c r="Q20" s="11">
        <v>1</v>
      </c>
      <c r="R20" s="11">
        <v>0</v>
      </c>
      <c r="S20" s="12">
        <v>1</v>
      </c>
      <c r="T20" s="27">
        <v>0</v>
      </c>
      <c r="U20" s="23">
        <v>0</v>
      </c>
      <c r="V20" s="11">
        <v>0</v>
      </c>
      <c r="W20" s="11">
        <v>0</v>
      </c>
      <c r="X20" s="12">
        <v>0</v>
      </c>
      <c r="Y20" s="30">
        <v>0</v>
      </c>
      <c r="Z20" s="63">
        <f t="shared" si="8"/>
        <v>18</v>
      </c>
      <c r="AA20" s="34">
        <f t="shared" si="9"/>
        <v>18</v>
      </c>
      <c r="AB20" s="12">
        <f t="shared" si="10"/>
        <v>0</v>
      </c>
      <c r="AC20" s="75">
        <f t="shared" si="11"/>
        <v>18</v>
      </c>
    </row>
    <row r="21" spans="1:31" ht="14.25" customHeight="1" outlineLevel="2" x14ac:dyDescent="0.2">
      <c r="A21" s="9" t="s">
        <v>38</v>
      </c>
      <c r="B21" s="10" t="s">
        <v>39</v>
      </c>
      <c r="C21" s="10" t="s">
        <v>43</v>
      </c>
      <c r="D21" s="10" t="s">
        <v>71</v>
      </c>
      <c r="E21" s="10" t="s">
        <v>72</v>
      </c>
      <c r="F21" s="10" t="s">
        <v>73</v>
      </c>
      <c r="G21" s="67">
        <v>6</v>
      </c>
      <c r="H21" s="10" t="s">
        <v>18</v>
      </c>
      <c r="I21" s="57">
        <v>1</v>
      </c>
      <c r="J21" s="57">
        <v>9</v>
      </c>
      <c r="K21" s="57">
        <v>0</v>
      </c>
      <c r="L21" s="58">
        <v>9</v>
      </c>
      <c r="M21" s="27">
        <v>0</v>
      </c>
      <c r="N21" s="90">
        <f t="shared" si="6"/>
        <v>5</v>
      </c>
      <c r="O21" s="91">
        <f t="shared" si="7"/>
        <v>5</v>
      </c>
      <c r="P21" s="23">
        <v>0</v>
      </c>
      <c r="Q21" s="11">
        <v>0</v>
      </c>
      <c r="R21" s="11">
        <v>0</v>
      </c>
      <c r="S21" s="12">
        <v>0</v>
      </c>
      <c r="T21" s="27">
        <v>0</v>
      </c>
      <c r="U21" s="23">
        <v>20</v>
      </c>
      <c r="V21" s="11">
        <v>1</v>
      </c>
      <c r="W21" s="11">
        <v>0</v>
      </c>
      <c r="X21" s="12">
        <v>1</v>
      </c>
      <c r="Y21" s="30">
        <v>0</v>
      </c>
      <c r="Z21" s="63">
        <f t="shared" si="8"/>
        <v>18</v>
      </c>
      <c r="AA21" s="34">
        <f t="shared" si="9"/>
        <v>0</v>
      </c>
      <c r="AB21" s="12">
        <f t="shared" si="10"/>
        <v>18</v>
      </c>
      <c r="AC21" s="75">
        <f t="shared" si="11"/>
        <v>18</v>
      </c>
    </row>
    <row r="22" spans="1:31" ht="14.25" customHeight="1" outlineLevel="2" x14ac:dyDescent="0.2">
      <c r="A22" s="9" t="s">
        <v>38</v>
      </c>
      <c r="B22" s="10" t="s">
        <v>39</v>
      </c>
      <c r="C22" s="10" t="s">
        <v>13</v>
      </c>
      <c r="D22" s="10" t="s">
        <v>74</v>
      </c>
      <c r="E22" s="10" t="s">
        <v>10</v>
      </c>
      <c r="F22" s="10" t="s">
        <v>11</v>
      </c>
      <c r="G22" s="67">
        <v>24</v>
      </c>
      <c r="H22" s="10" t="s">
        <v>12</v>
      </c>
      <c r="I22" s="57">
        <v>1</v>
      </c>
      <c r="J22" s="57">
        <f>$AE$2</f>
        <v>0.54</v>
      </c>
      <c r="K22" s="57">
        <v>0</v>
      </c>
      <c r="L22" s="58">
        <v>0</v>
      </c>
      <c r="M22" s="27">
        <v>0</v>
      </c>
      <c r="N22" s="90">
        <f t="shared" si="6"/>
        <v>7.4999999999999997E-2</v>
      </c>
      <c r="O22" s="91">
        <f t="shared" si="7"/>
        <v>0</v>
      </c>
      <c r="P22" s="23">
        <v>2</v>
      </c>
      <c r="Q22" s="11">
        <f>P22</f>
        <v>2</v>
      </c>
      <c r="R22" s="11">
        <v>0</v>
      </c>
      <c r="S22" s="12">
        <v>0</v>
      </c>
      <c r="T22" s="27">
        <v>0</v>
      </c>
      <c r="U22" s="23">
        <v>3</v>
      </c>
      <c r="V22" s="11">
        <f>U22</f>
        <v>3</v>
      </c>
      <c r="W22" s="11">
        <v>0</v>
      </c>
      <c r="X22" s="12">
        <v>0</v>
      </c>
      <c r="Y22" s="30">
        <v>0</v>
      </c>
      <c r="Z22" s="63">
        <f t="shared" si="8"/>
        <v>2.7</v>
      </c>
      <c r="AA22" s="34">
        <f t="shared" si="9"/>
        <v>1.08</v>
      </c>
      <c r="AB22" s="12">
        <f t="shared" si="10"/>
        <v>1.62</v>
      </c>
      <c r="AC22" s="75">
        <f t="shared" si="11"/>
        <v>2.7</v>
      </c>
    </row>
    <row r="23" spans="1:31" ht="14.25" customHeight="1" outlineLevel="2" x14ac:dyDescent="0.2">
      <c r="A23" s="9" t="s">
        <v>38</v>
      </c>
      <c r="B23" s="10" t="s">
        <v>75</v>
      </c>
      <c r="C23" s="10" t="s">
        <v>23</v>
      </c>
      <c r="D23" s="10" t="s">
        <v>76</v>
      </c>
      <c r="E23" s="10" t="s">
        <v>77</v>
      </c>
      <c r="F23" s="10" t="s">
        <v>78</v>
      </c>
      <c r="G23" s="67">
        <v>5</v>
      </c>
      <c r="H23" s="10" t="s">
        <v>33</v>
      </c>
      <c r="I23" s="57">
        <v>1</v>
      </c>
      <c r="J23" s="57">
        <f>(9+$AE$5)*I23</f>
        <v>13.5</v>
      </c>
      <c r="K23" s="57">
        <v>0</v>
      </c>
      <c r="L23" s="58">
        <v>4.5</v>
      </c>
      <c r="M23" s="27">
        <v>0</v>
      </c>
      <c r="N23" s="90">
        <f t="shared" si="6"/>
        <v>9</v>
      </c>
      <c r="O23" s="91">
        <f t="shared" si="7"/>
        <v>3</v>
      </c>
      <c r="P23" s="23">
        <v>12</v>
      </c>
      <c r="Q23" s="11">
        <v>1</v>
      </c>
      <c r="R23" s="11">
        <v>0</v>
      </c>
      <c r="S23" s="12">
        <v>1</v>
      </c>
      <c r="T23" s="27">
        <v>0</v>
      </c>
      <c r="U23" s="23">
        <v>0</v>
      </c>
      <c r="V23" s="11">
        <v>0</v>
      </c>
      <c r="W23" s="11">
        <v>0</v>
      </c>
      <c r="X23" s="12">
        <v>0</v>
      </c>
      <c r="Y23" s="30">
        <v>0</v>
      </c>
      <c r="Z23" s="63">
        <f t="shared" si="8"/>
        <v>18</v>
      </c>
      <c r="AA23" s="34">
        <f t="shared" si="9"/>
        <v>18</v>
      </c>
      <c r="AB23" s="12">
        <f t="shared" si="10"/>
        <v>0</v>
      </c>
      <c r="AC23" s="75">
        <f t="shared" si="11"/>
        <v>18</v>
      </c>
    </row>
    <row r="24" spans="1:31" ht="14.25" customHeight="1" outlineLevel="2" x14ac:dyDescent="0.2">
      <c r="A24" s="9" t="s">
        <v>38</v>
      </c>
      <c r="B24" s="10" t="s">
        <v>39</v>
      </c>
      <c r="C24" s="10" t="s">
        <v>13</v>
      </c>
      <c r="D24" s="10" t="s">
        <v>34</v>
      </c>
      <c r="E24" s="10" t="s">
        <v>35</v>
      </c>
      <c r="F24" s="10" t="s">
        <v>36</v>
      </c>
      <c r="G24" s="67">
        <v>12</v>
      </c>
      <c r="H24" s="10" t="s">
        <v>37</v>
      </c>
      <c r="I24" s="57">
        <v>1</v>
      </c>
      <c r="J24" s="57">
        <f>$AE$3</f>
        <v>0.05</v>
      </c>
      <c r="K24" s="57">
        <v>0</v>
      </c>
      <c r="L24" s="58">
        <v>0</v>
      </c>
      <c r="M24" s="27">
        <v>0</v>
      </c>
      <c r="N24" s="90">
        <f t="shared" si="6"/>
        <v>1.3888888888888888E-2</v>
      </c>
      <c r="O24" s="91">
        <f t="shared" si="7"/>
        <v>0</v>
      </c>
      <c r="P24" s="23">
        <v>0</v>
      </c>
      <c r="Q24" s="11">
        <v>0</v>
      </c>
      <c r="R24" s="11">
        <v>0</v>
      </c>
      <c r="S24" s="12">
        <v>0</v>
      </c>
      <c r="T24" s="27">
        <v>0</v>
      </c>
      <c r="U24" s="23">
        <v>2</v>
      </c>
      <c r="V24" s="11">
        <v>2</v>
      </c>
      <c r="W24" s="11">
        <v>0</v>
      </c>
      <c r="X24" s="12">
        <v>0</v>
      </c>
      <c r="Y24" s="30">
        <v>0</v>
      </c>
      <c r="Z24" s="63">
        <f t="shared" si="8"/>
        <v>0.1</v>
      </c>
      <c r="AA24" s="34">
        <f t="shared" si="9"/>
        <v>0</v>
      </c>
      <c r="AB24" s="12">
        <f t="shared" si="10"/>
        <v>0.1</v>
      </c>
      <c r="AC24" s="75">
        <f t="shared" si="11"/>
        <v>0.1</v>
      </c>
    </row>
    <row r="25" spans="1:31" ht="14.25" customHeight="1" outlineLevel="1" x14ac:dyDescent="0.2">
      <c r="A25" s="120" t="s">
        <v>589</v>
      </c>
      <c r="B25" s="10"/>
      <c r="C25" s="10"/>
      <c r="D25" s="10"/>
      <c r="E25" s="10"/>
      <c r="F25" s="10"/>
      <c r="G25" s="67"/>
      <c r="H25" s="10"/>
      <c r="I25" s="57"/>
      <c r="J25" s="57"/>
      <c r="K25" s="57"/>
      <c r="L25" s="58"/>
      <c r="M25" s="27"/>
      <c r="N25" s="90"/>
      <c r="O25" s="91"/>
      <c r="P25" s="23"/>
      <c r="Q25" s="11"/>
      <c r="R25" s="11"/>
      <c r="S25" s="12"/>
      <c r="T25" s="27"/>
      <c r="U25" s="23"/>
      <c r="V25" s="11"/>
      <c r="W25" s="11"/>
      <c r="X25" s="12"/>
      <c r="Y25" s="30"/>
      <c r="Z25" s="63"/>
      <c r="AA25" s="34">
        <f>SUBTOTAL(9,AA11:AA24)</f>
        <v>181.08</v>
      </c>
      <c r="AB25" s="12">
        <f>SUBTOTAL(9,AB11:AB24)</f>
        <v>124.22</v>
      </c>
      <c r="AC25" s="75">
        <f>SUBTOTAL(9,AC11:AC24)</f>
        <v>305.3</v>
      </c>
    </row>
    <row r="26" spans="1:31" ht="14.25" customHeight="1" outlineLevel="2" x14ac:dyDescent="0.2">
      <c r="A26" s="9" t="s">
        <v>79</v>
      </c>
      <c r="B26" s="10" t="s">
        <v>80</v>
      </c>
      <c r="C26" s="10" t="s">
        <v>19</v>
      </c>
      <c r="D26" s="10" t="s">
        <v>81</v>
      </c>
      <c r="E26" s="10" t="s">
        <v>82</v>
      </c>
      <c r="F26" s="10" t="s">
        <v>83</v>
      </c>
      <c r="G26" s="67">
        <v>6</v>
      </c>
      <c r="H26" s="10" t="s">
        <v>84</v>
      </c>
      <c r="I26" s="57">
        <v>1</v>
      </c>
      <c r="J26" s="57">
        <v>9</v>
      </c>
      <c r="K26" s="57">
        <v>0</v>
      </c>
      <c r="L26" s="58">
        <v>9</v>
      </c>
      <c r="M26" s="27">
        <v>0</v>
      </c>
      <c r="N26" s="90">
        <f t="shared" ref="N26:N44" si="12">J26*10/3/G26</f>
        <v>5</v>
      </c>
      <c r="O26" s="91">
        <f t="shared" ref="O26:O44" si="13">L26*10/3/G26</f>
        <v>5</v>
      </c>
      <c r="P26" s="23">
        <v>15</v>
      </c>
      <c r="Q26" s="11">
        <v>0.33</v>
      </c>
      <c r="R26" s="11">
        <v>0</v>
      </c>
      <c r="S26" s="12">
        <v>1</v>
      </c>
      <c r="T26" s="27">
        <v>0</v>
      </c>
      <c r="U26" s="23">
        <v>30</v>
      </c>
      <c r="V26" s="11">
        <v>0.75</v>
      </c>
      <c r="W26" s="11">
        <v>0</v>
      </c>
      <c r="X26" s="12">
        <v>2</v>
      </c>
      <c r="Y26" s="30">
        <v>0</v>
      </c>
      <c r="Z26" s="63">
        <f t="shared" ref="Z26:Z44" si="14">J26*(Q26+V26)+L26*(S26+X26)</f>
        <v>36.72</v>
      </c>
      <c r="AA26" s="34">
        <f t="shared" ref="AA26:AA44" si="15">J26*Q26+L26*S26</f>
        <v>11.97</v>
      </c>
      <c r="AB26" s="12">
        <f t="shared" ref="AB26:AB44" si="16">J26*V26+L26*X26</f>
        <v>24.75</v>
      </c>
      <c r="AC26" s="75">
        <f t="shared" ref="AC26:AC44" si="17">Z26</f>
        <v>36.72</v>
      </c>
    </row>
    <row r="27" spans="1:31" ht="14.25" customHeight="1" outlineLevel="2" x14ac:dyDescent="0.2">
      <c r="A27" s="9" t="s">
        <v>79</v>
      </c>
      <c r="B27" s="10" t="s">
        <v>85</v>
      </c>
      <c r="C27" s="10" t="s">
        <v>19</v>
      </c>
      <c r="D27" s="10" t="s">
        <v>81</v>
      </c>
      <c r="E27" s="10" t="s">
        <v>82</v>
      </c>
      <c r="F27" s="10" t="s">
        <v>83</v>
      </c>
      <c r="G27" s="67">
        <v>6</v>
      </c>
      <c r="H27" s="10" t="s">
        <v>84</v>
      </c>
      <c r="I27" s="57">
        <v>1</v>
      </c>
      <c r="J27" s="57">
        <v>9</v>
      </c>
      <c r="K27" s="57">
        <v>0</v>
      </c>
      <c r="L27" s="58">
        <v>9</v>
      </c>
      <c r="M27" s="27">
        <v>0</v>
      </c>
      <c r="N27" s="90">
        <f t="shared" si="12"/>
        <v>5</v>
      </c>
      <c r="O27" s="91">
        <f t="shared" si="13"/>
        <v>5</v>
      </c>
      <c r="P27" s="23">
        <v>15</v>
      </c>
      <c r="Q27" s="11">
        <v>0.33</v>
      </c>
      <c r="R27" s="11">
        <v>0</v>
      </c>
      <c r="S27" s="12">
        <v>1</v>
      </c>
      <c r="T27" s="27">
        <v>0</v>
      </c>
      <c r="U27" s="23">
        <v>30</v>
      </c>
      <c r="V27" s="11">
        <v>0.75</v>
      </c>
      <c r="W27" s="11">
        <v>0</v>
      </c>
      <c r="X27" s="12">
        <v>2</v>
      </c>
      <c r="Y27" s="30">
        <v>0</v>
      </c>
      <c r="Z27" s="63">
        <f t="shared" si="14"/>
        <v>36.72</v>
      </c>
      <c r="AA27" s="34">
        <f t="shared" si="15"/>
        <v>11.97</v>
      </c>
      <c r="AB27" s="12">
        <f t="shared" si="16"/>
        <v>24.75</v>
      </c>
      <c r="AC27" s="75">
        <f t="shared" si="17"/>
        <v>36.72</v>
      </c>
    </row>
    <row r="28" spans="1:31" ht="14.25" customHeight="1" outlineLevel="2" x14ac:dyDescent="0.2">
      <c r="A28" s="9" t="s">
        <v>79</v>
      </c>
      <c r="B28" s="10" t="s">
        <v>8</v>
      </c>
      <c r="C28" s="10" t="s">
        <v>19</v>
      </c>
      <c r="D28" s="10" t="s">
        <v>81</v>
      </c>
      <c r="E28" s="10" t="s">
        <v>82</v>
      </c>
      <c r="F28" s="10" t="s">
        <v>83</v>
      </c>
      <c r="G28" s="67">
        <v>6</v>
      </c>
      <c r="H28" s="10" t="s">
        <v>84</v>
      </c>
      <c r="I28" s="57">
        <v>1</v>
      </c>
      <c r="J28" s="57">
        <v>9</v>
      </c>
      <c r="K28" s="57">
        <v>0</v>
      </c>
      <c r="L28" s="58">
        <v>9</v>
      </c>
      <c r="M28" s="27">
        <v>0</v>
      </c>
      <c r="N28" s="90">
        <f t="shared" si="12"/>
        <v>5</v>
      </c>
      <c r="O28" s="91">
        <f t="shared" si="13"/>
        <v>5</v>
      </c>
      <c r="P28" s="23">
        <v>40</v>
      </c>
      <c r="Q28" s="11">
        <v>0.34</v>
      </c>
      <c r="R28" s="11">
        <v>0</v>
      </c>
      <c r="S28" s="12">
        <v>2</v>
      </c>
      <c r="T28" s="27">
        <v>0</v>
      </c>
      <c r="U28" s="23">
        <v>90</v>
      </c>
      <c r="V28" s="11">
        <v>1.5</v>
      </c>
      <c r="W28" s="11">
        <v>0</v>
      </c>
      <c r="X28" s="12">
        <v>6</v>
      </c>
      <c r="Y28" s="30">
        <v>0</v>
      </c>
      <c r="Z28" s="63">
        <f t="shared" si="14"/>
        <v>88.56</v>
      </c>
      <c r="AA28" s="34">
        <f t="shared" si="15"/>
        <v>21.06</v>
      </c>
      <c r="AB28" s="12">
        <f t="shared" si="16"/>
        <v>67.5</v>
      </c>
      <c r="AC28" s="75">
        <f t="shared" si="17"/>
        <v>88.56</v>
      </c>
    </row>
    <row r="29" spans="1:31" ht="14.25" customHeight="1" outlineLevel="2" x14ac:dyDescent="0.2">
      <c r="A29" s="9" t="s">
        <v>79</v>
      </c>
      <c r="B29" s="10" t="s">
        <v>8</v>
      </c>
      <c r="C29" s="10" t="s">
        <v>27</v>
      </c>
      <c r="D29" s="10" t="s">
        <v>86</v>
      </c>
      <c r="E29" s="10" t="s">
        <v>87</v>
      </c>
      <c r="F29" s="10" t="s">
        <v>88</v>
      </c>
      <c r="G29" s="67">
        <v>6</v>
      </c>
      <c r="H29" s="10" t="s">
        <v>18</v>
      </c>
      <c r="I29" s="57">
        <v>1</v>
      </c>
      <c r="J29" s="57">
        <v>9</v>
      </c>
      <c r="K29" s="57">
        <v>0</v>
      </c>
      <c r="L29" s="58">
        <v>9</v>
      </c>
      <c r="M29" s="27">
        <v>0</v>
      </c>
      <c r="N29" s="90">
        <f t="shared" si="12"/>
        <v>5</v>
      </c>
      <c r="O29" s="91">
        <f t="shared" si="13"/>
        <v>5</v>
      </c>
      <c r="P29" s="23">
        <v>120</v>
      </c>
      <c r="Q29" s="11">
        <v>2</v>
      </c>
      <c r="R29" s="11">
        <v>0</v>
      </c>
      <c r="S29" s="12">
        <v>8</v>
      </c>
      <c r="T29" s="27">
        <v>0</v>
      </c>
      <c r="U29" s="23">
        <v>0</v>
      </c>
      <c r="V29" s="11">
        <v>0</v>
      </c>
      <c r="W29" s="11">
        <v>0</v>
      </c>
      <c r="X29" s="12">
        <v>0</v>
      </c>
      <c r="Y29" s="30">
        <v>0</v>
      </c>
      <c r="Z29" s="63">
        <f t="shared" si="14"/>
        <v>90</v>
      </c>
      <c r="AA29" s="34">
        <f t="shared" si="15"/>
        <v>90</v>
      </c>
      <c r="AB29" s="12">
        <f t="shared" si="16"/>
        <v>0</v>
      </c>
      <c r="AC29" s="75">
        <f t="shared" si="17"/>
        <v>90</v>
      </c>
    </row>
    <row r="30" spans="1:31" ht="14.25" customHeight="1" outlineLevel="2" x14ac:dyDescent="0.2">
      <c r="A30" s="9" t="s">
        <v>79</v>
      </c>
      <c r="B30" s="10" t="s">
        <v>8</v>
      </c>
      <c r="C30" s="10" t="s">
        <v>13</v>
      </c>
      <c r="D30" s="10" t="s">
        <v>9</v>
      </c>
      <c r="E30" s="10" t="s">
        <v>10</v>
      </c>
      <c r="F30" s="10" t="s">
        <v>11</v>
      </c>
      <c r="G30" s="67">
        <v>24</v>
      </c>
      <c r="H30" s="10" t="s">
        <v>12</v>
      </c>
      <c r="I30" s="57">
        <v>1</v>
      </c>
      <c r="J30" s="57">
        <f>$AE$2</f>
        <v>0.54</v>
      </c>
      <c r="K30" s="57">
        <v>0</v>
      </c>
      <c r="L30" s="58">
        <v>0</v>
      </c>
      <c r="M30" s="27">
        <v>0</v>
      </c>
      <c r="N30" s="90">
        <f t="shared" si="12"/>
        <v>7.4999999999999997E-2</v>
      </c>
      <c r="O30" s="91">
        <f t="shared" si="13"/>
        <v>0</v>
      </c>
      <c r="P30" s="23">
        <v>4</v>
      </c>
      <c r="Q30" s="11">
        <f>P30</f>
        <v>4</v>
      </c>
      <c r="R30" s="11">
        <v>0</v>
      </c>
      <c r="S30" s="12">
        <v>0</v>
      </c>
      <c r="T30" s="27">
        <v>0</v>
      </c>
      <c r="U30" s="23">
        <v>5</v>
      </c>
      <c r="V30" s="11">
        <f>U30</f>
        <v>5</v>
      </c>
      <c r="W30" s="11">
        <v>0</v>
      </c>
      <c r="X30" s="12">
        <v>0</v>
      </c>
      <c r="Y30" s="30">
        <v>0</v>
      </c>
      <c r="Z30" s="63">
        <f t="shared" si="14"/>
        <v>4.8600000000000003</v>
      </c>
      <c r="AA30" s="34">
        <f t="shared" si="15"/>
        <v>2.16</v>
      </c>
      <c r="AB30" s="12">
        <f t="shared" si="16"/>
        <v>2.7</v>
      </c>
      <c r="AC30" s="75">
        <f t="shared" si="17"/>
        <v>4.8600000000000003</v>
      </c>
    </row>
    <row r="31" spans="1:31" ht="14.25" customHeight="1" outlineLevel="2" x14ac:dyDescent="0.2">
      <c r="A31" s="9" t="s">
        <v>79</v>
      </c>
      <c r="B31" s="10" t="s">
        <v>14</v>
      </c>
      <c r="C31" s="10" t="s">
        <v>23</v>
      </c>
      <c r="D31" s="10" t="s">
        <v>89</v>
      </c>
      <c r="E31" s="10" t="s">
        <v>90</v>
      </c>
      <c r="F31" s="10" t="s">
        <v>91</v>
      </c>
      <c r="G31" s="67">
        <v>6</v>
      </c>
      <c r="H31" s="10" t="s">
        <v>18</v>
      </c>
      <c r="I31" s="57">
        <v>0.2</v>
      </c>
      <c r="J31" s="57">
        <f>9*I31</f>
        <v>1.8</v>
      </c>
      <c r="K31" s="57">
        <v>0</v>
      </c>
      <c r="L31" s="58">
        <f>9*I31</f>
        <v>1.8</v>
      </c>
      <c r="M31" s="27">
        <v>0</v>
      </c>
      <c r="N31" s="90">
        <f t="shared" si="12"/>
        <v>1</v>
      </c>
      <c r="O31" s="91">
        <f t="shared" si="13"/>
        <v>1</v>
      </c>
      <c r="P31" s="23">
        <v>120</v>
      </c>
      <c r="Q31" s="11">
        <v>2</v>
      </c>
      <c r="R31" s="11">
        <v>0</v>
      </c>
      <c r="S31" s="12">
        <v>6</v>
      </c>
      <c r="T31" s="27">
        <v>0</v>
      </c>
      <c r="U31" s="23">
        <v>0</v>
      </c>
      <c r="V31" s="11">
        <v>0</v>
      </c>
      <c r="W31" s="11">
        <v>0</v>
      </c>
      <c r="X31" s="12">
        <v>0</v>
      </c>
      <c r="Y31" s="30">
        <v>0</v>
      </c>
      <c r="Z31" s="63">
        <f t="shared" si="14"/>
        <v>14.4</v>
      </c>
      <c r="AA31" s="34">
        <f t="shared" si="15"/>
        <v>14.4</v>
      </c>
      <c r="AB31" s="12">
        <f t="shared" si="16"/>
        <v>0</v>
      </c>
      <c r="AC31" s="75">
        <f t="shared" si="17"/>
        <v>14.4</v>
      </c>
    </row>
    <row r="32" spans="1:31" ht="14.25" customHeight="1" outlineLevel="2" x14ac:dyDescent="0.2">
      <c r="A32" s="9" t="s">
        <v>79</v>
      </c>
      <c r="B32" s="10" t="s">
        <v>14</v>
      </c>
      <c r="C32" s="10" t="s">
        <v>61</v>
      </c>
      <c r="D32" s="10" t="s">
        <v>315</v>
      </c>
      <c r="E32" s="10" t="s">
        <v>316</v>
      </c>
      <c r="F32" s="10" t="s">
        <v>317</v>
      </c>
      <c r="G32" s="67">
        <v>6</v>
      </c>
      <c r="H32" s="10" t="s">
        <v>18</v>
      </c>
      <c r="I32" s="57">
        <v>0.2</v>
      </c>
      <c r="J32" s="57">
        <f>9*I32</f>
        <v>1.8</v>
      </c>
      <c r="K32" s="57">
        <v>0</v>
      </c>
      <c r="L32" s="58">
        <f>9*I32</f>
        <v>1.8</v>
      </c>
      <c r="M32" s="27">
        <v>0</v>
      </c>
      <c r="N32" s="90">
        <f t="shared" si="12"/>
        <v>1</v>
      </c>
      <c r="O32" s="91">
        <f t="shared" si="13"/>
        <v>1</v>
      </c>
      <c r="P32" s="23">
        <v>0</v>
      </c>
      <c r="Q32" s="11">
        <v>0</v>
      </c>
      <c r="R32" s="11">
        <v>0</v>
      </c>
      <c r="S32" s="12">
        <v>0</v>
      </c>
      <c r="T32" s="27">
        <v>0</v>
      </c>
      <c r="U32" s="23">
        <v>100</v>
      </c>
      <c r="V32" s="11">
        <v>2</v>
      </c>
      <c r="W32" s="11">
        <v>0</v>
      </c>
      <c r="X32" s="12">
        <v>5</v>
      </c>
      <c r="Y32" s="30">
        <v>0</v>
      </c>
      <c r="Z32" s="63">
        <f t="shared" si="14"/>
        <v>12.6</v>
      </c>
      <c r="AA32" s="34">
        <f t="shared" si="15"/>
        <v>0</v>
      </c>
      <c r="AB32" s="12">
        <f t="shared" si="16"/>
        <v>12.6</v>
      </c>
      <c r="AC32" s="75">
        <f t="shared" si="17"/>
        <v>12.6</v>
      </c>
    </row>
    <row r="33" spans="1:31" ht="14.25" customHeight="1" outlineLevel="2" x14ac:dyDescent="0.2">
      <c r="A33" s="9" t="s">
        <v>79</v>
      </c>
      <c r="B33" s="10" t="s">
        <v>14</v>
      </c>
      <c r="C33" s="10" t="s">
        <v>43</v>
      </c>
      <c r="D33" s="10" t="s">
        <v>92</v>
      </c>
      <c r="E33" s="10" t="s">
        <v>93</v>
      </c>
      <c r="F33" s="10" t="s">
        <v>94</v>
      </c>
      <c r="G33" s="67">
        <v>6</v>
      </c>
      <c r="H33" s="10" t="s">
        <v>18</v>
      </c>
      <c r="I33" s="57">
        <v>0.2</v>
      </c>
      <c r="J33" s="57">
        <v>1.8</v>
      </c>
      <c r="K33" s="57">
        <v>0</v>
      </c>
      <c r="L33" s="58">
        <v>1.8</v>
      </c>
      <c r="M33" s="27">
        <v>0</v>
      </c>
      <c r="N33" s="90">
        <f t="shared" si="12"/>
        <v>1</v>
      </c>
      <c r="O33" s="91">
        <f t="shared" si="13"/>
        <v>1</v>
      </c>
      <c r="P33" s="23">
        <v>0</v>
      </c>
      <c r="Q33" s="11">
        <v>0</v>
      </c>
      <c r="R33" s="11">
        <v>0</v>
      </c>
      <c r="S33" s="12">
        <v>0</v>
      </c>
      <c r="T33" s="27">
        <v>0</v>
      </c>
      <c r="U33" s="23">
        <v>80</v>
      </c>
      <c r="V33" s="11">
        <v>2</v>
      </c>
      <c r="W33" s="11">
        <v>0</v>
      </c>
      <c r="X33" s="12">
        <v>4</v>
      </c>
      <c r="Y33" s="30">
        <v>0</v>
      </c>
      <c r="Z33" s="63">
        <f t="shared" si="14"/>
        <v>10.8</v>
      </c>
      <c r="AA33" s="34">
        <f t="shared" si="15"/>
        <v>0</v>
      </c>
      <c r="AB33" s="12">
        <f t="shared" si="16"/>
        <v>10.8</v>
      </c>
      <c r="AC33" s="75">
        <f t="shared" si="17"/>
        <v>10.8</v>
      </c>
    </row>
    <row r="34" spans="1:31" ht="14.25" customHeight="1" outlineLevel="2" x14ac:dyDescent="0.2">
      <c r="A34" s="9" t="s">
        <v>79</v>
      </c>
      <c r="B34" s="10" t="s">
        <v>14</v>
      </c>
      <c r="C34" s="10" t="s">
        <v>13</v>
      </c>
      <c r="D34" s="10" t="s">
        <v>28</v>
      </c>
      <c r="E34" s="10" t="s">
        <v>10</v>
      </c>
      <c r="F34" s="10" t="s">
        <v>11</v>
      </c>
      <c r="G34" s="67">
        <v>24</v>
      </c>
      <c r="H34" s="10" t="s">
        <v>12</v>
      </c>
      <c r="I34" s="57">
        <v>1</v>
      </c>
      <c r="J34" s="57">
        <f>$AE$2</f>
        <v>0.54</v>
      </c>
      <c r="K34" s="57">
        <v>0</v>
      </c>
      <c r="L34" s="58">
        <v>0</v>
      </c>
      <c r="M34" s="27">
        <v>0</v>
      </c>
      <c r="N34" s="90">
        <f t="shared" si="12"/>
        <v>7.4999999999999997E-2</v>
      </c>
      <c r="O34" s="91">
        <f t="shared" si="13"/>
        <v>0</v>
      </c>
      <c r="P34" s="23">
        <v>2</v>
      </c>
      <c r="Q34" s="11">
        <f>P34</f>
        <v>2</v>
      </c>
      <c r="R34" s="11">
        <v>0</v>
      </c>
      <c r="S34" s="12">
        <v>0</v>
      </c>
      <c r="T34" s="27">
        <v>0</v>
      </c>
      <c r="U34" s="23">
        <v>4</v>
      </c>
      <c r="V34" s="11">
        <f>U34</f>
        <v>4</v>
      </c>
      <c r="W34" s="11">
        <v>0</v>
      </c>
      <c r="X34" s="12">
        <v>0</v>
      </c>
      <c r="Y34" s="30">
        <v>0</v>
      </c>
      <c r="Z34" s="63">
        <f t="shared" si="14"/>
        <v>3.24</v>
      </c>
      <c r="AA34" s="34">
        <f t="shared" si="15"/>
        <v>1.08</v>
      </c>
      <c r="AB34" s="12">
        <f t="shared" si="16"/>
        <v>2.16</v>
      </c>
      <c r="AC34" s="75">
        <f t="shared" si="17"/>
        <v>3.24</v>
      </c>
    </row>
    <row r="35" spans="1:31" ht="14.25" customHeight="1" outlineLevel="2" x14ac:dyDescent="0.2">
      <c r="A35" s="9" t="s">
        <v>79</v>
      </c>
      <c r="B35" s="10" t="s">
        <v>14</v>
      </c>
      <c r="C35" s="10" t="s">
        <v>27</v>
      </c>
      <c r="D35" s="10" t="s">
        <v>95</v>
      </c>
      <c r="E35" s="10" t="s">
        <v>96</v>
      </c>
      <c r="F35" s="10" t="s">
        <v>97</v>
      </c>
      <c r="G35" s="67">
        <v>6</v>
      </c>
      <c r="H35" s="10" t="s">
        <v>18</v>
      </c>
      <c r="I35" s="57">
        <v>1</v>
      </c>
      <c r="J35" s="57">
        <v>13.5</v>
      </c>
      <c r="K35" s="57">
        <v>0</v>
      </c>
      <c r="L35" s="58">
        <v>4.5</v>
      </c>
      <c r="M35" s="27">
        <v>0</v>
      </c>
      <c r="N35" s="90">
        <f t="shared" si="12"/>
        <v>7.5</v>
      </c>
      <c r="O35" s="91">
        <f t="shared" si="13"/>
        <v>2.5</v>
      </c>
      <c r="P35" s="23">
        <v>90</v>
      </c>
      <c r="Q35" s="11">
        <v>2</v>
      </c>
      <c r="R35" s="11">
        <v>0</v>
      </c>
      <c r="S35" s="12">
        <v>6</v>
      </c>
      <c r="T35" s="27">
        <v>0</v>
      </c>
      <c r="U35" s="23">
        <v>0</v>
      </c>
      <c r="V35" s="11">
        <v>0</v>
      </c>
      <c r="W35" s="11">
        <v>0</v>
      </c>
      <c r="X35" s="12">
        <v>0</v>
      </c>
      <c r="Y35" s="30">
        <v>0</v>
      </c>
      <c r="Z35" s="63">
        <f t="shared" si="14"/>
        <v>54</v>
      </c>
      <c r="AA35" s="34">
        <f t="shared" si="15"/>
        <v>54</v>
      </c>
      <c r="AB35" s="12">
        <f t="shared" si="16"/>
        <v>0</v>
      </c>
      <c r="AC35" s="75">
        <f t="shared" si="17"/>
        <v>54</v>
      </c>
    </row>
    <row r="36" spans="1:31" ht="14.25" customHeight="1" outlineLevel="2" x14ac:dyDescent="0.2">
      <c r="A36" s="9" t="s">
        <v>79</v>
      </c>
      <c r="B36" s="10" t="s">
        <v>14</v>
      </c>
      <c r="C36" s="10" t="s">
        <v>19</v>
      </c>
      <c r="D36" s="10" t="s">
        <v>98</v>
      </c>
      <c r="E36" s="10" t="s">
        <v>82</v>
      </c>
      <c r="F36" s="10" t="s">
        <v>83</v>
      </c>
      <c r="G36" s="67">
        <v>6</v>
      </c>
      <c r="H36" s="10" t="s">
        <v>84</v>
      </c>
      <c r="I36" s="57">
        <v>1</v>
      </c>
      <c r="J36" s="57">
        <v>9</v>
      </c>
      <c r="K36" s="57">
        <v>0</v>
      </c>
      <c r="L36" s="58">
        <v>9</v>
      </c>
      <c r="M36" s="27">
        <v>0</v>
      </c>
      <c r="N36" s="90">
        <f t="shared" si="12"/>
        <v>5</v>
      </c>
      <c r="O36" s="91">
        <f t="shared" si="13"/>
        <v>5</v>
      </c>
      <c r="P36" s="23">
        <v>60</v>
      </c>
      <c r="Q36" s="11">
        <v>1</v>
      </c>
      <c r="R36" s="11">
        <v>0</v>
      </c>
      <c r="S36" s="12">
        <v>4</v>
      </c>
      <c r="T36" s="27">
        <v>0</v>
      </c>
      <c r="U36" s="23">
        <v>90</v>
      </c>
      <c r="V36" s="11">
        <v>2</v>
      </c>
      <c r="W36" s="11">
        <v>0</v>
      </c>
      <c r="X36" s="12">
        <v>6</v>
      </c>
      <c r="Y36" s="30">
        <v>0</v>
      </c>
      <c r="Z36" s="63">
        <f t="shared" si="14"/>
        <v>117</v>
      </c>
      <c r="AA36" s="34">
        <f t="shared" si="15"/>
        <v>45</v>
      </c>
      <c r="AB36" s="12">
        <f t="shared" si="16"/>
        <v>72</v>
      </c>
      <c r="AC36" s="75">
        <f t="shared" si="17"/>
        <v>117</v>
      </c>
    </row>
    <row r="37" spans="1:31" ht="14.25" customHeight="1" outlineLevel="2" x14ac:dyDescent="0.2">
      <c r="A37" s="9" t="s">
        <v>79</v>
      </c>
      <c r="B37" s="10" t="s">
        <v>8</v>
      </c>
      <c r="C37" s="10" t="s">
        <v>103</v>
      </c>
      <c r="D37" s="10" t="s">
        <v>99</v>
      </c>
      <c r="E37" s="10" t="s">
        <v>100</v>
      </c>
      <c r="F37" s="10" t="s">
        <v>101</v>
      </c>
      <c r="G37" s="67">
        <v>6</v>
      </c>
      <c r="H37" s="10" t="s">
        <v>102</v>
      </c>
      <c r="I37" s="57">
        <v>1</v>
      </c>
      <c r="J37" s="57">
        <f t="shared" ref="J37:J42" si="18">(9+$AE$5)*I37</f>
        <v>13.5</v>
      </c>
      <c r="K37" s="57">
        <v>0</v>
      </c>
      <c r="L37" s="58">
        <v>4.5</v>
      </c>
      <c r="M37" s="27">
        <v>0</v>
      </c>
      <c r="N37" s="90">
        <f t="shared" si="12"/>
        <v>7.5</v>
      </c>
      <c r="O37" s="91">
        <f t="shared" si="13"/>
        <v>2.5</v>
      </c>
      <c r="P37" s="23">
        <v>30</v>
      </c>
      <c r="Q37" s="11">
        <v>1</v>
      </c>
      <c r="R37" s="11">
        <v>0</v>
      </c>
      <c r="S37" s="12">
        <v>2</v>
      </c>
      <c r="T37" s="27">
        <v>0</v>
      </c>
      <c r="U37" s="23">
        <v>0</v>
      </c>
      <c r="V37" s="11">
        <v>0</v>
      </c>
      <c r="W37" s="11">
        <v>0</v>
      </c>
      <c r="X37" s="12">
        <v>0</v>
      </c>
      <c r="Y37" s="30">
        <v>0</v>
      </c>
      <c r="Z37" s="63">
        <f t="shared" si="14"/>
        <v>22.5</v>
      </c>
      <c r="AA37" s="34">
        <f t="shared" si="15"/>
        <v>22.5</v>
      </c>
      <c r="AB37" s="12">
        <f t="shared" si="16"/>
        <v>0</v>
      </c>
      <c r="AC37" s="75">
        <f t="shared" si="17"/>
        <v>22.5</v>
      </c>
    </row>
    <row r="38" spans="1:31" ht="14.25" customHeight="1" outlineLevel="2" x14ac:dyDescent="0.2">
      <c r="A38" s="9" t="s">
        <v>79</v>
      </c>
      <c r="B38" s="10" t="s">
        <v>8</v>
      </c>
      <c r="C38" s="10" t="s">
        <v>103</v>
      </c>
      <c r="D38" s="10" t="s">
        <v>104</v>
      </c>
      <c r="E38" s="10" t="s">
        <v>105</v>
      </c>
      <c r="F38" s="10" t="s">
        <v>106</v>
      </c>
      <c r="G38" s="67">
        <v>6</v>
      </c>
      <c r="H38" s="10" t="s">
        <v>102</v>
      </c>
      <c r="I38" s="57">
        <v>1</v>
      </c>
      <c r="J38" s="57">
        <f t="shared" si="18"/>
        <v>13.5</v>
      </c>
      <c r="K38" s="57">
        <v>0</v>
      </c>
      <c r="L38" s="58">
        <v>4.5</v>
      </c>
      <c r="M38" s="27">
        <v>0</v>
      </c>
      <c r="N38" s="90">
        <f t="shared" si="12"/>
        <v>7.5</v>
      </c>
      <c r="O38" s="91">
        <f t="shared" si="13"/>
        <v>2.5</v>
      </c>
      <c r="P38" s="23">
        <v>45</v>
      </c>
      <c r="Q38" s="11">
        <v>1</v>
      </c>
      <c r="R38" s="11">
        <v>0</v>
      </c>
      <c r="S38" s="12">
        <v>3</v>
      </c>
      <c r="T38" s="27">
        <v>0</v>
      </c>
      <c r="U38" s="23">
        <v>0</v>
      </c>
      <c r="V38" s="11">
        <v>0</v>
      </c>
      <c r="W38" s="11">
        <v>0</v>
      </c>
      <c r="X38" s="12">
        <v>0</v>
      </c>
      <c r="Y38" s="30">
        <v>0</v>
      </c>
      <c r="Z38" s="63">
        <f t="shared" si="14"/>
        <v>27</v>
      </c>
      <c r="AA38" s="34">
        <f t="shared" si="15"/>
        <v>27</v>
      </c>
      <c r="AB38" s="12">
        <f t="shared" si="16"/>
        <v>0</v>
      </c>
      <c r="AC38" s="75">
        <f t="shared" si="17"/>
        <v>27</v>
      </c>
    </row>
    <row r="39" spans="1:31" ht="14.25" customHeight="1" outlineLevel="2" x14ac:dyDescent="0.2">
      <c r="A39" s="9" t="s">
        <v>79</v>
      </c>
      <c r="B39" s="10" t="s">
        <v>14</v>
      </c>
      <c r="C39" s="10" t="s">
        <v>103</v>
      </c>
      <c r="D39" s="10" t="s">
        <v>107</v>
      </c>
      <c r="E39" s="10" t="s">
        <v>108</v>
      </c>
      <c r="F39" s="10" t="s">
        <v>109</v>
      </c>
      <c r="G39" s="67">
        <v>6</v>
      </c>
      <c r="H39" s="10" t="s">
        <v>102</v>
      </c>
      <c r="I39" s="57">
        <v>1</v>
      </c>
      <c r="J39" s="57">
        <f t="shared" si="18"/>
        <v>13.5</v>
      </c>
      <c r="K39" s="57">
        <v>0</v>
      </c>
      <c r="L39" s="58">
        <v>4.5</v>
      </c>
      <c r="M39" s="27">
        <v>0</v>
      </c>
      <c r="N39" s="90">
        <f t="shared" si="12"/>
        <v>7.5</v>
      </c>
      <c r="O39" s="91">
        <f t="shared" si="13"/>
        <v>2.5</v>
      </c>
      <c r="P39" s="23">
        <v>30</v>
      </c>
      <c r="Q39" s="11">
        <v>1</v>
      </c>
      <c r="R39" s="11">
        <v>0</v>
      </c>
      <c r="S39" s="12">
        <v>2</v>
      </c>
      <c r="T39" s="27">
        <v>0</v>
      </c>
      <c r="U39" s="23">
        <v>0</v>
      </c>
      <c r="V39" s="11">
        <v>0</v>
      </c>
      <c r="W39" s="11">
        <v>0</v>
      </c>
      <c r="X39" s="12">
        <v>0</v>
      </c>
      <c r="Y39" s="30">
        <v>0</v>
      </c>
      <c r="Z39" s="63">
        <f t="shared" si="14"/>
        <v>22.5</v>
      </c>
      <c r="AA39" s="34">
        <f t="shared" si="15"/>
        <v>22.5</v>
      </c>
      <c r="AB39" s="12">
        <f t="shared" si="16"/>
        <v>0</v>
      </c>
      <c r="AC39" s="75">
        <f t="shared" si="17"/>
        <v>22.5</v>
      </c>
    </row>
    <row r="40" spans="1:31" ht="14.25" customHeight="1" outlineLevel="2" x14ac:dyDescent="0.2">
      <c r="A40" s="9" t="s">
        <v>79</v>
      </c>
      <c r="B40" s="10" t="s">
        <v>8</v>
      </c>
      <c r="C40" s="10" t="s">
        <v>103</v>
      </c>
      <c r="D40" s="10" t="s">
        <v>107</v>
      </c>
      <c r="E40" s="10" t="s">
        <v>108</v>
      </c>
      <c r="F40" s="10" t="s">
        <v>109</v>
      </c>
      <c r="G40" s="67">
        <v>6</v>
      </c>
      <c r="H40" s="10" t="s">
        <v>102</v>
      </c>
      <c r="I40" s="57">
        <v>1</v>
      </c>
      <c r="J40" s="57">
        <f t="shared" si="18"/>
        <v>13.5</v>
      </c>
      <c r="K40" s="57">
        <v>0</v>
      </c>
      <c r="L40" s="58">
        <v>4.5</v>
      </c>
      <c r="M40" s="27">
        <v>0</v>
      </c>
      <c r="N40" s="90">
        <f t="shared" si="12"/>
        <v>7.5</v>
      </c>
      <c r="O40" s="91">
        <f t="shared" si="13"/>
        <v>2.5</v>
      </c>
      <c r="P40" s="23">
        <v>30</v>
      </c>
      <c r="Q40" s="11">
        <v>1</v>
      </c>
      <c r="R40" s="11">
        <v>0</v>
      </c>
      <c r="S40" s="12">
        <v>2</v>
      </c>
      <c r="T40" s="27">
        <v>0</v>
      </c>
      <c r="U40" s="23">
        <v>0</v>
      </c>
      <c r="V40" s="11">
        <v>0</v>
      </c>
      <c r="W40" s="11">
        <v>0</v>
      </c>
      <c r="X40" s="12">
        <v>0</v>
      </c>
      <c r="Y40" s="30">
        <v>0</v>
      </c>
      <c r="Z40" s="63">
        <f t="shared" si="14"/>
        <v>22.5</v>
      </c>
      <c r="AA40" s="34">
        <f t="shared" si="15"/>
        <v>22.5</v>
      </c>
      <c r="AB40" s="12">
        <f t="shared" si="16"/>
        <v>0</v>
      </c>
      <c r="AC40" s="75">
        <f t="shared" si="17"/>
        <v>22.5</v>
      </c>
    </row>
    <row r="41" spans="1:31" ht="14.25" customHeight="1" outlineLevel="2" x14ac:dyDescent="0.2">
      <c r="A41" s="9" t="s">
        <v>79</v>
      </c>
      <c r="B41" s="10" t="s">
        <v>14</v>
      </c>
      <c r="C41" s="10" t="s">
        <v>103</v>
      </c>
      <c r="D41" s="10" t="s">
        <v>116</v>
      </c>
      <c r="E41" s="10" t="s">
        <v>117</v>
      </c>
      <c r="F41" s="10" t="s">
        <v>118</v>
      </c>
      <c r="G41" s="67">
        <v>6</v>
      </c>
      <c r="H41" s="10" t="s">
        <v>102</v>
      </c>
      <c r="I41" s="57">
        <v>1</v>
      </c>
      <c r="J41" s="57">
        <f t="shared" si="18"/>
        <v>13.5</v>
      </c>
      <c r="K41" s="57">
        <v>0</v>
      </c>
      <c r="L41" s="58">
        <v>4.5</v>
      </c>
      <c r="M41" s="27">
        <v>0</v>
      </c>
      <c r="N41" s="90">
        <f t="shared" si="12"/>
        <v>7.5</v>
      </c>
      <c r="O41" s="91">
        <f t="shared" si="13"/>
        <v>2.5</v>
      </c>
      <c r="P41" s="23">
        <v>40</v>
      </c>
      <c r="Q41" s="11">
        <v>1</v>
      </c>
      <c r="R41" s="11">
        <v>0</v>
      </c>
      <c r="S41" s="12">
        <v>2</v>
      </c>
      <c r="T41" s="27">
        <v>0</v>
      </c>
      <c r="U41" s="23">
        <v>0</v>
      </c>
      <c r="V41" s="11">
        <v>0</v>
      </c>
      <c r="W41" s="11">
        <v>0</v>
      </c>
      <c r="X41" s="12">
        <v>0</v>
      </c>
      <c r="Y41" s="30">
        <v>0</v>
      </c>
      <c r="Z41" s="63">
        <f t="shared" si="14"/>
        <v>22.5</v>
      </c>
      <c r="AA41" s="34">
        <f t="shared" si="15"/>
        <v>22.5</v>
      </c>
      <c r="AB41" s="12">
        <f t="shared" si="16"/>
        <v>0</v>
      </c>
      <c r="AC41" s="75">
        <f t="shared" si="17"/>
        <v>22.5</v>
      </c>
      <c r="AE41" s="79"/>
    </row>
    <row r="42" spans="1:31" ht="14.25" customHeight="1" outlineLevel="2" x14ac:dyDescent="0.2">
      <c r="A42" s="9" t="s">
        <v>79</v>
      </c>
      <c r="B42" s="10" t="s">
        <v>14</v>
      </c>
      <c r="C42" s="10" t="s">
        <v>103</v>
      </c>
      <c r="D42" s="10" t="s">
        <v>119</v>
      </c>
      <c r="E42" s="10" t="s">
        <v>120</v>
      </c>
      <c r="F42" s="10" t="s">
        <v>121</v>
      </c>
      <c r="G42" s="67">
        <v>6</v>
      </c>
      <c r="H42" s="10" t="s">
        <v>102</v>
      </c>
      <c r="I42" s="57">
        <f>2/3</f>
        <v>0.66666666666666663</v>
      </c>
      <c r="J42" s="57">
        <f t="shared" si="18"/>
        <v>9</v>
      </c>
      <c r="K42" s="57">
        <v>0</v>
      </c>
      <c r="L42" s="58">
        <f>4.5*I42</f>
        <v>3</v>
      </c>
      <c r="M42" s="27">
        <v>0</v>
      </c>
      <c r="N42" s="90">
        <f t="shared" si="12"/>
        <v>5</v>
      </c>
      <c r="O42" s="91">
        <f t="shared" si="13"/>
        <v>1.6666666666666667</v>
      </c>
      <c r="P42" s="23">
        <v>60</v>
      </c>
      <c r="Q42" s="11">
        <v>1</v>
      </c>
      <c r="R42" s="11">
        <v>0</v>
      </c>
      <c r="S42" s="12">
        <v>3</v>
      </c>
      <c r="T42" s="27">
        <v>0</v>
      </c>
      <c r="U42" s="23">
        <v>0</v>
      </c>
      <c r="V42" s="11">
        <v>0</v>
      </c>
      <c r="W42" s="11">
        <v>0</v>
      </c>
      <c r="X42" s="12">
        <v>0</v>
      </c>
      <c r="Y42" s="30">
        <v>0</v>
      </c>
      <c r="Z42" s="63">
        <f t="shared" si="14"/>
        <v>18</v>
      </c>
      <c r="AA42" s="34">
        <f t="shared" si="15"/>
        <v>18</v>
      </c>
      <c r="AB42" s="12">
        <f t="shared" si="16"/>
        <v>0</v>
      </c>
      <c r="AC42" s="75">
        <f t="shared" si="17"/>
        <v>18</v>
      </c>
    </row>
    <row r="43" spans="1:31" ht="14.25" customHeight="1" outlineLevel="2" x14ac:dyDescent="0.2">
      <c r="A43" s="9" t="s">
        <v>79</v>
      </c>
      <c r="B43" s="10" t="s">
        <v>14</v>
      </c>
      <c r="C43" s="10" t="s">
        <v>13</v>
      </c>
      <c r="D43" s="10" t="s">
        <v>34</v>
      </c>
      <c r="E43" s="10" t="s">
        <v>35</v>
      </c>
      <c r="F43" s="10" t="s">
        <v>36</v>
      </c>
      <c r="G43" s="67">
        <v>12</v>
      </c>
      <c r="H43" s="10" t="s">
        <v>37</v>
      </c>
      <c r="I43" s="57">
        <v>1</v>
      </c>
      <c r="J43" s="57">
        <f>$AE$3</f>
        <v>0.05</v>
      </c>
      <c r="K43" s="57">
        <v>0</v>
      </c>
      <c r="L43" s="58">
        <v>0</v>
      </c>
      <c r="M43" s="27">
        <v>0</v>
      </c>
      <c r="N43" s="90">
        <f t="shared" si="12"/>
        <v>1.3888888888888888E-2</v>
      </c>
      <c r="O43" s="91">
        <f t="shared" si="13"/>
        <v>0</v>
      </c>
      <c r="P43" s="23">
        <v>0</v>
      </c>
      <c r="Q43" s="11">
        <v>0</v>
      </c>
      <c r="R43" s="11">
        <v>0</v>
      </c>
      <c r="S43" s="12">
        <v>0</v>
      </c>
      <c r="T43" s="27">
        <v>0</v>
      </c>
      <c r="U43" s="23">
        <v>4</v>
      </c>
      <c r="V43" s="11">
        <v>4</v>
      </c>
      <c r="W43" s="11">
        <v>0</v>
      </c>
      <c r="X43" s="12">
        <v>0</v>
      </c>
      <c r="Y43" s="30">
        <v>0</v>
      </c>
      <c r="Z43" s="63">
        <f t="shared" si="14"/>
        <v>0.2</v>
      </c>
      <c r="AA43" s="34">
        <f t="shared" si="15"/>
        <v>0</v>
      </c>
      <c r="AB43" s="12">
        <f t="shared" si="16"/>
        <v>0.2</v>
      </c>
      <c r="AC43" s="75">
        <f t="shared" si="17"/>
        <v>0.2</v>
      </c>
    </row>
    <row r="44" spans="1:31" ht="14.25" customHeight="1" outlineLevel="2" x14ac:dyDescent="0.2">
      <c r="A44" s="9" t="s">
        <v>79</v>
      </c>
      <c r="B44" s="10" t="s">
        <v>8</v>
      </c>
      <c r="C44" s="10" t="s">
        <v>13</v>
      </c>
      <c r="D44" s="10" t="s">
        <v>34</v>
      </c>
      <c r="E44" s="10" t="s">
        <v>35</v>
      </c>
      <c r="F44" s="10" t="s">
        <v>36</v>
      </c>
      <c r="G44" s="67">
        <v>12</v>
      </c>
      <c r="H44" s="10" t="s">
        <v>37</v>
      </c>
      <c r="I44" s="57">
        <v>1</v>
      </c>
      <c r="J44" s="57">
        <f>$AE$3</f>
        <v>0.05</v>
      </c>
      <c r="K44" s="57">
        <v>0</v>
      </c>
      <c r="L44" s="58">
        <v>0</v>
      </c>
      <c r="M44" s="27">
        <v>0</v>
      </c>
      <c r="N44" s="90">
        <f t="shared" si="12"/>
        <v>1.3888888888888888E-2</v>
      </c>
      <c r="O44" s="91">
        <f t="shared" si="13"/>
        <v>0</v>
      </c>
      <c r="P44" s="23">
        <v>0</v>
      </c>
      <c r="Q44" s="11">
        <v>0</v>
      </c>
      <c r="R44" s="11">
        <v>0</v>
      </c>
      <c r="S44" s="12">
        <v>0</v>
      </c>
      <c r="T44" s="27">
        <v>0</v>
      </c>
      <c r="U44" s="23">
        <v>5</v>
      </c>
      <c r="V44" s="11">
        <v>5</v>
      </c>
      <c r="W44" s="11">
        <v>0</v>
      </c>
      <c r="X44" s="12">
        <v>0</v>
      </c>
      <c r="Y44" s="30">
        <v>0</v>
      </c>
      <c r="Z44" s="63">
        <f t="shared" si="14"/>
        <v>0.25</v>
      </c>
      <c r="AA44" s="34">
        <f t="shared" si="15"/>
        <v>0</v>
      </c>
      <c r="AB44" s="12">
        <f t="shared" si="16"/>
        <v>0.25</v>
      </c>
      <c r="AC44" s="75">
        <f t="shared" si="17"/>
        <v>0.25</v>
      </c>
    </row>
    <row r="45" spans="1:31" ht="14.25" customHeight="1" outlineLevel="1" x14ac:dyDescent="0.2">
      <c r="A45" s="120" t="s">
        <v>590</v>
      </c>
      <c r="B45" s="10"/>
      <c r="C45" s="10"/>
      <c r="D45" s="10"/>
      <c r="E45" s="10"/>
      <c r="F45" s="10"/>
      <c r="G45" s="67"/>
      <c r="H45" s="10"/>
      <c r="I45" s="57"/>
      <c r="J45" s="57"/>
      <c r="K45" s="57"/>
      <c r="L45" s="58"/>
      <c r="M45" s="27"/>
      <c r="N45" s="90"/>
      <c r="O45" s="91"/>
      <c r="P45" s="23"/>
      <c r="Q45" s="11"/>
      <c r="R45" s="11"/>
      <c r="S45" s="12"/>
      <c r="T45" s="27"/>
      <c r="U45" s="23"/>
      <c r="V45" s="11"/>
      <c r="W45" s="11"/>
      <c r="X45" s="12"/>
      <c r="Y45" s="30"/>
      <c r="Z45" s="63"/>
      <c r="AA45" s="34">
        <f>SUBTOTAL(9,AA26:AA44)</f>
        <v>386.64</v>
      </c>
      <c r="AB45" s="12">
        <f>SUBTOTAL(9,AB26:AB44)</f>
        <v>217.71</v>
      </c>
      <c r="AC45" s="75">
        <f>SUBTOTAL(9,AC26:AC44)</f>
        <v>604.35000000000014</v>
      </c>
    </row>
    <row r="46" spans="1:31" ht="14.25" customHeight="1" outlineLevel="2" x14ac:dyDescent="0.2">
      <c r="A46" s="9" t="s">
        <v>122</v>
      </c>
      <c r="B46" s="10" t="s">
        <v>14</v>
      </c>
      <c r="C46" s="10" t="s">
        <v>48</v>
      </c>
      <c r="D46" s="10" t="s">
        <v>246</v>
      </c>
      <c r="E46" s="10" t="s">
        <v>247</v>
      </c>
      <c r="F46" s="10" t="s">
        <v>248</v>
      </c>
      <c r="G46" s="67">
        <v>6</v>
      </c>
      <c r="H46" s="10" t="s">
        <v>249</v>
      </c>
      <c r="I46" s="57">
        <v>0.10539999999999999</v>
      </c>
      <c r="J46" s="57">
        <f>I46*13.5</f>
        <v>1.4228999999999998</v>
      </c>
      <c r="K46" s="57">
        <v>0</v>
      </c>
      <c r="L46" s="58">
        <f>I46*4.5</f>
        <v>0.47429999999999994</v>
      </c>
      <c r="M46" s="27">
        <v>0</v>
      </c>
      <c r="N46" s="90">
        <f t="shared" ref="N46:N81" si="19">J46*10/3/G46</f>
        <v>0.79049999999999987</v>
      </c>
      <c r="O46" s="91">
        <f t="shared" ref="O46:O81" si="20">L46*10/3/G46</f>
        <v>0.26349999999999996</v>
      </c>
      <c r="P46" s="23">
        <v>100</v>
      </c>
      <c r="Q46" s="11">
        <v>2</v>
      </c>
      <c r="R46" s="11">
        <v>0</v>
      </c>
      <c r="S46" s="12">
        <v>5</v>
      </c>
      <c r="T46" s="27">
        <v>0</v>
      </c>
      <c r="U46" s="23">
        <v>10</v>
      </c>
      <c r="V46" s="11">
        <v>0.33</v>
      </c>
      <c r="W46" s="11">
        <v>0</v>
      </c>
      <c r="X46" s="12">
        <v>0.5</v>
      </c>
      <c r="Y46" s="30">
        <v>0</v>
      </c>
      <c r="Z46" s="63">
        <f t="shared" ref="Z46:Z81" si="21">J46*(Q46+V46)+L46*(S46+X46)</f>
        <v>5.9240069999999996</v>
      </c>
      <c r="AA46" s="34">
        <f t="shared" ref="AA46:AA81" si="22">J46*Q46+L46*S46</f>
        <v>5.2172999999999998</v>
      </c>
      <c r="AB46" s="12">
        <f t="shared" ref="AB46:AB81" si="23">J46*V46+L46*X46</f>
        <v>0.70670699999999997</v>
      </c>
      <c r="AC46" s="75">
        <f t="shared" ref="AC46:AC81" si="24">Z46</f>
        <v>5.9240069999999996</v>
      </c>
    </row>
    <row r="47" spans="1:31" ht="14.25" customHeight="1" outlineLevel="2" x14ac:dyDescent="0.2">
      <c r="A47" s="9" t="s">
        <v>122</v>
      </c>
      <c r="B47" s="10" t="s">
        <v>80</v>
      </c>
      <c r="C47" s="10" t="s">
        <v>48</v>
      </c>
      <c r="D47" s="10" t="s">
        <v>246</v>
      </c>
      <c r="E47" s="10" t="s">
        <v>247</v>
      </c>
      <c r="F47" s="10" t="s">
        <v>248</v>
      </c>
      <c r="G47" s="67">
        <v>6</v>
      </c>
      <c r="H47" s="10" t="s">
        <v>249</v>
      </c>
      <c r="I47" s="57">
        <v>0.10539999999999999</v>
      </c>
      <c r="J47" s="57">
        <f>I47*13.5</f>
        <v>1.4228999999999998</v>
      </c>
      <c r="K47" s="57">
        <v>0</v>
      </c>
      <c r="L47" s="58">
        <f>I47*4.5</f>
        <v>0.47429999999999994</v>
      </c>
      <c r="M47" s="27">
        <v>0</v>
      </c>
      <c r="N47" s="90">
        <f t="shared" si="19"/>
        <v>0.79049999999999987</v>
      </c>
      <c r="O47" s="91">
        <f t="shared" si="20"/>
        <v>0.26349999999999996</v>
      </c>
      <c r="P47" s="23">
        <v>40</v>
      </c>
      <c r="Q47" s="11">
        <v>1</v>
      </c>
      <c r="R47" s="11">
        <v>0</v>
      </c>
      <c r="S47" s="12">
        <v>2</v>
      </c>
      <c r="T47" s="27">
        <v>0</v>
      </c>
      <c r="U47" s="23">
        <v>10</v>
      </c>
      <c r="V47" s="11">
        <v>0.17</v>
      </c>
      <c r="W47" s="11">
        <v>0</v>
      </c>
      <c r="X47" s="12">
        <v>0.5</v>
      </c>
      <c r="Y47" s="30">
        <v>0</v>
      </c>
      <c r="Z47" s="63">
        <f t="shared" si="21"/>
        <v>2.8505429999999996</v>
      </c>
      <c r="AA47" s="34">
        <f t="shared" si="22"/>
        <v>2.3714999999999997</v>
      </c>
      <c r="AB47" s="12">
        <f t="shared" si="23"/>
        <v>0.479043</v>
      </c>
      <c r="AC47" s="75">
        <f t="shared" si="24"/>
        <v>2.8505429999999996</v>
      </c>
    </row>
    <row r="48" spans="1:31" ht="14.25" customHeight="1" outlineLevel="2" x14ac:dyDescent="0.2">
      <c r="A48" s="9" t="s">
        <v>122</v>
      </c>
      <c r="B48" s="10" t="s">
        <v>85</v>
      </c>
      <c r="C48" s="10" t="s">
        <v>48</v>
      </c>
      <c r="D48" s="10" t="s">
        <v>246</v>
      </c>
      <c r="E48" s="10" t="s">
        <v>247</v>
      </c>
      <c r="F48" s="10" t="s">
        <v>248</v>
      </c>
      <c r="G48" s="67">
        <v>6</v>
      </c>
      <c r="H48" s="10" t="s">
        <v>249</v>
      </c>
      <c r="I48" s="57">
        <v>0.10539999999999999</v>
      </c>
      <c r="J48" s="57">
        <f>I48*13.5</f>
        <v>1.4228999999999998</v>
      </c>
      <c r="K48" s="57">
        <v>0</v>
      </c>
      <c r="L48" s="58">
        <f>I48*4.5</f>
        <v>0.47429999999999994</v>
      </c>
      <c r="M48" s="27">
        <v>0</v>
      </c>
      <c r="N48" s="90">
        <f t="shared" si="19"/>
        <v>0.79049999999999987</v>
      </c>
      <c r="O48" s="91">
        <f t="shared" si="20"/>
        <v>0.26349999999999996</v>
      </c>
      <c r="P48" s="23">
        <v>40</v>
      </c>
      <c r="Q48" s="11">
        <v>1</v>
      </c>
      <c r="R48" s="11">
        <v>0</v>
      </c>
      <c r="S48" s="12">
        <v>2</v>
      </c>
      <c r="T48" s="27">
        <v>0</v>
      </c>
      <c r="U48" s="23">
        <v>10</v>
      </c>
      <c r="V48" s="11">
        <v>0.17</v>
      </c>
      <c r="W48" s="11">
        <v>0</v>
      </c>
      <c r="X48" s="12">
        <v>0.5</v>
      </c>
      <c r="Y48" s="30">
        <v>0</v>
      </c>
      <c r="Z48" s="63">
        <f t="shared" si="21"/>
        <v>2.8505429999999996</v>
      </c>
      <c r="AA48" s="34">
        <f t="shared" si="22"/>
        <v>2.3714999999999997</v>
      </c>
      <c r="AB48" s="12">
        <f t="shared" si="23"/>
        <v>0.479043</v>
      </c>
      <c r="AC48" s="75">
        <f t="shared" si="24"/>
        <v>2.8505429999999996</v>
      </c>
    </row>
    <row r="49" spans="1:31" ht="14.25" customHeight="1" outlineLevel="2" x14ac:dyDescent="0.2">
      <c r="A49" s="9" t="s">
        <v>122</v>
      </c>
      <c r="B49" s="10" t="s">
        <v>8</v>
      </c>
      <c r="C49" s="10" t="s">
        <v>48</v>
      </c>
      <c r="D49" s="10" t="s">
        <v>246</v>
      </c>
      <c r="E49" s="10" t="s">
        <v>247</v>
      </c>
      <c r="F49" s="10" t="s">
        <v>248</v>
      </c>
      <c r="G49" s="67">
        <v>6</v>
      </c>
      <c r="H49" s="10" t="s">
        <v>249</v>
      </c>
      <c r="I49" s="57">
        <v>0.10539999999999999</v>
      </c>
      <c r="J49" s="57">
        <f>I49*13.5</f>
        <v>1.4228999999999998</v>
      </c>
      <c r="K49" s="57">
        <v>0</v>
      </c>
      <c r="L49" s="58">
        <f>I49*4.5</f>
        <v>0.47429999999999994</v>
      </c>
      <c r="M49" s="27">
        <v>0</v>
      </c>
      <c r="N49" s="90">
        <f t="shared" si="19"/>
        <v>0.79049999999999987</v>
      </c>
      <c r="O49" s="91">
        <f t="shared" si="20"/>
        <v>0.26349999999999996</v>
      </c>
      <c r="P49" s="23">
        <v>80</v>
      </c>
      <c r="Q49" s="11">
        <v>1</v>
      </c>
      <c r="R49" s="11">
        <v>0</v>
      </c>
      <c r="S49" s="12">
        <v>4</v>
      </c>
      <c r="T49" s="27">
        <v>0</v>
      </c>
      <c r="U49" s="23">
        <v>10</v>
      </c>
      <c r="V49" s="11">
        <v>0.33</v>
      </c>
      <c r="W49" s="11">
        <v>0</v>
      </c>
      <c r="X49" s="12">
        <v>0.5</v>
      </c>
      <c r="Y49" s="30">
        <v>0</v>
      </c>
      <c r="Z49" s="63">
        <f t="shared" si="21"/>
        <v>4.0268069999999998</v>
      </c>
      <c r="AA49" s="34">
        <f t="shared" si="22"/>
        <v>3.3200999999999996</v>
      </c>
      <c r="AB49" s="12">
        <f t="shared" si="23"/>
        <v>0.70670699999999997</v>
      </c>
      <c r="AC49" s="75">
        <f t="shared" si="24"/>
        <v>4.0268069999999998</v>
      </c>
    </row>
    <row r="50" spans="1:31" ht="14.25" customHeight="1" outlineLevel="2" x14ac:dyDescent="0.2">
      <c r="A50" s="9" t="s">
        <v>122</v>
      </c>
      <c r="B50" s="10" t="s">
        <v>14</v>
      </c>
      <c r="C50" s="10" t="s">
        <v>13</v>
      </c>
      <c r="D50" s="10" t="s">
        <v>493</v>
      </c>
      <c r="E50" s="10" t="s">
        <v>512</v>
      </c>
      <c r="F50" s="10" t="s">
        <v>513</v>
      </c>
      <c r="G50" s="67">
        <v>6</v>
      </c>
      <c r="H50" s="10" t="s">
        <v>37</v>
      </c>
      <c r="I50" s="57">
        <v>0.5</v>
      </c>
      <c r="J50" s="57">
        <f>(4.5+$AE$5)*I50</f>
        <v>4.5</v>
      </c>
      <c r="K50" s="57">
        <v>3</v>
      </c>
      <c r="L50" s="58">
        <f>9*I50</f>
        <v>4.5</v>
      </c>
      <c r="M50" s="27">
        <v>0</v>
      </c>
      <c r="N50" s="90">
        <f t="shared" si="19"/>
        <v>2.5</v>
      </c>
      <c r="O50" s="91">
        <f t="shared" si="20"/>
        <v>2.5</v>
      </c>
      <c r="P50" s="23">
        <v>0</v>
      </c>
      <c r="Q50" s="11">
        <v>0</v>
      </c>
      <c r="R50" s="11">
        <v>0</v>
      </c>
      <c r="S50" s="12">
        <v>0</v>
      </c>
      <c r="T50" s="27">
        <v>0</v>
      </c>
      <c r="U50" s="23">
        <v>8</v>
      </c>
      <c r="V50" s="11">
        <v>0.2</v>
      </c>
      <c r="W50" s="11">
        <v>0</v>
      </c>
      <c r="X50" s="12">
        <v>0.4</v>
      </c>
      <c r="Y50" s="30">
        <v>0</v>
      </c>
      <c r="Z50" s="63">
        <f t="shared" si="21"/>
        <v>2.7</v>
      </c>
      <c r="AA50" s="34">
        <f t="shared" si="22"/>
        <v>0</v>
      </c>
      <c r="AB50" s="12">
        <f t="shared" si="23"/>
        <v>2.7</v>
      </c>
      <c r="AC50" s="75">
        <f t="shared" si="24"/>
        <v>2.7</v>
      </c>
    </row>
    <row r="51" spans="1:31" ht="14.25" customHeight="1" outlineLevel="2" x14ac:dyDescent="0.2">
      <c r="A51" s="9" t="s">
        <v>122</v>
      </c>
      <c r="B51" s="10" t="s">
        <v>80</v>
      </c>
      <c r="C51" s="10" t="s">
        <v>13</v>
      </c>
      <c r="D51" s="10" t="s">
        <v>493</v>
      </c>
      <c r="E51" s="10" t="s">
        <v>512</v>
      </c>
      <c r="F51" s="10" t="s">
        <v>513</v>
      </c>
      <c r="G51" s="67">
        <v>6</v>
      </c>
      <c r="H51" s="10" t="s">
        <v>37</v>
      </c>
      <c r="I51" s="57">
        <v>0.5</v>
      </c>
      <c r="J51" s="57">
        <f>(4.5+$AE$5)*I51</f>
        <v>4.5</v>
      </c>
      <c r="K51" s="57">
        <v>3</v>
      </c>
      <c r="L51" s="58">
        <f>9*I51</f>
        <v>4.5</v>
      </c>
      <c r="M51" s="27">
        <v>0</v>
      </c>
      <c r="N51" s="90">
        <f t="shared" si="19"/>
        <v>2.5</v>
      </c>
      <c r="O51" s="91">
        <f t="shared" si="20"/>
        <v>2.5</v>
      </c>
      <c r="P51" s="23">
        <v>0</v>
      </c>
      <c r="Q51" s="11">
        <v>0</v>
      </c>
      <c r="R51" s="11">
        <v>0</v>
      </c>
      <c r="S51" s="12">
        <v>0</v>
      </c>
      <c r="T51" s="27">
        <v>0</v>
      </c>
      <c r="U51" s="23">
        <v>8</v>
      </c>
      <c r="V51" s="11">
        <v>0.2</v>
      </c>
      <c r="W51" s="11">
        <v>0</v>
      </c>
      <c r="X51" s="12">
        <v>0.4</v>
      </c>
      <c r="Y51" s="30">
        <v>0</v>
      </c>
      <c r="Z51" s="63">
        <f t="shared" si="21"/>
        <v>2.7</v>
      </c>
      <c r="AA51" s="34">
        <f t="shared" si="22"/>
        <v>0</v>
      </c>
      <c r="AB51" s="12">
        <f t="shared" si="23"/>
        <v>2.7</v>
      </c>
      <c r="AC51" s="75">
        <f t="shared" si="24"/>
        <v>2.7</v>
      </c>
    </row>
    <row r="52" spans="1:31" ht="14.25" customHeight="1" outlineLevel="2" x14ac:dyDescent="0.2">
      <c r="A52" s="9" t="s">
        <v>122</v>
      </c>
      <c r="B52" s="10" t="s">
        <v>39</v>
      </c>
      <c r="C52" s="10" t="s">
        <v>13</v>
      </c>
      <c r="D52" s="10" t="s">
        <v>493</v>
      </c>
      <c r="E52" s="10" t="s">
        <v>512</v>
      </c>
      <c r="F52" s="10" t="s">
        <v>513</v>
      </c>
      <c r="G52" s="67">
        <v>6</v>
      </c>
      <c r="H52" s="10" t="s">
        <v>37</v>
      </c>
      <c r="I52" s="57">
        <v>0.5</v>
      </c>
      <c r="J52" s="57">
        <f>(4.5+$AE$5)*I52</f>
        <v>4.5</v>
      </c>
      <c r="K52" s="57">
        <v>3</v>
      </c>
      <c r="L52" s="58">
        <f>9*I52</f>
        <v>4.5</v>
      </c>
      <c r="M52" s="27">
        <v>0</v>
      </c>
      <c r="N52" s="90">
        <f t="shared" si="19"/>
        <v>2.5</v>
      </c>
      <c r="O52" s="91">
        <f t="shared" si="20"/>
        <v>2.5</v>
      </c>
      <c r="P52" s="23">
        <v>0</v>
      </c>
      <c r="Q52" s="11">
        <v>0</v>
      </c>
      <c r="R52" s="11">
        <v>0</v>
      </c>
      <c r="S52" s="12">
        <v>0</v>
      </c>
      <c r="T52" s="27">
        <v>0</v>
      </c>
      <c r="U52" s="23">
        <v>8</v>
      </c>
      <c r="V52" s="11">
        <v>0.2</v>
      </c>
      <c r="W52" s="11">
        <v>0</v>
      </c>
      <c r="X52" s="12">
        <v>0.4</v>
      </c>
      <c r="Y52" s="30">
        <v>0</v>
      </c>
      <c r="Z52" s="63">
        <f t="shared" si="21"/>
        <v>2.7</v>
      </c>
      <c r="AA52" s="34">
        <f t="shared" si="22"/>
        <v>0</v>
      </c>
      <c r="AB52" s="12">
        <f t="shared" si="23"/>
        <v>2.7</v>
      </c>
      <c r="AC52" s="75">
        <f t="shared" si="24"/>
        <v>2.7</v>
      </c>
    </row>
    <row r="53" spans="1:31" ht="14.25" customHeight="1" outlineLevel="2" x14ac:dyDescent="0.2">
      <c r="A53" s="9" t="s">
        <v>122</v>
      </c>
      <c r="B53" s="10" t="s">
        <v>85</v>
      </c>
      <c r="C53" s="10" t="s">
        <v>13</v>
      </c>
      <c r="D53" s="10" t="s">
        <v>493</v>
      </c>
      <c r="E53" s="10" t="s">
        <v>512</v>
      </c>
      <c r="F53" s="10" t="s">
        <v>513</v>
      </c>
      <c r="G53" s="67">
        <v>6</v>
      </c>
      <c r="H53" s="10" t="s">
        <v>37</v>
      </c>
      <c r="I53" s="57">
        <v>0.5</v>
      </c>
      <c r="J53" s="57">
        <f>(4.5+$AE$5)*I53</f>
        <v>4.5</v>
      </c>
      <c r="K53" s="57">
        <v>3</v>
      </c>
      <c r="L53" s="58">
        <f>9*I53</f>
        <v>4.5</v>
      </c>
      <c r="M53" s="27">
        <v>0</v>
      </c>
      <c r="N53" s="90">
        <f t="shared" si="19"/>
        <v>2.5</v>
      </c>
      <c r="O53" s="91">
        <f t="shared" si="20"/>
        <v>2.5</v>
      </c>
      <c r="P53" s="23">
        <v>0</v>
      </c>
      <c r="Q53" s="11">
        <v>0</v>
      </c>
      <c r="R53" s="11">
        <v>0</v>
      </c>
      <c r="S53" s="12">
        <v>0</v>
      </c>
      <c r="T53" s="27">
        <v>0</v>
      </c>
      <c r="U53" s="23">
        <v>8</v>
      </c>
      <c r="V53" s="11">
        <v>0.2</v>
      </c>
      <c r="W53" s="11">
        <v>0</v>
      </c>
      <c r="X53" s="12">
        <v>0.4</v>
      </c>
      <c r="Y53" s="30">
        <v>0</v>
      </c>
      <c r="Z53" s="63">
        <f t="shared" si="21"/>
        <v>2.7</v>
      </c>
      <c r="AA53" s="34">
        <f t="shared" si="22"/>
        <v>0</v>
      </c>
      <c r="AB53" s="12">
        <f t="shared" si="23"/>
        <v>2.7</v>
      </c>
      <c r="AC53" s="75">
        <f t="shared" si="24"/>
        <v>2.7</v>
      </c>
    </row>
    <row r="54" spans="1:31" ht="14.25" customHeight="1" outlineLevel="2" x14ac:dyDescent="0.2">
      <c r="A54" s="9" t="s">
        <v>122</v>
      </c>
      <c r="B54" s="10" t="s">
        <v>8</v>
      </c>
      <c r="C54" s="10" t="s">
        <v>13</v>
      </c>
      <c r="D54" s="10" t="s">
        <v>493</v>
      </c>
      <c r="E54" s="10" t="s">
        <v>512</v>
      </c>
      <c r="F54" s="10" t="s">
        <v>513</v>
      </c>
      <c r="G54" s="67">
        <v>6</v>
      </c>
      <c r="H54" s="10" t="s">
        <v>37</v>
      </c>
      <c r="I54" s="57">
        <v>0.5</v>
      </c>
      <c r="J54" s="57">
        <f>(4.5+$AE$5)*I54</f>
        <v>4.5</v>
      </c>
      <c r="K54" s="57">
        <v>3</v>
      </c>
      <c r="L54" s="58">
        <f>9*I54</f>
        <v>4.5</v>
      </c>
      <c r="M54" s="27">
        <v>0</v>
      </c>
      <c r="N54" s="90">
        <f t="shared" si="19"/>
        <v>2.5</v>
      </c>
      <c r="O54" s="91">
        <f t="shared" si="20"/>
        <v>2.5</v>
      </c>
      <c r="P54" s="23">
        <v>0</v>
      </c>
      <c r="Q54" s="11">
        <v>0</v>
      </c>
      <c r="R54" s="11">
        <v>0</v>
      </c>
      <c r="S54" s="12">
        <v>0</v>
      </c>
      <c r="T54" s="27">
        <v>0</v>
      </c>
      <c r="U54" s="23">
        <v>8</v>
      </c>
      <c r="V54" s="11">
        <v>0.2</v>
      </c>
      <c r="W54" s="11">
        <v>0</v>
      </c>
      <c r="X54" s="12">
        <v>0.4</v>
      </c>
      <c r="Y54" s="30">
        <v>0</v>
      </c>
      <c r="Z54" s="63">
        <f t="shared" si="21"/>
        <v>2.7</v>
      </c>
      <c r="AA54" s="34">
        <f t="shared" si="22"/>
        <v>0</v>
      </c>
      <c r="AB54" s="12">
        <f t="shared" si="23"/>
        <v>2.7</v>
      </c>
      <c r="AC54" s="75">
        <f t="shared" si="24"/>
        <v>2.7</v>
      </c>
    </row>
    <row r="55" spans="1:31" ht="14.25" customHeight="1" outlineLevel="2" x14ac:dyDescent="0.2">
      <c r="A55" s="9" t="s">
        <v>122</v>
      </c>
      <c r="B55" s="10" t="s">
        <v>80</v>
      </c>
      <c r="C55" s="10" t="s">
        <v>61</v>
      </c>
      <c r="D55" s="10" t="s">
        <v>127</v>
      </c>
      <c r="E55" s="10" t="s">
        <v>128</v>
      </c>
      <c r="F55" s="10" t="s">
        <v>129</v>
      </c>
      <c r="G55" s="67">
        <v>6</v>
      </c>
      <c r="H55" s="10" t="s">
        <v>84</v>
      </c>
      <c r="I55" s="57">
        <v>1</v>
      </c>
      <c r="J55" s="57">
        <v>6.75</v>
      </c>
      <c r="K55" s="57">
        <v>0</v>
      </c>
      <c r="L55" s="58">
        <v>11.25</v>
      </c>
      <c r="M55" s="27">
        <v>0</v>
      </c>
      <c r="N55" s="90">
        <f t="shared" si="19"/>
        <v>3.75</v>
      </c>
      <c r="O55" s="91">
        <f t="shared" si="20"/>
        <v>6.25</v>
      </c>
      <c r="P55" s="23">
        <v>0</v>
      </c>
      <c r="Q55" s="11">
        <v>0</v>
      </c>
      <c r="R55" s="11">
        <v>0</v>
      </c>
      <c r="S55" s="12">
        <v>0</v>
      </c>
      <c r="T55" s="27">
        <v>0</v>
      </c>
      <c r="U55" s="23">
        <v>40</v>
      </c>
      <c r="V55" s="11">
        <v>1</v>
      </c>
      <c r="W55" s="11">
        <v>0</v>
      </c>
      <c r="X55" s="12">
        <v>2</v>
      </c>
      <c r="Y55" s="30">
        <v>0</v>
      </c>
      <c r="Z55" s="63">
        <f t="shared" si="21"/>
        <v>29.25</v>
      </c>
      <c r="AA55" s="34">
        <f t="shared" si="22"/>
        <v>0</v>
      </c>
      <c r="AB55" s="12">
        <f t="shared" si="23"/>
        <v>29.25</v>
      </c>
      <c r="AC55" s="75">
        <f t="shared" si="24"/>
        <v>29.25</v>
      </c>
    </row>
    <row r="56" spans="1:31" ht="14.25" customHeight="1" outlineLevel="2" x14ac:dyDescent="0.2">
      <c r="A56" s="9" t="s">
        <v>122</v>
      </c>
      <c r="B56" s="10" t="s">
        <v>85</v>
      </c>
      <c r="C56" s="10" t="s">
        <v>61</v>
      </c>
      <c r="D56" s="10" t="s">
        <v>127</v>
      </c>
      <c r="E56" s="10" t="s">
        <v>128</v>
      </c>
      <c r="F56" s="10" t="s">
        <v>129</v>
      </c>
      <c r="G56" s="67">
        <v>6</v>
      </c>
      <c r="H56" s="10" t="s">
        <v>84</v>
      </c>
      <c r="I56" s="57">
        <v>1</v>
      </c>
      <c r="J56" s="57">
        <v>6.75</v>
      </c>
      <c r="K56" s="57">
        <v>0</v>
      </c>
      <c r="L56" s="58">
        <v>11.25</v>
      </c>
      <c r="M56" s="27">
        <v>0</v>
      </c>
      <c r="N56" s="90">
        <f t="shared" si="19"/>
        <v>3.75</v>
      </c>
      <c r="O56" s="91">
        <f t="shared" si="20"/>
        <v>6.25</v>
      </c>
      <c r="P56" s="23">
        <v>0</v>
      </c>
      <c r="Q56" s="11">
        <v>0</v>
      </c>
      <c r="R56" s="11">
        <v>0</v>
      </c>
      <c r="S56" s="12">
        <v>0</v>
      </c>
      <c r="T56" s="27">
        <v>0</v>
      </c>
      <c r="U56" s="23">
        <v>40</v>
      </c>
      <c r="V56" s="11">
        <v>1</v>
      </c>
      <c r="W56" s="11">
        <v>0</v>
      </c>
      <c r="X56" s="12">
        <v>2</v>
      </c>
      <c r="Y56" s="30">
        <v>0</v>
      </c>
      <c r="Z56" s="63">
        <f t="shared" si="21"/>
        <v>29.25</v>
      </c>
      <c r="AA56" s="34">
        <f t="shared" si="22"/>
        <v>0</v>
      </c>
      <c r="AB56" s="12">
        <f t="shared" si="23"/>
        <v>29.25</v>
      </c>
      <c r="AC56" s="75">
        <f t="shared" si="24"/>
        <v>29.25</v>
      </c>
    </row>
    <row r="57" spans="1:31" ht="14.25" customHeight="1" outlineLevel="2" x14ac:dyDescent="0.2">
      <c r="A57" s="9" t="s">
        <v>122</v>
      </c>
      <c r="B57" s="10" t="s">
        <v>8</v>
      </c>
      <c r="C57" s="10" t="s">
        <v>61</v>
      </c>
      <c r="D57" s="10" t="s">
        <v>127</v>
      </c>
      <c r="E57" s="10" t="s">
        <v>128</v>
      </c>
      <c r="F57" s="10" t="s">
        <v>129</v>
      </c>
      <c r="G57" s="67">
        <v>6</v>
      </c>
      <c r="H57" s="10" t="s">
        <v>84</v>
      </c>
      <c r="I57" s="57">
        <v>1</v>
      </c>
      <c r="J57" s="57">
        <v>6.75</v>
      </c>
      <c r="K57" s="57">
        <v>0</v>
      </c>
      <c r="L57" s="58">
        <v>11.25</v>
      </c>
      <c r="M57" s="27">
        <v>0</v>
      </c>
      <c r="N57" s="90">
        <f t="shared" si="19"/>
        <v>3.75</v>
      </c>
      <c r="O57" s="91">
        <f t="shared" si="20"/>
        <v>6.25</v>
      </c>
      <c r="P57" s="23">
        <v>0</v>
      </c>
      <c r="Q57" s="11">
        <v>0</v>
      </c>
      <c r="R57" s="11">
        <v>0</v>
      </c>
      <c r="S57" s="12">
        <v>0</v>
      </c>
      <c r="T57" s="27">
        <v>0</v>
      </c>
      <c r="U57" s="23">
        <v>100</v>
      </c>
      <c r="V57" s="11">
        <v>2</v>
      </c>
      <c r="W57" s="11">
        <v>0</v>
      </c>
      <c r="X57" s="12">
        <v>5</v>
      </c>
      <c r="Y57" s="30">
        <v>0</v>
      </c>
      <c r="Z57" s="63">
        <f t="shared" si="21"/>
        <v>69.75</v>
      </c>
      <c r="AA57" s="34">
        <f t="shared" si="22"/>
        <v>0</v>
      </c>
      <c r="AB57" s="12">
        <f t="shared" si="23"/>
        <v>69.75</v>
      </c>
      <c r="AC57" s="75">
        <f t="shared" si="24"/>
        <v>69.75</v>
      </c>
    </row>
    <row r="58" spans="1:31" ht="14.25" customHeight="1" outlineLevel="2" x14ac:dyDescent="0.2">
      <c r="A58" s="9" t="s">
        <v>122</v>
      </c>
      <c r="B58" s="10" t="s">
        <v>14</v>
      </c>
      <c r="C58" s="10" t="s">
        <v>13</v>
      </c>
      <c r="D58" s="10" t="s">
        <v>28</v>
      </c>
      <c r="E58" s="10" t="s">
        <v>10</v>
      </c>
      <c r="F58" s="10" t="s">
        <v>11</v>
      </c>
      <c r="G58" s="67">
        <v>24</v>
      </c>
      <c r="H58" s="10" t="s">
        <v>12</v>
      </c>
      <c r="I58" s="57">
        <v>1</v>
      </c>
      <c r="J58" s="57">
        <f>$AE$2</f>
        <v>0.54</v>
      </c>
      <c r="K58" s="57">
        <v>0</v>
      </c>
      <c r="L58" s="58">
        <v>0</v>
      </c>
      <c r="M58" s="27">
        <v>0</v>
      </c>
      <c r="N58" s="90">
        <f t="shared" si="19"/>
        <v>7.4999999999999997E-2</v>
      </c>
      <c r="O58" s="91">
        <f t="shared" si="20"/>
        <v>0</v>
      </c>
      <c r="P58" s="23">
        <v>2</v>
      </c>
      <c r="Q58" s="11">
        <f>P58</f>
        <v>2</v>
      </c>
      <c r="R58" s="11">
        <v>0</v>
      </c>
      <c r="S58" s="12">
        <v>0</v>
      </c>
      <c r="T58" s="27">
        <v>0</v>
      </c>
      <c r="U58" s="23">
        <v>5</v>
      </c>
      <c r="V58" s="11">
        <f>U58</f>
        <v>5</v>
      </c>
      <c r="W58" s="11">
        <v>0</v>
      </c>
      <c r="X58" s="12">
        <v>0</v>
      </c>
      <c r="Y58" s="30">
        <v>0</v>
      </c>
      <c r="Z58" s="63">
        <f t="shared" si="21"/>
        <v>3.7800000000000002</v>
      </c>
      <c r="AA58" s="34">
        <f t="shared" si="22"/>
        <v>1.08</v>
      </c>
      <c r="AB58" s="12">
        <f t="shared" si="23"/>
        <v>2.7</v>
      </c>
      <c r="AC58" s="75">
        <f t="shared" si="24"/>
        <v>3.7800000000000002</v>
      </c>
      <c r="AD58" s="85"/>
      <c r="AE58" s="85"/>
    </row>
    <row r="59" spans="1:31" ht="14.25" customHeight="1" outlineLevel="2" x14ac:dyDescent="0.2">
      <c r="A59" s="9" t="s">
        <v>122</v>
      </c>
      <c r="B59" s="10" t="s">
        <v>80</v>
      </c>
      <c r="C59" s="10" t="s">
        <v>27</v>
      </c>
      <c r="D59" s="10" t="s">
        <v>130</v>
      </c>
      <c r="E59" s="10" t="s">
        <v>131</v>
      </c>
      <c r="F59" s="10" t="s">
        <v>132</v>
      </c>
      <c r="G59" s="67">
        <v>6</v>
      </c>
      <c r="H59" s="10" t="s">
        <v>18</v>
      </c>
      <c r="I59" s="57">
        <v>1</v>
      </c>
      <c r="J59" s="57">
        <v>9</v>
      </c>
      <c r="K59" s="57">
        <v>0</v>
      </c>
      <c r="L59" s="58">
        <v>9</v>
      </c>
      <c r="M59" s="27">
        <v>0</v>
      </c>
      <c r="N59" s="90">
        <f t="shared" si="19"/>
        <v>5</v>
      </c>
      <c r="O59" s="91">
        <f t="shared" si="20"/>
        <v>5</v>
      </c>
      <c r="P59" s="23">
        <v>30</v>
      </c>
      <c r="Q59" s="11">
        <v>1</v>
      </c>
      <c r="R59" s="11">
        <v>0</v>
      </c>
      <c r="S59" s="12">
        <v>2</v>
      </c>
      <c r="T59" s="27">
        <v>0</v>
      </c>
      <c r="U59" s="23">
        <v>0</v>
      </c>
      <c r="V59" s="11">
        <v>0</v>
      </c>
      <c r="W59" s="11">
        <v>0</v>
      </c>
      <c r="X59" s="12">
        <v>0</v>
      </c>
      <c r="Y59" s="30">
        <v>0</v>
      </c>
      <c r="Z59" s="63">
        <f t="shared" si="21"/>
        <v>27</v>
      </c>
      <c r="AA59" s="34">
        <f t="shared" si="22"/>
        <v>27</v>
      </c>
      <c r="AB59" s="12">
        <f t="shared" si="23"/>
        <v>0</v>
      </c>
      <c r="AC59" s="75">
        <f t="shared" si="24"/>
        <v>27</v>
      </c>
    </row>
    <row r="60" spans="1:31" ht="14.25" customHeight="1" outlineLevel="2" x14ac:dyDescent="0.2">
      <c r="A60" s="9" t="s">
        <v>122</v>
      </c>
      <c r="B60" s="10" t="s">
        <v>85</v>
      </c>
      <c r="C60" s="10" t="s">
        <v>27</v>
      </c>
      <c r="D60" s="10" t="s">
        <v>133</v>
      </c>
      <c r="E60" s="10" t="s">
        <v>134</v>
      </c>
      <c r="F60" s="10" t="s">
        <v>135</v>
      </c>
      <c r="G60" s="67">
        <v>6</v>
      </c>
      <c r="H60" s="10" t="s">
        <v>18</v>
      </c>
      <c r="I60" s="57">
        <v>1</v>
      </c>
      <c r="J60" s="57">
        <v>4.5</v>
      </c>
      <c r="K60" s="57">
        <v>0</v>
      </c>
      <c r="L60" s="58">
        <v>13.5</v>
      </c>
      <c r="M60" s="27">
        <v>0</v>
      </c>
      <c r="N60" s="90">
        <f t="shared" si="19"/>
        <v>2.5</v>
      </c>
      <c r="O60" s="91">
        <f t="shared" si="20"/>
        <v>7.5</v>
      </c>
      <c r="P60" s="23">
        <v>40</v>
      </c>
      <c r="Q60" s="11">
        <v>1</v>
      </c>
      <c r="R60" s="11">
        <v>0</v>
      </c>
      <c r="S60" s="12">
        <v>2</v>
      </c>
      <c r="T60" s="27">
        <v>0</v>
      </c>
      <c r="U60" s="23">
        <v>0</v>
      </c>
      <c r="V60" s="11">
        <v>0</v>
      </c>
      <c r="W60" s="11">
        <v>0</v>
      </c>
      <c r="X60" s="12">
        <v>0</v>
      </c>
      <c r="Y60" s="30">
        <v>0</v>
      </c>
      <c r="Z60" s="63">
        <f t="shared" si="21"/>
        <v>31.5</v>
      </c>
      <c r="AA60" s="34">
        <f t="shared" si="22"/>
        <v>31.5</v>
      </c>
      <c r="AB60" s="12">
        <f t="shared" si="23"/>
        <v>0</v>
      </c>
      <c r="AC60" s="75">
        <f t="shared" si="24"/>
        <v>31.5</v>
      </c>
    </row>
    <row r="61" spans="1:31" ht="14.25" customHeight="1" outlineLevel="2" x14ac:dyDescent="0.2">
      <c r="A61" s="9" t="s">
        <v>122</v>
      </c>
      <c r="B61" s="10" t="s">
        <v>85</v>
      </c>
      <c r="C61" s="10" t="s">
        <v>43</v>
      </c>
      <c r="D61" s="10" t="s">
        <v>136</v>
      </c>
      <c r="E61" s="10" t="s">
        <v>137</v>
      </c>
      <c r="F61" s="10" t="s">
        <v>138</v>
      </c>
      <c r="G61" s="67">
        <v>6</v>
      </c>
      <c r="H61" s="10" t="s">
        <v>18</v>
      </c>
      <c r="I61" s="57">
        <v>1</v>
      </c>
      <c r="J61" s="57">
        <v>9</v>
      </c>
      <c r="K61" s="57">
        <v>0</v>
      </c>
      <c r="L61" s="58">
        <v>9</v>
      </c>
      <c r="M61" s="27">
        <v>0</v>
      </c>
      <c r="N61" s="90">
        <f t="shared" si="19"/>
        <v>5</v>
      </c>
      <c r="O61" s="91">
        <f t="shared" si="20"/>
        <v>5</v>
      </c>
      <c r="P61" s="23">
        <v>0</v>
      </c>
      <c r="Q61" s="11">
        <v>0</v>
      </c>
      <c r="R61" s="11">
        <v>0</v>
      </c>
      <c r="S61" s="12">
        <v>0</v>
      </c>
      <c r="T61" s="27">
        <v>0</v>
      </c>
      <c r="U61" s="23">
        <v>40</v>
      </c>
      <c r="V61" s="11">
        <v>1</v>
      </c>
      <c r="W61" s="11">
        <v>0</v>
      </c>
      <c r="X61" s="12">
        <v>2</v>
      </c>
      <c r="Y61" s="30">
        <v>0</v>
      </c>
      <c r="Z61" s="63">
        <f t="shared" si="21"/>
        <v>27</v>
      </c>
      <c r="AA61" s="34">
        <f t="shared" si="22"/>
        <v>0</v>
      </c>
      <c r="AB61" s="12">
        <f t="shared" si="23"/>
        <v>27</v>
      </c>
      <c r="AC61" s="75">
        <f t="shared" si="24"/>
        <v>27</v>
      </c>
    </row>
    <row r="62" spans="1:31" ht="14.25" customHeight="1" outlineLevel="2" x14ac:dyDescent="0.2">
      <c r="A62" s="9" t="s">
        <v>122</v>
      </c>
      <c r="B62" s="10" t="s">
        <v>85</v>
      </c>
      <c r="C62" s="10" t="s">
        <v>43</v>
      </c>
      <c r="D62" s="10" t="s">
        <v>139</v>
      </c>
      <c r="E62" s="10" t="s">
        <v>140</v>
      </c>
      <c r="F62" s="10" t="s">
        <v>141</v>
      </c>
      <c r="G62" s="67">
        <v>6</v>
      </c>
      <c r="H62" s="10" t="s">
        <v>18</v>
      </c>
      <c r="I62" s="57">
        <v>1</v>
      </c>
      <c r="J62" s="57">
        <v>9</v>
      </c>
      <c r="K62" s="57">
        <v>0</v>
      </c>
      <c r="L62" s="58">
        <v>9</v>
      </c>
      <c r="M62" s="27">
        <v>0</v>
      </c>
      <c r="N62" s="90">
        <f t="shared" si="19"/>
        <v>5</v>
      </c>
      <c r="O62" s="91">
        <f t="shared" si="20"/>
        <v>5</v>
      </c>
      <c r="P62" s="23">
        <v>0</v>
      </c>
      <c r="Q62" s="11">
        <v>0</v>
      </c>
      <c r="R62" s="11">
        <v>0</v>
      </c>
      <c r="S62" s="12">
        <v>0</v>
      </c>
      <c r="T62" s="27">
        <v>0</v>
      </c>
      <c r="U62" s="23">
        <v>40</v>
      </c>
      <c r="V62" s="11">
        <v>1</v>
      </c>
      <c r="W62" s="11">
        <v>0</v>
      </c>
      <c r="X62" s="12">
        <v>2</v>
      </c>
      <c r="Y62" s="30">
        <v>0</v>
      </c>
      <c r="Z62" s="63">
        <f t="shared" si="21"/>
        <v>27</v>
      </c>
      <c r="AA62" s="34">
        <f t="shared" si="22"/>
        <v>0</v>
      </c>
      <c r="AB62" s="12">
        <f t="shared" si="23"/>
        <v>27</v>
      </c>
      <c r="AC62" s="75">
        <f t="shared" si="24"/>
        <v>27</v>
      </c>
    </row>
    <row r="63" spans="1:31" ht="14.25" customHeight="1" outlineLevel="2" x14ac:dyDescent="0.2">
      <c r="A63" s="9" t="s">
        <v>122</v>
      </c>
      <c r="B63" s="10" t="s">
        <v>85</v>
      </c>
      <c r="C63" s="10" t="s">
        <v>27</v>
      </c>
      <c r="D63" s="10" t="s">
        <v>142</v>
      </c>
      <c r="E63" s="10" t="s">
        <v>131</v>
      </c>
      <c r="F63" s="10" t="s">
        <v>143</v>
      </c>
      <c r="G63" s="67">
        <v>6</v>
      </c>
      <c r="H63" s="10" t="s">
        <v>18</v>
      </c>
      <c r="I63" s="57">
        <v>1</v>
      </c>
      <c r="J63" s="57">
        <v>9</v>
      </c>
      <c r="K63" s="57">
        <v>0</v>
      </c>
      <c r="L63" s="58">
        <v>9</v>
      </c>
      <c r="M63" s="27">
        <v>0</v>
      </c>
      <c r="N63" s="90">
        <f t="shared" si="19"/>
        <v>5</v>
      </c>
      <c r="O63" s="91">
        <f t="shared" si="20"/>
        <v>5</v>
      </c>
      <c r="P63" s="23">
        <v>48</v>
      </c>
      <c r="Q63" s="11">
        <v>1</v>
      </c>
      <c r="R63" s="11">
        <v>0</v>
      </c>
      <c r="S63" s="12">
        <v>4</v>
      </c>
      <c r="T63" s="27">
        <v>0</v>
      </c>
      <c r="U63" s="23">
        <v>0</v>
      </c>
      <c r="V63" s="11">
        <v>0</v>
      </c>
      <c r="W63" s="11">
        <v>0</v>
      </c>
      <c r="X63" s="12">
        <v>0</v>
      </c>
      <c r="Y63" s="30">
        <v>0</v>
      </c>
      <c r="Z63" s="63">
        <f t="shared" si="21"/>
        <v>45</v>
      </c>
      <c r="AA63" s="34">
        <f t="shared" si="22"/>
        <v>45</v>
      </c>
      <c r="AB63" s="12">
        <f t="shared" si="23"/>
        <v>0</v>
      </c>
      <c r="AC63" s="75">
        <f t="shared" si="24"/>
        <v>45</v>
      </c>
      <c r="AD63" s="96"/>
    </row>
    <row r="64" spans="1:31" ht="14.25" customHeight="1" outlineLevel="2" x14ac:dyDescent="0.2">
      <c r="A64" s="9" t="s">
        <v>122</v>
      </c>
      <c r="B64" s="10" t="s">
        <v>85</v>
      </c>
      <c r="C64" s="10" t="s">
        <v>43</v>
      </c>
      <c r="D64" s="10" t="s">
        <v>144</v>
      </c>
      <c r="E64" s="10" t="s">
        <v>145</v>
      </c>
      <c r="F64" s="10" t="s">
        <v>146</v>
      </c>
      <c r="G64" s="67">
        <v>6</v>
      </c>
      <c r="H64" s="10" t="s">
        <v>18</v>
      </c>
      <c r="I64" s="57">
        <v>1</v>
      </c>
      <c r="J64" s="57">
        <v>4.5</v>
      </c>
      <c r="K64" s="57">
        <v>0</v>
      </c>
      <c r="L64" s="58">
        <v>13.5</v>
      </c>
      <c r="M64" s="27">
        <v>0</v>
      </c>
      <c r="N64" s="90">
        <f t="shared" si="19"/>
        <v>2.5</v>
      </c>
      <c r="O64" s="91">
        <f t="shared" si="20"/>
        <v>7.5</v>
      </c>
      <c r="P64" s="23">
        <v>0</v>
      </c>
      <c r="Q64" s="11">
        <v>0</v>
      </c>
      <c r="R64" s="11">
        <v>0</v>
      </c>
      <c r="S64" s="12">
        <v>0</v>
      </c>
      <c r="T64" s="27">
        <v>0</v>
      </c>
      <c r="U64" s="23">
        <v>40</v>
      </c>
      <c r="V64" s="11">
        <v>1</v>
      </c>
      <c r="W64" s="11">
        <v>0</v>
      </c>
      <c r="X64" s="12">
        <v>2</v>
      </c>
      <c r="Y64" s="30">
        <v>0</v>
      </c>
      <c r="Z64" s="63">
        <f t="shared" si="21"/>
        <v>31.5</v>
      </c>
      <c r="AA64" s="34">
        <f t="shared" si="22"/>
        <v>0</v>
      </c>
      <c r="AB64" s="12">
        <f t="shared" si="23"/>
        <v>31.5</v>
      </c>
      <c r="AC64" s="75">
        <f t="shared" si="24"/>
        <v>31.5</v>
      </c>
      <c r="AD64" s="96"/>
    </row>
    <row r="65" spans="1:34" ht="14.25" customHeight="1" outlineLevel="2" x14ac:dyDescent="0.2">
      <c r="A65" s="9" t="s">
        <v>122</v>
      </c>
      <c r="B65" s="10" t="s">
        <v>85</v>
      </c>
      <c r="C65" s="10" t="s">
        <v>13</v>
      </c>
      <c r="D65" s="10" t="s">
        <v>147</v>
      </c>
      <c r="E65" s="10" t="s">
        <v>10</v>
      </c>
      <c r="F65" s="10" t="s">
        <v>11</v>
      </c>
      <c r="G65" s="67">
        <v>24</v>
      </c>
      <c r="H65" s="10" t="s">
        <v>12</v>
      </c>
      <c r="I65" s="57">
        <v>1</v>
      </c>
      <c r="J65" s="57">
        <f>$AE$2</f>
        <v>0.54</v>
      </c>
      <c r="K65" s="57">
        <v>0</v>
      </c>
      <c r="L65" s="58">
        <v>0</v>
      </c>
      <c r="M65" s="27">
        <v>0</v>
      </c>
      <c r="N65" s="90">
        <f t="shared" si="19"/>
        <v>7.4999999999999997E-2</v>
      </c>
      <c r="O65" s="91">
        <f t="shared" si="20"/>
        <v>0</v>
      </c>
      <c r="P65" s="23">
        <v>2</v>
      </c>
      <c r="Q65" s="11">
        <f>P65</f>
        <v>2</v>
      </c>
      <c r="R65" s="11">
        <v>0</v>
      </c>
      <c r="S65" s="12">
        <v>0</v>
      </c>
      <c r="T65" s="27">
        <v>0</v>
      </c>
      <c r="U65" s="23">
        <v>4</v>
      </c>
      <c r="V65" s="11">
        <f>U65</f>
        <v>4</v>
      </c>
      <c r="W65" s="11">
        <v>0</v>
      </c>
      <c r="X65" s="12">
        <v>0</v>
      </c>
      <c r="Y65" s="30">
        <v>0</v>
      </c>
      <c r="Z65" s="63">
        <f t="shared" si="21"/>
        <v>3.24</v>
      </c>
      <c r="AA65" s="34">
        <f t="shared" si="22"/>
        <v>1.08</v>
      </c>
      <c r="AB65" s="12">
        <f t="shared" si="23"/>
        <v>2.16</v>
      </c>
      <c r="AC65" s="75">
        <f t="shared" si="24"/>
        <v>3.24</v>
      </c>
    </row>
    <row r="66" spans="1:34" ht="14.25" customHeight="1" outlineLevel="2" x14ac:dyDescent="0.2">
      <c r="A66" s="9" t="s">
        <v>122</v>
      </c>
      <c r="B66" s="10" t="s">
        <v>85</v>
      </c>
      <c r="C66" s="10" t="s">
        <v>103</v>
      </c>
      <c r="D66" s="10" t="s">
        <v>148</v>
      </c>
      <c r="E66" s="10" t="s">
        <v>149</v>
      </c>
      <c r="F66" s="10" t="s">
        <v>150</v>
      </c>
      <c r="G66" s="67">
        <v>6</v>
      </c>
      <c r="H66" s="10" t="s">
        <v>102</v>
      </c>
      <c r="I66" s="57">
        <v>1</v>
      </c>
      <c r="J66" s="57">
        <f>(4.5+$AE$5)*I66</f>
        <v>9</v>
      </c>
      <c r="K66" s="57">
        <v>0</v>
      </c>
      <c r="L66" s="58">
        <v>9</v>
      </c>
      <c r="M66" s="27">
        <v>0</v>
      </c>
      <c r="N66" s="90">
        <f t="shared" si="19"/>
        <v>5</v>
      </c>
      <c r="O66" s="91">
        <f t="shared" si="20"/>
        <v>5</v>
      </c>
      <c r="P66" s="23">
        <v>20</v>
      </c>
      <c r="Q66" s="11">
        <v>1</v>
      </c>
      <c r="R66" s="11">
        <v>0</v>
      </c>
      <c r="S66" s="12">
        <v>1</v>
      </c>
      <c r="T66" s="27">
        <v>0</v>
      </c>
      <c r="U66" s="23">
        <v>0</v>
      </c>
      <c r="V66" s="11">
        <v>0</v>
      </c>
      <c r="W66" s="11">
        <v>0</v>
      </c>
      <c r="X66" s="12">
        <v>0</v>
      </c>
      <c r="Y66" s="30">
        <v>0</v>
      </c>
      <c r="Z66" s="63">
        <f t="shared" si="21"/>
        <v>18</v>
      </c>
      <c r="AA66" s="34">
        <f t="shared" si="22"/>
        <v>18</v>
      </c>
      <c r="AB66" s="12">
        <f t="shared" si="23"/>
        <v>0</v>
      </c>
      <c r="AC66" s="75">
        <f t="shared" si="24"/>
        <v>18</v>
      </c>
    </row>
    <row r="67" spans="1:34" ht="14.25" customHeight="1" outlineLevel="2" x14ac:dyDescent="0.2">
      <c r="A67" s="9" t="s">
        <v>122</v>
      </c>
      <c r="B67" s="10" t="s">
        <v>85</v>
      </c>
      <c r="C67" s="10" t="s">
        <v>103</v>
      </c>
      <c r="D67" s="10" t="s">
        <v>151</v>
      </c>
      <c r="E67" s="10" t="s">
        <v>152</v>
      </c>
      <c r="F67" s="10" t="s">
        <v>153</v>
      </c>
      <c r="G67" s="67">
        <v>6</v>
      </c>
      <c r="H67" s="10" t="s">
        <v>102</v>
      </c>
      <c r="I67" s="57">
        <v>1</v>
      </c>
      <c r="J67" s="57">
        <f>(4.5+$AE$5)*I67</f>
        <v>9</v>
      </c>
      <c r="K67" s="57">
        <v>0</v>
      </c>
      <c r="L67" s="58">
        <v>9</v>
      </c>
      <c r="M67" s="27">
        <v>0</v>
      </c>
      <c r="N67" s="90">
        <f t="shared" si="19"/>
        <v>5</v>
      </c>
      <c r="O67" s="91">
        <f t="shared" si="20"/>
        <v>5</v>
      </c>
      <c r="P67" s="23">
        <v>20</v>
      </c>
      <c r="Q67" s="11">
        <v>1</v>
      </c>
      <c r="R67" s="11">
        <v>0</v>
      </c>
      <c r="S67" s="12">
        <v>1</v>
      </c>
      <c r="T67" s="27">
        <v>0</v>
      </c>
      <c r="U67" s="23">
        <v>0</v>
      </c>
      <c r="V67" s="11">
        <v>0</v>
      </c>
      <c r="W67" s="11">
        <v>0</v>
      </c>
      <c r="X67" s="12">
        <v>0</v>
      </c>
      <c r="Y67" s="30">
        <v>0</v>
      </c>
      <c r="Z67" s="63">
        <f t="shared" si="21"/>
        <v>18</v>
      </c>
      <c r="AA67" s="34">
        <f t="shared" si="22"/>
        <v>18</v>
      </c>
      <c r="AB67" s="12">
        <f t="shared" si="23"/>
        <v>0</v>
      </c>
      <c r="AC67" s="75">
        <f t="shared" si="24"/>
        <v>18</v>
      </c>
    </row>
    <row r="68" spans="1:34" ht="14.25" customHeight="1" outlineLevel="2" x14ac:dyDescent="0.2">
      <c r="A68" s="9" t="s">
        <v>122</v>
      </c>
      <c r="B68" s="10" t="s">
        <v>14</v>
      </c>
      <c r="C68" s="10" t="s">
        <v>103</v>
      </c>
      <c r="D68" s="10" t="s">
        <v>154</v>
      </c>
      <c r="E68" s="10" t="s">
        <v>155</v>
      </c>
      <c r="F68" s="10" t="s">
        <v>156</v>
      </c>
      <c r="G68" s="67">
        <v>6</v>
      </c>
      <c r="H68" s="10" t="s">
        <v>102</v>
      </c>
      <c r="I68" s="57">
        <v>1</v>
      </c>
      <c r="J68" s="57">
        <f>(9+$AE$5)*I68</f>
        <v>13.5</v>
      </c>
      <c r="K68" s="57">
        <v>0</v>
      </c>
      <c r="L68" s="58">
        <f>4.5*I68</f>
        <v>4.5</v>
      </c>
      <c r="M68" s="27">
        <v>0</v>
      </c>
      <c r="N68" s="90">
        <f t="shared" si="19"/>
        <v>7.5</v>
      </c>
      <c r="O68" s="91">
        <f t="shared" si="20"/>
        <v>2.5</v>
      </c>
      <c r="P68" s="23">
        <v>40</v>
      </c>
      <c r="Q68" s="11">
        <v>1</v>
      </c>
      <c r="R68" s="11">
        <v>0</v>
      </c>
      <c r="S68" s="12">
        <v>2</v>
      </c>
      <c r="T68" s="27">
        <v>0</v>
      </c>
      <c r="U68" s="23">
        <v>0</v>
      </c>
      <c r="V68" s="11">
        <v>0</v>
      </c>
      <c r="W68" s="11">
        <v>0</v>
      </c>
      <c r="X68" s="12">
        <v>0</v>
      </c>
      <c r="Y68" s="30">
        <v>0</v>
      </c>
      <c r="Z68" s="63">
        <f t="shared" si="21"/>
        <v>22.5</v>
      </c>
      <c r="AA68" s="34">
        <f t="shared" si="22"/>
        <v>22.5</v>
      </c>
      <c r="AB68" s="12">
        <f t="shared" si="23"/>
        <v>0</v>
      </c>
      <c r="AC68" s="75">
        <f t="shared" si="24"/>
        <v>22.5</v>
      </c>
    </row>
    <row r="69" spans="1:34" ht="14.25" customHeight="1" outlineLevel="2" x14ac:dyDescent="0.2">
      <c r="A69" s="9" t="s">
        <v>122</v>
      </c>
      <c r="B69" s="10" t="s">
        <v>29</v>
      </c>
      <c r="C69" s="10" t="s">
        <v>13</v>
      </c>
      <c r="D69" s="10" t="s">
        <v>30</v>
      </c>
      <c r="E69" s="10" t="s">
        <v>31</v>
      </c>
      <c r="F69" s="10" t="s">
        <v>32</v>
      </c>
      <c r="G69" s="67">
        <v>6</v>
      </c>
      <c r="H69" s="10" t="s">
        <v>33</v>
      </c>
      <c r="I69" s="57">
        <v>0.13500000000000001</v>
      </c>
      <c r="J69" s="57">
        <f>34*I69</f>
        <v>4.59</v>
      </c>
      <c r="K69" s="57">
        <v>0</v>
      </c>
      <c r="L69" s="58">
        <v>0</v>
      </c>
      <c r="M69" s="27">
        <v>0</v>
      </c>
      <c r="N69" s="90">
        <f t="shared" si="19"/>
        <v>2.5499999999999998</v>
      </c>
      <c r="O69" s="91">
        <f t="shared" si="20"/>
        <v>0</v>
      </c>
      <c r="P69" s="23">
        <v>0</v>
      </c>
      <c r="Q69" s="11">
        <v>0</v>
      </c>
      <c r="R69" s="11">
        <v>0</v>
      </c>
      <c r="S69" s="12">
        <v>0</v>
      </c>
      <c r="T69" s="27">
        <v>0</v>
      </c>
      <c r="U69" s="23">
        <v>30</v>
      </c>
      <c r="V69" s="11">
        <v>1</v>
      </c>
      <c r="W69" s="11">
        <v>0</v>
      </c>
      <c r="X69" s="12">
        <v>0</v>
      </c>
      <c r="Y69" s="30">
        <v>0</v>
      </c>
      <c r="Z69" s="63">
        <f t="shared" si="21"/>
        <v>4.59</v>
      </c>
      <c r="AA69" s="34">
        <f t="shared" si="22"/>
        <v>0</v>
      </c>
      <c r="AB69" s="12">
        <f t="shared" si="23"/>
        <v>4.59</v>
      </c>
      <c r="AC69" s="75">
        <f t="shared" si="24"/>
        <v>4.59</v>
      </c>
    </row>
    <row r="70" spans="1:34" ht="14.25" customHeight="1" outlineLevel="2" x14ac:dyDescent="0.2">
      <c r="A70" s="9" t="s">
        <v>122</v>
      </c>
      <c r="B70" s="10" t="s">
        <v>29</v>
      </c>
      <c r="C70" s="10" t="s">
        <v>13</v>
      </c>
      <c r="D70" s="10" t="s">
        <v>30</v>
      </c>
      <c r="E70" s="10" t="s">
        <v>31</v>
      </c>
      <c r="F70" s="10" t="s">
        <v>32</v>
      </c>
      <c r="G70" s="67">
        <v>6</v>
      </c>
      <c r="H70" s="10" t="s">
        <v>33</v>
      </c>
      <c r="I70" s="57">
        <v>6.25E-2</v>
      </c>
      <c r="J70" s="57">
        <v>0</v>
      </c>
      <c r="K70" s="57"/>
      <c r="L70" s="58">
        <v>1</v>
      </c>
      <c r="M70" s="27"/>
      <c r="N70" s="90">
        <f t="shared" si="19"/>
        <v>0</v>
      </c>
      <c r="O70" s="91">
        <f t="shared" si="20"/>
        <v>0.55555555555555558</v>
      </c>
      <c r="P70" s="23">
        <v>0</v>
      </c>
      <c r="Q70" s="11">
        <v>0</v>
      </c>
      <c r="R70" s="11">
        <v>0</v>
      </c>
      <c r="S70" s="12">
        <v>0</v>
      </c>
      <c r="T70" s="27"/>
      <c r="U70" s="23">
        <v>30</v>
      </c>
      <c r="V70" s="11">
        <v>0</v>
      </c>
      <c r="W70" s="11"/>
      <c r="X70" s="12">
        <v>1</v>
      </c>
      <c r="Y70" s="30">
        <v>0</v>
      </c>
      <c r="Z70" s="63">
        <f t="shared" si="21"/>
        <v>1</v>
      </c>
      <c r="AA70" s="34">
        <f t="shared" si="22"/>
        <v>0</v>
      </c>
      <c r="AB70" s="12">
        <f t="shared" si="23"/>
        <v>1</v>
      </c>
      <c r="AC70" s="75">
        <f t="shared" si="24"/>
        <v>1</v>
      </c>
    </row>
    <row r="71" spans="1:34" ht="14.25" customHeight="1" outlineLevel="2" x14ac:dyDescent="0.2">
      <c r="A71" s="9" t="s">
        <v>122</v>
      </c>
      <c r="B71" s="10" t="s">
        <v>75</v>
      </c>
      <c r="C71" s="10" t="s">
        <v>48</v>
      </c>
      <c r="D71" s="10" t="s">
        <v>157</v>
      </c>
      <c r="E71" s="10" t="s">
        <v>158</v>
      </c>
      <c r="F71" s="10" t="s">
        <v>159</v>
      </c>
      <c r="G71" s="67">
        <v>5</v>
      </c>
      <c r="H71" s="10" t="s">
        <v>160</v>
      </c>
      <c r="I71" s="57">
        <v>1</v>
      </c>
      <c r="J71" s="57">
        <v>4.5</v>
      </c>
      <c r="K71" s="57">
        <v>0</v>
      </c>
      <c r="L71" s="58">
        <v>9</v>
      </c>
      <c r="M71" s="27">
        <v>0</v>
      </c>
      <c r="N71" s="90">
        <f t="shared" si="19"/>
        <v>3</v>
      </c>
      <c r="O71" s="91">
        <f t="shared" si="20"/>
        <v>6</v>
      </c>
      <c r="P71" s="23">
        <v>20</v>
      </c>
      <c r="Q71" s="11">
        <v>1</v>
      </c>
      <c r="R71" s="11">
        <v>0</v>
      </c>
      <c r="S71" s="12">
        <v>2</v>
      </c>
      <c r="T71" s="27">
        <v>0</v>
      </c>
      <c r="U71" s="23">
        <v>0</v>
      </c>
      <c r="V71" s="11">
        <v>0</v>
      </c>
      <c r="W71" s="11">
        <v>0</v>
      </c>
      <c r="X71" s="12">
        <v>0</v>
      </c>
      <c r="Y71" s="30">
        <v>0</v>
      </c>
      <c r="Z71" s="63">
        <f t="shared" si="21"/>
        <v>22.5</v>
      </c>
      <c r="AA71" s="34">
        <f t="shared" si="22"/>
        <v>22.5</v>
      </c>
      <c r="AB71" s="12">
        <f t="shared" si="23"/>
        <v>0</v>
      </c>
      <c r="AC71" s="75">
        <f t="shared" si="24"/>
        <v>22.5</v>
      </c>
    </row>
    <row r="72" spans="1:34" ht="14.25" customHeight="1" outlineLevel="2" x14ac:dyDescent="0.2">
      <c r="A72" s="9" t="s">
        <v>122</v>
      </c>
      <c r="B72" s="10" t="s">
        <v>75</v>
      </c>
      <c r="C72" s="10" t="s">
        <v>19</v>
      </c>
      <c r="D72" s="10" t="s">
        <v>161</v>
      </c>
      <c r="E72" s="10" t="s">
        <v>162</v>
      </c>
      <c r="F72" s="10" t="s">
        <v>163</v>
      </c>
      <c r="G72" s="67">
        <v>5</v>
      </c>
      <c r="H72" s="10" t="s">
        <v>160</v>
      </c>
      <c r="I72" s="57">
        <v>1</v>
      </c>
      <c r="J72" s="57">
        <v>4.5</v>
      </c>
      <c r="K72" s="57">
        <v>0</v>
      </c>
      <c r="L72" s="58">
        <v>9</v>
      </c>
      <c r="M72" s="27">
        <v>0</v>
      </c>
      <c r="N72" s="90">
        <f t="shared" si="19"/>
        <v>3</v>
      </c>
      <c r="O72" s="91">
        <f t="shared" si="20"/>
        <v>6</v>
      </c>
      <c r="P72" s="23">
        <v>0</v>
      </c>
      <c r="Q72" s="11">
        <v>0</v>
      </c>
      <c r="R72" s="11">
        <v>0</v>
      </c>
      <c r="S72" s="12">
        <v>0</v>
      </c>
      <c r="T72" s="27">
        <v>0</v>
      </c>
      <c r="U72" s="23">
        <v>20</v>
      </c>
      <c r="V72" s="11">
        <v>1</v>
      </c>
      <c r="W72" s="11">
        <v>0</v>
      </c>
      <c r="X72" s="12">
        <v>2</v>
      </c>
      <c r="Y72" s="30">
        <v>0</v>
      </c>
      <c r="Z72" s="63">
        <f t="shared" si="21"/>
        <v>22.5</v>
      </c>
      <c r="AA72" s="34">
        <f t="shared" si="22"/>
        <v>0</v>
      </c>
      <c r="AB72" s="12">
        <f t="shared" si="23"/>
        <v>22.5</v>
      </c>
      <c r="AC72" s="75">
        <f t="shared" si="24"/>
        <v>22.5</v>
      </c>
    </row>
    <row r="73" spans="1:34" ht="14.25" customHeight="1" outlineLevel="2" x14ac:dyDescent="0.2">
      <c r="A73" s="9" t="s">
        <v>122</v>
      </c>
      <c r="B73" s="10" t="s">
        <v>75</v>
      </c>
      <c r="C73" s="10" t="s">
        <v>19</v>
      </c>
      <c r="D73" s="10" t="s">
        <v>164</v>
      </c>
      <c r="E73" s="10" t="s">
        <v>165</v>
      </c>
      <c r="F73" s="10" t="s">
        <v>166</v>
      </c>
      <c r="G73" s="67">
        <v>5</v>
      </c>
      <c r="H73" s="10" t="s">
        <v>160</v>
      </c>
      <c r="I73" s="57">
        <v>0.5</v>
      </c>
      <c r="J73" s="57">
        <f>4.5*I73</f>
        <v>2.25</v>
      </c>
      <c r="K73" s="57">
        <v>0</v>
      </c>
      <c r="L73" s="58">
        <f>9*I73</f>
        <v>4.5</v>
      </c>
      <c r="M73" s="27">
        <v>0</v>
      </c>
      <c r="N73" s="90">
        <f t="shared" si="19"/>
        <v>1.5</v>
      </c>
      <c r="O73" s="91">
        <f t="shared" si="20"/>
        <v>3</v>
      </c>
      <c r="P73" s="23">
        <v>0</v>
      </c>
      <c r="Q73" s="11">
        <v>0</v>
      </c>
      <c r="R73" s="11">
        <v>0</v>
      </c>
      <c r="S73" s="12">
        <v>0</v>
      </c>
      <c r="T73" s="27">
        <v>0</v>
      </c>
      <c r="U73" s="23">
        <v>20</v>
      </c>
      <c r="V73" s="11">
        <v>1</v>
      </c>
      <c r="W73" s="11">
        <v>0</v>
      </c>
      <c r="X73" s="12">
        <v>2</v>
      </c>
      <c r="Y73" s="30">
        <v>0</v>
      </c>
      <c r="Z73" s="63">
        <f t="shared" si="21"/>
        <v>11.25</v>
      </c>
      <c r="AA73" s="34">
        <f t="shared" si="22"/>
        <v>0</v>
      </c>
      <c r="AB73" s="12">
        <f t="shared" si="23"/>
        <v>11.25</v>
      </c>
      <c r="AC73" s="75">
        <f t="shared" si="24"/>
        <v>11.25</v>
      </c>
    </row>
    <row r="74" spans="1:34" ht="14.25" customHeight="1" outlineLevel="2" x14ac:dyDescent="0.2">
      <c r="A74" s="9" t="s">
        <v>122</v>
      </c>
      <c r="B74" s="10" t="s">
        <v>75</v>
      </c>
      <c r="C74" s="10" t="s">
        <v>23</v>
      </c>
      <c r="D74" s="10" t="s">
        <v>167</v>
      </c>
      <c r="E74" s="10" t="s">
        <v>168</v>
      </c>
      <c r="F74" s="10" t="s">
        <v>169</v>
      </c>
      <c r="G74" s="67">
        <v>15</v>
      </c>
      <c r="H74" s="10" t="s">
        <v>12</v>
      </c>
      <c r="I74" s="57">
        <v>1</v>
      </c>
      <c r="J74" s="57">
        <f>S393</f>
        <v>0.54</v>
      </c>
      <c r="K74" s="57">
        <v>0</v>
      </c>
      <c r="L74" s="58">
        <v>0</v>
      </c>
      <c r="M74" s="27">
        <v>0</v>
      </c>
      <c r="N74" s="90">
        <f t="shared" si="19"/>
        <v>0.12000000000000001</v>
      </c>
      <c r="O74" s="91">
        <f t="shared" si="20"/>
        <v>0</v>
      </c>
      <c r="P74" s="23">
        <v>2</v>
      </c>
      <c r="Q74" s="11">
        <f>P74</f>
        <v>2</v>
      </c>
      <c r="R74" s="11">
        <v>0</v>
      </c>
      <c r="S74" s="12">
        <v>0</v>
      </c>
      <c r="T74" s="27">
        <v>0</v>
      </c>
      <c r="U74" s="23">
        <v>0</v>
      </c>
      <c r="V74" s="11">
        <f>U74</f>
        <v>0</v>
      </c>
      <c r="W74" s="11">
        <v>0</v>
      </c>
      <c r="X74" s="12">
        <v>0</v>
      </c>
      <c r="Y74" s="30">
        <v>0</v>
      </c>
      <c r="Z74" s="63">
        <f t="shared" si="21"/>
        <v>1.08</v>
      </c>
      <c r="AA74" s="34">
        <f t="shared" si="22"/>
        <v>1.08</v>
      </c>
      <c r="AB74" s="12">
        <f t="shared" si="23"/>
        <v>0</v>
      </c>
      <c r="AC74" s="75">
        <f t="shared" si="24"/>
        <v>1.08</v>
      </c>
    </row>
    <row r="75" spans="1:34" ht="14.25" customHeight="1" outlineLevel="2" x14ac:dyDescent="0.2">
      <c r="A75" s="9" t="s">
        <v>122</v>
      </c>
      <c r="B75" s="10" t="s">
        <v>75</v>
      </c>
      <c r="C75" s="10" t="s">
        <v>23</v>
      </c>
      <c r="D75" s="10" t="s">
        <v>170</v>
      </c>
      <c r="E75" s="10" t="s">
        <v>171</v>
      </c>
      <c r="F75" s="10" t="s">
        <v>172</v>
      </c>
      <c r="G75" s="67">
        <v>5</v>
      </c>
      <c r="H75" s="10" t="s">
        <v>33</v>
      </c>
      <c r="I75" s="57">
        <v>1</v>
      </c>
      <c r="J75" s="57">
        <f>(9+$AE$5)*I75</f>
        <v>13.5</v>
      </c>
      <c r="K75" s="57">
        <v>0</v>
      </c>
      <c r="L75" s="58">
        <v>4.5</v>
      </c>
      <c r="M75" s="27">
        <v>0</v>
      </c>
      <c r="N75" s="90">
        <f t="shared" si="19"/>
        <v>9</v>
      </c>
      <c r="O75" s="91">
        <f t="shared" si="20"/>
        <v>3</v>
      </c>
      <c r="P75" s="23">
        <v>12</v>
      </c>
      <c r="Q75" s="11">
        <v>1</v>
      </c>
      <c r="R75" s="11">
        <v>0</v>
      </c>
      <c r="S75" s="12">
        <v>1</v>
      </c>
      <c r="T75" s="27">
        <v>0</v>
      </c>
      <c r="U75" s="23">
        <v>0</v>
      </c>
      <c r="V75" s="11">
        <v>0</v>
      </c>
      <c r="W75" s="11">
        <v>0</v>
      </c>
      <c r="X75" s="12">
        <v>0</v>
      </c>
      <c r="Y75" s="30">
        <v>0</v>
      </c>
      <c r="Z75" s="63">
        <f t="shared" si="21"/>
        <v>18</v>
      </c>
      <c r="AA75" s="34">
        <f t="shared" si="22"/>
        <v>18</v>
      </c>
      <c r="AB75" s="12">
        <f t="shared" si="23"/>
        <v>0</v>
      </c>
      <c r="AC75" s="75">
        <f t="shared" si="24"/>
        <v>18</v>
      </c>
    </row>
    <row r="76" spans="1:34" ht="14.25" customHeight="1" outlineLevel="2" x14ac:dyDescent="0.2">
      <c r="A76" s="9" t="s">
        <v>122</v>
      </c>
      <c r="B76" s="10" t="s">
        <v>75</v>
      </c>
      <c r="C76" s="10" t="s">
        <v>23</v>
      </c>
      <c r="D76" s="10" t="s">
        <v>173</v>
      </c>
      <c r="E76" s="10" t="s">
        <v>174</v>
      </c>
      <c r="F76" s="10" t="s">
        <v>175</v>
      </c>
      <c r="G76" s="67">
        <v>5</v>
      </c>
      <c r="H76" s="10" t="s">
        <v>33</v>
      </c>
      <c r="I76" s="57">
        <v>1</v>
      </c>
      <c r="J76" s="57">
        <f>(4.5+$AE$5)*I76</f>
        <v>9</v>
      </c>
      <c r="K76" s="57">
        <v>0</v>
      </c>
      <c r="L76" s="58">
        <v>9</v>
      </c>
      <c r="M76" s="27">
        <v>0</v>
      </c>
      <c r="N76" s="90">
        <f t="shared" si="19"/>
        <v>6</v>
      </c>
      <c r="O76" s="91">
        <f t="shared" si="20"/>
        <v>6</v>
      </c>
      <c r="P76" s="23">
        <v>12</v>
      </c>
      <c r="Q76" s="11">
        <v>1</v>
      </c>
      <c r="R76" s="11">
        <v>0</v>
      </c>
      <c r="S76" s="12">
        <v>1</v>
      </c>
      <c r="T76" s="27">
        <v>0</v>
      </c>
      <c r="U76" s="23">
        <v>0</v>
      </c>
      <c r="V76" s="11">
        <v>0</v>
      </c>
      <c r="W76" s="11">
        <v>0</v>
      </c>
      <c r="X76" s="12">
        <v>0</v>
      </c>
      <c r="Y76" s="30">
        <v>0</v>
      </c>
      <c r="Z76" s="63">
        <f t="shared" si="21"/>
        <v>18</v>
      </c>
      <c r="AA76" s="34">
        <f t="shared" si="22"/>
        <v>18</v>
      </c>
      <c r="AB76" s="12">
        <f t="shared" si="23"/>
        <v>0</v>
      </c>
      <c r="AC76" s="75">
        <f t="shared" si="24"/>
        <v>18</v>
      </c>
    </row>
    <row r="77" spans="1:34" ht="14.25" customHeight="1" outlineLevel="2" x14ac:dyDescent="0.2">
      <c r="A77" s="9" t="s">
        <v>122</v>
      </c>
      <c r="B77" s="10" t="s">
        <v>75</v>
      </c>
      <c r="C77" s="10" t="s">
        <v>23</v>
      </c>
      <c r="D77" s="10" t="s">
        <v>176</v>
      </c>
      <c r="E77" s="10" t="s">
        <v>177</v>
      </c>
      <c r="F77" s="10" t="s">
        <v>178</v>
      </c>
      <c r="G77" s="67">
        <v>5</v>
      </c>
      <c r="H77" s="10" t="s">
        <v>33</v>
      </c>
      <c r="I77" s="57">
        <v>0.5</v>
      </c>
      <c r="J77" s="57">
        <f>(9+$AE$5)*I77</f>
        <v>6.75</v>
      </c>
      <c r="K77" s="57">
        <v>0</v>
      </c>
      <c r="L77" s="58">
        <f>4.5*I77</f>
        <v>2.25</v>
      </c>
      <c r="M77" s="27">
        <v>0</v>
      </c>
      <c r="N77" s="90">
        <f t="shared" si="19"/>
        <v>4.5</v>
      </c>
      <c r="O77" s="91">
        <f t="shared" si="20"/>
        <v>1.5</v>
      </c>
      <c r="P77" s="23">
        <v>12</v>
      </c>
      <c r="Q77" s="11">
        <v>1</v>
      </c>
      <c r="R77" s="11">
        <v>0</v>
      </c>
      <c r="S77" s="12">
        <v>1</v>
      </c>
      <c r="T77" s="27">
        <v>0</v>
      </c>
      <c r="U77" s="23">
        <v>0</v>
      </c>
      <c r="V77" s="11">
        <v>0</v>
      </c>
      <c r="W77" s="11">
        <v>0</v>
      </c>
      <c r="X77" s="12">
        <v>0</v>
      </c>
      <c r="Y77" s="30">
        <v>0</v>
      </c>
      <c r="Z77" s="63">
        <f t="shared" si="21"/>
        <v>9</v>
      </c>
      <c r="AA77" s="34">
        <f t="shared" si="22"/>
        <v>9</v>
      </c>
      <c r="AB77" s="12">
        <f t="shared" si="23"/>
        <v>0</v>
      </c>
      <c r="AC77" s="75">
        <f t="shared" si="24"/>
        <v>9</v>
      </c>
    </row>
    <row r="78" spans="1:34" ht="12.75" outlineLevel="2" x14ac:dyDescent="0.2">
      <c r="A78" s="103" t="s">
        <v>122</v>
      </c>
      <c r="B78" s="10" t="s">
        <v>75</v>
      </c>
      <c r="C78" s="10" t="s">
        <v>23</v>
      </c>
      <c r="D78" s="441" t="s">
        <v>822</v>
      </c>
      <c r="E78" s="422" t="s">
        <v>820</v>
      </c>
      <c r="F78" s="422" t="s">
        <v>821</v>
      </c>
      <c r="G78" s="67">
        <v>5</v>
      </c>
      <c r="H78" s="10" t="s">
        <v>33</v>
      </c>
      <c r="I78" s="57">
        <v>0.5</v>
      </c>
      <c r="J78" s="57">
        <f>(9+$AE$5)*I78</f>
        <v>6.75</v>
      </c>
      <c r="K78" s="57">
        <v>0</v>
      </c>
      <c r="L78" s="58">
        <f>4.5*I78</f>
        <v>2.25</v>
      </c>
      <c r="M78" s="27">
        <v>0</v>
      </c>
      <c r="N78" s="90">
        <f t="shared" si="19"/>
        <v>4.5</v>
      </c>
      <c r="O78" s="91">
        <f t="shared" si="20"/>
        <v>1.5</v>
      </c>
      <c r="P78" s="23">
        <v>12</v>
      </c>
      <c r="Q78" s="11">
        <v>1</v>
      </c>
      <c r="R78" s="11">
        <v>0</v>
      </c>
      <c r="S78" s="12">
        <v>1</v>
      </c>
      <c r="T78" s="27">
        <v>0</v>
      </c>
      <c r="U78" s="23">
        <v>0</v>
      </c>
      <c r="V78" s="11">
        <v>0</v>
      </c>
      <c r="W78" s="11">
        <v>0</v>
      </c>
      <c r="X78" s="12">
        <v>0</v>
      </c>
      <c r="Y78" s="30">
        <v>0</v>
      </c>
      <c r="Z78" s="63">
        <f t="shared" si="21"/>
        <v>9</v>
      </c>
      <c r="AA78" s="34">
        <f t="shared" si="22"/>
        <v>9</v>
      </c>
      <c r="AB78" s="12">
        <f t="shared" si="23"/>
        <v>0</v>
      </c>
      <c r="AC78" s="75">
        <f t="shared" si="24"/>
        <v>9</v>
      </c>
      <c r="AF78"/>
      <c r="AG78" s="80"/>
      <c r="AH78" s="80"/>
    </row>
    <row r="79" spans="1:34" ht="14.25" customHeight="1" outlineLevel="2" x14ac:dyDescent="0.2">
      <c r="A79" s="9" t="s">
        <v>122</v>
      </c>
      <c r="B79" s="10" t="s">
        <v>75</v>
      </c>
      <c r="C79" s="10" t="s">
        <v>23</v>
      </c>
      <c r="D79" s="10" t="s">
        <v>34</v>
      </c>
      <c r="E79" s="10" t="s">
        <v>35</v>
      </c>
      <c r="F79" s="10" t="s">
        <v>36</v>
      </c>
      <c r="G79" s="67">
        <v>10</v>
      </c>
      <c r="H79" s="10" t="s">
        <v>37</v>
      </c>
      <c r="I79" s="57">
        <v>1</v>
      </c>
      <c r="J79" s="57">
        <f>$AE$3</f>
        <v>0.05</v>
      </c>
      <c r="K79" s="57">
        <v>0</v>
      </c>
      <c r="L79" s="58">
        <v>0</v>
      </c>
      <c r="M79" s="27">
        <v>0</v>
      </c>
      <c r="N79" s="90">
        <f t="shared" si="19"/>
        <v>1.6666666666666666E-2</v>
      </c>
      <c r="O79" s="91">
        <f t="shared" si="20"/>
        <v>0</v>
      </c>
      <c r="P79" s="23">
        <v>5</v>
      </c>
      <c r="Q79" s="11">
        <v>5</v>
      </c>
      <c r="R79" s="11">
        <v>0</v>
      </c>
      <c r="S79" s="12">
        <v>0</v>
      </c>
      <c r="T79" s="27">
        <v>0</v>
      </c>
      <c r="U79" s="23">
        <v>0</v>
      </c>
      <c r="V79" s="11">
        <v>0</v>
      </c>
      <c r="W79" s="11">
        <v>0</v>
      </c>
      <c r="X79" s="12">
        <v>0</v>
      </c>
      <c r="Y79" s="30">
        <v>0</v>
      </c>
      <c r="Z79" s="63">
        <f t="shared" si="21"/>
        <v>0.25</v>
      </c>
      <c r="AA79" s="34">
        <f t="shared" si="22"/>
        <v>0.25</v>
      </c>
      <c r="AB79" s="12">
        <f t="shared" si="23"/>
        <v>0</v>
      </c>
      <c r="AC79" s="75">
        <f t="shared" si="24"/>
        <v>0.25</v>
      </c>
    </row>
    <row r="80" spans="1:34" ht="14.25" customHeight="1" outlineLevel="2" x14ac:dyDescent="0.2">
      <c r="A80" s="9" t="s">
        <v>122</v>
      </c>
      <c r="B80" s="10" t="s">
        <v>14</v>
      </c>
      <c r="C80" s="10" t="s">
        <v>13</v>
      </c>
      <c r="D80" s="10" t="s">
        <v>34</v>
      </c>
      <c r="E80" s="10" t="s">
        <v>35</v>
      </c>
      <c r="F80" s="10" t="s">
        <v>36</v>
      </c>
      <c r="G80" s="67">
        <v>12</v>
      </c>
      <c r="H80" s="10" t="s">
        <v>37</v>
      </c>
      <c r="I80" s="57">
        <v>1</v>
      </c>
      <c r="J80" s="57">
        <f>$AE$3</f>
        <v>0.05</v>
      </c>
      <c r="K80" s="57">
        <v>0</v>
      </c>
      <c r="L80" s="58">
        <v>0</v>
      </c>
      <c r="M80" s="27">
        <v>0</v>
      </c>
      <c r="N80" s="90">
        <f t="shared" si="19"/>
        <v>1.3888888888888888E-2</v>
      </c>
      <c r="O80" s="91">
        <f t="shared" si="20"/>
        <v>0</v>
      </c>
      <c r="P80" s="23">
        <v>0</v>
      </c>
      <c r="Q80" s="11">
        <v>0</v>
      </c>
      <c r="R80" s="11">
        <v>0</v>
      </c>
      <c r="S80" s="12">
        <v>0</v>
      </c>
      <c r="T80" s="27">
        <v>0</v>
      </c>
      <c r="U80" s="23">
        <v>2</v>
      </c>
      <c r="V80" s="11">
        <v>2</v>
      </c>
      <c r="W80" s="11">
        <v>0</v>
      </c>
      <c r="X80" s="12">
        <v>0</v>
      </c>
      <c r="Y80" s="30">
        <v>0</v>
      </c>
      <c r="Z80" s="63">
        <f t="shared" si="21"/>
        <v>0.1</v>
      </c>
      <c r="AA80" s="34">
        <f t="shared" si="22"/>
        <v>0</v>
      </c>
      <c r="AB80" s="12">
        <f t="shared" si="23"/>
        <v>0.1</v>
      </c>
      <c r="AC80" s="75">
        <f t="shared" si="24"/>
        <v>0.1</v>
      </c>
    </row>
    <row r="81" spans="1:31" ht="14.25" customHeight="1" outlineLevel="2" x14ac:dyDescent="0.2">
      <c r="A81" s="9" t="s">
        <v>122</v>
      </c>
      <c r="B81" s="10" t="s">
        <v>85</v>
      </c>
      <c r="C81" s="10" t="s">
        <v>13</v>
      </c>
      <c r="D81" s="10" t="s">
        <v>34</v>
      </c>
      <c r="E81" s="10" t="s">
        <v>35</v>
      </c>
      <c r="F81" s="10" t="s">
        <v>36</v>
      </c>
      <c r="G81" s="67">
        <v>12</v>
      </c>
      <c r="H81" s="10" t="s">
        <v>37</v>
      </c>
      <c r="I81" s="57">
        <v>1</v>
      </c>
      <c r="J81" s="57">
        <f>$AE$3</f>
        <v>0.05</v>
      </c>
      <c r="K81" s="57">
        <v>0</v>
      </c>
      <c r="L81" s="58">
        <v>0</v>
      </c>
      <c r="M81" s="27">
        <v>0</v>
      </c>
      <c r="N81" s="90">
        <f t="shared" si="19"/>
        <v>1.3888888888888888E-2</v>
      </c>
      <c r="O81" s="91">
        <f t="shared" si="20"/>
        <v>0</v>
      </c>
      <c r="P81" s="23">
        <v>0</v>
      </c>
      <c r="Q81" s="11">
        <v>0</v>
      </c>
      <c r="R81" s="11">
        <v>0</v>
      </c>
      <c r="S81" s="12">
        <v>0</v>
      </c>
      <c r="T81" s="27">
        <v>0</v>
      </c>
      <c r="U81" s="23">
        <v>4</v>
      </c>
      <c r="V81" s="11">
        <v>4</v>
      </c>
      <c r="W81" s="11">
        <v>0</v>
      </c>
      <c r="X81" s="12">
        <v>0</v>
      </c>
      <c r="Y81" s="30">
        <v>0</v>
      </c>
      <c r="Z81" s="63">
        <f t="shared" si="21"/>
        <v>0.2</v>
      </c>
      <c r="AA81" s="34">
        <f t="shared" si="22"/>
        <v>0</v>
      </c>
      <c r="AB81" s="12">
        <f t="shared" si="23"/>
        <v>0.2</v>
      </c>
      <c r="AC81" s="75">
        <f t="shared" si="24"/>
        <v>0.2</v>
      </c>
    </row>
    <row r="82" spans="1:31" ht="14.25" customHeight="1" outlineLevel="1" x14ac:dyDescent="0.2">
      <c r="A82" s="120" t="s">
        <v>591</v>
      </c>
      <c r="B82" s="10"/>
      <c r="C82" s="10"/>
      <c r="D82" s="10"/>
      <c r="E82" s="10"/>
      <c r="F82" s="10"/>
      <c r="G82" s="67"/>
      <c r="H82" s="10"/>
      <c r="I82" s="57"/>
      <c r="J82" s="57"/>
      <c r="K82" s="57"/>
      <c r="L82" s="58"/>
      <c r="M82" s="27"/>
      <c r="N82" s="90"/>
      <c r="O82" s="91"/>
      <c r="P82" s="23"/>
      <c r="Q82" s="11"/>
      <c r="R82" s="11"/>
      <c r="S82" s="12"/>
      <c r="T82" s="27"/>
      <c r="U82" s="23"/>
      <c r="V82" s="11"/>
      <c r="W82" s="11"/>
      <c r="X82" s="12"/>
      <c r="Y82" s="30"/>
      <c r="Z82" s="63"/>
      <c r="AA82" s="34">
        <f>SUBTOTAL(9,AA46:AA81)</f>
        <v>255.27040000000002</v>
      </c>
      <c r="AB82" s="12">
        <f>SUBTOTAL(9,AB46:AB81)</f>
        <v>274.12150000000003</v>
      </c>
      <c r="AC82" s="75">
        <f>SUBTOTAL(9,AC46:AC81)</f>
        <v>529.39190000000008</v>
      </c>
    </row>
    <row r="83" spans="1:31" ht="14.25" customHeight="1" outlineLevel="2" x14ac:dyDescent="0.2">
      <c r="A83" s="9" t="s">
        <v>180</v>
      </c>
      <c r="B83" s="10" t="s">
        <v>80</v>
      </c>
      <c r="C83" s="10" t="s">
        <v>23</v>
      </c>
      <c r="D83" s="10" t="s">
        <v>181</v>
      </c>
      <c r="E83" s="10" t="s">
        <v>182</v>
      </c>
      <c r="F83" s="10" t="s">
        <v>183</v>
      </c>
      <c r="G83" s="67">
        <v>6</v>
      </c>
      <c r="H83" s="10" t="s">
        <v>84</v>
      </c>
      <c r="I83" s="57">
        <v>1</v>
      </c>
      <c r="J83" s="57">
        <v>13.5</v>
      </c>
      <c r="K83" s="57">
        <v>0</v>
      </c>
      <c r="L83" s="58">
        <v>4.5</v>
      </c>
      <c r="M83" s="27">
        <v>0</v>
      </c>
      <c r="N83" s="90">
        <f t="shared" ref="N83:N120" si="25">J83*10/3/G83</f>
        <v>7.5</v>
      </c>
      <c r="O83" s="91">
        <f t="shared" ref="O83:O120" si="26">L83*10/3/G83</f>
        <v>2.5</v>
      </c>
      <c r="P83" s="23">
        <v>32</v>
      </c>
      <c r="Q83" s="11">
        <v>0.6</v>
      </c>
      <c r="R83" s="11">
        <v>0</v>
      </c>
      <c r="S83" s="12">
        <v>2</v>
      </c>
      <c r="T83" s="27">
        <v>0</v>
      </c>
      <c r="U83" s="23">
        <v>0</v>
      </c>
      <c r="V83" s="11">
        <v>0</v>
      </c>
      <c r="W83" s="11">
        <v>0</v>
      </c>
      <c r="X83" s="12">
        <v>0</v>
      </c>
      <c r="Y83" s="30">
        <v>0</v>
      </c>
      <c r="Z83" s="63">
        <f t="shared" ref="Z83:Z120" si="27">J83*(Q83+V83)+L83*(S83+X83)</f>
        <v>17.100000000000001</v>
      </c>
      <c r="AA83" s="34">
        <f t="shared" ref="AA83:AA120" si="28">J83*Q83+L83*S83</f>
        <v>17.100000000000001</v>
      </c>
      <c r="AB83" s="12">
        <f t="shared" ref="AB83:AB120" si="29">J83*V83+L83*X83</f>
        <v>0</v>
      </c>
      <c r="AC83" s="75">
        <f t="shared" ref="AC83:AC120" si="30">Z83</f>
        <v>17.100000000000001</v>
      </c>
    </row>
    <row r="84" spans="1:31" ht="14.25" customHeight="1" outlineLevel="2" x14ac:dyDescent="0.2">
      <c r="A84" s="9" t="s">
        <v>180</v>
      </c>
      <c r="B84" s="10" t="s">
        <v>85</v>
      </c>
      <c r="C84" s="10" t="s">
        <v>23</v>
      </c>
      <c r="D84" s="10" t="s">
        <v>181</v>
      </c>
      <c r="E84" s="10" t="s">
        <v>182</v>
      </c>
      <c r="F84" s="10" t="s">
        <v>183</v>
      </c>
      <c r="G84" s="67">
        <v>6</v>
      </c>
      <c r="H84" s="10" t="s">
        <v>84</v>
      </c>
      <c r="I84" s="57">
        <v>1</v>
      </c>
      <c r="J84" s="57">
        <v>13.5</v>
      </c>
      <c r="K84" s="57">
        <v>0</v>
      </c>
      <c r="L84" s="58">
        <v>4.5</v>
      </c>
      <c r="M84" s="27">
        <v>0</v>
      </c>
      <c r="N84" s="90">
        <f t="shared" si="25"/>
        <v>7.5</v>
      </c>
      <c r="O84" s="91">
        <f t="shared" si="26"/>
        <v>2.5</v>
      </c>
      <c r="P84" s="23">
        <v>32</v>
      </c>
      <c r="Q84" s="11">
        <v>0.6</v>
      </c>
      <c r="R84" s="11">
        <v>0</v>
      </c>
      <c r="S84" s="12">
        <v>2</v>
      </c>
      <c r="T84" s="27">
        <v>0</v>
      </c>
      <c r="U84" s="23">
        <v>0</v>
      </c>
      <c r="V84" s="11">
        <v>0</v>
      </c>
      <c r="W84" s="11">
        <v>0</v>
      </c>
      <c r="X84" s="12">
        <v>0</v>
      </c>
      <c r="Y84" s="30">
        <v>0</v>
      </c>
      <c r="Z84" s="63">
        <f t="shared" si="27"/>
        <v>17.100000000000001</v>
      </c>
      <c r="AA84" s="34">
        <f t="shared" si="28"/>
        <v>17.100000000000001</v>
      </c>
      <c r="AB84" s="12">
        <f t="shared" si="29"/>
        <v>0</v>
      </c>
      <c r="AC84" s="75">
        <f t="shared" si="30"/>
        <v>17.100000000000001</v>
      </c>
    </row>
    <row r="85" spans="1:31" ht="14.25" customHeight="1" outlineLevel="2" x14ac:dyDescent="0.2">
      <c r="A85" s="9" t="s">
        <v>180</v>
      </c>
      <c r="B85" s="10" t="s">
        <v>8</v>
      </c>
      <c r="C85" s="10" t="s">
        <v>23</v>
      </c>
      <c r="D85" s="10" t="s">
        <v>181</v>
      </c>
      <c r="E85" s="10" t="s">
        <v>182</v>
      </c>
      <c r="F85" s="10" t="s">
        <v>183</v>
      </c>
      <c r="G85" s="67">
        <v>6</v>
      </c>
      <c r="H85" s="10" t="s">
        <v>84</v>
      </c>
      <c r="I85" s="57">
        <v>1</v>
      </c>
      <c r="J85" s="57">
        <v>13.5</v>
      </c>
      <c r="K85" s="57">
        <v>0</v>
      </c>
      <c r="L85" s="58">
        <v>4.5</v>
      </c>
      <c r="M85" s="27">
        <v>0</v>
      </c>
      <c r="N85" s="90">
        <f t="shared" si="25"/>
        <v>7.5</v>
      </c>
      <c r="O85" s="91">
        <f t="shared" si="26"/>
        <v>2.5</v>
      </c>
      <c r="P85" s="23">
        <v>64</v>
      </c>
      <c r="Q85" s="11">
        <v>1.8</v>
      </c>
      <c r="R85" s="11">
        <v>0</v>
      </c>
      <c r="S85" s="12">
        <v>6</v>
      </c>
      <c r="T85" s="27">
        <v>0</v>
      </c>
      <c r="U85" s="23">
        <v>0</v>
      </c>
      <c r="V85" s="11">
        <v>0</v>
      </c>
      <c r="W85" s="11">
        <v>0</v>
      </c>
      <c r="X85" s="12">
        <v>0</v>
      </c>
      <c r="Y85" s="30">
        <v>0</v>
      </c>
      <c r="Z85" s="63">
        <f t="shared" si="27"/>
        <v>51.3</v>
      </c>
      <c r="AA85" s="34">
        <f t="shared" si="28"/>
        <v>51.3</v>
      </c>
      <c r="AB85" s="12">
        <f t="shared" si="29"/>
        <v>0</v>
      </c>
      <c r="AC85" s="75">
        <f t="shared" si="30"/>
        <v>51.3</v>
      </c>
    </row>
    <row r="86" spans="1:31" ht="14.25" customHeight="1" outlineLevel="2" x14ac:dyDescent="0.2">
      <c r="A86" s="9" t="s">
        <v>180</v>
      </c>
      <c r="B86" s="10" t="s">
        <v>14</v>
      </c>
      <c r="C86" s="10" t="s">
        <v>61</v>
      </c>
      <c r="D86" s="10" t="s">
        <v>181</v>
      </c>
      <c r="E86" s="10" t="s">
        <v>182</v>
      </c>
      <c r="F86" s="10" t="s">
        <v>183</v>
      </c>
      <c r="G86" s="67">
        <v>6</v>
      </c>
      <c r="H86" s="10" t="s">
        <v>84</v>
      </c>
      <c r="I86" s="57">
        <v>1</v>
      </c>
      <c r="J86" s="57">
        <v>13.5</v>
      </c>
      <c r="K86" s="57">
        <v>0</v>
      </c>
      <c r="L86" s="58">
        <v>4.5</v>
      </c>
      <c r="M86" s="27">
        <v>0</v>
      </c>
      <c r="N86" s="90">
        <f t="shared" si="25"/>
        <v>7.5</v>
      </c>
      <c r="O86" s="91">
        <f t="shared" si="26"/>
        <v>2.5</v>
      </c>
      <c r="P86" s="23">
        <v>0</v>
      </c>
      <c r="Q86" s="11">
        <v>0</v>
      </c>
      <c r="R86" s="11">
        <v>0</v>
      </c>
      <c r="S86" s="12">
        <v>0</v>
      </c>
      <c r="T86" s="27">
        <v>0</v>
      </c>
      <c r="U86" s="23">
        <v>96</v>
      </c>
      <c r="V86" s="11">
        <v>2</v>
      </c>
      <c r="W86" s="11">
        <v>0</v>
      </c>
      <c r="X86" s="12">
        <v>8</v>
      </c>
      <c r="Y86" s="30">
        <v>0</v>
      </c>
      <c r="Z86" s="63">
        <f t="shared" si="27"/>
        <v>63</v>
      </c>
      <c r="AA86" s="34">
        <f t="shared" si="28"/>
        <v>0</v>
      </c>
      <c r="AB86" s="12">
        <f t="shared" si="29"/>
        <v>63</v>
      </c>
      <c r="AC86" s="75">
        <f t="shared" si="30"/>
        <v>63</v>
      </c>
    </row>
    <row r="87" spans="1:31" ht="14.25" customHeight="1" outlineLevel="2" x14ac:dyDescent="0.2">
      <c r="A87" s="9" t="s">
        <v>180</v>
      </c>
      <c r="B87" s="10" t="s">
        <v>80</v>
      </c>
      <c r="C87" s="10" t="s">
        <v>27</v>
      </c>
      <c r="D87" s="10" t="s">
        <v>184</v>
      </c>
      <c r="E87" s="10" t="s">
        <v>185</v>
      </c>
      <c r="F87" s="10" t="s">
        <v>186</v>
      </c>
      <c r="G87" s="67">
        <v>6</v>
      </c>
      <c r="H87" s="10" t="s">
        <v>84</v>
      </c>
      <c r="I87" s="57">
        <v>0.4</v>
      </c>
      <c r="J87" s="57">
        <f t="shared" ref="J87:J93" si="31">9*I87</f>
        <v>3.6</v>
      </c>
      <c r="K87" s="57">
        <v>0</v>
      </c>
      <c r="L87" s="58">
        <f t="shared" ref="L87:L93" si="32">9*I87</f>
        <v>3.6</v>
      </c>
      <c r="M87" s="27">
        <v>0</v>
      </c>
      <c r="N87" s="90">
        <f t="shared" si="25"/>
        <v>2</v>
      </c>
      <c r="O87" s="91">
        <f t="shared" si="26"/>
        <v>2</v>
      </c>
      <c r="P87" s="23">
        <v>20</v>
      </c>
      <c r="Q87" s="11">
        <v>0.5</v>
      </c>
      <c r="R87" s="11">
        <v>0</v>
      </c>
      <c r="S87" s="12">
        <v>1</v>
      </c>
      <c r="T87" s="27">
        <v>0</v>
      </c>
      <c r="U87" s="23">
        <v>0</v>
      </c>
      <c r="V87" s="11">
        <v>0</v>
      </c>
      <c r="W87" s="11">
        <v>0</v>
      </c>
      <c r="X87" s="12">
        <v>0</v>
      </c>
      <c r="Y87" s="30">
        <v>0</v>
      </c>
      <c r="Z87" s="63">
        <f t="shared" si="27"/>
        <v>5.4</v>
      </c>
      <c r="AA87" s="34">
        <f t="shared" si="28"/>
        <v>5.4</v>
      </c>
      <c r="AB87" s="12">
        <f t="shared" si="29"/>
        <v>0</v>
      </c>
      <c r="AC87" s="75">
        <f t="shared" si="30"/>
        <v>5.4</v>
      </c>
      <c r="AE87" s="87"/>
    </row>
    <row r="88" spans="1:31" ht="14.25" customHeight="1" outlineLevel="2" x14ac:dyDescent="0.2">
      <c r="A88" s="9" t="s">
        <v>180</v>
      </c>
      <c r="B88" s="10" t="s">
        <v>85</v>
      </c>
      <c r="C88" s="10" t="s">
        <v>27</v>
      </c>
      <c r="D88" s="10" t="s">
        <v>184</v>
      </c>
      <c r="E88" s="10" t="s">
        <v>185</v>
      </c>
      <c r="F88" s="10" t="s">
        <v>186</v>
      </c>
      <c r="G88" s="67">
        <v>6</v>
      </c>
      <c r="H88" s="10" t="s">
        <v>84</v>
      </c>
      <c r="I88" s="57">
        <v>0.4</v>
      </c>
      <c r="J88" s="57">
        <f t="shared" si="31"/>
        <v>3.6</v>
      </c>
      <c r="K88" s="57">
        <v>0</v>
      </c>
      <c r="L88" s="58">
        <f t="shared" si="32"/>
        <v>3.6</v>
      </c>
      <c r="M88" s="27">
        <v>0</v>
      </c>
      <c r="N88" s="90">
        <f t="shared" si="25"/>
        <v>2</v>
      </c>
      <c r="O88" s="91">
        <f t="shared" si="26"/>
        <v>2</v>
      </c>
      <c r="P88" s="23">
        <v>20</v>
      </c>
      <c r="Q88" s="11">
        <v>0.5</v>
      </c>
      <c r="R88" s="11">
        <v>0</v>
      </c>
      <c r="S88" s="12">
        <v>1</v>
      </c>
      <c r="T88" s="27">
        <v>0</v>
      </c>
      <c r="U88" s="23">
        <v>0</v>
      </c>
      <c r="V88" s="11">
        <v>0</v>
      </c>
      <c r="W88" s="11">
        <v>0</v>
      </c>
      <c r="X88" s="12">
        <v>0</v>
      </c>
      <c r="Y88" s="30">
        <v>0</v>
      </c>
      <c r="Z88" s="63">
        <f t="shared" si="27"/>
        <v>5.4</v>
      </c>
      <c r="AA88" s="34">
        <f t="shared" si="28"/>
        <v>5.4</v>
      </c>
      <c r="AB88" s="12">
        <f t="shared" si="29"/>
        <v>0</v>
      </c>
      <c r="AC88" s="75">
        <f t="shared" si="30"/>
        <v>5.4</v>
      </c>
      <c r="AE88" s="87"/>
    </row>
    <row r="89" spans="1:31" ht="14.25" customHeight="1" outlineLevel="2" x14ac:dyDescent="0.2">
      <c r="A89" s="9" t="s">
        <v>180</v>
      </c>
      <c r="B89" s="10" t="s">
        <v>8</v>
      </c>
      <c r="C89" s="10" t="s">
        <v>27</v>
      </c>
      <c r="D89" s="10" t="s">
        <v>184</v>
      </c>
      <c r="E89" s="10" t="s">
        <v>185</v>
      </c>
      <c r="F89" s="10" t="s">
        <v>186</v>
      </c>
      <c r="G89" s="67">
        <v>6</v>
      </c>
      <c r="H89" s="10" t="s">
        <v>84</v>
      </c>
      <c r="I89" s="57">
        <v>0.4</v>
      </c>
      <c r="J89" s="57">
        <f t="shared" si="31"/>
        <v>3.6</v>
      </c>
      <c r="K89" s="57">
        <v>0</v>
      </c>
      <c r="L89" s="58">
        <f t="shared" si="32"/>
        <v>3.6</v>
      </c>
      <c r="M89" s="27">
        <v>0</v>
      </c>
      <c r="N89" s="90">
        <f t="shared" si="25"/>
        <v>2</v>
      </c>
      <c r="O89" s="91">
        <f t="shared" si="26"/>
        <v>2</v>
      </c>
      <c r="P89" s="23">
        <v>80</v>
      </c>
      <c r="Q89" s="11">
        <v>1</v>
      </c>
      <c r="R89" s="11">
        <v>0</v>
      </c>
      <c r="S89" s="12">
        <v>4</v>
      </c>
      <c r="T89" s="27">
        <v>0</v>
      </c>
      <c r="U89" s="23">
        <v>0</v>
      </c>
      <c r="V89" s="11">
        <v>0</v>
      </c>
      <c r="W89" s="11">
        <v>0</v>
      </c>
      <c r="X89" s="12">
        <v>0</v>
      </c>
      <c r="Y89" s="30">
        <v>0</v>
      </c>
      <c r="Z89" s="63">
        <f t="shared" si="27"/>
        <v>18</v>
      </c>
      <c r="AA89" s="34">
        <f t="shared" si="28"/>
        <v>18</v>
      </c>
      <c r="AB89" s="12">
        <f t="shared" si="29"/>
        <v>0</v>
      </c>
      <c r="AC89" s="75">
        <f t="shared" si="30"/>
        <v>18</v>
      </c>
      <c r="AE89" s="87"/>
    </row>
    <row r="90" spans="1:31" ht="14.25" customHeight="1" outlineLevel="2" x14ac:dyDescent="0.2">
      <c r="A90" s="9" t="s">
        <v>180</v>
      </c>
      <c r="B90" s="10" t="s">
        <v>14</v>
      </c>
      <c r="C90" s="10" t="s">
        <v>43</v>
      </c>
      <c r="D90" s="10" t="s">
        <v>187</v>
      </c>
      <c r="E90" s="10" t="s">
        <v>188</v>
      </c>
      <c r="F90" s="10" t="s">
        <v>189</v>
      </c>
      <c r="G90" s="67">
        <v>6</v>
      </c>
      <c r="H90" s="10" t="s">
        <v>84</v>
      </c>
      <c r="I90" s="57">
        <v>0.25</v>
      </c>
      <c r="J90" s="57">
        <f t="shared" si="31"/>
        <v>2.25</v>
      </c>
      <c r="K90" s="57">
        <v>0</v>
      </c>
      <c r="L90" s="58">
        <f t="shared" si="32"/>
        <v>2.25</v>
      </c>
      <c r="M90" s="27">
        <v>0</v>
      </c>
      <c r="N90" s="90">
        <f t="shared" si="25"/>
        <v>1.25</v>
      </c>
      <c r="O90" s="91">
        <f t="shared" si="26"/>
        <v>1.25</v>
      </c>
      <c r="P90" s="23">
        <v>0</v>
      </c>
      <c r="Q90" s="11">
        <v>0</v>
      </c>
      <c r="R90" s="11">
        <v>0</v>
      </c>
      <c r="S90" s="12">
        <v>0</v>
      </c>
      <c r="T90" s="27">
        <v>0</v>
      </c>
      <c r="U90" s="23">
        <v>100</v>
      </c>
      <c r="V90" s="11">
        <v>2</v>
      </c>
      <c r="W90" s="11">
        <v>0</v>
      </c>
      <c r="X90" s="12">
        <v>5</v>
      </c>
      <c r="Y90" s="30">
        <v>0</v>
      </c>
      <c r="Z90" s="63">
        <f t="shared" si="27"/>
        <v>15.75</v>
      </c>
      <c r="AA90" s="34">
        <f t="shared" si="28"/>
        <v>0</v>
      </c>
      <c r="AB90" s="12">
        <f t="shared" si="29"/>
        <v>15.75</v>
      </c>
      <c r="AC90" s="75">
        <f t="shared" si="30"/>
        <v>15.75</v>
      </c>
    </row>
    <row r="91" spans="1:31" ht="14.25" customHeight="1" outlineLevel="2" x14ac:dyDescent="0.2">
      <c r="A91" s="9" t="s">
        <v>180</v>
      </c>
      <c r="B91" s="10" t="s">
        <v>80</v>
      </c>
      <c r="C91" s="10" t="s">
        <v>103</v>
      </c>
      <c r="D91" s="10" t="s">
        <v>187</v>
      </c>
      <c r="E91" s="10" t="s">
        <v>188</v>
      </c>
      <c r="F91" s="10" t="s">
        <v>189</v>
      </c>
      <c r="G91" s="67">
        <v>6</v>
      </c>
      <c r="H91" s="10" t="s">
        <v>84</v>
      </c>
      <c r="I91" s="57">
        <v>0.25</v>
      </c>
      <c r="J91" s="57">
        <f t="shared" si="31"/>
        <v>2.25</v>
      </c>
      <c r="K91" s="57">
        <v>0</v>
      </c>
      <c r="L91" s="58">
        <f t="shared" si="32"/>
        <v>2.25</v>
      </c>
      <c r="M91" s="27">
        <v>0</v>
      </c>
      <c r="N91" s="90">
        <f t="shared" si="25"/>
        <v>1.25</v>
      </c>
      <c r="O91" s="91">
        <f t="shared" si="26"/>
        <v>1.25</v>
      </c>
      <c r="P91" s="23">
        <v>20</v>
      </c>
      <c r="Q91" s="11">
        <v>0.5</v>
      </c>
      <c r="R91" s="11">
        <v>0</v>
      </c>
      <c r="S91" s="12">
        <v>1</v>
      </c>
      <c r="T91" s="27">
        <v>0</v>
      </c>
      <c r="U91" s="23">
        <v>0</v>
      </c>
      <c r="V91" s="11">
        <v>0</v>
      </c>
      <c r="W91" s="11">
        <v>0</v>
      </c>
      <c r="X91" s="12">
        <v>0</v>
      </c>
      <c r="Y91" s="30">
        <v>0</v>
      </c>
      <c r="Z91" s="63">
        <f t="shared" si="27"/>
        <v>3.375</v>
      </c>
      <c r="AA91" s="34">
        <f t="shared" si="28"/>
        <v>3.375</v>
      </c>
      <c r="AB91" s="12">
        <f t="shared" si="29"/>
        <v>0</v>
      </c>
      <c r="AC91" s="75">
        <f t="shared" si="30"/>
        <v>3.375</v>
      </c>
    </row>
    <row r="92" spans="1:31" ht="14.25" customHeight="1" outlineLevel="2" x14ac:dyDescent="0.2">
      <c r="A92" s="9" t="s">
        <v>180</v>
      </c>
      <c r="B92" s="10" t="s">
        <v>85</v>
      </c>
      <c r="C92" s="10" t="s">
        <v>103</v>
      </c>
      <c r="D92" s="10" t="s">
        <v>187</v>
      </c>
      <c r="E92" s="10" t="s">
        <v>188</v>
      </c>
      <c r="F92" s="10" t="s">
        <v>189</v>
      </c>
      <c r="G92" s="67">
        <v>6</v>
      </c>
      <c r="H92" s="10" t="s">
        <v>84</v>
      </c>
      <c r="I92" s="57">
        <v>0.25</v>
      </c>
      <c r="J92" s="57">
        <f t="shared" si="31"/>
        <v>2.25</v>
      </c>
      <c r="K92" s="57">
        <v>0</v>
      </c>
      <c r="L92" s="58">
        <f t="shared" si="32"/>
        <v>2.25</v>
      </c>
      <c r="M92" s="27">
        <v>0</v>
      </c>
      <c r="N92" s="90">
        <f t="shared" si="25"/>
        <v>1.25</v>
      </c>
      <c r="O92" s="91">
        <f t="shared" si="26"/>
        <v>1.25</v>
      </c>
      <c r="P92" s="23">
        <v>20</v>
      </c>
      <c r="Q92" s="11">
        <v>0.5</v>
      </c>
      <c r="R92" s="11">
        <v>0</v>
      </c>
      <c r="S92" s="12">
        <v>1</v>
      </c>
      <c r="T92" s="27">
        <v>0</v>
      </c>
      <c r="U92" s="23">
        <v>0</v>
      </c>
      <c r="V92" s="11">
        <v>0</v>
      </c>
      <c r="W92" s="11">
        <v>0</v>
      </c>
      <c r="X92" s="12">
        <v>0</v>
      </c>
      <c r="Y92" s="30">
        <v>0</v>
      </c>
      <c r="Z92" s="63">
        <f t="shared" si="27"/>
        <v>3.375</v>
      </c>
      <c r="AA92" s="34">
        <f t="shared" si="28"/>
        <v>3.375</v>
      </c>
      <c r="AB92" s="12">
        <f t="shared" si="29"/>
        <v>0</v>
      </c>
      <c r="AC92" s="75">
        <f t="shared" si="30"/>
        <v>3.375</v>
      </c>
    </row>
    <row r="93" spans="1:31" ht="14.25" customHeight="1" outlineLevel="2" x14ac:dyDescent="0.2">
      <c r="A93" s="9" t="s">
        <v>180</v>
      </c>
      <c r="B93" s="10" t="s">
        <v>8</v>
      </c>
      <c r="C93" s="10" t="s">
        <v>103</v>
      </c>
      <c r="D93" s="10" t="s">
        <v>187</v>
      </c>
      <c r="E93" s="10" t="s">
        <v>188</v>
      </c>
      <c r="F93" s="10" t="s">
        <v>189</v>
      </c>
      <c r="G93" s="67">
        <v>6</v>
      </c>
      <c r="H93" s="10" t="s">
        <v>84</v>
      </c>
      <c r="I93" s="57">
        <v>0.25</v>
      </c>
      <c r="J93" s="57">
        <f t="shared" si="31"/>
        <v>2.25</v>
      </c>
      <c r="K93" s="57">
        <v>0</v>
      </c>
      <c r="L93" s="58">
        <f t="shared" si="32"/>
        <v>2.25</v>
      </c>
      <c r="M93" s="27">
        <v>0</v>
      </c>
      <c r="N93" s="90">
        <f t="shared" si="25"/>
        <v>1.25</v>
      </c>
      <c r="O93" s="91">
        <f t="shared" si="26"/>
        <v>1.25</v>
      </c>
      <c r="P93" s="23">
        <v>40</v>
      </c>
      <c r="Q93" s="11">
        <v>1</v>
      </c>
      <c r="R93" s="11">
        <v>0</v>
      </c>
      <c r="S93" s="12">
        <v>2</v>
      </c>
      <c r="T93" s="27">
        <v>0</v>
      </c>
      <c r="U93" s="23">
        <v>0</v>
      </c>
      <c r="V93" s="11">
        <v>0</v>
      </c>
      <c r="W93" s="11">
        <v>0</v>
      </c>
      <c r="X93" s="12">
        <v>0</v>
      </c>
      <c r="Y93" s="30">
        <v>0</v>
      </c>
      <c r="Z93" s="63">
        <f t="shared" si="27"/>
        <v>6.75</v>
      </c>
      <c r="AA93" s="34">
        <f t="shared" si="28"/>
        <v>6.75</v>
      </c>
      <c r="AB93" s="12">
        <f t="shared" si="29"/>
        <v>0</v>
      </c>
      <c r="AC93" s="75">
        <f t="shared" si="30"/>
        <v>6.75</v>
      </c>
    </row>
    <row r="94" spans="1:31" ht="14.25" customHeight="1" outlineLevel="2" x14ac:dyDescent="0.2">
      <c r="A94" s="9" t="s">
        <v>180</v>
      </c>
      <c r="B94" s="10" t="s">
        <v>8</v>
      </c>
      <c r="C94" s="10" t="s">
        <v>13</v>
      </c>
      <c r="D94" s="10" t="s">
        <v>9</v>
      </c>
      <c r="E94" s="10" t="s">
        <v>10</v>
      </c>
      <c r="F94" s="10" t="s">
        <v>11</v>
      </c>
      <c r="G94" s="67">
        <v>24</v>
      </c>
      <c r="H94" s="10" t="s">
        <v>12</v>
      </c>
      <c r="I94" s="57">
        <v>1</v>
      </c>
      <c r="J94" s="57">
        <f>$AE$2</f>
        <v>0.54</v>
      </c>
      <c r="K94" s="57">
        <v>0</v>
      </c>
      <c r="L94" s="58">
        <v>0</v>
      </c>
      <c r="M94" s="27">
        <v>0</v>
      </c>
      <c r="N94" s="90">
        <f t="shared" si="25"/>
        <v>7.4999999999999997E-2</v>
      </c>
      <c r="O94" s="91">
        <f t="shared" si="26"/>
        <v>0</v>
      </c>
      <c r="P94" s="23">
        <v>1</v>
      </c>
      <c r="Q94" s="11">
        <f>P94</f>
        <v>1</v>
      </c>
      <c r="R94" s="11">
        <v>0</v>
      </c>
      <c r="S94" s="12">
        <v>0</v>
      </c>
      <c r="T94" s="27">
        <v>0</v>
      </c>
      <c r="U94" s="23">
        <v>2</v>
      </c>
      <c r="V94" s="11">
        <f>U94</f>
        <v>2</v>
      </c>
      <c r="W94" s="11">
        <v>0</v>
      </c>
      <c r="X94" s="12">
        <v>0</v>
      </c>
      <c r="Y94" s="30">
        <v>0</v>
      </c>
      <c r="Z94" s="63">
        <f t="shared" si="27"/>
        <v>1.62</v>
      </c>
      <c r="AA94" s="34">
        <f t="shared" si="28"/>
        <v>0.54</v>
      </c>
      <c r="AB94" s="12">
        <f t="shared" si="29"/>
        <v>1.08</v>
      </c>
      <c r="AC94" s="75">
        <f t="shared" si="30"/>
        <v>1.62</v>
      </c>
    </row>
    <row r="95" spans="1:31" ht="14.25" customHeight="1" outlineLevel="2" x14ac:dyDescent="0.2">
      <c r="A95" s="9" t="s">
        <v>180</v>
      </c>
      <c r="B95" s="10" t="s">
        <v>14</v>
      </c>
      <c r="C95" s="10" t="s">
        <v>13</v>
      </c>
      <c r="D95" s="10" t="s">
        <v>28</v>
      </c>
      <c r="E95" s="10" t="s">
        <v>10</v>
      </c>
      <c r="F95" s="10" t="s">
        <v>11</v>
      </c>
      <c r="G95" s="67">
        <v>24</v>
      </c>
      <c r="H95" s="10" t="s">
        <v>12</v>
      </c>
      <c r="I95" s="57">
        <v>1</v>
      </c>
      <c r="J95" s="57">
        <f>$AE$2</f>
        <v>0.54</v>
      </c>
      <c r="K95" s="57">
        <v>0</v>
      </c>
      <c r="L95" s="58">
        <v>0</v>
      </c>
      <c r="M95" s="27">
        <v>0</v>
      </c>
      <c r="N95" s="90">
        <f t="shared" si="25"/>
        <v>7.4999999999999997E-2</v>
      </c>
      <c r="O95" s="91">
        <f t="shared" si="26"/>
        <v>0</v>
      </c>
      <c r="P95" s="23">
        <v>3</v>
      </c>
      <c r="Q95" s="11">
        <f>P95</f>
        <v>3</v>
      </c>
      <c r="R95" s="11">
        <v>0</v>
      </c>
      <c r="S95" s="12">
        <v>0</v>
      </c>
      <c r="T95" s="27">
        <v>0</v>
      </c>
      <c r="U95" s="23">
        <v>2</v>
      </c>
      <c r="V95" s="11">
        <f>U95</f>
        <v>2</v>
      </c>
      <c r="W95" s="11">
        <v>0</v>
      </c>
      <c r="X95" s="12">
        <v>0</v>
      </c>
      <c r="Y95" s="30">
        <v>0</v>
      </c>
      <c r="Z95" s="63">
        <f t="shared" si="27"/>
        <v>2.7</v>
      </c>
      <c r="AA95" s="34">
        <f t="shared" si="28"/>
        <v>1.62</v>
      </c>
      <c r="AB95" s="12">
        <f t="shared" si="29"/>
        <v>1.08</v>
      </c>
      <c r="AC95" s="75">
        <f t="shared" si="30"/>
        <v>2.7</v>
      </c>
    </row>
    <row r="96" spans="1:31" ht="14.25" customHeight="1" outlineLevel="2" x14ac:dyDescent="0.2">
      <c r="A96" s="9" t="s">
        <v>180</v>
      </c>
      <c r="B96" s="10" t="s">
        <v>80</v>
      </c>
      <c r="C96" s="10" t="s">
        <v>27</v>
      </c>
      <c r="D96" s="10" t="s">
        <v>190</v>
      </c>
      <c r="E96" s="10" t="s">
        <v>191</v>
      </c>
      <c r="F96" s="10" t="s">
        <v>192</v>
      </c>
      <c r="G96" s="67">
        <v>6</v>
      </c>
      <c r="H96" s="10" t="s">
        <v>18</v>
      </c>
      <c r="I96" s="57">
        <v>1</v>
      </c>
      <c r="J96" s="57">
        <v>13.5</v>
      </c>
      <c r="K96" s="57">
        <v>0</v>
      </c>
      <c r="L96" s="58">
        <v>4.5</v>
      </c>
      <c r="M96" s="27">
        <v>0</v>
      </c>
      <c r="N96" s="90">
        <f t="shared" si="25"/>
        <v>7.5</v>
      </c>
      <c r="O96" s="91">
        <f t="shared" si="26"/>
        <v>2.5</v>
      </c>
      <c r="P96" s="23">
        <v>30</v>
      </c>
      <c r="Q96" s="11">
        <v>1</v>
      </c>
      <c r="R96" s="11">
        <v>0</v>
      </c>
      <c r="S96" s="12">
        <v>2</v>
      </c>
      <c r="T96" s="27">
        <v>0</v>
      </c>
      <c r="U96" s="23">
        <v>0</v>
      </c>
      <c r="V96" s="11">
        <v>0</v>
      </c>
      <c r="W96" s="11">
        <v>0</v>
      </c>
      <c r="X96" s="12">
        <v>0</v>
      </c>
      <c r="Y96" s="30">
        <v>0</v>
      </c>
      <c r="Z96" s="63">
        <f t="shared" si="27"/>
        <v>22.5</v>
      </c>
      <c r="AA96" s="34">
        <f t="shared" si="28"/>
        <v>22.5</v>
      </c>
      <c r="AB96" s="12">
        <f t="shared" si="29"/>
        <v>0</v>
      </c>
      <c r="AC96" s="75">
        <f t="shared" si="30"/>
        <v>22.5</v>
      </c>
    </row>
    <row r="97" spans="1:29" ht="14.25" customHeight="1" outlineLevel="2" x14ac:dyDescent="0.2">
      <c r="A97" s="9" t="s">
        <v>180</v>
      </c>
      <c r="B97" s="10" t="s">
        <v>80</v>
      </c>
      <c r="C97" s="10" t="s">
        <v>61</v>
      </c>
      <c r="D97" s="10" t="s">
        <v>193</v>
      </c>
      <c r="E97" s="10" t="s">
        <v>194</v>
      </c>
      <c r="F97" s="10" t="s">
        <v>195</v>
      </c>
      <c r="G97" s="67">
        <v>6</v>
      </c>
      <c r="H97" s="10" t="s">
        <v>18</v>
      </c>
      <c r="I97" s="57">
        <v>1</v>
      </c>
      <c r="J97" s="57">
        <v>13.5</v>
      </c>
      <c r="K97" s="57">
        <v>0</v>
      </c>
      <c r="L97" s="58">
        <v>4.5</v>
      </c>
      <c r="M97" s="27">
        <v>0</v>
      </c>
      <c r="N97" s="90">
        <f t="shared" si="25"/>
        <v>7.5</v>
      </c>
      <c r="O97" s="91">
        <f t="shared" si="26"/>
        <v>2.5</v>
      </c>
      <c r="P97" s="23">
        <v>0</v>
      </c>
      <c r="Q97" s="11">
        <v>0</v>
      </c>
      <c r="R97" s="11">
        <v>0</v>
      </c>
      <c r="S97" s="12">
        <v>0</v>
      </c>
      <c r="T97" s="27">
        <v>0</v>
      </c>
      <c r="U97" s="23">
        <v>27</v>
      </c>
      <c r="V97" s="11">
        <v>1</v>
      </c>
      <c r="W97" s="11">
        <v>0</v>
      </c>
      <c r="X97" s="12">
        <v>3</v>
      </c>
      <c r="Y97" s="30">
        <v>0</v>
      </c>
      <c r="Z97" s="63">
        <f t="shared" si="27"/>
        <v>27</v>
      </c>
      <c r="AA97" s="34">
        <f t="shared" si="28"/>
        <v>0</v>
      </c>
      <c r="AB97" s="12">
        <f t="shared" si="29"/>
        <v>27</v>
      </c>
      <c r="AC97" s="75">
        <f t="shared" si="30"/>
        <v>27</v>
      </c>
    </row>
    <row r="98" spans="1:29" ht="14.25" customHeight="1" outlineLevel="2" x14ac:dyDescent="0.2">
      <c r="A98" s="9" t="s">
        <v>180</v>
      </c>
      <c r="B98" s="10" t="s">
        <v>80</v>
      </c>
      <c r="C98" s="10" t="s">
        <v>61</v>
      </c>
      <c r="D98" s="10" t="s">
        <v>196</v>
      </c>
      <c r="E98" s="10" t="s">
        <v>197</v>
      </c>
      <c r="F98" s="10" t="s">
        <v>198</v>
      </c>
      <c r="G98" s="67">
        <v>6</v>
      </c>
      <c r="H98" s="10" t="s">
        <v>18</v>
      </c>
      <c r="I98" s="57">
        <v>1</v>
      </c>
      <c r="J98" s="57">
        <v>13.5</v>
      </c>
      <c r="K98" s="57">
        <v>0</v>
      </c>
      <c r="L98" s="58">
        <v>4.5</v>
      </c>
      <c r="M98" s="27">
        <v>0</v>
      </c>
      <c r="N98" s="90">
        <f t="shared" si="25"/>
        <v>7.5</v>
      </c>
      <c r="O98" s="91">
        <f t="shared" si="26"/>
        <v>2.5</v>
      </c>
      <c r="P98" s="23">
        <v>0</v>
      </c>
      <c r="Q98" s="11">
        <v>0</v>
      </c>
      <c r="R98" s="11">
        <v>0</v>
      </c>
      <c r="S98" s="12">
        <v>0</v>
      </c>
      <c r="T98" s="27">
        <v>0</v>
      </c>
      <c r="U98" s="23">
        <v>45</v>
      </c>
      <c r="V98" s="11">
        <v>1</v>
      </c>
      <c r="W98" s="11">
        <v>0</v>
      </c>
      <c r="X98" s="12">
        <v>3</v>
      </c>
      <c r="Y98" s="30">
        <v>0</v>
      </c>
      <c r="Z98" s="63">
        <f t="shared" si="27"/>
        <v>27</v>
      </c>
      <c r="AA98" s="34">
        <f t="shared" si="28"/>
        <v>0</v>
      </c>
      <c r="AB98" s="12">
        <f t="shared" si="29"/>
        <v>27</v>
      </c>
      <c r="AC98" s="75">
        <f t="shared" si="30"/>
        <v>27</v>
      </c>
    </row>
    <row r="99" spans="1:29" ht="14.25" customHeight="1" outlineLevel="2" x14ac:dyDescent="0.2">
      <c r="A99" s="9" t="s">
        <v>180</v>
      </c>
      <c r="B99" s="10" t="s">
        <v>80</v>
      </c>
      <c r="C99" s="10" t="s">
        <v>43</v>
      </c>
      <c r="D99" s="10" t="s">
        <v>199</v>
      </c>
      <c r="E99" s="10" t="s">
        <v>200</v>
      </c>
      <c r="F99" s="10" t="s">
        <v>201</v>
      </c>
      <c r="G99" s="67">
        <v>6</v>
      </c>
      <c r="H99" s="10" t="s">
        <v>18</v>
      </c>
      <c r="I99" s="57">
        <v>1</v>
      </c>
      <c r="J99" s="57">
        <v>9</v>
      </c>
      <c r="K99" s="57">
        <v>0</v>
      </c>
      <c r="L99" s="58">
        <v>9</v>
      </c>
      <c r="M99" s="27">
        <v>0</v>
      </c>
      <c r="N99" s="90">
        <f t="shared" si="25"/>
        <v>5</v>
      </c>
      <c r="O99" s="91">
        <f t="shared" si="26"/>
        <v>5</v>
      </c>
      <c r="P99" s="23">
        <v>0</v>
      </c>
      <c r="Q99" s="11">
        <v>0</v>
      </c>
      <c r="R99" s="11">
        <v>0</v>
      </c>
      <c r="S99" s="12">
        <v>0</v>
      </c>
      <c r="T99" s="27">
        <v>0</v>
      </c>
      <c r="U99" s="23">
        <v>24</v>
      </c>
      <c r="V99" s="11">
        <v>2</v>
      </c>
      <c r="W99" s="11">
        <v>0</v>
      </c>
      <c r="X99" s="12">
        <v>2</v>
      </c>
      <c r="Y99" s="30">
        <v>0</v>
      </c>
      <c r="Z99" s="63">
        <f t="shared" si="27"/>
        <v>36</v>
      </c>
      <c r="AA99" s="34">
        <f t="shared" si="28"/>
        <v>0</v>
      </c>
      <c r="AB99" s="12">
        <f t="shared" si="29"/>
        <v>36</v>
      </c>
      <c r="AC99" s="75">
        <f t="shared" si="30"/>
        <v>36</v>
      </c>
    </row>
    <row r="100" spans="1:29" ht="14.25" customHeight="1" outlineLevel="2" x14ac:dyDescent="0.2">
      <c r="A100" s="9" t="s">
        <v>180</v>
      </c>
      <c r="B100" s="10" t="s">
        <v>80</v>
      </c>
      <c r="C100" s="10" t="s">
        <v>43</v>
      </c>
      <c r="D100" s="10" t="s">
        <v>202</v>
      </c>
      <c r="E100" s="10" t="s">
        <v>203</v>
      </c>
      <c r="F100" s="10" t="s">
        <v>204</v>
      </c>
      <c r="G100" s="67">
        <v>6</v>
      </c>
      <c r="H100" s="10" t="s">
        <v>18</v>
      </c>
      <c r="I100" s="57">
        <v>1</v>
      </c>
      <c r="J100" s="57">
        <v>13.5</v>
      </c>
      <c r="K100" s="57">
        <v>0</v>
      </c>
      <c r="L100" s="58">
        <v>4.5</v>
      </c>
      <c r="M100" s="27">
        <v>0</v>
      </c>
      <c r="N100" s="90">
        <f t="shared" si="25"/>
        <v>7.5</v>
      </c>
      <c r="O100" s="91">
        <f t="shared" si="26"/>
        <v>2.5</v>
      </c>
      <c r="P100" s="23">
        <v>0</v>
      </c>
      <c r="Q100" s="11">
        <v>0</v>
      </c>
      <c r="R100" s="11">
        <v>0</v>
      </c>
      <c r="S100" s="12">
        <v>0</v>
      </c>
      <c r="T100" s="27">
        <v>0</v>
      </c>
      <c r="U100" s="23">
        <v>24</v>
      </c>
      <c r="V100" s="11">
        <v>1</v>
      </c>
      <c r="W100" s="11">
        <v>0</v>
      </c>
      <c r="X100" s="12">
        <v>2</v>
      </c>
      <c r="Y100" s="30">
        <v>0</v>
      </c>
      <c r="Z100" s="63">
        <f t="shared" si="27"/>
        <v>22.5</v>
      </c>
      <c r="AA100" s="34">
        <f t="shared" si="28"/>
        <v>0</v>
      </c>
      <c r="AB100" s="12">
        <f t="shared" si="29"/>
        <v>22.5</v>
      </c>
      <c r="AC100" s="75">
        <f t="shared" si="30"/>
        <v>22.5</v>
      </c>
    </row>
    <row r="101" spans="1:29" ht="14.25" customHeight="1" outlineLevel="2" x14ac:dyDescent="0.2">
      <c r="A101" s="9" t="s">
        <v>180</v>
      </c>
      <c r="B101" s="10" t="s">
        <v>80</v>
      </c>
      <c r="C101" s="10" t="s">
        <v>43</v>
      </c>
      <c r="D101" s="10" t="s">
        <v>205</v>
      </c>
      <c r="E101" s="10" t="s">
        <v>206</v>
      </c>
      <c r="F101" s="10" t="s">
        <v>207</v>
      </c>
      <c r="G101" s="67">
        <v>6</v>
      </c>
      <c r="H101" s="10" t="s">
        <v>18</v>
      </c>
      <c r="I101" s="57">
        <v>1</v>
      </c>
      <c r="J101" s="57">
        <v>13.5</v>
      </c>
      <c r="K101" s="57">
        <v>0</v>
      </c>
      <c r="L101" s="58">
        <v>4.5</v>
      </c>
      <c r="M101" s="27">
        <v>0</v>
      </c>
      <c r="N101" s="90">
        <f t="shared" si="25"/>
        <v>7.5</v>
      </c>
      <c r="O101" s="91">
        <f t="shared" si="26"/>
        <v>2.5</v>
      </c>
      <c r="P101" s="23">
        <v>0</v>
      </c>
      <c r="Q101" s="11">
        <v>0</v>
      </c>
      <c r="R101" s="11">
        <v>0</v>
      </c>
      <c r="S101" s="12">
        <v>0</v>
      </c>
      <c r="T101" s="27">
        <v>0</v>
      </c>
      <c r="U101" s="23">
        <v>24</v>
      </c>
      <c r="V101" s="11">
        <v>1</v>
      </c>
      <c r="W101" s="11">
        <v>0</v>
      </c>
      <c r="X101" s="12">
        <v>2</v>
      </c>
      <c r="Y101" s="30">
        <v>0</v>
      </c>
      <c r="Z101" s="63">
        <f t="shared" si="27"/>
        <v>22.5</v>
      </c>
      <c r="AA101" s="34">
        <f t="shared" si="28"/>
        <v>0</v>
      </c>
      <c r="AB101" s="12">
        <f t="shared" si="29"/>
        <v>22.5</v>
      </c>
      <c r="AC101" s="75">
        <f t="shared" si="30"/>
        <v>22.5</v>
      </c>
    </row>
    <row r="102" spans="1:29" ht="14.25" customHeight="1" outlineLevel="2" x14ac:dyDescent="0.2">
      <c r="A102" s="9" t="s">
        <v>180</v>
      </c>
      <c r="B102" s="10" t="s">
        <v>80</v>
      </c>
      <c r="C102" s="10" t="s">
        <v>27</v>
      </c>
      <c r="D102" s="10" t="s">
        <v>208</v>
      </c>
      <c r="E102" s="10" t="s">
        <v>209</v>
      </c>
      <c r="F102" s="10" t="s">
        <v>210</v>
      </c>
      <c r="G102" s="67">
        <v>6</v>
      </c>
      <c r="H102" s="10" t="s">
        <v>18</v>
      </c>
      <c r="I102" s="57">
        <v>1</v>
      </c>
      <c r="J102" s="57">
        <v>13.5</v>
      </c>
      <c r="K102" s="57">
        <v>0</v>
      </c>
      <c r="L102" s="58">
        <v>4.5</v>
      </c>
      <c r="M102" s="27">
        <v>0</v>
      </c>
      <c r="N102" s="90">
        <f t="shared" si="25"/>
        <v>7.5</v>
      </c>
      <c r="O102" s="91">
        <f t="shared" si="26"/>
        <v>2.5</v>
      </c>
      <c r="P102" s="23">
        <v>36</v>
      </c>
      <c r="Q102" s="11">
        <v>1</v>
      </c>
      <c r="R102" s="11">
        <v>0</v>
      </c>
      <c r="S102" s="12">
        <v>3</v>
      </c>
      <c r="T102" s="27">
        <v>0</v>
      </c>
      <c r="U102" s="23">
        <v>0</v>
      </c>
      <c r="V102" s="11">
        <v>0</v>
      </c>
      <c r="W102" s="11">
        <v>0</v>
      </c>
      <c r="X102" s="12">
        <v>0</v>
      </c>
      <c r="Y102" s="30">
        <v>0</v>
      </c>
      <c r="Z102" s="63">
        <f t="shared" si="27"/>
        <v>27</v>
      </c>
      <c r="AA102" s="34">
        <f t="shared" si="28"/>
        <v>27</v>
      </c>
      <c r="AB102" s="12">
        <f t="shared" si="29"/>
        <v>0</v>
      </c>
      <c r="AC102" s="75">
        <f t="shared" si="30"/>
        <v>27</v>
      </c>
    </row>
    <row r="103" spans="1:29" ht="14.25" customHeight="1" outlineLevel="2" x14ac:dyDescent="0.2">
      <c r="A103" s="9" t="s">
        <v>180</v>
      </c>
      <c r="B103" s="10" t="s">
        <v>80</v>
      </c>
      <c r="C103" s="10" t="s">
        <v>43</v>
      </c>
      <c r="D103" s="10" t="s">
        <v>211</v>
      </c>
      <c r="E103" s="10" t="s">
        <v>212</v>
      </c>
      <c r="F103" s="10" t="s">
        <v>213</v>
      </c>
      <c r="G103" s="67">
        <v>6</v>
      </c>
      <c r="H103" s="10" t="s">
        <v>18</v>
      </c>
      <c r="I103" s="57">
        <v>1</v>
      </c>
      <c r="J103" s="57">
        <v>13.5</v>
      </c>
      <c r="K103" s="57">
        <v>0</v>
      </c>
      <c r="L103" s="58">
        <v>4.5</v>
      </c>
      <c r="M103" s="27">
        <v>0</v>
      </c>
      <c r="N103" s="90">
        <f t="shared" si="25"/>
        <v>7.5</v>
      </c>
      <c r="O103" s="91">
        <f t="shared" si="26"/>
        <v>2.5</v>
      </c>
      <c r="P103" s="23">
        <v>0</v>
      </c>
      <c r="Q103" s="11">
        <v>0</v>
      </c>
      <c r="R103" s="11">
        <v>0</v>
      </c>
      <c r="S103" s="12">
        <v>0</v>
      </c>
      <c r="T103" s="27">
        <v>0</v>
      </c>
      <c r="U103" s="23">
        <v>36</v>
      </c>
      <c r="V103" s="11">
        <v>1</v>
      </c>
      <c r="W103" s="11">
        <v>0</v>
      </c>
      <c r="X103" s="12">
        <v>3</v>
      </c>
      <c r="Y103" s="30">
        <v>0</v>
      </c>
      <c r="Z103" s="63">
        <f t="shared" si="27"/>
        <v>27</v>
      </c>
      <c r="AA103" s="34">
        <f t="shared" si="28"/>
        <v>0</v>
      </c>
      <c r="AB103" s="12">
        <f t="shared" si="29"/>
        <v>27</v>
      </c>
      <c r="AC103" s="75">
        <f t="shared" si="30"/>
        <v>27</v>
      </c>
    </row>
    <row r="104" spans="1:29" ht="14.25" customHeight="1" outlineLevel="2" x14ac:dyDescent="0.2">
      <c r="A104" s="9" t="s">
        <v>180</v>
      </c>
      <c r="B104" s="10" t="s">
        <v>80</v>
      </c>
      <c r="C104" s="10" t="s">
        <v>43</v>
      </c>
      <c r="D104" s="10" t="s">
        <v>214</v>
      </c>
      <c r="E104" s="10" t="s">
        <v>215</v>
      </c>
      <c r="F104" s="10" t="s">
        <v>216</v>
      </c>
      <c r="G104" s="67">
        <v>6</v>
      </c>
      <c r="H104" s="10" t="s">
        <v>18</v>
      </c>
      <c r="I104" s="57">
        <v>1</v>
      </c>
      <c r="J104" s="57">
        <v>13.5</v>
      </c>
      <c r="K104" s="57">
        <v>0</v>
      </c>
      <c r="L104" s="58">
        <v>4.5</v>
      </c>
      <c r="M104" s="27">
        <v>0</v>
      </c>
      <c r="N104" s="90">
        <f t="shared" si="25"/>
        <v>7.5</v>
      </c>
      <c r="O104" s="91">
        <f t="shared" si="26"/>
        <v>2.5</v>
      </c>
      <c r="P104" s="23">
        <v>0</v>
      </c>
      <c r="Q104" s="11">
        <v>0</v>
      </c>
      <c r="R104" s="11">
        <v>0</v>
      </c>
      <c r="S104" s="12">
        <v>0</v>
      </c>
      <c r="T104" s="27">
        <v>0</v>
      </c>
      <c r="U104" s="23">
        <v>36</v>
      </c>
      <c r="V104" s="11">
        <v>1</v>
      </c>
      <c r="W104" s="11">
        <v>0</v>
      </c>
      <c r="X104" s="12">
        <v>4</v>
      </c>
      <c r="Y104" s="30">
        <v>0</v>
      </c>
      <c r="Z104" s="63">
        <f t="shared" si="27"/>
        <v>31.5</v>
      </c>
      <c r="AA104" s="34">
        <f t="shared" si="28"/>
        <v>0</v>
      </c>
      <c r="AB104" s="12">
        <f t="shared" si="29"/>
        <v>31.5</v>
      </c>
      <c r="AC104" s="75">
        <f t="shared" si="30"/>
        <v>31.5</v>
      </c>
    </row>
    <row r="105" spans="1:29" ht="14.25" customHeight="1" outlineLevel="2" x14ac:dyDescent="0.2">
      <c r="A105" s="9" t="s">
        <v>180</v>
      </c>
      <c r="B105" s="10" t="s">
        <v>80</v>
      </c>
      <c r="C105" s="10" t="s">
        <v>13</v>
      </c>
      <c r="D105" s="10" t="s">
        <v>217</v>
      </c>
      <c r="E105" s="10" t="s">
        <v>10</v>
      </c>
      <c r="F105" s="10" t="s">
        <v>11</v>
      </c>
      <c r="G105" s="67">
        <v>24</v>
      </c>
      <c r="H105" s="10" t="s">
        <v>12</v>
      </c>
      <c r="I105" s="57">
        <v>1</v>
      </c>
      <c r="J105" s="57">
        <f>$AE$2</f>
        <v>0.54</v>
      </c>
      <c r="K105" s="57">
        <v>0</v>
      </c>
      <c r="L105" s="58">
        <v>0</v>
      </c>
      <c r="M105" s="27">
        <v>0</v>
      </c>
      <c r="N105" s="90">
        <f t="shared" si="25"/>
        <v>7.4999999999999997E-2</v>
      </c>
      <c r="O105" s="91">
        <f t="shared" si="26"/>
        <v>0</v>
      </c>
      <c r="P105" s="23">
        <v>4</v>
      </c>
      <c r="Q105" s="11">
        <f>P105</f>
        <v>4</v>
      </c>
      <c r="R105" s="11">
        <v>0</v>
      </c>
      <c r="S105" s="12">
        <v>0</v>
      </c>
      <c r="T105" s="27">
        <v>0</v>
      </c>
      <c r="U105" s="23">
        <v>6</v>
      </c>
      <c r="V105" s="11">
        <f>U105</f>
        <v>6</v>
      </c>
      <c r="W105" s="11">
        <v>0</v>
      </c>
      <c r="X105" s="12">
        <v>0</v>
      </c>
      <c r="Y105" s="30">
        <v>0</v>
      </c>
      <c r="Z105" s="63">
        <f t="shared" si="27"/>
        <v>5.4</v>
      </c>
      <c r="AA105" s="34">
        <f t="shared" si="28"/>
        <v>2.16</v>
      </c>
      <c r="AB105" s="12">
        <f t="shared" si="29"/>
        <v>3.24</v>
      </c>
      <c r="AC105" s="75">
        <f t="shared" si="30"/>
        <v>5.4</v>
      </c>
    </row>
    <row r="106" spans="1:29" ht="14.25" customHeight="1" outlineLevel="2" x14ac:dyDescent="0.2">
      <c r="A106" s="9" t="s">
        <v>180</v>
      </c>
      <c r="B106" s="10" t="s">
        <v>85</v>
      </c>
      <c r="C106" s="10" t="s">
        <v>61</v>
      </c>
      <c r="D106" s="10" t="s">
        <v>218</v>
      </c>
      <c r="E106" s="10" t="s">
        <v>219</v>
      </c>
      <c r="F106" s="10" t="s">
        <v>220</v>
      </c>
      <c r="G106" s="67">
        <v>6</v>
      </c>
      <c r="H106" s="10" t="s">
        <v>18</v>
      </c>
      <c r="I106" s="57">
        <v>1</v>
      </c>
      <c r="J106" s="57">
        <v>13.5</v>
      </c>
      <c r="K106" s="57">
        <v>0</v>
      </c>
      <c r="L106" s="58">
        <v>4.5</v>
      </c>
      <c r="M106" s="27">
        <v>0</v>
      </c>
      <c r="N106" s="90">
        <f t="shared" si="25"/>
        <v>7.5</v>
      </c>
      <c r="O106" s="91">
        <f t="shared" si="26"/>
        <v>2.5</v>
      </c>
      <c r="P106" s="23">
        <v>0</v>
      </c>
      <c r="Q106" s="11">
        <v>0</v>
      </c>
      <c r="R106" s="11">
        <v>0</v>
      </c>
      <c r="S106" s="12">
        <v>0</v>
      </c>
      <c r="T106" s="27">
        <v>0</v>
      </c>
      <c r="U106" s="23">
        <v>54</v>
      </c>
      <c r="V106" s="11">
        <v>1</v>
      </c>
      <c r="W106" s="11">
        <v>0</v>
      </c>
      <c r="X106" s="12">
        <v>6</v>
      </c>
      <c r="Y106" s="30">
        <v>0</v>
      </c>
      <c r="Z106" s="63">
        <f t="shared" si="27"/>
        <v>40.5</v>
      </c>
      <c r="AA106" s="34">
        <f t="shared" si="28"/>
        <v>0</v>
      </c>
      <c r="AB106" s="12">
        <f t="shared" si="29"/>
        <v>40.5</v>
      </c>
      <c r="AC106" s="75">
        <f t="shared" si="30"/>
        <v>40.5</v>
      </c>
    </row>
    <row r="107" spans="1:29" ht="14.25" customHeight="1" outlineLevel="2" x14ac:dyDescent="0.2">
      <c r="A107" s="9" t="s">
        <v>180</v>
      </c>
      <c r="B107" s="10" t="s">
        <v>85</v>
      </c>
      <c r="C107" s="10" t="s">
        <v>13</v>
      </c>
      <c r="D107" s="10" t="s">
        <v>147</v>
      </c>
      <c r="E107" s="10" t="s">
        <v>10</v>
      </c>
      <c r="F107" s="10" t="s">
        <v>11</v>
      </c>
      <c r="G107" s="67">
        <v>24</v>
      </c>
      <c r="H107" s="10" t="s">
        <v>12</v>
      </c>
      <c r="I107" s="57">
        <v>1</v>
      </c>
      <c r="J107" s="57">
        <f>$AE$2</f>
        <v>0.54</v>
      </c>
      <c r="K107" s="57">
        <v>0</v>
      </c>
      <c r="L107" s="58">
        <v>0</v>
      </c>
      <c r="M107" s="27">
        <v>0</v>
      </c>
      <c r="N107" s="90">
        <f t="shared" si="25"/>
        <v>7.4999999999999997E-2</v>
      </c>
      <c r="O107" s="91">
        <f t="shared" si="26"/>
        <v>0</v>
      </c>
      <c r="P107" s="23">
        <v>2</v>
      </c>
      <c r="Q107" s="11">
        <f>P107</f>
        <v>2</v>
      </c>
      <c r="R107" s="11">
        <v>0</v>
      </c>
      <c r="S107" s="12">
        <v>0</v>
      </c>
      <c r="T107" s="27">
        <v>0</v>
      </c>
      <c r="U107" s="23">
        <v>2</v>
      </c>
      <c r="V107" s="11">
        <f>U107</f>
        <v>2</v>
      </c>
      <c r="W107" s="11">
        <v>0</v>
      </c>
      <c r="X107" s="12">
        <v>0</v>
      </c>
      <c r="Y107" s="30">
        <v>0</v>
      </c>
      <c r="Z107" s="63">
        <f t="shared" si="27"/>
        <v>2.16</v>
      </c>
      <c r="AA107" s="34">
        <f t="shared" si="28"/>
        <v>1.08</v>
      </c>
      <c r="AB107" s="12">
        <f t="shared" si="29"/>
        <v>1.08</v>
      </c>
      <c r="AC107" s="75">
        <f t="shared" si="30"/>
        <v>2.16</v>
      </c>
    </row>
    <row r="108" spans="1:29" ht="14.25" customHeight="1" outlineLevel="2" x14ac:dyDescent="0.2">
      <c r="A108" s="9" t="s">
        <v>180</v>
      </c>
      <c r="B108" s="10" t="s">
        <v>80</v>
      </c>
      <c r="C108" s="10" t="s">
        <v>103</v>
      </c>
      <c r="D108" s="10" t="s">
        <v>221</v>
      </c>
      <c r="E108" s="10" t="s">
        <v>222</v>
      </c>
      <c r="F108" s="10" t="s">
        <v>223</v>
      </c>
      <c r="G108" s="67">
        <v>6</v>
      </c>
      <c r="H108" s="10" t="s">
        <v>102</v>
      </c>
      <c r="I108" s="57">
        <v>1</v>
      </c>
      <c r="J108" s="57">
        <f t="shared" ref="J108:J113" si="33">(9+$AE$5)*I108</f>
        <v>13.5</v>
      </c>
      <c r="K108" s="57">
        <v>0</v>
      </c>
      <c r="L108" s="58">
        <v>4.5</v>
      </c>
      <c r="M108" s="27">
        <v>0</v>
      </c>
      <c r="N108" s="90">
        <f t="shared" si="25"/>
        <v>7.5</v>
      </c>
      <c r="O108" s="91">
        <f t="shared" si="26"/>
        <v>2.5</v>
      </c>
      <c r="P108" s="23">
        <v>16</v>
      </c>
      <c r="Q108" s="11">
        <v>1</v>
      </c>
      <c r="R108" s="11">
        <v>0</v>
      </c>
      <c r="S108" s="12">
        <v>1</v>
      </c>
      <c r="T108" s="27">
        <v>0</v>
      </c>
      <c r="U108" s="23">
        <v>0</v>
      </c>
      <c r="V108" s="11">
        <v>0</v>
      </c>
      <c r="W108" s="11">
        <v>0</v>
      </c>
      <c r="X108" s="12">
        <v>0</v>
      </c>
      <c r="Y108" s="30">
        <v>0</v>
      </c>
      <c r="Z108" s="63">
        <f t="shared" si="27"/>
        <v>18</v>
      </c>
      <c r="AA108" s="34">
        <f t="shared" si="28"/>
        <v>18</v>
      </c>
      <c r="AB108" s="12">
        <f t="shared" si="29"/>
        <v>0</v>
      </c>
      <c r="AC108" s="75">
        <f t="shared" si="30"/>
        <v>18</v>
      </c>
    </row>
    <row r="109" spans="1:29" ht="14.25" customHeight="1" outlineLevel="2" x14ac:dyDescent="0.2">
      <c r="A109" s="9" t="s">
        <v>180</v>
      </c>
      <c r="B109" s="10" t="s">
        <v>80</v>
      </c>
      <c r="C109" s="10" t="s">
        <v>103</v>
      </c>
      <c r="D109" s="10" t="s">
        <v>224</v>
      </c>
      <c r="E109" s="10" t="s">
        <v>225</v>
      </c>
      <c r="F109" s="10" t="s">
        <v>226</v>
      </c>
      <c r="G109" s="67">
        <v>6</v>
      </c>
      <c r="H109" s="10" t="s">
        <v>102</v>
      </c>
      <c r="I109" s="57">
        <v>1</v>
      </c>
      <c r="J109" s="57">
        <f t="shared" si="33"/>
        <v>13.5</v>
      </c>
      <c r="K109" s="57">
        <v>0</v>
      </c>
      <c r="L109" s="58">
        <v>4.5</v>
      </c>
      <c r="M109" s="27">
        <v>0</v>
      </c>
      <c r="N109" s="90">
        <f t="shared" si="25"/>
        <v>7.5</v>
      </c>
      <c r="O109" s="91">
        <f t="shared" si="26"/>
        <v>2.5</v>
      </c>
      <c r="P109" s="23">
        <v>20</v>
      </c>
      <c r="Q109" s="11">
        <v>1</v>
      </c>
      <c r="R109" s="11">
        <v>0</v>
      </c>
      <c r="S109" s="12">
        <v>1</v>
      </c>
      <c r="T109" s="27">
        <v>0</v>
      </c>
      <c r="U109" s="23">
        <v>0</v>
      </c>
      <c r="V109" s="11">
        <v>0</v>
      </c>
      <c r="W109" s="11">
        <v>0</v>
      </c>
      <c r="X109" s="12">
        <v>0</v>
      </c>
      <c r="Y109" s="30">
        <v>0</v>
      </c>
      <c r="Z109" s="63">
        <f t="shared" si="27"/>
        <v>18</v>
      </c>
      <c r="AA109" s="34">
        <f t="shared" si="28"/>
        <v>18</v>
      </c>
      <c r="AB109" s="12">
        <f t="shared" si="29"/>
        <v>0</v>
      </c>
      <c r="AC109" s="75">
        <f t="shared" si="30"/>
        <v>18</v>
      </c>
    </row>
    <row r="110" spans="1:29" ht="14.25" customHeight="1" outlineLevel="2" x14ac:dyDescent="0.2">
      <c r="A110" s="9" t="s">
        <v>180</v>
      </c>
      <c r="B110" s="10" t="s">
        <v>80</v>
      </c>
      <c r="C110" s="10" t="s">
        <v>103</v>
      </c>
      <c r="D110" s="10" t="s">
        <v>227</v>
      </c>
      <c r="E110" s="10" t="s">
        <v>228</v>
      </c>
      <c r="F110" s="10" t="s">
        <v>229</v>
      </c>
      <c r="G110" s="67">
        <v>6</v>
      </c>
      <c r="H110" s="10" t="s">
        <v>102</v>
      </c>
      <c r="I110" s="57">
        <v>1</v>
      </c>
      <c r="J110" s="57">
        <f t="shared" si="33"/>
        <v>13.5</v>
      </c>
      <c r="K110" s="57">
        <v>0</v>
      </c>
      <c r="L110" s="58">
        <v>4.5</v>
      </c>
      <c r="M110" s="27">
        <v>0</v>
      </c>
      <c r="N110" s="90">
        <f t="shared" si="25"/>
        <v>7.5</v>
      </c>
      <c r="O110" s="91">
        <f t="shared" si="26"/>
        <v>2.5</v>
      </c>
      <c r="P110" s="23">
        <v>9</v>
      </c>
      <c r="Q110" s="11">
        <v>1</v>
      </c>
      <c r="R110" s="11">
        <v>0</v>
      </c>
      <c r="S110" s="12">
        <v>1</v>
      </c>
      <c r="T110" s="27">
        <v>0</v>
      </c>
      <c r="U110" s="23">
        <v>0</v>
      </c>
      <c r="V110" s="11">
        <v>0</v>
      </c>
      <c r="W110" s="11">
        <v>0</v>
      </c>
      <c r="X110" s="12">
        <v>0</v>
      </c>
      <c r="Y110" s="30">
        <v>0</v>
      </c>
      <c r="Z110" s="63">
        <f t="shared" si="27"/>
        <v>18</v>
      </c>
      <c r="AA110" s="34">
        <f t="shared" si="28"/>
        <v>18</v>
      </c>
      <c r="AB110" s="12">
        <f t="shared" si="29"/>
        <v>0</v>
      </c>
      <c r="AC110" s="75">
        <f t="shared" si="30"/>
        <v>18</v>
      </c>
    </row>
    <row r="111" spans="1:29" ht="14.25" customHeight="1" outlineLevel="2" x14ac:dyDescent="0.2">
      <c r="A111" s="9" t="s">
        <v>180</v>
      </c>
      <c r="B111" s="10" t="s">
        <v>80</v>
      </c>
      <c r="C111" s="10" t="s">
        <v>103</v>
      </c>
      <c r="D111" s="10" t="s">
        <v>230</v>
      </c>
      <c r="E111" s="10" t="s">
        <v>231</v>
      </c>
      <c r="F111" s="10" t="s">
        <v>232</v>
      </c>
      <c r="G111" s="67">
        <v>6</v>
      </c>
      <c r="H111" s="10" t="s">
        <v>102</v>
      </c>
      <c r="I111" s="57">
        <v>1</v>
      </c>
      <c r="J111" s="57">
        <f t="shared" si="33"/>
        <v>13.5</v>
      </c>
      <c r="K111" s="57">
        <v>0</v>
      </c>
      <c r="L111" s="58">
        <v>4.5</v>
      </c>
      <c r="M111" s="27">
        <v>0</v>
      </c>
      <c r="N111" s="90">
        <f t="shared" si="25"/>
        <v>7.5</v>
      </c>
      <c r="O111" s="91">
        <f t="shared" si="26"/>
        <v>2.5</v>
      </c>
      <c r="P111" s="23">
        <v>20</v>
      </c>
      <c r="Q111" s="11">
        <v>1</v>
      </c>
      <c r="R111" s="11">
        <v>0</v>
      </c>
      <c r="S111" s="12">
        <v>1</v>
      </c>
      <c r="T111" s="27">
        <v>0</v>
      </c>
      <c r="U111" s="23">
        <v>0</v>
      </c>
      <c r="V111" s="11">
        <v>0</v>
      </c>
      <c r="W111" s="11">
        <v>0</v>
      </c>
      <c r="X111" s="12">
        <v>0</v>
      </c>
      <c r="Y111" s="30">
        <v>0</v>
      </c>
      <c r="Z111" s="63">
        <f t="shared" si="27"/>
        <v>18</v>
      </c>
      <c r="AA111" s="34">
        <f t="shared" si="28"/>
        <v>18</v>
      </c>
      <c r="AB111" s="12">
        <f t="shared" si="29"/>
        <v>0</v>
      </c>
      <c r="AC111" s="75">
        <f t="shared" si="30"/>
        <v>18</v>
      </c>
    </row>
    <row r="112" spans="1:29" ht="14.25" customHeight="1" outlineLevel="2" x14ac:dyDescent="0.2">
      <c r="A112" s="9" t="s">
        <v>180</v>
      </c>
      <c r="B112" s="10" t="s">
        <v>80</v>
      </c>
      <c r="C112" s="10" t="s">
        <v>103</v>
      </c>
      <c r="D112" s="10" t="s">
        <v>233</v>
      </c>
      <c r="E112" s="10" t="s">
        <v>234</v>
      </c>
      <c r="F112" s="10" t="s">
        <v>235</v>
      </c>
      <c r="G112" s="67">
        <v>6</v>
      </c>
      <c r="H112" s="10" t="s">
        <v>102</v>
      </c>
      <c r="I112" s="57">
        <v>1</v>
      </c>
      <c r="J112" s="57">
        <f t="shared" si="33"/>
        <v>13.5</v>
      </c>
      <c r="K112" s="57">
        <v>0</v>
      </c>
      <c r="L112" s="58">
        <v>4.5</v>
      </c>
      <c r="M112" s="27">
        <v>0</v>
      </c>
      <c r="N112" s="90">
        <f t="shared" si="25"/>
        <v>7.5</v>
      </c>
      <c r="O112" s="91">
        <f t="shared" si="26"/>
        <v>2.5</v>
      </c>
      <c r="P112" s="23">
        <v>16</v>
      </c>
      <c r="Q112" s="11">
        <v>1</v>
      </c>
      <c r="R112" s="11">
        <v>0</v>
      </c>
      <c r="S112" s="12">
        <v>1</v>
      </c>
      <c r="T112" s="27">
        <v>0</v>
      </c>
      <c r="U112" s="23">
        <v>0</v>
      </c>
      <c r="V112" s="11">
        <v>0</v>
      </c>
      <c r="W112" s="11">
        <v>0</v>
      </c>
      <c r="X112" s="12">
        <v>0</v>
      </c>
      <c r="Y112" s="30">
        <v>0</v>
      </c>
      <c r="Z112" s="63">
        <f t="shared" si="27"/>
        <v>18</v>
      </c>
      <c r="AA112" s="34">
        <f t="shared" si="28"/>
        <v>18</v>
      </c>
      <c r="AB112" s="12">
        <f t="shared" si="29"/>
        <v>0</v>
      </c>
      <c r="AC112" s="75">
        <f t="shared" si="30"/>
        <v>18</v>
      </c>
    </row>
    <row r="113" spans="1:29" ht="14.25" customHeight="1" outlineLevel="2" x14ac:dyDescent="0.2">
      <c r="A113" s="9" t="s">
        <v>180</v>
      </c>
      <c r="B113" s="10" t="s">
        <v>80</v>
      </c>
      <c r="C113" s="10" t="s">
        <v>103</v>
      </c>
      <c r="D113" s="10" t="s">
        <v>236</v>
      </c>
      <c r="E113" s="10" t="s">
        <v>237</v>
      </c>
      <c r="F113" s="10" t="s">
        <v>238</v>
      </c>
      <c r="G113" s="67">
        <v>6</v>
      </c>
      <c r="H113" s="10" t="s">
        <v>102</v>
      </c>
      <c r="I113" s="57">
        <v>1</v>
      </c>
      <c r="J113" s="57">
        <f t="shared" si="33"/>
        <v>13.5</v>
      </c>
      <c r="K113" s="57">
        <v>0</v>
      </c>
      <c r="L113" s="58">
        <v>4.5</v>
      </c>
      <c r="M113" s="27">
        <v>0</v>
      </c>
      <c r="N113" s="90">
        <f t="shared" si="25"/>
        <v>7.5</v>
      </c>
      <c r="O113" s="91">
        <f t="shared" si="26"/>
        <v>2.5</v>
      </c>
      <c r="P113" s="23">
        <v>20</v>
      </c>
      <c r="Q113" s="11">
        <v>1</v>
      </c>
      <c r="R113" s="11">
        <v>0</v>
      </c>
      <c r="S113" s="12">
        <v>1</v>
      </c>
      <c r="T113" s="27">
        <v>0</v>
      </c>
      <c r="U113" s="23">
        <v>0</v>
      </c>
      <c r="V113" s="11">
        <v>0</v>
      </c>
      <c r="W113" s="11">
        <v>0</v>
      </c>
      <c r="X113" s="12">
        <v>0</v>
      </c>
      <c r="Y113" s="30">
        <v>0</v>
      </c>
      <c r="Z113" s="63">
        <f t="shared" si="27"/>
        <v>18</v>
      </c>
      <c r="AA113" s="34">
        <f t="shared" si="28"/>
        <v>18</v>
      </c>
      <c r="AB113" s="12">
        <f t="shared" si="29"/>
        <v>0</v>
      </c>
      <c r="AC113" s="75">
        <f t="shared" si="30"/>
        <v>18</v>
      </c>
    </row>
    <row r="114" spans="1:29" ht="14.25" customHeight="1" outlineLevel="2" x14ac:dyDescent="0.2">
      <c r="A114" s="9" t="s">
        <v>180</v>
      </c>
      <c r="B114" s="10" t="s">
        <v>75</v>
      </c>
      <c r="C114" s="10" t="s">
        <v>48</v>
      </c>
      <c r="D114" s="10" t="s">
        <v>239</v>
      </c>
      <c r="E114" s="10" t="s">
        <v>240</v>
      </c>
      <c r="F114" s="10" t="s">
        <v>241</v>
      </c>
      <c r="G114" s="67">
        <v>5</v>
      </c>
      <c r="H114" s="10" t="s">
        <v>160</v>
      </c>
      <c r="I114" s="57">
        <v>1</v>
      </c>
      <c r="J114" s="57">
        <v>6.75</v>
      </c>
      <c r="K114" s="57">
        <v>0</v>
      </c>
      <c r="L114" s="58">
        <v>6.75</v>
      </c>
      <c r="M114" s="27">
        <v>0</v>
      </c>
      <c r="N114" s="90">
        <f t="shared" si="25"/>
        <v>4.5</v>
      </c>
      <c r="O114" s="91">
        <f t="shared" si="26"/>
        <v>4.5</v>
      </c>
      <c r="P114" s="23">
        <v>20</v>
      </c>
      <c r="Q114" s="11">
        <v>1</v>
      </c>
      <c r="R114" s="11">
        <v>0</v>
      </c>
      <c r="S114" s="12">
        <v>3</v>
      </c>
      <c r="T114" s="27">
        <v>0</v>
      </c>
      <c r="U114" s="23">
        <v>0</v>
      </c>
      <c r="V114" s="11">
        <v>0</v>
      </c>
      <c r="W114" s="11">
        <v>0</v>
      </c>
      <c r="X114" s="12">
        <v>0</v>
      </c>
      <c r="Y114" s="30">
        <v>0</v>
      </c>
      <c r="Z114" s="63">
        <f t="shared" si="27"/>
        <v>27</v>
      </c>
      <c r="AA114" s="34">
        <f t="shared" si="28"/>
        <v>27</v>
      </c>
      <c r="AB114" s="12">
        <f t="shared" si="29"/>
        <v>0</v>
      </c>
      <c r="AC114" s="75">
        <f t="shared" si="30"/>
        <v>27</v>
      </c>
    </row>
    <row r="115" spans="1:29" ht="14.25" customHeight="1" outlineLevel="2" x14ac:dyDescent="0.2">
      <c r="A115" s="9" t="s">
        <v>180</v>
      </c>
      <c r="B115" s="10" t="s">
        <v>75</v>
      </c>
      <c r="C115" s="10" t="s">
        <v>19</v>
      </c>
      <c r="D115" s="10" t="s">
        <v>242</v>
      </c>
      <c r="E115" s="10" t="s">
        <v>243</v>
      </c>
      <c r="F115" s="10" t="s">
        <v>244</v>
      </c>
      <c r="G115" s="67">
        <v>5</v>
      </c>
      <c r="H115" s="10" t="s">
        <v>160</v>
      </c>
      <c r="I115" s="57">
        <v>0.5</v>
      </c>
      <c r="J115" s="57">
        <f>9*I115</f>
        <v>4.5</v>
      </c>
      <c r="K115" s="57">
        <v>0</v>
      </c>
      <c r="L115" s="58">
        <f>4.5*I115</f>
        <v>2.25</v>
      </c>
      <c r="M115" s="27">
        <v>0</v>
      </c>
      <c r="N115" s="90">
        <f t="shared" si="25"/>
        <v>3</v>
      </c>
      <c r="O115" s="91">
        <f t="shared" si="26"/>
        <v>1.5</v>
      </c>
      <c r="P115" s="23">
        <v>0</v>
      </c>
      <c r="Q115" s="11">
        <v>0</v>
      </c>
      <c r="R115" s="11">
        <v>0</v>
      </c>
      <c r="S115" s="12">
        <v>0</v>
      </c>
      <c r="T115" s="27">
        <v>0</v>
      </c>
      <c r="U115" s="23">
        <v>20</v>
      </c>
      <c r="V115" s="11">
        <v>1</v>
      </c>
      <c r="W115" s="11">
        <v>0</v>
      </c>
      <c r="X115" s="12">
        <v>2</v>
      </c>
      <c r="Y115" s="30">
        <v>0</v>
      </c>
      <c r="Z115" s="63">
        <f t="shared" si="27"/>
        <v>9</v>
      </c>
      <c r="AA115" s="34">
        <f t="shared" si="28"/>
        <v>0</v>
      </c>
      <c r="AB115" s="12">
        <f t="shared" si="29"/>
        <v>9</v>
      </c>
      <c r="AC115" s="75">
        <f t="shared" si="30"/>
        <v>9</v>
      </c>
    </row>
    <row r="116" spans="1:29" ht="14.25" customHeight="1" outlineLevel="2" x14ac:dyDescent="0.2">
      <c r="A116" s="9" t="s">
        <v>180</v>
      </c>
      <c r="B116" s="10" t="s">
        <v>75</v>
      </c>
      <c r="C116" s="10" t="s">
        <v>23</v>
      </c>
      <c r="D116" s="10" t="s">
        <v>167</v>
      </c>
      <c r="E116" s="10" t="s">
        <v>168</v>
      </c>
      <c r="F116" s="10" t="s">
        <v>169</v>
      </c>
      <c r="G116" s="67">
        <v>15</v>
      </c>
      <c r="H116" s="10" t="s">
        <v>12</v>
      </c>
      <c r="I116" s="57">
        <v>1</v>
      </c>
      <c r="J116" s="57">
        <f>S393</f>
        <v>0.54</v>
      </c>
      <c r="K116" s="57">
        <v>0</v>
      </c>
      <c r="L116" s="58">
        <v>0</v>
      </c>
      <c r="M116" s="27">
        <v>0</v>
      </c>
      <c r="N116" s="90">
        <f t="shared" si="25"/>
        <v>0.12000000000000001</v>
      </c>
      <c r="O116" s="91">
        <f t="shared" si="26"/>
        <v>0</v>
      </c>
      <c r="P116" s="23">
        <v>3</v>
      </c>
      <c r="Q116" s="11">
        <f>P116</f>
        <v>3</v>
      </c>
      <c r="R116" s="11">
        <v>0</v>
      </c>
      <c r="S116" s="12">
        <v>0</v>
      </c>
      <c r="T116" s="27">
        <v>0</v>
      </c>
      <c r="U116" s="23">
        <v>0</v>
      </c>
      <c r="V116" s="11">
        <f>U116</f>
        <v>0</v>
      </c>
      <c r="W116" s="11">
        <v>0</v>
      </c>
      <c r="X116" s="12">
        <v>0</v>
      </c>
      <c r="Y116" s="30">
        <v>0</v>
      </c>
      <c r="Z116" s="63">
        <f t="shared" si="27"/>
        <v>1.62</v>
      </c>
      <c r="AA116" s="34">
        <f t="shared" si="28"/>
        <v>1.62</v>
      </c>
      <c r="AB116" s="12">
        <f t="shared" si="29"/>
        <v>0</v>
      </c>
      <c r="AC116" s="75">
        <f t="shared" si="30"/>
        <v>1.62</v>
      </c>
    </row>
    <row r="117" spans="1:29" ht="14.25" customHeight="1" outlineLevel="2" x14ac:dyDescent="0.2">
      <c r="A117" s="9" t="s">
        <v>180</v>
      </c>
      <c r="B117" s="10" t="s">
        <v>14</v>
      </c>
      <c r="C117" s="10" t="s">
        <v>13</v>
      </c>
      <c r="D117" s="10" t="s">
        <v>34</v>
      </c>
      <c r="E117" s="10" t="s">
        <v>35</v>
      </c>
      <c r="F117" s="10" t="s">
        <v>36</v>
      </c>
      <c r="G117" s="67">
        <v>12</v>
      </c>
      <c r="H117" s="10" t="s">
        <v>37</v>
      </c>
      <c r="I117" s="57">
        <v>1</v>
      </c>
      <c r="J117" s="57">
        <f>$AE$3</f>
        <v>0.05</v>
      </c>
      <c r="K117" s="57">
        <v>0</v>
      </c>
      <c r="L117" s="58">
        <v>0</v>
      </c>
      <c r="M117" s="27">
        <v>0</v>
      </c>
      <c r="N117" s="90">
        <f t="shared" si="25"/>
        <v>1.3888888888888888E-2</v>
      </c>
      <c r="O117" s="91">
        <f t="shared" si="26"/>
        <v>0</v>
      </c>
      <c r="P117" s="23">
        <v>0</v>
      </c>
      <c r="Q117" s="11">
        <v>0</v>
      </c>
      <c r="R117" s="11">
        <v>0</v>
      </c>
      <c r="S117" s="12">
        <v>0</v>
      </c>
      <c r="T117" s="27">
        <v>0</v>
      </c>
      <c r="U117" s="23">
        <v>1</v>
      </c>
      <c r="V117" s="11">
        <v>1</v>
      </c>
      <c r="W117" s="11">
        <v>0</v>
      </c>
      <c r="X117" s="12">
        <v>0</v>
      </c>
      <c r="Y117" s="30">
        <v>0</v>
      </c>
      <c r="Z117" s="63">
        <f t="shared" si="27"/>
        <v>0.05</v>
      </c>
      <c r="AA117" s="34">
        <f t="shared" si="28"/>
        <v>0</v>
      </c>
      <c r="AB117" s="12">
        <f t="shared" si="29"/>
        <v>0.05</v>
      </c>
      <c r="AC117" s="75">
        <f t="shared" si="30"/>
        <v>0.05</v>
      </c>
    </row>
    <row r="118" spans="1:29" ht="14.25" customHeight="1" outlineLevel="2" x14ac:dyDescent="0.2">
      <c r="A118" s="9" t="s">
        <v>180</v>
      </c>
      <c r="B118" s="10" t="s">
        <v>80</v>
      </c>
      <c r="C118" s="10" t="s">
        <v>13</v>
      </c>
      <c r="D118" s="10" t="s">
        <v>34</v>
      </c>
      <c r="E118" s="10" t="s">
        <v>35</v>
      </c>
      <c r="F118" s="10" t="s">
        <v>36</v>
      </c>
      <c r="G118" s="67">
        <v>12</v>
      </c>
      <c r="H118" s="10" t="s">
        <v>37</v>
      </c>
      <c r="I118" s="57">
        <v>1</v>
      </c>
      <c r="J118" s="57">
        <f>$AE$3</f>
        <v>0.05</v>
      </c>
      <c r="K118" s="57">
        <v>0</v>
      </c>
      <c r="L118" s="58">
        <v>0</v>
      </c>
      <c r="M118" s="27">
        <v>0</v>
      </c>
      <c r="N118" s="90">
        <f t="shared" si="25"/>
        <v>1.3888888888888888E-2</v>
      </c>
      <c r="O118" s="91">
        <f t="shared" si="26"/>
        <v>0</v>
      </c>
      <c r="P118" s="23">
        <v>0</v>
      </c>
      <c r="Q118" s="11">
        <v>0</v>
      </c>
      <c r="R118" s="11">
        <v>0</v>
      </c>
      <c r="S118" s="12">
        <v>0</v>
      </c>
      <c r="T118" s="27">
        <v>0</v>
      </c>
      <c r="U118" s="23">
        <v>11</v>
      </c>
      <c r="V118" s="11">
        <v>11</v>
      </c>
      <c r="W118" s="11">
        <v>0</v>
      </c>
      <c r="X118" s="12">
        <v>0</v>
      </c>
      <c r="Y118" s="30">
        <v>0</v>
      </c>
      <c r="Z118" s="63">
        <f t="shared" si="27"/>
        <v>0.55000000000000004</v>
      </c>
      <c r="AA118" s="34">
        <f t="shared" si="28"/>
        <v>0</v>
      </c>
      <c r="AB118" s="12">
        <f t="shared" si="29"/>
        <v>0.55000000000000004</v>
      </c>
      <c r="AC118" s="75">
        <f t="shared" si="30"/>
        <v>0.55000000000000004</v>
      </c>
    </row>
    <row r="119" spans="1:29" ht="14.25" customHeight="1" outlineLevel="2" x14ac:dyDescent="0.2">
      <c r="A119" s="9" t="s">
        <v>180</v>
      </c>
      <c r="B119" s="10" t="s">
        <v>85</v>
      </c>
      <c r="C119" s="10" t="s">
        <v>13</v>
      </c>
      <c r="D119" s="10" t="s">
        <v>34</v>
      </c>
      <c r="E119" s="10" t="s">
        <v>35</v>
      </c>
      <c r="F119" s="10" t="s">
        <v>36</v>
      </c>
      <c r="G119" s="67">
        <v>12</v>
      </c>
      <c r="H119" s="10" t="s">
        <v>37</v>
      </c>
      <c r="I119" s="57">
        <v>1</v>
      </c>
      <c r="J119" s="57">
        <f>$AE$3</f>
        <v>0.05</v>
      </c>
      <c r="K119" s="57">
        <v>0</v>
      </c>
      <c r="L119" s="58">
        <v>0</v>
      </c>
      <c r="M119" s="27">
        <v>0</v>
      </c>
      <c r="N119" s="90">
        <f t="shared" si="25"/>
        <v>1.3888888888888888E-2</v>
      </c>
      <c r="O119" s="91">
        <f t="shared" si="26"/>
        <v>0</v>
      </c>
      <c r="P119" s="23">
        <v>0</v>
      </c>
      <c r="Q119" s="11">
        <v>0</v>
      </c>
      <c r="R119" s="11">
        <v>0</v>
      </c>
      <c r="S119" s="12">
        <v>0</v>
      </c>
      <c r="T119" s="27">
        <v>0</v>
      </c>
      <c r="U119" s="23">
        <v>1</v>
      </c>
      <c r="V119" s="11">
        <v>1</v>
      </c>
      <c r="W119" s="11">
        <v>0</v>
      </c>
      <c r="X119" s="12">
        <v>0</v>
      </c>
      <c r="Y119" s="30">
        <v>0</v>
      </c>
      <c r="Z119" s="63">
        <f t="shared" si="27"/>
        <v>0.05</v>
      </c>
      <c r="AA119" s="34">
        <f t="shared" si="28"/>
        <v>0</v>
      </c>
      <c r="AB119" s="12">
        <f t="shared" si="29"/>
        <v>0.05</v>
      </c>
      <c r="AC119" s="75">
        <f t="shared" si="30"/>
        <v>0.05</v>
      </c>
    </row>
    <row r="120" spans="1:29" ht="14.25" customHeight="1" outlineLevel="2" x14ac:dyDescent="0.2">
      <c r="A120" s="9" t="s">
        <v>180</v>
      </c>
      <c r="B120" s="10" t="s">
        <v>8</v>
      </c>
      <c r="C120" s="10" t="s">
        <v>13</v>
      </c>
      <c r="D120" s="10" t="s">
        <v>34</v>
      </c>
      <c r="E120" s="10" t="s">
        <v>35</v>
      </c>
      <c r="F120" s="10" t="s">
        <v>36</v>
      </c>
      <c r="G120" s="67">
        <v>12</v>
      </c>
      <c r="H120" s="10" t="s">
        <v>37</v>
      </c>
      <c r="I120" s="57">
        <v>1</v>
      </c>
      <c r="J120" s="57">
        <f>$AE$3</f>
        <v>0.05</v>
      </c>
      <c r="K120" s="57">
        <v>0</v>
      </c>
      <c r="L120" s="58">
        <v>0</v>
      </c>
      <c r="M120" s="27">
        <v>0</v>
      </c>
      <c r="N120" s="90">
        <f t="shared" si="25"/>
        <v>1.3888888888888888E-2</v>
      </c>
      <c r="O120" s="91">
        <f t="shared" si="26"/>
        <v>0</v>
      </c>
      <c r="P120" s="23">
        <v>0</v>
      </c>
      <c r="Q120" s="11">
        <v>0</v>
      </c>
      <c r="R120" s="11">
        <v>0</v>
      </c>
      <c r="S120" s="12">
        <v>0</v>
      </c>
      <c r="T120" s="27">
        <v>0</v>
      </c>
      <c r="U120" s="23">
        <v>5</v>
      </c>
      <c r="V120" s="11">
        <v>5</v>
      </c>
      <c r="W120" s="11">
        <v>0</v>
      </c>
      <c r="X120" s="12">
        <v>0</v>
      </c>
      <c r="Y120" s="30">
        <v>0</v>
      </c>
      <c r="Z120" s="63">
        <f t="shared" si="27"/>
        <v>0.25</v>
      </c>
      <c r="AA120" s="34">
        <f t="shared" si="28"/>
        <v>0</v>
      </c>
      <c r="AB120" s="12">
        <f t="shared" si="29"/>
        <v>0.25</v>
      </c>
      <c r="AC120" s="75">
        <f t="shared" si="30"/>
        <v>0.25</v>
      </c>
    </row>
    <row r="121" spans="1:29" ht="14.25" customHeight="1" outlineLevel="1" x14ac:dyDescent="0.2">
      <c r="A121" s="120" t="s">
        <v>592</v>
      </c>
      <c r="B121" s="10"/>
      <c r="C121" s="10"/>
      <c r="D121" s="10"/>
      <c r="E121" s="10"/>
      <c r="F121" s="10"/>
      <c r="G121" s="67"/>
      <c r="H121" s="10"/>
      <c r="I121" s="57"/>
      <c r="J121" s="57"/>
      <c r="K121" s="57"/>
      <c r="L121" s="58"/>
      <c r="M121" s="27"/>
      <c r="N121" s="90"/>
      <c r="O121" s="91"/>
      <c r="P121" s="23"/>
      <c r="Q121" s="11"/>
      <c r="R121" s="11"/>
      <c r="S121" s="12"/>
      <c r="T121" s="27"/>
      <c r="U121" s="23"/>
      <c r="V121" s="11"/>
      <c r="W121" s="11"/>
      <c r="X121" s="12"/>
      <c r="Y121" s="30"/>
      <c r="Z121" s="63"/>
      <c r="AA121" s="34">
        <f>SUBTOTAL(9,AA83:AA120)</f>
        <v>319.32000000000005</v>
      </c>
      <c r="AB121" s="12">
        <f>SUBTOTAL(9,AB83:AB120)</f>
        <v>329.13</v>
      </c>
      <c r="AC121" s="75">
        <f>SUBTOTAL(9,AC83:AC120)</f>
        <v>648.44999999999993</v>
      </c>
    </row>
    <row r="122" spans="1:29" ht="14.25" customHeight="1" outlineLevel="2" x14ac:dyDescent="0.2">
      <c r="A122" s="9" t="s">
        <v>245</v>
      </c>
      <c r="B122" s="10" t="s">
        <v>14</v>
      </c>
      <c r="C122" s="10" t="s">
        <v>48</v>
      </c>
      <c r="D122" s="10" t="s">
        <v>246</v>
      </c>
      <c r="E122" s="10" t="s">
        <v>247</v>
      </c>
      <c r="F122" s="10" t="s">
        <v>248</v>
      </c>
      <c r="G122" s="67">
        <v>6</v>
      </c>
      <c r="H122" s="10" t="s">
        <v>249</v>
      </c>
      <c r="I122" s="57">
        <v>0.10539999999999999</v>
      </c>
      <c r="J122" s="57">
        <f>I122*13.5</f>
        <v>1.4228999999999998</v>
      </c>
      <c r="K122" s="57">
        <v>0</v>
      </c>
      <c r="L122" s="58">
        <f>I122*4.5</f>
        <v>0.47429999999999994</v>
      </c>
      <c r="M122" s="27">
        <v>0</v>
      </c>
      <c r="N122" s="90">
        <f t="shared" ref="N122:N160" si="34">J122*10/3/G122</f>
        <v>0.79049999999999987</v>
      </c>
      <c r="O122" s="91">
        <f t="shared" ref="O122:O160" si="35">L122*10/3/G122</f>
        <v>0.26349999999999996</v>
      </c>
      <c r="P122" s="23">
        <v>100</v>
      </c>
      <c r="Q122" s="11">
        <v>2</v>
      </c>
      <c r="R122" s="11">
        <v>0</v>
      </c>
      <c r="S122" s="12">
        <v>5</v>
      </c>
      <c r="T122" s="27">
        <v>0</v>
      </c>
      <c r="U122" s="23">
        <v>10</v>
      </c>
      <c r="V122" s="11">
        <v>0.33</v>
      </c>
      <c r="W122" s="11">
        <v>0</v>
      </c>
      <c r="X122" s="12">
        <v>0.5</v>
      </c>
      <c r="Y122" s="30">
        <v>0</v>
      </c>
      <c r="Z122" s="63">
        <f t="shared" ref="Z122:Z160" si="36">J122*(Q122+V122)+L122*(S122+X122)</f>
        <v>5.9240069999999996</v>
      </c>
      <c r="AA122" s="34">
        <f t="shared" ref="AA122:AA160" si="37">J122*Q122+L122*S122</f>
        <v>5.2172999999999998</v>
      </c>
      <c r="AB122" s="12">
        <f t="shared" ref="AB122:AB160" si="38">J122*V122+L122*X122</f>
        <v>0.70670699999999997</v>
      </c>
      <c r="AC122" s="75">
        <f t="shared" ref="AC122:AC160" si="39">Z122</f>
        <v>5.9240069999999996</v>
      </c>
    </row>
    <row r="123" spans="1:29" outlineLevel="2" x14ac:dyDescent="0.2">
      <c r="A123" s="9" t="s">
        <v>245</v>
      </c>
      <c r="B123" s="10" t="s">
        <v>80</v>
      </c>
      <c r="C123" s="10" t="s">
        <v>48</v>
      </c>
      <c r="D123" s="10" t="s">
        <v>246</v>
      </c>
      <c r="E123" s="10" t="s">
        <v>247</v>
      </c>
      <c r="F123" s="10" t="s">
        <v>248</v>
      </c>
      <c r="G123" s="67">
        <v>6</v>
      </c>
      <c r="H123" s="10" t="s">
        <v>249</v>
      </c>
      <c r="I123" s="57">
        <v>0.10539999999999999</v>
      </c>
      <c r="J123" s="57">
        <f>I123*13.5</f>
        <v>1.4228999999999998</v>
      </c>
      <c r="K123" s="57">
        <v>0</v>
      </c>
      <c r="L123" s="58">
        <f>I123*4.5</f>
        <v>0.47429999999999994</v>
      </c>
      <c r="M123" s="27">
        <v>0</v>
      </c>
      <c r="N123" s="90">
        <f t="shared" si="34"/>
        <v>0.79049999999999987</v>
      </c>
      <c r="O123" s="91">
        <f t="shared" si="35"/>
        <v>0.26349999999999996</v>
      </c>
      <c r="P123" s="23">
        <v>40</v>
      </c>
      <c r="Q123" s="11">
        <v>1</v>
      </c>
      <c r="R123" s="11">
        <v>0</v>
      </c>
      <c r="S123" s="12">
        <v>2</v>
      </c>
      <c r="T123" s="27">
        <v>0</v>
      </c>
      <c r="U123" s="23">
        <v>10</v>
      </c>
      <c r="V123" s="11">
        <v>0.17</v>
      </c>
      <c r="W123" s="11">
        <v>0</v>
      </c>
      <c r="X123" s="12">
        <v>0.5</v>
      </c>
      <c r="Y123" s="30">
        <v>0</v>
      </c>
      <c r="Z123" s="63">
        <f t="shared" si="36"/>
        <v>2.8505429999999996</v>
      </c>
      <c r="AA123" s="34">
        <f t="shared" si="37"/>
        <v>2.3714999999999997</v>
      </c>
      <c r="AB123" s="12">
        <f t="shared" si="38"/>
        <v>0.479043</v>
      </c>
      <c r="AC123" s="75">
        <f t="shared" si="39"/>
        <v>2.8505429999999996</v>
      </c>
    </row>
    <row r="124" spans="1:29" outlineLevel="2" x14ac:dyDescent="0.2">
      <c r="A124" s="9" t="s">
        <v>245</v>
      </c>
      <c r="B124" s="10" t="s">
        <v>85</v>
      </c>
      <c r="C124" s="10" t="s">
        <v>48</v>
      </c>
      <c r="D124" s="10" t="s">
        <v>246</v>
      </c>
      <c r="E124" s="10" t="s">
        <v>247</v>
      </c>
      <c r="F124" s="10" t="s">
        <v>248</v>
      </c>
      <c r="G124" s="67">
        <v>6</v>
      </c>
      <c r="H124" s="10" t="s">
        <v>249</v>
      </c>
      <c r="I124" s="57">
        <v>0.10539999999999999</v>
      </c>
      <c r="J124" s="57">
        <f>I124*13.5</f>
        <v>1.4228999999999998</v>
      </c>
      <c r="K124" s="57">
        <v>0</v>
      </c>
      <c r="L124" s="58">
        <f>I124*4.5</f>
        <v>0.47429999999999994</v>
      </c>
      <c r="M124" s="27">
        <v>0</v>
      </c>
      <c r="N124" s="90">
        <f t="shared" si="34"/>
        <v>0.79049999999999987</v>
      </c>
      <c r="O124" s="91">
        <f t="shared" si="35"/>
        <v>0.26349999999999996</v>
      </c>
      <c r="P124" s="23">
        <v>40</v>
      </c>
      <c r="Q124" s="11">
        <v>1</v>
      </c>
      <c r="R124" s="11">
        <v>0</v>
      </c>
      <c r="S124" s="12">
        <v>2</v>
      </c>
      <c r="T124" s="27">
        <v>0</v>
      </c>
      <c r="U124" s="23">
        <v>10</v>
      </c>
      <c r="V124" s="11">
        <v>0.17</v>
      </c>
      <c r="W124" s="11">
        <v>0</v>
      </c>
      <c r="X124" s="12">
        <v>0.5</v>
      </c>
      <c r="Y124" s="30">
        <v>0</v>
      </c>
      <c r="Z124" s="63">
        <f t="shared" si="36"/>
        <v>2.8505429999999996</v>
      </c>
      <c r="AA124" s="34">
        <f t="shared" si="37"/>
        <v>2.3714999999999997</v>
      </c>
      <c r="AB124" s="12">
        <f t="shared" si="38"/>
        <v>0.479043</v>
      </c>
      <c r="AC124" s="75">
        <f t="shared" si="39"/>
        <v>2.8505429999999996</v>
      </c>
    </row>
    <row r="125" spans="1:29" outlineLevel="2" x14ac:dyDescent="0.2">
      <c r="A125" s="9" t="s">
        <v>245</v>
      </c>
      <c r="B125" s="10" t="s">
        <v>8</v>
      </c>
      <c r="C125" s="10" t="s">
        <v>48</v>
      </c>
      <c r="D125" s="10" t="s">
        <v>246</v>
      </c>
      <c r="E125" s="10" t="s">
        <v>247</v>
      </c>
      <c r="F125" s="10" t="s">
        <v>248</v>
      </c>
      <c r="G125" s="67">
        <v>6</v>
      </c>
      <c r="H125" s="10" t="s">
        <v>249</v>
      </c>
      <c r="I125" s="57">
        <v>0.10539999999999999</v>
      </c>
      <c r="J125" s="57">
        <f>I125*13.5</f>
        <v>1.4228999999999998</v>
      </c>
      <c r="K125" s="57">
        <v>0</v>
      </c>
      <c r="L125" s="58">
        <f>I125*4.5</f>
        <v>0.47429999999999994</v>
      </c>
      <c r="M125" s="27">
        <v>0</v>
      </c>
      <c r="N125" s="90">
        <f t="shared" si="34"/>
        <v>0.79049999999999987</v>
      </c>
      <c r="O125" s="91">
        <f t="shared" si="35"/>
        <v>0.26349999999999996</v>
      </c>
      <c r="P125" s="23">
        <v>80</v>
      </c>
      <c r="Q125" s="11">
        <v>1</v>
      </c>
      <c r="R125" s="11">
        <v>0</v>
      </c>
      <c r="S125" s="12">
        <v>4</v>
      </c>
      <c r="T125" s="27">
        <v>0</v>
      </c>
      <c r="U125" s="23">
        <v>10</v>
      </c>
      <c r="V125" s="11">
        <v>0.33</v>
      </c>
      <c r="W125" s="11">
        <v>0</v>
      </c>
      <c r="X125" s="12">
        <v>0.5</v>
      </c>
      <c r="Y125" s="30">
        <v>0</v>
      </c>
      <c r="Z125" s="63">
        <f t="shared" si="36"/>
        <v>4.0268069999999998</v>
      </c>
      <c r="AA125" s="34">
        <f t="shared" si="37"/>
        <v>3.3200999999999996</v>
      </c>
      <c r="AB125" s="12">
        <f t="shared" si="38"/>
        <v>0.70670699999999997</v>
      </c>
      <c r="AC125" s="75">
        <f t="shared" si="39"/>
        <v>4.0268069999999998</v>
      </c>
    </row>
    <row r="126" spans="1:29" outlineLevel="2" x14ac:dyDescent="0.2">
      <c r="A126" s="9" t="s">
        <v>245</v>
      </c>
      <c r="B126" s="10" t="s">
        <v>14</v>
      </c>
      <c r="C126" s="10" t="s">
        <v>13</v>
      </c>
      <c r="D126" s="10" t="s">
        <v>250</v>
      </c>
      <c r="E126" s="10" t="s">
        <v>251</v>
      </c>
      <c r="F126" s="10" t="s">
        <v>252</v>
      </c>
      <c r="G126" s="67">
        <v>6</v>
      </c>
      <c r="H126" s="10" t="s">
        <v>37</v>
      </c>
      <c r="I126" s="57">
        <v>0.5</v>
      </c>
      <c r="J126" s="57">
        <f>(4.5+$AE$5)*I126</f>
        <v>4.5</v>
      </c>
      <c r="K126" s="57">
        <v>0</v>
      </c>
      <c r="L126" s="58">
        <f>9*I126</f>
        <v>4.5</v>
      </c>
      <c r="M126" s="27">
        <v>0</v>
      </c>
      <c r="N126" s="90">
        <f t="shared" si="34"/>
        <v>2.5</v>
      </c>
      <c r="O126" s="91">
        <f t="shared" si="35"/>
        <v>2.5</v>
      </c>
      <c r="P126" s="23">
        <v>0</v>
      </c>
      <c r="Q126" s="11">
        <v>0</v>
      </c>
      <c r="R126" s="11">
        <v>0</v>
      </c>
      <c r="S126" s="12">
        <v>0</v>
      </c>
      <c r="T126" s="27">
        <v>0</v>
      </c>
      <c r="U126" s="23">
        <v>8</v>
      </c>
      <c r="V126" s="11">
        <v>0.2</v>
      </c>
      <c r="W126" s="11">
        <v>0</v>
      </c>
      <c r="X126" s="12">
        <v>0.4</v>
      </c>
      <c r="Y126" s="30">
        <v>0</v>
      </c>
      <c r="Z126" s="63">
        <f t="shared" si="36"/>
        <v>2.7</v>
      </c>
      <c r="AA126" s="34">
        <f t="shared" si="37"/>
        <v>0</v>
      </c>
      <c r="AB126" s="12">
        <f t="shared" si="38"/>
        <v>2.7</v>
      </c>
      <c r="AC126" s="75">
        <f t="shared" si="39"/>
        <v>2.7</v>
      </c>
    </row>
    <row r="127" spans="1:29" outlineLevel="2" x14ac:dyDescent="0.2">
      <c r="A127" s="9" t="s">
        <v>245</v>
      </c>
      <c r="B127" s="10" t="s">
        <v>80</v>
      </c>
      <c r="C127" s="10" t="s">
        <v>13</v>
      </c>
      <c r="D127" s="10" t="s">
        <v>250</v>
      </c>
      <c r="E127" s="10" t="s">
        <v>251</v>
      </c>
      <c r="F127" s="10" t="s">
        <v>252</v>
      </c>
      <c r="G127" s="67">
        <v>6</v>
      </c>
      <c r="H127" s="10" t="s">
        <v>37</v>
      </c>
      <c r="I127" s="57">
        <v>0.5</v>
      </c>
      <c r="J127" s="57">
        <f>(4.5+$AE$5)*I127</f>
        <v>4.5</v>
      </c>
      <c r="K127" s="57">
        <v>0</v>
      </c>
      <c r="L127" s="58">
        <f>9*I127</f>
        <v>4.5</v>
      </c>
      <c r="M127" s="27">
        <v>0</v>
      </c>
      <c r="N127" s="90">
        <f t="shared" si="34"/>
        <v>2.5</v>
      </c>
      <c r="O127" s="91">
        <f t="shared" si="35"/>
        <v>2.5</v>
      </c>
      <c r="P127" s="23">
        <v>0</v>
      </c>
      <c r="Q127" s="11">
        <v>0</v>
      </c>
      <c r="R127" s="11">
        <v>0</v>
      </c>
      <c r="S127" s="12">
        <v>0</v>
      </c>
      <c r="T127" s="27">
        <v>0</v>
      </c>
      <c r="U127" s="23">
        <v>8</v>
      </c>
      <c r="V127" s="11">
        <v>0.2</v>
      </c>
      <c r="W127" s="11">
        <v>0</v>
      </c>
      <c r="X127" s="12">
        <v>0.4</v>
      </c>
      <c r="Y127" s="30">
        <v>0</v>
      </c>
      <c r="Z127" s="63">
        <f t="shared" si="36"/>
        <v>2.7</v>
      </c>
      <c r="AA127" s="34">
        <f t="shared" si="37"/>
        <v>0</v>
      </c>
      <c r="AB127" s="12">
        <f t="shared" si="38"/>
        <v>2.7</v>
      </c>
      <c r="AC127" s="75">
        <f t="shared" si="39"/>
        <v>2.7</v>
      </c>
    </row>
    <row r="128" spans="1:29" outlineLevel="2" x14ac:dyDescent="0.2">
      <c r="A128" s="9" t="s">
        <v>245</v>
      </c>
      <c r="B128" s="10" t="s">
        <v>39</v>
      </c>
      <c r="C128" s="10" t="s">
        <v>13</v>
      </c>
      <c r="D128" s="10" t="s">
        <v>250</v>
      </c>
      <c r="E128" s="10" t="s">
        <v>251</v>
      </c>
      <c r="F128" s="10" t="s">
        <v>252</v>
      </c>
      <c r="G128" s="67">
        <v>6</v>
      </c>
      <c r="H128" s="10" t="s">
        <v>37</v>
      </c>
      <c r="I128" s="57">
        <v>0.5</v>
      </c>
      <c r="J128" s="57">
        <f>(4.5+$AE$5)*I128</f>
        <v>4.5</v>
      </c>
      <c r="K128" s="57">
        <v>0</v>
      </c>
      <c r="L128" s="58">
        <f>9*I128</f>
        <v>4.5</v>
      </c>
      <c r="M128" s="27">
        <v>0</v>
      </c>
      <c r="N128" s="90">
        <f t="shared" si="34"/>
        <v>2.5</v>
      </c>
      <c r="O128" s="91">
        <f t="shared" si="35"/>
        <v>2.5</v>
      </c>
      <c r="P128" s="23">
        <v>0</v>
      </c>
      <c r="Q128" s="11">
        <v>0</v>
      </c>
      <c r="R128" s="11">
        <v>0</v>
      </c>
      <c r="S128" s="12">
        <v>0</v>
      </c>
      <c r="T128" s="27">
        <v>0</v>
      </c>
      <c r="U128" s="23">
        <v>8</v>
      </c>
      <c r="V128" s="11">
        <v>0.2</v>
      </c>
      <c r="W128" s="11">
        <v>0</v>
      </c>
      <c r="X128" s="12">
        <v>0.4</v>
      </c>
      <c r="Y128" s="30">
        <v>0</v>
      </c>
      <c r="Z128" s="63">
        <f t="shared" si="36"/>
        <v>2.7</v>
      </c>
      <c r="AA128" s="34">
        <f t="shared" si="37"/>
        <v>0</v>
      </c>
      <c r="AB128" s="12">
        <f t="shared" si="38"/>
        <v>2.7</v>
      </c>
      <c r="AC128" s="75">
        <f t="shared" si="39"/>
        <v>2.7</v>
      </c>
    </row>
    <row r="129" spans="1:29" outlineLevel="2" x14ac:dyDescent="0.2">
      <c r="A129" s="9" t="s">
        <v>245</v>
      </c>
      <c r="B129" s="10" t="s">
        <v>85</v>
      </c>
      <c r="C129" s="10" t="s">
        <v>13</v>
      </c>
      <c r="D129" s="10" t="s">
        <v>250</v>
      </c>
      <c r="E129" s="10" t="s">
        <v>251</v>
      </c>
      <c r="F129" s="10" t="s">
        <v>252</v>
      </c>
      <c r="G129" s="67">
        <v>6</v>
      </c>
      <c r="H129" s="10" t="s">
        <v>37</v>
      </c>
      <c r="I129" s="57">
        <v>0.5</v>
      </c>
      <c r="J129" s="57">
        <f>(4.5+$AE$5)*I129</f>
        <v>4.5</v>
      </c>
      <c r="K129" s="57">
        <v>0</v>
      </c>
      <c r="L129" s="58">
        <f>9*I129</f>
        <v>4.5</v>
      </c>
      <c r="M129" s="27">
        <v>0</v>
      </c>
      <c r="N129" s="90">
        <f t="shared" si="34"/>
        <v>2.5</v>
      </c>
      <c r="O129" s="91">
        <f t="shared" si="35"/>
        <v>2.5</v>
      </c>
      <c r="P129" s="23">
        <v>0</v>
      </c>
      <c r="Q129" s="11">
        <v>0</v>
      </c>
      <c r="R129" s="11">
        <v>0</v>
      </c>
      <c r="S129" s="12">
        <v>0</v>
      </c>
      <c r="T129" s="27">
        <v>0</v>
      </c>
      <c r="U129" s="23">
        <v>8</v>
      </c>
      <c r="V129" s="11">
        <v>0.2</v>
      </c>
      <c r="W129" s="11">
        <v>0</v>
      </c>
      <c r="X129" s="12">
        <v>0.4</v>
      </c>
      <c r="Y129" s="30">
        <v>0</v>
      </c>
      <c r="Z129" s="63">
        <f t="shared" si="36"/>
        <v>2.7</v>
      </c>
      <c r="AA129" s="34">
        <f t="shared" si="37"/>
        <v>0</v>
      </c>
      <c r="AB129" s="12">
        <f t="shared" si="38"/>
        <v>2.7</v>
      </c>
      <c r="AC129" s="75">
        <f t="shared" si="39"/>
        <v>2.7</v>
      </c>
    </row>
    <row r="130" spans="1:29" outlineLevel="2" x14ac:dyDescent="0.2">
      <c r="A130" s="9" t="s">
        <v>245</v>
      </c>
      <c r="B130" s="10" t="s">
        <v>8</v>
      </c>
      <c r="C130" s="10" t="s">
        <v>13</v>
      </c>
      <c r="D130" s="10" t="s">
        <v>250</v>
      </c>
      <c r="E130" s="10" t="s">
        <v>251</v>
      </c>
      <c r="F130" s="10" t="s">
        <v>252</v>
      </c>
      <c r="G130" s="67">
        <v>6</v>
      </c>
      <c r="H130" s="10" t="s">
        <v>37</v>
      </c>
      <c r="I130" s="57">
        <v>0.5</v>
      </c>
      <c r="J130" s="57">
        <f>(4.5+$AE$5)*I130</f>
        <v>4.5</v>
      </c>
      <c r="K130" s="57">
        <v>0</v>
      </c>
      <c r="L130" s="58">
        <f>9*I130</f>
        <v>4.5</v>
      </c>
      <c r="M130" s="27">
        <v>0</v>
      </c>
      <c r="N130" s="90">
        <f t="shared" si="34"/>
        <v>2.5</v>
      </c>
      <c r="O130" s="91">
        <f t="shared" si="35"/>
        <v>2.5</v>
      </c>
      <c r="P130" s="23">
        <v>0</v>
      </c>
      <c r="Q130" s="11">
        <v>0</v>
      </c>
      <c r="R130" s="11">
        <v>0</v>
      </c>
      <c r="S130" s="12">
        <v>0</v>
      </c>
      <c r="T130" s="27">
        <v>0</v>
      </c>
      <c r="U130" s="23">
        <v>8</v>
      </c>
      <c r="V130" s="11">
        <v>0.2</v>
      </c>
      <c r="W130" s="11">
        <v>0</v>
      </c>
      <c r="X130" s="12">
        <v>0.4</v>
      </c>
      <c r="Y130" s="30">
        <v>0</v>
      </c>
      <c r="Z130" s="63">
        <f t="shared" si="36"/>
        <v>2.7</v>
      </c>
      <c r="AA130" s="34">
        <f t="shared" si="37"/>
        <v>0</v>
      </c>
      <c r="AB130" s="12">
        <f t="shared" si="38"/>
        <v>2.7</v>
      </c>
      <c r="AC130" s="75">
        <f t="shared" si="39"/>
        <v>2.7</v>
      </c>
    </row>
    <row r="131" spans="1:29" outlineLevel="2" x14ac:dyDescent="0.2">
      <c r="A131" s="9" t="s">
        <v>245</v>
      </c>
      <c r="B131" s="10" t="s">
        <v>80</v>
      </c>
      <c r="C131" s="10" t="s">
        <v>61</v>
      </c>
      <c r="D131" s="10" t="s">
        <v>253</v>
      </c>
      <c r="E131" s="10" t="s">
        <v>254</v>
      </c>
      <c r="F131" s="10" t="s">
        <v>255</v>
      </c>
      <c r="G131" s="67">
        <v>6</v>
      </c>
      <c r="H131" s="10" t="s">
        <v>84</v>
      </c>
      <c r="I131" s="57">
        <v>1</v>
      </c>
      <c r="J131" s="57">
        <v>13.5</v>
      </c>
      <c r="K131" s="57">
        <v>0</v>
      </c>
      <c r="L131" s="58">
        <v>4.5</v>
      </c>
      <c r="M131" s="27">
        <v>0</v>
      </c>
      <c r="N131" s="90">
        <f t="shared" si="34"/>
        <v>7.5</v>
      </c>
      <c r="O131" s="91">
        <f t="shared" si="35"/>
        <v>2.5</v>
      </c>
      <c r="P131" s="23">
        <v>0</v>
      </c>
      <c r="Q131" s="11">
        <v>0</v>
      </c>
      <c r="R131" s="11">
        <v>0</v>
      </c>
      <c r="S131" s="12">
        <v>0</v>
      </c>
      <c r="T131" s="27">
        <v>0</v>
      </c>
      <c r="U131" s="23">
        <v>40</v>
      </c>
      <c r="V131" s="11">
        <v>0.75</v>
      </c>
      <c r="W131" s="11">
        <v>0</v>
      </c>
      <c r="X131" s="12">
        <v>2</v>
      </c>
      <c r="Y131" s="30">
        <v>0</v>
      </c>
      <c r="Z131" s="63">
        <f t="shared" si="36"/>
        <v>19.125</v>
      </c>
      <c r="AA131" s="34">
        <f t="shared" si="37"/>
        <v>0</v>
      </c>
      <c r="AB131" s="12">
        <f t="shared" si="38"/>
        <v>19.125</v>
      </c>
      <c r="AC131" s="75">
        <f t="shared" si="39"/>
        <v>19.125</v>
      </c>
    </row>
    <row r="132" spans="1:29" outlineLevel="2" x14ac:dyDescent="0.2">
      <c r="A132" s="9" t="s">
        <v>245</v>
      </c>
      <c r="B132" s="10" t="s">
        <v>85</v>
      </c>
      <c r="C132" s="10" t="s">
        <v>61</v>
      </c>
      <c r="D132" s="10" t="s">
        <v>253</v>
      </c>
      <c r="E132" s="10" t="s">
        <v>254</v>
      </c>
      <c r="F132" s="10" t="s">
        <v>255</v>
      </c>
      <c r="G132" s="67">
        <v>6</v>
      </c>
      <c r="H132" s="10" t="s">
        <v>84</v>
      </c>
      <c r="I132" s="57">
        <v>1</v>
      </c>
      <c r="J132" s="57">
        <v>13.5</v>
      </c>
      <c r="K132" s="57">
        <v>0</v>
      </c>
      <c r="L132" s="58">
        <v>4.5</v>
      </c>
      <c r="M132" s="27">
        <v>0</v>
      </c>
      <c r="N132" s="90">
        <f t="shared" si="34"/>
        <v>7.5</v>
      </c>
      <c r="O132" s="91">
        <f t="shared" si="35"/>
        <v>2.5</v>
      </c>
      <c r="P132" s="23">
        <v>0</v>
      </c>
      <c r="Q132" s="11">
        <v>0</v>
      </c>
      <c r="R132" s="11">
        <v>0</v>
      </c>
      <c r="S132" s="12">
        <v>0</v>
      </c>
      <c r="T132" s="27">
        <v>0</v>
      </c>
      <c r="U132" s="23">
        <v>40</v>
      </c>
      <c r="V132" s="11">
        <v>0.75</v>
      </c>
      <c r="W132" s="11">
        <v>0</v>
      </c>
      <c r="X132" s="12">
        <v>2</v>
      </c>
      <c r="Y132" s="30">
        <v>0</v>
      </c>
      <c r="Z132" s="63">
        <f t="shared" si="36"/>
        <v>19.125</v>
      </c>
      <c r="AA132" s="34">
        <f t="shared" si="37"/>
        <v>0</v>
      </c>
      <c r="AB132" s="12">
        <f t="shared" si="38"/>
        <v>19.125</v>
      </c>
      <c r="AC132" s="75">
        <f t="shared" si="39"/>
        <v>19.125</v>
      </c>
    </row>
    <row r="133" spans="1:29" outlineLevel="2" x14ac:dyDescent="0.2">
      <c r="A133" s="9" t="s">
        <v>245</v>
      </c>
      <c r="B133" s="10" t="s">
        <v>8</v>
      </c>
      <c r="C133" s="10" t="s">
        <v>61</v>
      </c>
      <c r="D133" s="10" t="s">
        <v>253</v>
      </c>
      <c r="E133" s="10" t="s">
        <v>254</v>
      </c>
      <c r="F133" s="10" t="s">
        <v>255</v>
      </c>
      <c r="G133" s="67">
        <v>6</v>
      </c>
      <c r="H133" s="10" t="s">
        <v>84</v>
      </c>
      <c r="I133" s="57">
        <v>1</v>
      </c>
      <c r="J133" s="57">
        <v>13.5</v>
      </c>
      <c r="K133" s="57">
        <v>0</v>
      </c>
      <c r="L133" s="58">
        <v>4.5</v>
      </c>
      <c r="M133" s="27">
        <v>0</v>
      </c>
      <c r="N133" s="90">
        <f t="shared" si="34"/>
        <v>7.5</v>
      </c>
      <c r="O133" s="91">
        <f t="shared" si="35"/>
        <v>2.5</v>
      </c>
      <c r="P133" s="23">
        <v>0</v>
      </c>
      <c r="Q133" s="11">
        <v>0</v>
      </c>
      <c r="R133" s="11">
        <v>0</v>
      </c>
      <c r="S133" s="12">
        <v>0</v>
      </c>
      <c r="T133" s="27">
        <v>0</v>
      </c>
      <c r="U133" s="23">
        <v>80</v>
      </c>
      <c r="V133" s="11">
        <v>1.5</v>
      </c>
      <c r="W133" s="11">
        <v>0</v>
      </c>
      <c r="X133" s="12">
        <v>4</v>
      </c>
      <c r="Y133" s="30">
        <v>0</v>
      </c>
      <c r="Z133" s="63">
        <f t="shared" si="36"/>
        <v>38.25</v>
      </c>
      <c r="AA133" s="34">
        <f t="shared" si="37"/>
        <v>0</v>
      </c>
      <c r="AB133" s="12">
        <f t="shared" si="38"/>
        <v>38.25</v>
      </c>
      <c r="AC133" s="75">
        <f t="shared" si="39"/>
        <v>38.25</v>
      </c>
    </row>
    <row r="134" spans="1:29" outlineLevel="2" x14ac:dyDescent="0.2">
      <c r="A134" s="9" t="s">
        <v>245</v>
      </c>
      <c r="B134" s="10" t="s">
        <v>14</v>
      </c>
      <c r="C134" s="10" t="s">
        <v>13</v>
      </c>
      <c r="D134" s="10" t="s">
        <v>28</v>
      </c>
      <c r="E134" s="10" t="s">
        <v>10</v>
      </c>
      <c r="F134" s="10" t="s">
        <v>11</v>
      </c>
      <c r="G134" s="67">
        <v>24</v>
      </c>
      <c r="H134" s="10" t="s">
        <v>12</v>
      </c>
      <c r="I134" s="57">
        <v>1</v>
      </c>
      <c r="J134" s="57">
        <f>$AE$2</f>
        <v>0.54</v>
      </c>
      <c r="K134" s="57">
        <v>0</v>
      </c>
      <c r="L134" s="58">
        <v>0</v>
      </c>
      <c r="M134" s="27">
        <v>0</v>
      </c>
      <c r="N134" s="90">
        <f t="shared" si="34"/>
        <v>7.4999999999999997E-2</v>
      </c>
      <c r="O134" s="91">
        <f t="shared" si="35"/>
        <v>0</v>
      </c>
      <c r="P134" s="23">
        <v>2</v>
      </c>
      <c r="Q134" s="11">
        <f>P134</f>
        <v>2</v>
      </c>
      <c r="R134" s="11">
        <v>0</v>
      </c>
      <c r="S134" s="12">
        <v>0</v>
      </c>
      <c r="T134" s="27">
        <v>0</v>
      </c>
      <c r="U134" s="23">
        <v>3</v>
      </c>
      <c r="V134" s="11">
        <f>U134</f>
        <v>3</v>
      </c>
      <c r="W134" s="11">
        <v>0</v>
      </c>
      <c r="X134" s="12">
        <v>0</v>
      </c>
      <c r="Y134" s="30">
        <v>0</v>
      </c>
      <c r="Z134" s="63">
        <f t="shared" si="36"/>
        <v>2.7</v>
      </c>
      <c r="AA134" s="34">
        <f t="shared" si="37"/>
        <v>1.08</v>
      </c>
      <c r="AB134" s="12">
        <f t="shared" si="38"/>
        <v>1.62</v>
      </c>
      <c r="AC134" s="75">
        <f t="shared" si="39"/>
        <v>2.7</v>
      </c>
    </row>
    <row r="135" spans="1:29" outlineLevel="2" x14ac:dyDescent="0.2">
      <c r="A135" s="9" t="s">
        <v>245</v>
      </c>
      <c r="B135" s="10" t="s">
        <v>14</v>
      </c>
      <c r="C135" s="10" t="s">
        <v>27</v>
      </c>
      <c r="D135" s="116" t="s">
        <v>576</v>
      </c>
      <c r="E135" s="10" t="s">
        <v>559</v>
      </c>
      <c r="F135" s="10" t="s">
        <v>560</v>
      </c>
      <c r="G135" s="67">
        <v>6</v>
      </c>
      <c r="H135" s="10" t="s">
        <v>84</v>
      </c>
      <c r="I135" s="57">
        <v>1</v>
      </c>
      <c r="J135" s="57">
        <v>13.5</v>
      </c>
      <c r="K135" s="57">
        <v>0</v>
      </c>
      <c r="L135" s="58">
        <v>4.5</v>
      </c>
      <c r="M135" s="27">
        <v>0</v>
      </c>
      <c r="N135" s="90">
        <f t="shared" si="34"/>
        <v>7.5</v>
      </c>
      <c r="O135" s="91">
        <f t="shared" si="35"/>
        <v>2.5</v>
      </c>
      <c r="P135" s="23">
        <v>90</v>
      </c>
      <c r="Q135" s="11">
        <v>2</v>
      </c>
      <c r="R135" s="11">
        <v>0</v>
      </c>
      <c r="S135" s="12">
        <v>5</v>
      </c>
      <c r="T135" s="27">
        <v>0</v>
      </c>
      <c r="U135" s="23">
        <v>0</v>
      </c>
      <c r="V135" s="11">
        <v>0</v>
      </c>
      <c r="W135" s="11">
        <v>0</v>
      </c>
      <c r="X135" s="12">
        <v>0</v>
      </c>
      <c r="Y135" s="30">
        <v>0</v>
      </c>
      <c r="Z135" s="63">
        <f t="shared" si="36"/>
        <v>49.5</v>
      </c>
      <c r="AA135" s="34">
        <f t="shared" si="37"/>
        <v>49.5</v>
      </c>
      <c r="AB135" s="12">
        <f t="shared" si="38"/>
        <v>0</v>
      </c>
      <c r="AC135" s="75">
        <f t="shared" si="39"/>
        <v>49.5</v>
      </c>
    </row>
    <row r="136" spans="1:29" outlineLevel="2" x14ac:dyDescent="0.2">
      <c r="A136" s="9" t="s">
        <v>245</v>
      </c>
      <c r="B136" s="10" t="s">
        <v>80</v>
      </c>
      <c r="C136" s="10" t="s">
        <v>27</v>
      </c>
      <c r="D136" s="10" t="s">
        <v>256</v>
      </c>
      <c r="E136" s="10" t="s">
        <v>257</v>
      </c>
      <c r="F136" s="10" t="s">
        <v>258</v>
      </c>
      <c r="G136" s="67">
        <v>6</v>
      </c>
      <c r="H136" s="10" t="s">
        <v>18</v>
      </c>
      <c r="I136" s="57">
        <v>1</v>
      </c>
      <c r="J136" s="57">
        <v>9</v>
      </c>
      <c r="K136" s="57">
        <v>0</v>
      </c>
      <c r="L136" s="58">
        <v>9</v>
      </c>
      <c r="M136" s="27">
        <v>0</v>
      </c>
      <c r="N136" s="90">
        <f t="shared" si="34"/>
        <v>5</v>
      </c>
      <c r="O136" s="91">
        <f t="shared" si="35"/>
        <v>5</v>
      </c>
      <c r="P136" s="23">
        <v>30</v>
      </c>
      <c r="Q136" s="11">
        <v>1</v>
      </c>
      <c r="R136" s="11">
        <v>0</v>
      </c>
      <c r="S136" s="12">
        <v>2</v>
      </c>
      <c r="T136" s="27">
        <v>0</v>
      </c>
      <c r="U136" s="23">
        <v>0</v>
      </c>
      <c r="V136" s="11">
        <v>0</v>
      </c>
      <c r="W136" s="11">
        <v>0</v>
      </c>
      <c r="X136" s="12">
        <v>0</v>
      </c>
      <c r="Y136" s="30">
        <v>0</v>
      </c>
      <c r="Z136" s="63">
        <f t="shared" si="36"/>
        <v>27</v>
      </c>
      <c r="AA136" s="34">
        <f t="shared" si="37"/>
        <v>27</v>
      </c>
      <c r="AB136" s="12">
        <f t="shared" si="38"/>
        <v>0</v>
      </c>
      <c r="AC136" s="75">
        <f t="shared" si="39"/>
        <v>27</v>
      </c>
    </row>
    <row r="137" spans="1:29" outlineLevel="2" x14ac:dyDescent="0.2">
      <c r="A137" s="9" t="s">
        <v>245</v>
      </c>
      <c r="B137" s="10" t="s">
        <v>80</v>
      </c>
      <c r="C137" s="10" t="s">
        <v>13</v>
      </c>
      <c r="D137" s="10" t="s">
        <v>217</v>
      </c>
      <c r="E137" s="10" t="s">
        <v>10</v>
      </c>
      <c r="F137" s="10" t="s">
        <v>11</v>
      </c>
      <c r="G137" s="67">
        <v>24</v>
      </c>
      <c r="H137" s="10" t="s">
        <v>12</v>
      </c>
      <c r="I137" s="57">
        <v>1</v>
      </c>
      <c r="J137" s="57">
        <f>$AE$2</f>
        <v>0.54</v>
      </c>
      <c r="K137" s="57">
        <v>0</v>
      </c>
      <c r="L137" s="58">
        <v>0</v>
      </c>
      <c r="M137" s="27">
        <v>0</v>
      </c>
      <c r="N137" s="90">
        <f t="shared" si="34"/>
        <v>7.4999999999999997E-2</v>
      </c>
      <c r="O137" s="91">
        <f t="shared" si="35"/>
        <v>0</v>
      </c>
      <c r="P137" s="23">
        <v>2</v>
      </c>
      <c r="Q137" s="11">
        <f>P137</f>
        <v>2</v>
      </c>
      <c r="R137" s="11">
        <v>0</v>
      </c>
      <c r="S137" s="12">
        <v>0</v>
      </c>
      <c r="T137" s="27">
        <v>0</v>
      </c>
      <c r="U137" s="23">
        <v>2</v>
      </c>
      <c r="V137" s="11">
        <f>U137</f>
        <v>2</v>
      </c>
      <c r="W137" s="11">
        <v>0</v>
      </c>
      <c r="X137" s="12">
        <v>0</v>
      </c>
      <c r="Y137" s="30">
        <v>0</v>
      </c>
      <c r="Z137" s="63">
        <f t="shared" si="36"/>
        <v>2.16</v>
      </c>
      <c r="AA137" s="34">
        <f t="shared" si="37"/>
        <v>1.08</v>
      </c>
      <c r="AB137" s="12">
        <f t="shared" si="38"/>
        <v>1.08</v>
      </c>
      <c r="AC137" s="75">
        <f t="shared" si="39"/>
        <v>2.16</v>
      </c>
    </row>
    <row r="138" spans="1:29" outlineLevel="2" x14ac:dyDescent="0.2">
      <c r="A138" s="9" t="s">
        <v>245</v>
      </c>
      <c r="B138" s="10" t="s">
        <v>85</v>
      </c>
      <c r="C138" s="10" t="s">
        <v>61</v>
      </c>
      <c r="D138" s="10" t="s">
        <v>259</v>
      </c>
      <c r="E138" s="10" t="s">
        <v>260</v>
      </c>
      <c r="F138" s="10" t="s">
        <v>261</v>
      </c>
      <c r="G138" s="67">
        <v>6</v>
      </c>
      <c r="H138" s="10" t="s">
        <v>18</v>
      </c>
      <c r="I138" s="57">
        <v>1</v>
      </c>
      <c r="J138" s="57">
        <v>9</v>
      </c>
      <c r="K138" s="57">
        <v>0</v>
      </c>
      <c r="L138" s="58">
        <v>9</v>
      </c>
      <c r="M138" s="27">
        <v>0</v>
      </c>
      <c r="N138" s="90">
        <f t="shared" si="34"/>
        <v>5</v>
      </c>
      <c r="O138" s="91">
        <f t="shared" si="35"/>
        <v>5</v>
      </c>
      <c r="P138" s="23">
        <v>0</v>
      </c>
      <c r="Q138" s="11">
        <v>0</v>
      </c>
      <c r="R138" s="11">
        <v>0</v>
      </c>
      <c r="S138" s="12">
        <v>0</v>
      </c>
      <c r="T138" s="27">
        <v>0</v>
      </c>
      <c r="U138" s="23">
        <v>60</v>
      </c>
      <c r="V138" s="11">
        <v>1</v>
      </c>
      <c r="W138" s="11">
        <v>0</v>
      </c>
      <c r="X138" s="12">
        <v>3</v>
      </c>
      <c r="Y138" s="30">
        <v>0</v>
      </c>
      <c r="Z138" s="63">
        <f t="shared" si="36"/>
        <v>36</v>
      </c>
      <c r="AA138" s="34">
        <f t="shared" si="37"/>
        <v>0</v>
      </c>
      <c r="AB138" s="12">
        <f t="shared" si="38"/>
        <v>36</v>
      </c>
      <c r="AC138" s="75">
        <f t="shared" si="39"/>
        <v>36</v>
      </c>
    </row>
    <row r="139" spans="1:29" outlineLevel="2" x14ac:dyDescent="0.2">
      <c r="A139" s="9" t="s">
        <v>245</v>
      </c>
      <c r="B139" s="10" t="s">
        <v>85</v>
      </c>
      <c r="C139" s="10" t="s">
        <v>27</v>
      </c>
      <c r="D139" s="10" t="s">
        <v>262</v>
      </c>
      <c r="E139" s="10" t="s">
        <v>263</v>
      </c>
      <c r="F139" s="10" t="s">
        <v>264</v>
      </c>
      <c r="G139" s="67">
        <v>6</v>
      </c>
      <c r="H139" s="10" t="s">
        <v>18</v>
      </c>
      <c r="I139" s="57">
        <v>1</v>
      </c>
      <c r="J139" s="57">
        <v>13.5</v>
      </c>
      <c r="K139" s="57">
        <v>0</v>
      </c>
      <c r="L139" s="58">
        <v>4.5</v>
      </c>
      <c r="M139" s="27">
        <v>0</v>
      </c>
      <c r="N139" s="90">
        <f t="shared" si="34"/>
        <v>7.5</v>
      </c>
      <c r="O139" s="91">
        <f t="shared" si="35"/>
        <v>2.5</v>
      </c>
      <c r="P139" s="23">
        <v>48</v>
      </c>
      <c r="Q139" s="11">
        <v>1</v>
      </c>
      <c r="R139" s="11">
        <v>0</v>
      </c>
      <c r="S139" s="12">
        <v>3</v>
      </c>
      <c r="T139" s="27">
        <v>0</v>
      </c>
      <c r="U139" s="23">
        <v>0</v>
      </c>
      <c r="V139" s="11">
        <v>0</v>
      </c>
      <c r="W139" s="11">
        <v>0</v>
      </c>
      <c r="X139" s="12">
        <v>0</v>
      </c>
      <c r="Y139" s="30">
        <v>0</v>
      </c>
      <c r="Z139" s="63">
        <f t="shared" si="36"/>
        <v>27</v>
      </c>
      <c r="AA139" s="34">
        <f t="shared" si="37"/>
        <v>27</v>
      </c>
      <c r="AB139" s="12">
        <f t="shared" si="38"/>
        <v>0</v>
      </c>
      <c r="AC139" s="75">
        <f t="shared" si="39"/>
        <v>27</v>
      </c>
    </row>
    <row r="140" spans="1:29" outlineLevel="2" x14ac:dyDescent="0.2">
      <c r="A140" s="9" t="s">
        <v>245</v>
      </c>
      <c r="B140" s="10" t="s">
        <v>85</v>
      </c>
      <c r="C140" s="10" t="s">
        <v>43</v>
      </c>
      <c r="D140" s="10" t="s">
        <v>265</v>
      </c>
      <c r="E140" s="10" t="s">
        <v>257</v>
      </c>
      <c r="F140" s="10" t="s">
        <v>258</v>
      </c>
      <c r="G140" s="67">
        <v>6</v>
      </c>
      <c r="H140" s="10" t="s">
        <v>18</v>
      </c>
      <c r="I140" s="57">
        <v>1</v>
      </c>
      <c r="J140" s="57">
        <v>9</v>
      </c>
      <c r="K140" s="57">
        <v>0</v>
      </c>
      <c r="L140" s="58">
        <v>9</v>
      </c>
      <c r="M140" s="27">
        <v>0</v>
      </c>
      <c r="N140" s="90">
        <f t="shared" si="34"/>
        <v>5</v>
      </c>
      <c r="O140" s="91">
        <f t="shared" si="35"/>
        <v>5</v>
      </c>
      <c r="P140" s="23">
        <v>0</v>
      </c>
      <c r="Q140" s="11">
        <v>0</v>
      </c>
      <c r="R140" s="11">
        <v>0</v>
      </c>
      <c r="S140" s="12">
        <v>0</v>
      </c>
      <c r="T140" s="27">
        <v>0</v>
      </c>
      <c r="U140" s="23">
        <v>40</v>
      </c>
      <c r="V140" s="11">
        <v>1</v>
      </c>
      <c r="W140" s="11">
        <v>0</v>
      </c>
      <c r="X140" s="12">
        <v>2</v>
      </c>
      <c r="Y140" s="30">
        <v>0</v>
      </c>
      <c r="Z140" s="63">
        <f t="shared" si="36"/>
        <v>27</v>
      </c>
      <c r="AA140" s="34">
        <f t="shared" si="37"/>
        <v>0</v>
      </c>
      <c r="AB140" s="12">
        <f t="shared" si="38"/>
        <v>27</v>
      </c>
      <c r="AC140" s="75">
        <f t="shared" si="39"/>
        <v>27</v>
      </c>
    </row>
    <row r="141" spans="1:29" outlineLevel="2" x14ac:dyDescent="0.2">
      <c r="A141" s="9" t="s">
        <v>245</v>
      </c>
      <c r="B141" s="10" t="s">
        <v>85</v>
      </c>
      <c r="C141" s="10" t="s">
        <v>27</v>
      </c>
      <c r="D141" s="10" t="s">
        <v>266</v>
      </c>
      <c r="E141" s="10" t="s">
        <v>267</v>
      </c>
      <c r="F141" s="10" t="s">
        <v>268</v>
      </c>
      <c r="G141" s="67">
        <v>6</v>
      </c>
      <c r="H141" s="10" t="s">
        <v>18</v>
      </c>
      <c r="I141" s="57">
        <v>1</v>
      </c>
      <c r="J141" s="57">
        <v>9</v>
      </c>
      <c r="K141" s="57">
        <v>0</v>
      </c>
      <c r="L141" s="58">
        <v>9</v>
      </c>
      <c r="M141" s="27">
        <v>0</v>
      </c>
      <c r="N141" s="90">
        <f t="shared" si="34"/>
        <v>5</v>
      </c>
      <c r="O141" s="91">
        <f t="shared" si="35"/>
        <v>5</v>
      </c>
      <c r="P141" s="23">
        <v>48</v>
      </c>
      <c r="Q141" s="11">
        <v>1</v>
      </c>
      <c r="R141" s="11">
        <v>0</v>
      </c>
      <c r="S141" s="12">
        <v>3</v>
      </c>
      <c r="T141" s="27">
        <v>0</v>
      </c>
      <c r="U141" s="23">
        <v>0</v>
      </c>
      <c r="V141" s="11">
        <v>0</v>
      </c>
      <c r="W141" s="11">
        <v>0</v>
      </c>
      <c r="X141" s="12">
        <v>0</v>
      </c>
      <c r="Y141" s="30">
        <v>0</v>
      </c>
      <c r="Z141" s="63">
        <f t="shared" si="36"/>
        <v>36</v>
      </c>
      <c r="AA141" s="34">
        <f t="shared" si="37"/>
        <v>36</v>
      </c>
      <c r="AB141" s="12">
        <f t="shared" si="38"/>
        <v>0</v>
      </c>
      <c r="AC141" s="75">
        <f t="shared" si="39"/>
        <v>36</v>
      </c>
    </row>
    <row r="142" spans="1:29" outlineLevel="2" x14ac:dyDescent="0.2">
      <c r="A142" s="9" t="s">
        <v>245</v>
      </c>
      <c r="B142" s="10" t="s">
        <v>85</v>
      </c>
      <c r="C142" s="10" t="s">
        <v>43</v>
      </c>
      <c r="D142" s="10" t="s">
        <v>269</v>
      </c>
      <c r="E142" s="10" t="s">
        <v>206</v>
      </c>
      <c r="F142" s="10" t="s">
        <v>270</v>
      </c>
      <c r="G142" s="67">
        <v>6</v>
      </c>
      <c r="H142" s="10" t="s">
        <v>18</v>
      </c>
      <c r="I142" s="57">
        <v>1</v>
      </c>
      <c r="J142" s="57">
        <v>9</v>
      </c>
      <c r="K142" s="57">
        <v>0</v>
      </c>
      <c r="L142" s="58">
        <v>9</v>
      </c>
      <c r="M142" s="27">
        <v>0</v>
      </c>
      <c r="N142" s="90">
        <f t="shared" si="34"/>
        <v>5</v>
      </c>
      <c r="O142" s="91">
        <f t="shared" si="35"/>
        <v>5</v>
      </c>
      <c r="P142" s="23">
        <v>0</v>
      </c>
      <c r="Q142" s="11">
        <v>0</v>
      </c>
      <c r="R142" s="11">
        <v>0</v>
      </c>
      <c r="S142" s="12">
        <v>0</v>
      </c>
      <c r="T142" s="27">
        <v>0</v>
      </c>
      <c r="U142" s="23">
        <v>40</v>
      </c>
      <c r="V142" s="11">
        <v>1</v>
      </c>
      <c r="W142" s="11">
        <v>0</v>
      </c>
      <c r="X142" s="12">
        <v>2</v>
      </c>
      <c r="Y142" s="30">
        <v>0</v>
      </c>
      <c r="Z142" s="63">
        <f t="shared" si="36"/>
        <v>27</v>
      </c>
      <c r="AA142" s="34">
        <f t="shared" si="37"/>
        <v>0</v>
      </c>
      <c r="AB142" s="12">
        <f t="shared" si="38"/>
        <v>27</v>
      </c>
      <c r="AC142" s="75">
        <f t="shared" si="39"/>
        <v>27</v>
      </c>
    </row>
    <row r="143" spans="1:29" outlineLevel="2" x14ac:dyDescent="0.2">
      <c r="A143" s="9" t="s">
        <v>245</v>
      </c>
      <c r="B143" s="10" t="s">
        <v>85</v>
      </c>
      <c r="C143" s="10" t="s">
        <v>13</v>
      </c>
      <c r="D143" s="10" t="s">
        <v>147</v>
      </c>
      <c r="E143" s="10" t="s">
        <v>10</v>
      </c>
      <c r="F143" s="10" t="s">
        <v>11</v>
      </c>
      <c r="G143" s="67">
        <v>24</v>
      </c>
      <c r="H143" s="10" t="s">
        <v>12</v>
      </c>
      <c r="I143" s="57">
        <v>1</v>
      </c>
      <c r="J143" s="57">
        <f>$AE$2</f>
        <v>0.54</v>
      </c>
      <c r="K143" s="57">
        <v>0</v>
      </c>
      <c r="L143" s="58">
        <v>0</v>
      </c>
      <c r="M143" s="27">
        <v>0</v>
      </c>
      <c r="N143" s="90">
        <f t="shared" si="34"/>
        <v>7.4999999999999997E-2</v>
      </c>
      <c r="O143" s="91">
        <f t="shared" si="35"/>
        <v>0</v>
      </c>
      <c r="P143" s="23">
        <v>2</v>
      </c>
      <c r="Q143" s="11">
        <f>P143</f>
        <v>2</v>
      </c>
      <c r="R143" s="11">
        <v>0</v>
      </c>
      <c r="S143" s="12">
        <v>0</v>
      </c>
      <c r="T143" s="27">
        <v>0</v>
      </c>
      <c r="U143" s="23">
        <v>4</v>
      </c>
      <c r="V143" s="11">
        <f>U143</f>
        <v>4</v>
      </c>
      <c r="W143" s="11">
        <v>0</v>
      </c>
      <c r="X143" s="12">
        <v>0</v>
      </c>
      <c r="Y143" s="30">
        <v>0</v>
      </c>
      <c r="Z143" s="63">
        <f t="shared" si="36"/>
        <v>3.24</v>
      </c>
      <c r="AA143" s="34">
        <f t="shared" si="37"/>
        <v>1.08</v>
      </c>
      <c r="AB143" s="12">
        <f t="shared" si="38"/>
        <v>2.16</v>
      </c>
      <c r="AC143" s="75">
        <f t="shared" si="39"/>
        <v>3.24</v>
      </c>
    </row>
    <row r="144" spans="1:29" outlineLevel="2" x14ac:dyDescent="0.2">
      <c r="A144" s="9" t="s">
        <v>245</v>
      </c>
      <c r="B144" s="10" t="s">
        <v>14</v>
      </c>
      <c r="C144" s="10" t="s">
        <v>103</v>
      </c>
      <c r="D144" s="10" t="s">
        <v>110</v>
      </c>
      <c r="E144" s="10" t="s">
        <v>111</v>
      </c>
      <c r="F144" s="10" t="s">
        <v>112</v>
      </c>
      <c r="G144" s="67">
        <v>6</v>
      </c>
      <c r="H144" s="10" t="s">
        <v>102</v>
      </c>
      <c r="I144" s="57">
        <v>1</v>
      </c>
      <c r="J144" s="57">
        <f>(4.5+$AE$5)*I144</f>
        <v>9</v>
      </c>
      <c r="K144" s="57">
        <v>0</v>
      </c>
      <c r="L144" s="58">
        <v>9</v>
      </c>
      <c r="M144" s="27">
        <v>0</v>
      </c>
      <c r="N144" s="90">
        <f t="shared" si="34"/>
        <v>5</v>
      </c>
      <c r="O144" s="91">
        <f t="shared" si="35"/>
        <v>5</v>
      </c>
      <c r="P144" s="23">
        <v>10</v>
      </c>
      <c r="Q144" s="11">
        <v>0.5</v>
      </c>
      <c r="R144" s="11">
        <v>0</v>
      </c>
      <c r="S144" s="12">
        <v>0.5</v>
      </c>
      <c r="T144" s="27">
        <v>0</v>
      </c>
      <c r="U144" s="23">
        <v>0</v>
      </c>
      <c r="V144" s="11">
        <v>0</v>
      </c>
      <c r="W144" s="11">
        <v>0</v>
      </c>
      <c r="X144" s="12">
        <v>0</v>
      </c>
      <c r="Y144" s="30">
        <v>0</v>
      </c>
      <c r="Z144" s="63">
        <f t="shared" si="36"/>
        <v>9</v>
      </c>
      <c r="AA144" s="34">
        <f t="shared" si="37"/>
        <v>9</v>
      </c>
      <c r="AB144" s="12">
        <f t="shared" si="38"/>
        <v>0</v>
      </c>
      <c r="AC144" s="75">
        <f t="shared" si="39"/>
        <v>9</v>
      </c>
    </row>
    <row r="145" spans="1:34" outlineLevel="2" x14ac:dyDescent="0.2">
      <c r="A145" s="9" t="s">
        <v>245</v>
      </c>
      <c r="B145" s="10" t="s">
        <v>8</v>
      </c>
      <c r="C145" s="10" t="s">
        <v>103</v>
      </c>
      <c r="D145" s="10" t="s">
        <v>110</v>
      </c>
      <c r="E145" s="10" t="s">
        <v>111</v>
      </c>
      <c r="F145" s="10" t="s">
        <v>112</v>
      </c>
      <c r="G145" s="67">
        <v>6</v>
      </c>
      <c r="H145" s="10" t="s">
        <v>102</v>
      </c>
      <c r="I145" s="57">
        <v>1</v>
      </c>
      <c r="J145" s="57">
        <f>(4.5+$AE$5)*I145</f>
        <v>9</v>
      </c>
      <c r="K145" s="57">
        <v>0</v>
      </c>
      <c r="L145" s="58">
        <v>9</v>
      </c>
      <c r="M145" s="27">
        <v>0</v>
      </c>
      <c r="N145" s="90">
        <f t="shared" si="34"/>
        <v>5</v>
      </c>
      <c r="O145" s="91">
        <f t="shared" si="35"/>
        <v>5</v>
      </c>
      <c r="P145" s="23">
        <v>10</v>
      </c>
      <c r="Q145" s="11">
        <v>0.5</v>
      </c>
      <c r="R145" s="11">
        <v>0</v>
      </c>
      <c r="S145" s="12">
        <v>0.5</v>
      </c>
      <c r="T145" s="27">
        <v>0</v>
      </c>
      <c r="U145" s="23">
        <v>0</v>
      </c>
      <c r="V145" s="11">
        <v>0</v>
      </c>
      <c r="W145" s="11">
        <v>0</v>
      </c>
      <c r="X145" s="12">
        <v>0</v>
      </c>
      <c r="Y145" s="30">
        <v>0</v>
      </c>
      <c r="Z145" s="63">
        <f t="shared" si="36"/>
        <v>9</v>
      </c>
      <c r="AA145" s="34">
        <f t="shared" si="37"/>
        <v>9</v>
      </c>
      <c r="AB145" s="12">
        <f t="shared" si="38"/>
        <v>0</v>
      </c>
      <c r="AC145" s="75">
        <f t="shared" si="39"/>
        <v>9</v>
      </c>
    </row>
    <row r="146" spans="1:34" outlineLevel="2" x14ac:dyDescent="0.2">
      <c r="A146" s="9" t="s">
        <v>245</v>
      </c>
      <c r="B146" s="10" t="s">
        <v>14</v>
      </c>
      <c r="C146" s="10" t="s">
        <v>103</v>
      </c>
      <c r="D146" s="10" t="s">
        <v>113</v>
      </c>
      <c r="E146" s="10" t="s">
        <v>114</v>
      </c>
      <c r="F146" s="10" t="s">
        <v>115</v>
      </c>
      <c r="G146" s="67">
        <v>6</v>
      </c>
      <c r="H146" s="10" t="s">
        <v>102</v>
      </c>
      <c r="I146" s="57">
        <v>1</v>
      </c>
      <c r="J146" s="57">
        <f>(9+$AE$5)*I146</f>
        <v>13.5</v>
      </c>
      <c r="K146" s="57">
        <v>0</v>
      </c>
      <c r="L146" s="58">
        <v>4.5</v>
      </c>
      <c r="M146" s="27">
        <v>0</v>
      </c>
      <c r="N146" s="90">
        <f t="shared" si="34"/>
        <v>7.5</v>
      </c>
      <c r="O146" s="91">
        <f t="shared" si="35"/>
        <v>2.5</v>
      </c>
      <c r="P146" s="23">
        <v>10</v>
      </c>
      <c r="Q146" s="11">
        <v>0.5</v>
      </c>
      <c r="R146" s="11">
        <v>0</v>
      </c>
      <c r="S146" s="12">
        <v>0.5</v>
      </c>
      <c r="T146" s="27">
        <v>0</v>
      </c>
      <c r="U146" s="23">
        <v>0</v>
      </c>
      <c r="V146" s="11">
        <v>0</v>
      </c>
      <c r="W146" s="11">
        <v>0</v>
      </c>
      <c r="X146" s="12">
        <v>0</v>
      </c>
      <c r="Y146" s="30">
        <v>0</v>
      </c>
      <c r="Z146" s="63">
        <f t="shared" si="36"/>
        <v>9</v>
      </c>
      <c r="AA146" s="34">
        <f t="shared" si="37"/>
        <v>9</v>
      </c>
      <c r="AB146" s="12">
        <f t="shared" si="38"/>
        <v>0</v>
      </c>
      <c r="AC146" s="75">
        <f t="shared" si="39"/>
        <v>9</v>
      </c>
    </row>
    <row r="147" spans="1:34" outlineLevel="2" x14ac:dyDescent="0.2">
      <c r="A147" s="9" t="s">
        <v>245</v>
      </c>
      <c r="B147" s="10" t="s">
        <v>8</v>
      </c>
      <c r="C147" s="10" t="s">
        <v>103</v>
      </c>
      <c r="D147" s="10" t="s">
        <v>113</v>
      </c>
      <c r="E147" s="10" t="s">
        <v>114</v>
      </c>
      <c r="F147" s="10" t="s">
        <v>115</v>
      </c>
      <c r="G147" s="67">
        <v>6</v>
      </c>
      <c r="H147" s="10" t="s">
        <v>102</v>
      </c>
      <c r="I147" s="57">
        <v>1</v>
      </c>
      <c r="J147" s="57">
        <f>(9+$AE$5)*I147</f>
        <v>13.5</v>
      </c>
      <c r="K147" s="57">
        <v>0</v>
      </c>
      <c r="L147" s="58">
        <v>4.5</v>
      </c>
      <c r="M147" s="27">
        <v>0</v>
      </c>
      <c r="N147" s="90">
        <f t="shared" si="34"/>
        <v>7.5</v>
      </c>
      <c r="O147" s="91">
        <f t="shared" si="35"/>
        <v>2.5</v>
      </c>
      <c r="P147" s="23">
        <v>10</v>
      </c>
      <c r="Q147" s="11">
        <v>0.5</v>
      </c>
      <c r="R147" s="11">
        <v>0</v>
      </c>
      <c r="S147" s="12">
        <v>0.5</v>
      </c>
      <c r="T147" s="27">
        <v>0</v>
      </c>
      <c r="U147" s="23">
        <v>0</v>
      </c>
      <c r="V147" s="11">
        <v>0</v>
      </c>
      <c r="W147" s="11">
        <v>0</v>
      </c>
      <c r="X147" s="12">
        <v>0</v>
      </c>
      <c r="Y147" s="30">
        <v>0</v>
      </c>
      <c r="Z147" s="63">
        <f t="shared" si="36"/>
        <v>9</v>
      </c>
      <c r="AA147" s="34">
        <f t="shared" si="37"/>
        <v>9</v>
      </c>
      <c r="AB147" s="12">
        <f t="shared" si="38"/>
        <v>0</v>
      </c>
      <c r="AC147" s="75">
        <f t="shared" si="39"/>
        <v>9</v>
      </c>
    </row>
    <row r="148" spans="1:34" outlineLevel="2" x14ac:dyDescent="0.2">
      <c r="A148" s="9" t="s">
        <v>245</v>
      </c>
      <c r="B148" s="10" t="s">
        <v>85</v>
      </c>
      <c r="C148" s="10" t="s">
        <v>103</v>
      </c>
      <c r="D148" s="10" t="s">
        <v>271</v>
      </c>
      <c r="E148" s="10" t="s">
        <v>272</v>
      </c>
      <c r="F148" s="10" t="s">
        <v>273</v>
      </c>
      <c r="G148" s="67">
        <v>6</v>
      </c>
      <c r="H148" s="10" t="s">
        <v>102</v>
      </c>
      <c r="I148" s="57">
        <v>1</v>
      </c>
      <c r="J148" s="57">
        <f>(4.5+$AE$5)*I148</f>
        <v>9</v>
      </c>
      <c r="K148" s="57">
        <v>0</v>
      </c>
      <c r="L148" s="58">
        <v>9</v>
      </c>
      <c r="M148" s="27">
        <v>0</v>
      </c>
      <c r="N148" s="90">
        <f t="shared" si="34"/>
        <v>5</v>
      </c>
      <c r="O148" s="91">
        <f t="shared" si="35"/>
        <v>5</v>
      </c>
      <c r="P148" s="23">
        <v>20</v>
      </c>
      <c r="Q148" s="11">
        <v>1</v>
      </c>
      <c r="R148" s="11">
        <v>0</v>
      </c>
      <c r="S148" s="12">
        <v>1</v>
      </c>
      <c r="T148" s="27">
        <v>0</v>
      </c>
      <c r="U148" s="23">
        <v>0</v>
      </c>
      <c r="V148" s="11">
        <v>0</v>
      </c>
      <c r="W148" s="11">
        <v>0</v>
      </c>
      <c r="X148" s="12">
        <v>0</v>
      </c>
      <c r="Y148" s="30">
        <v>0</v>
      </c>
      <c r="Z148" s="63">
        <f t="shared" si="36"/>
        <v>18</v>
      </c>
      <c r="AA148" s="34">
        <f t="shared" si="37"/>
        <v>18</v>
      </c>
      <c r="AB148" s="12">
        <f t="shared" si="38"/>
        <v>0</v>
      </c>
      <c r="AC148" s="75">
        <f t="shared" si="39"/>
        <v>18</v>
      </c>
      <c r="AE148" s="87"/>
    </row>
    <row r="149" spans="1:34" outlineLevel="2" x14ac:dyDescent="0.2">
      <c r="A149" s="9" t="s">
        <v>245</v>
      </c>
      <c r="B149" s="10" t="s">
        <v>85</v>
      </c>
      <c r="C149" s="10" t="s">
        <v>103</v>
      </c>
      <c r="D149" s="10" t="s">
        <v>274</v>
      </c>
      <c r="E149" s="10" t="s">
        <v>275</v>
      </c>
      <c r="F149" s="10" t="s">
        <v>276</v>
      </c>
      <c r="G149" s="67">
        <v>6</v>
      </c>
      <c r="H149" s="10" t="s">
        <v>102</v>
      </c>
      <c r="I149" s="57">
        <v>1</v>
      </c>
      <c r="J149" s="57">
        <f>(4.5+$AE$5)*I149</f>
        <v>9</v>
      </c>
      <c r="K149" s="57">
        <v>0</v>
      </c>
      <c r="L149" s="58">
        <v>9</v>
      </c>
      <c r="M149" s="27">
        <v>0</v>
      </c>
      <c r="N149" s="90">
        <f t="shared" si="34"/>
        <v>5</v>
      </c>
      <c r="O149" s="91">
        <f t="shared" si="35"/>
        <v>5</v>
      </c>
      <c r="P149" s="23">
        <v>20</v>
      </c>
      <c r="Q149" s="11">
        <v>1</v>
      </c>
      <c r="R149" s="11">
        <v>0</v>
      </c>
      <c r="S149" s="12">
        <v>1</v>
      </c>
      <c r="T149" s="27">
        <v>0</v>
      </c>
      <c r="U149" s="23">
        <v>0</v>
      </c>
      <c r="V149" s="11">
        <v>0</v>
      </c>
      <c r="W149" s="11">
        <v>0</v>
      </c>
      <c r="X149" s="12">
        <v>0</v>
      </c>
      <c r="Y149" s="30">
        <v>0</v>
      </c>
      <c r="Z149" s="63">
        <f t="shared" si="36"/>
        <v>18</v>
      </c>
      <c r="AA149" s="34">
        <f t="shared" si="37"/>
        <v>18</v>
      </c>
      <c r="AB149" s="12">
        <f t="shared" si="38"/>
        <v>0</v>
      </c>
      <c r="AC149" s="75">
        <f t="shared" si="39"/>
        <v>18</v>
      </c>
      <c r="AE149" s="87"/>
    </row>
    <row r="150" spans="1:34" outlineLevel="2" x14ac:dyDescent="0.2">
      <c r="A150" s="9" t="s">
        <v>245</v>
      </c>
      <c r="B150" s="10" t="s">
        <v>75</v>
      </c>
      <c r="C150" s="10" t="s">
        <v>48</v>
      </c>
      <c r="D150" s="10" t="s">
        <v>281</v>
      </c>
      <c r="E150" s="10" t="s">
        <v>282</v>
      </c>
      <c r="F150" s="10" t="s">
        <v>283</v>
      </c>
      <c r="G150" s="67">
        <v>5</v>
      </c>
      <c r="H150" s="10" t="s">
        <v>160</v>
      </c>
      <c r="I150" s="57">
        <v>1</v>
      </c>
      <c r="J150" s="57">
        <v>6.75</v>
      </c>
      <c r="K150" s="57">
        <v>0</v>
      </c>
      <c r="L150" s="58">
        <v>6.75</v>
      </c>
      <c r="M150" s="27">
        <v>0</v>
      </c>
      <c r="N150" s="90">
        <f t="shared" si="34"/>
        <v>4.5</v>
      </c>
      <c r="O150" s="91">
        <f t="shared" si="35"/>
        <v>4.5</v>
      </c>
      <c r="P150" s="23">
        <v>20</v>
      </c>
      <c r="Q150" s="11">
        <v>1</v>
      </c>
      <c r="R150" s="11">
        <v>0</v>
      </c>
      <c r="S150" s="12">
        <v>2</v>
      </c>
      <c r="T150" s="27">
        <v>0</v>
      </c>
      <c r="U150" s="23">
        <v>0</v>
      </c>
      <c r="V150" s="11">
        <v>0</v>
      </c>
      <c r="W150" s="11">
        <v>0</v>
      </c>
      <c r="X150" s="12">
        <v>0</v>
      </c>
      <c r="Y150" s="30">
        <v>0</v>
      </c>
      <c r="Z150" s="63">
        <f t="shared" si="36"/>
        <v>20.25</v>
      </c>
      <c r="AA150" s="34">
        <f t="shared" si="37"/>
        <v>20.25</v>
      </c>
      <c r="AB150" s="12">
        <f t="shared" si="38"/>
        <v>0</v>
      </c>
      <c r="AC150" s="75">
        <f t="shared" si="39"/>
        <v>20.25</v>
      </c>
      <c r="AE150" s="87"/>
    </row>
    <row r="151" spans="1:34" outlineLevel="2" x14ac:dyDescent="0.2">
      <c r="A151" s="9" t="s">
        <v>245</v>
      </c>
      <c r="B151" s="10" t="s">
        <v>75</v>
      </c>
      <c r="C151" s="10" t="s">
        <v>19</v>
      </c>
      <c r="D151" s="10" t="s">
        <v>284</v>
      </c>
      <c r="E151" s="10" t="s">
        <v>285</v>
      </c>
      <c r="F151" s="10" t="s">
        <v>286</v>
      </c>
      <c r="G151" s="67">
        <v>5</v>
      </c>
      <c r="H151" s="10" t="s">
        <v>160</v>
      </c>
      <c r="I151" s="57">
        <v>1</v>
      </c>
      <c r="J151" s="57">
        <v>6.75</v>
      </c>
      <c r="K151" s="57">
        <v>0</v>
      </c>
      <c r="L151" s="58">
        <v>6.75</v>
      </c>
      <c r="M151" s="27">
        <v>0</v>
      </c>
      <c r="N151" s="90">
        <f t="shared" si="34"/>
        <v>4.5</v>
      </c>
      <c r="O151" s="91">
        <f t="shared" si="35"/>
        <v>4.5</v>
      </c>
      <c r="P151" s="23">
        <v>0</v>
      </c>
      <c r="Q151" s="11">
        <v>0</v>
      </c>
      <c r="R151" s="11">
        <v>0</v>
      </c>
      <c r="S151" s="12">
        <v>0</v>
      </c>
      <c r="T151" s="27">
        <v>0</v>
      </c>
      <c r="U151" s="23">
        <v>20</v>
      </c>
      <c r="V151" s="11">
        <v>1</v>
      </c>
      <c r="W151" s="11">
        <v>0</v>
      </c>
      <c r="X151" s="12">
        <v>2</v>
      </c>
      <c r="Y151" s="30">
        <v>0</v>
      </c>
      <c r="Z151" s="63">
        <f t="shared" si="36"/>
        <v>20.25</v>
      </c>
      <c r="AA151" s="34">
        <f t="shared" si="37"/>
        <v>0</v>
      </c>
      <c r="AB151" s="12">
        <f t="shared" si="38"/>
        <v>20.25</v>
      </c>
      <c r="AC151" s="75">
        <f t="shared" si="39"/>
        <v>20.25</v>
      </c>
      <c r="AE151" s="87"/>
    </row>
    <row r="152" spans="1:34" outlineLevel="2" x14ac:dyDescent="0.2">
      <c r="A152" s="9" t="s">
        <v>245</v>
      </c>
      <c r="B152" s="10" t="s">
        <v>75</v>
      </c>
      <c r="C152" s="10" t="s">
        <v>19</v>
      </c>
      <c r="D152" s="10" t="s">
        <v>287</v>
      </c>
      <c r="E152" s="10" t="s">
        <v>267</v>
      </c>
      <c r="F152" s="10" t="s">
        <v>288</v>
      </c>
      <c r="G152" s="67">
        <v>5</v>
      </c>
      <c r="H152" s="10" t="s">
        <v>160</v>
      </c>
      <c r="I152" s="57">
        <v>1</v>
      </c>
      <c r="J152" s="57">
        <v>6.75</v>
      </c>
      <c r="K152" s="57">
        <v>0</v>
      </c>
      <c r="L152" s="58">
        <v>6.75</v>
      </c>
      <c r="M152" s="27">
        <v>0</v>
      </c>
      <c r="N152" s="90">
        <f t="shared" si="34"/>
        <v>4.5</v>
      </c>
      <c r="O152" s="91">
        <f t="shared" si="35"/>
        <v>4.5</v>
      </c>
      <c r="P152" s="23">
        <v>0</v>
      </c>
      <c r="Q152" s="11">
        <v>0</v>
      </c>
      <c r="R152" s="11">
        <v>0</v>
      </c>
      <c r="S152" s="12">
        <v>0</v>
      </c>
      <c r="T152" s="27">
        <v>0</v>
      </c>
      <c r="U152" s="23">
        <v>20</v>
      </c>
      <c r="V152" s="11">
        <v>1</v>
      </c>
      <c r="W152" s="11">
        <v>0</v>
      </c>
      <c r="X152" s="12">
        <v>2</v>
      </c>
      <c r="Y152" s="30">
        <v>0</v>
      </c>
      <c r="Z152" s="63">
        <f t="shared" si="36"/>
        <v>20.25</v>
      </c>
      <c r="AA152" s="34">
        <f t="shared" si="37"/>
        <v>0</v>
      </c>
      <c r="AB152" s="12">
        <f t="shared" si="38"/>
        <v>20.25</v>
      </c>
      <c r="AC152" s="75">
        <f t="shared" si="39"/>
        <v>20.25</v>
      </c>
    </row>
    <row r="153" spans="1:34" outlineLevel="2" x14ac:dyDescent="0.2">
      <c r="A153" s="9" t="s">
        <v>245</v>
      </c>
      <c r="B153" s="10" t="s">
        <v>75</v>
      </c>
      <c r="C153" s="10" t="s">
        <v>19</v>
      </c>
      <c r="D153" s="10" t="s">
        <v>164</v>
      </c>
      <c r="E153" s="10" t="s">
        <v>165</v>
      </c>
      <c r="F153" s="10" t="s">
        <v>166</v>
      </c>
      <c r="G153" s="67">
        <v>5</v>
      </c>
      <c r="H153" s="10" t="s">
        <v>160</v>
      </c>
      <c r="I153" s="57">
        <v>0.5</v>
      </c>
      <c r="J153" s="57">
        <f>4.5*I153</f>
        <v>2.25</v>
      </c>
      <c r="K153" s="57">
        <v>1</v>
      </c>
      <c r="L153" s="58">
        <f>9*I153</f>
        <v>4.5</v>
      </c>
      <c r="M153" s="27">
        <v>0</v>
      </c>
      <c r="N153" s="90">
        <f t="shared" si="34"/>
        <v>1.5</v>
      </c>
      <c r="O153" s="91">
        <f t="shared" si="35"/>
        <v>3</v>
      </c>
      <c r="P153" s="23">
        <v>0</v>
      </c>
      <c r="Q153" s="11">
        <v>0</v>
      </c>
      <c r="R153" s="11">
        <v>0</v>
      </c>
      <c r="S153" s="12">
        <v>0</v>
      </c>
      <c r="T153" s="27">
        <v>0</v>
      </c>
      <c r="U153" s="23">
        <v>20</v>
      </c>
      <c r="V153" s="11">
        <v>1</v>
      </c>
      <c r="W153" s="11">
        <v>0</v>
      </c>
      <c r="X153" s="12">
        <v>2</v>
      </c>
      <c r="Y153" s="30">
        <v>0</v>
      </c>
      <c r="Z153" s="63">
        <f t="shared" si="36"/>
        <v>11.25</v>
      </c>
      <c r="AA153" s="34">
        <f t="shared" si="37"/>
        <v>0</v>
      </c>
      <c r="AB153" s="12">
        <f t="shared" si="38"/>
        <v>11.25</v>
      </c>
      <c r="AC153" s="75">
        <f t="shared" si="39"/>
        <v>11.25</v>
      </c>
    </row>
    <row r="154" spans="1:34" outlineLevel="2" x14ac:dyDescent="0.2">
      <c r="A154" s="9" t="s">
        <v>245</v>
      </c>
      <c r="B154" s="10" t="s">
        <v>75</v>
      </c>
      <c r="C154" s="10" t="s">
        <v>19</v>
      </c>
      <c r="D154" s="10" t="s">
        <v>242</v>
      </c>
      <c r="E154" s="10" t="s">
        <v>243</v>
      </c>
      <c r="F154" s="10" t="s">
        <v>244</v>
      </c>
      <c r="G154" s="67">
        <v>5</v>
      </c>
      <c r="H154" s="10" t="s">
        <v>160</v>
      </c>
      <c r="I154" s="57">
        <v>0.5</v>
      </c>
      <c r="J154" s="57">
        <f>9*I154</f>
        <v>4.5</v>
      </c>
      <c r="K154" s="57">
        <v>1</v>
      </c>
      <c r="L154" s="58">
        <f>4.5*I154</f>
        <v>2.25</v>
      </c>
      <c r="M154" s="27">
        <v>0</v>
      </c>
      <c r="N154" s="90">
        <f t="shared" si="34"/>
        <v>3</v>
      </c>
      <c r="O154" s="91">
        <f t="shared" si="35"/>
        <v>1.5</v>
      </c>
      <c r="P154" s="23">
        <v>0</v>
      </c>
      <c r="Q154" s="11">
        <v>0</v>
      </c>
      <c r="R154" s="11">
        <v>0</v>
      </c>
      <c r="S154" s="12">
        <v>0</v>
      </c>
      <c r="T154" s="27">
        <v>0</v>
      </c>
      <c r="U154" s="23">
        <v>20</v>
      </c>
      <c r="V154" s="11">
        <v>1</v>
      </c>
      <c r="W154" s="11">
        <v>0</v>
      </c>
      <c r="X154" s="12">
        <v>2</v>
      </c>
      <c r="Y154" s="30">
        <v>0</v>
      </c>
      <c r="Z154" s="63">
        <f t="shared" si="36"/>
        <v>9</v>
      </c>
      <c r="AA154" s="34">
        <f t="shared" si="37"/>
        <v>0</v>
      </c>
      <c r="AB154" s="12">
        <f t="shared" si="38"/>
        <v>9</v>
      </c>
      <c r="AC154" s="75">
        <f t="shared" si="39"/>
        <v>9</v>
      </c>
    </row>
    <row r="155" spans="1:34" outlineLevel="2" x14ac:dyDescent="0.2">
      <c r="A155" s="9" t="s">
        <v>245</v>
      </c>
      <c r="B155" s="10" t="s">
        <v>75</v>
      </c>
      <c r="C155" s="10" t="s">
        <v>23</v>
      </c>
      <c r="D155" s="10" t="s">
        <v>167</v>
      </c>
      <c r="E155" s="10" t="s">
        <v>168</v>
      </c>
      <c r="F155" s="10" t="s">
        <v>169</v>
      </c>
      <c r="G155" s="67">
        <v>15</v>
      </c>
      <c r="H155" s="10" t="s">
        <v>12</v>
      </c>
      <c r="I155" s="57">
        <v>1</v>
      </c>
      <c r="J155" s="57">
        <f>S393</f>
        <v>0.54</v>
      </c>
      <c r="K155" s="57">
        <v>0</v>
      </c>
      <c r="L155" s="58">
        <v>0</v>
      </c>
      <c r="M155" s="27">
        <v>0</v>
      </c>
      <c r="N155" s="90">
        <f t="shared" si="34"/>
        <v>0.12000000000000001</v>
      </c>
      <c r="O155" s="91">
        <f t="shared" si="35"/>
        <v>0</v>
      </c>
      <c r="P155" s="23">
        <v>3</v>
      </c>
      <c r="Q155" s="11">
        <f>P155</f>
        <v>3</v>
      </c>
      <c r="R155" s="11">
        <v>0</v>
      </c>
      <c r="S155" s="12">
        <v>0</v>
      </c>
      <c r="T155" s="27">
        <v>0</v>
      </c>
      <c r="U155" s="23">
        <v>0</v>
      </c>
      <c r="V155" s="11">
        <f>U155</f>
        <v>0</v>
      </c>
      <c r="W155" s="11">
        <v>0</v>
      </c>
      <c r="X155" s="12">
        <v>0</v>
      </c>
      <c r="Y155" s="30">
        <v>0</v>
      </c>
      <c r="Z155" s="63">
        <f t="shared" si="36"/>
        <v>1.62</v>
      </c>
      <c r="AA155" s="34">
        <f t="shared" si="37"/>
        <v>1.62</v>
      </c>
      <c r="AB155" s="12">
        <f t="shared" si="38"/>
        <v>0</v>
      </c>
      <c r="AC155" s="75">
        <f t="shared" si="39"/>
        <v>1.62</v>
      </c>
    </row>
    <row r="156" spans="1:34" outlineLevel="2" x14ac:dyDescent="0.2">
      <c r="A156" s="9" t="s">
        <v>245</v>
      </c>
      <c r="B156" s="10" t="s">
        <v>75</v>
      </c>
      <c r="C156" s="10" t="s">
        <v>23</v>
      </c>
      <c r="D156" s="10" t="s">
        <v>289</v>
      </c>
      <c r="E156" s="10" t="s">
        <v>290</v>
      </c>
      <c r="F156" s="10" t="s">
        <v>291</v>
      </c>
      <c r="G156" s="67">
        <v>5</v>
      </c>
      <c r="H156" s="10" t="s">
        <v>33</v>
      </c>
      <c r="I156" s="57">
        <v>1</v>
      </c>
      <c r="J156" s="57">
        <f>(9+$AE$5)*I156</f>
        <v>13.5</v>
      </c>
      <c r="K156" s="57">
        <v>0</v>
      </c>
      <c r="L156" s="58">
        <v>4.5</v>
      </c>
      <c r="M156" s="27">
        <v>0</v>
      </c>
      <c r="N156" s="90">
        <f t="shared" si="34"/>
        <v>9</v>
      </c>
      <c r="O156" s="91">
        <f t="shared" si="35"/>
        <v>3</v>
      </c>
      <c r="P156" s="23">
        <v>12</v>
      </c>
      <c r="Q156" s="11">
        <v>1</v>
      </c>
      <c r="R156" s="11">
        <v>0</v>
      </c>
      <c r="S156" s="12">
        <v>1</v>
      </c>
      <c r="T156" s="27">
        <v>0</v>
      </c>
      <c r="U156" s="23">
        <v>0</v>
      </c>
      <c r="V156" s="11">
        <v>0</v>
      </c>
      <c r="W156" s="11">
        <v>0</v>
      </c>
      <c r="X156" s="12">
        <v>0</v>
      </c>
      <c r="Y156" s="30">
        <v>0</v>
      </c>
      <c r="Z156" s="63">
        <f t="shared" si="36"/>
        <v>18</v>
      </c>
      <c r="AA156" s="34">
        <f t="shared" si="37"/>
        <v>18</v>
      </c>
      <c r="AB156" s="12">
        <f t="shared" si="38"/>
        <v>0</v>
      </c>
      <c r="AC156" s="75">
        <f t="shared" si="39"/>
        <v>18</v>
      </c>
    </row>
    <row r="157" spans="1:34" outlineLevel="2" x14ac:dyDescent="0.2">
      <c r="A157" s="9" t="s">
        <v>245</v>
      </c>
      <c r="B157" s="10" t="s">
        <v>75</v>
      </c>
      <c r="C157" s="10" t="s">
        <v>48</v>
      </c>
      <c r="D157" s="10" t="s">
        <v>295</v>
      </c>
      <c r="E157" s="10" t="s">
        <v>296</v>
      </c>
      <c r="F157" s="10" t="s">
        <v>297</v>
      </c>
      <c r="G157" s="67">
        <v>5</v>
      </c>
      <c r="H157" s="10" t="s">
        <v>33</v>
      </c>
      <c r="I157" s="57">
        <v>1</v>
      </c>
      <c r="J157" s="57">
        <v>9</v>
      </c>
      <c r="K157" s="57">
        <v>0</v>
      </c>
      <c r="L157" s="58">
        <v>4.5</v>
      </c>
      <c r="M157" s="27">
        <v>0</v>
      </c>
      <c r="N157" s="90">
        <f t="shared" si="34"/>
        <v>6</v>
      </c>
      <c r="O157" s="91">
        <f t="shared" si="35"/>
        <v>3</v>
      </c>
      <c r="P157" s="23">
        <v>20</v>
      </c>
      <c r="Q157" s="11">
        <v>1</v>
      </c>
      <c r="R157" s="11">
        <v>0</v>
      </c>
      <c r="S157" s="12">
        <v>1</v>
      </c>
      <c r="T157" s="27">
        <v>0</v>
      </c>
      <c r="U157" s="23">
        <v>0</v>
      </c>
      <c r="V157" s="11">
        <v>0</v>
      </c>
      <c r="W157" s="11">
        <v>0</v>
      </c>
      <c r="X157" s="12">
        <v>0</v>
      </c>
      <c r="Y157" s="30">
        <v>0</v>
      </c>
      <c r="Z157" s="63">
        <f t="shared" si="36"/>
        <v>13.5</v>
      </c>
      <c r="AA157" s="34">
        <f t="shared" si="37"/>
        <v>13.5</v>
      </c>
      <c r="AB157" s="12">
        <f t="shared" si="38"/>
        <v>0</v>
      </c>
      <c r="AC157" s="75">
        <f t="shared" si="39"/>
        <v>13.5</v>
      </c>
    </row>
    <row r="158" spans="1:34" ht="12.75" outlineLevel="2" x14ac:dyDescent="0.2">
      <c r="A158" s="103" t="s">
        <v>245</v>
      </c>
      <c r="B158" s="10" t="s">
        <v>75</v>
      </c>
      <c r="C158" s="98" t="s">
        <v>23</v>
      </c>
      <c r="D158" s="441" t="s">
        <v>822</v>
      </c>
      <c r="E158" s="422" t="s">
        <v>820</v>
      </c>
      <c r="F158" s="422" t="s">
        <v>821</v>
      </c>
      <c r="G158" s="67">
        <v>5</v>
      </c>
      <c r="H158" s="10" t="s">
        <v>33</v>
      </c>
      <c r="I158" s="57">
        <v>0.25</v>
      </c>
      <c r="J158" s="57">
        <f>(9+$AE$5)*I158</f>
        <v>3.375</v>
      </c>
      <c r="K158" s="57">
        <v>0</v>
      </c>
      <c r="L158" s="58">
        <f>4.5*I158</f>
        <v>1.125</v>
      </c>
      <c r="M158" s="27"/>
      <c r="N158" s="90">
        <f t="shared" si="34"/>
        <v>2.25</v>
      </c>
      <c r="O158" s="91">
        <f t="shared" si="35"/>
        <v>0.75</v>
      </c>
      <c r="P158" s="23">
        <v>12</v>
      </c>
      <c r="Q158" s="11">
        <v>1</v>
      </c>
      <c r="R158" s="11"/>
      <c r="S158" s="12">
        <v>1</v>
      </c>
      <c r="T158" s="27"/>
      <c r="U158" s="23">
        <v>0</v>
      </c>
      <c r="V158" s="11">
        <v>0</v>
      </c>
      <c r="W158" s="11"/>
      <c r="X158" s="12">
        <v>0</v>
      </c>
      <c r="Y158" s="30"/>
      <c r="Z158" s="63">
        <f t="shared" si="36"/>
        <v>4.5</v>
      </c>
      <c r="AA158" s="34">
        <f t="shared" si="37"/>
        <v>4.5</v>
      </c>
      <c r="AB158" s="12">
        <f t="shared" si="38"/>
        <v>0</v>
      </c>
      <c r="AC158" s="75">
        <f t="shared" si="39"/>
        <v>4.5</v>
      </c>
      <c r="AF158"/>
      <c r="AG158" s="80"/>
      <c r="AH158" s="80"/>
    </row>
    <row r="159" spans="1:34" outlineLevel="2" x14ac:dyDescent="0.2">
      <c r="A159" s="9" t="s">
        <v>245</v>
      </c>
      <c r="B159" s="10" t="s">
        <v>14</v>
      </c>
      <c r="C159" s="10" t="s">
        <v>13</v>
      </c>
      <c r="D159" s="10" t="s">
        <v>34</v>
      </c>
      <c r="E159" s="10" t="s">
        <v>35</v>
      </c>
      <c r="F159" s="10" t="s">
        <v>36</v>
      </c>
      <c r="G159" s="67">
        <v>12</v>
      </c>
      <c r="H159" s="10" t="s">
        <v>37</v>
      </c>
      <c r="I159" s="57">
        <v>1</v>
      </c>
      <c r="J159" s="57">
        <f>$AE$3</f>
        <v>0.05</v>
      </c>
      <c r="K159" s="57">
        <v>0</v>
      </c>
      <c r="L159" s="58">
        <v>0</v>
      </c>
      <c r="M159" s="27">
        <v>0</v>
      </c>
      <c r="N159" s="90">
        <f t="shared" si="34"/>
        <v>1.3888888888888888E-2</v>
      </c>
      <c r="O159" s="91">
        <f t="shared" si="35"/>
        <v>0</v>
      </c>
      <c r="P159" s="23">
        <v>0</v>
      </c>
      <c r="Q159" s="11">
        <v>0</v>
      </c>
      <c r="R159" s="11">
        <v>0</v>
      </c>
      <c r="S159" s="12">
        <v>0</v>
      </c>
      <c r="T159" s="27">
        <v>0</v>
      </c>
      <c r="U159" s="23">
        <v>2</v>
      </c>
      <c r="V159" s="11">
        <v>2</v>
      </c>
      <c r="W159" s="11">
        <v>0</v>
      </c>
      <c r="X159" s="12">
        <v>0</v>
      </c>
      <c r="Y159" s="30">
        <v>0</v>
      </c>
      <c r="Z159" s="63">
        <f t="shared" si="36"/>
        <v>0.1</v>
      </c>
      <c r="AA159" s="34">
        <f t="shared" si="37"/>
        <v>0</v>
      </c>
      <c r="AB159" s="12">
        <f t="shared" si="38"/>
        <v>0.1</v>
      </c>
      <c r="AC159" s="75">
        <f t="shared" si="39"/>
        <v>0.1</v>
      </c>
    </row>
    <row r="160" spans="1:34" outlineLevel="2" x14ac:dyDescent="0.2">
      <c r="A160" s="9" t="s">
        <v>245</v>
      </c>
      <c r="B160" s="10" t="s">
        <v>85</v>
      </c>
      <c r="C160" s="10" t="s">
        <v>13</v>
      </c>
      <c r="D160" s="10" t="s">
        <v>34</v>
      </c>
      <c r="E160" s="10" t="s">
        <v>35</v>
      </c>
      <c r="F160" s="10" t="s">
        <v>36</v>
      </c>
      <c r="G160" s="67">
        <v>12</v>
      </c>
      <c r="H160" s="10" t="s">
        <v>37</v>
      </c>
      <c r="I160" s="57">
        <v>1</v>
      </c>
      <c r="J160" s="57">
        <f>$AE$3</f>
        <v>0.05</v>
      </c>
      <c r="K160" s="57">
        <v>0</v>
      </c>
      <c r="L160" s="58">
        <v>0</v>
      </c>
      <c r="M160" s="27">
        <v>0</v>
      </c>
      <c r="N160" s="90">
        <f t="shared" si="34"/>
        <v>1.3888888888888888E-2</v>
      </c>
      <c r="O160" s="91">
        <f t="shared" si="35"/>
        <v>0</v>
      </c>
      <c r="P160" s="23">
        <v>0</v>
      </c>
      <c r="Q160" s="11">
        <v>0</v>
      </c>
      <c r="R160" s="11">
        <v>0</v>
      </c>
      <c r="S160" s="12">
        <v>0</v>
      </c>
      <c r="T160" s="27">
        <v>0</v>
      </c>
      <c r="U160" s="23">
        <v>4</v>
      </c>
      <c r="V160" s="11">
        <v>4</v>
      </c>
      <c r="W160" s="11">
        <v>0</v>
      </c>
      <c r="X160" s="12">
        <v>0</v>
      </c>
      <c r="Y160" s="30">
        <v>0</v>
      </c>
      <c r="Z160" s="63">
        <f t="shared" si="36"/>
        <v>0.2</v>
      </c>
      <c r="AA160" s="34">
        <f t="shared" si="37"/>
        <v>0</v>
      </c>
      <c r="AB160" s="12">
        <f t="shared" si="38"/>
        <v>0.2</v>
      </c>
      <c r="AC160" s="75">
        <f t="shared" si="39"/>
        <v>0.2</v>
      </c>
    </row>
    <row r="161" spans="1:31" outlineLevel="1" x14ac:dyDescent="0.2">
      <c r="A161" s="120" t="s">
        <v>593</v>
      </c>
      <c r="B161" s="10"/>
      <c r="C161" s="10"/>
      <c r="D161" s="10"/>
      <c r="E161" s="10"/>
      <c r="F161" s="10"/>
      <c r="G161" s="67"/>
      <c r="H161" s="10"/>
      <c r="I161" s="57"/>
      <c r="J161" s="57"/>
      <c r="K161" s="57"/>
      <c r="L161" s="58"/>
      <c r="M161" s="27"/>
      <c r="N161" s="90"/>
      <c r="O161" s="91"/>
      <c r="P161" s="23"/>
      <c r="Q161" s="11"/>
      <c r="R161" s="11"/>
      <c r="S161" s="12"/>
      <c r="T161" s="27"/>
      <c r="U161" s="23"/>
      <c r="V161" s="11"/>
      <c r="W161" s="11"/>
      <c r="X161" s="12"/>
      <c r="Y161" s="30"/>
      <c r="Z161" s="63"/>
      <c r="AA161" s="34">
        <f>SUBTOTAL(9,AA122:AA160)</f>
        <v>285.8904</v>
      </c>
      <c r="AB161" s="12">
        <f>SUBTOTAL(9,AB122:AB160)</f>
        <v>248.28149999999999</v>
      </c>
      <c r="AC161" s="75">
        <f>SUBTOTAL(9,AC122:AC160)</f>
        <v>534.17190000000005</v>
      </c>
    </row>
    <row r="162" spans="1:31" outlineLevel="2" x14ac:dyDescent="0.2">
      <c r="A162" s="9" t="s">
        <v>298</v>
      </c>
      <c r="B162" s="10" t="s">
        <v>80</v>
      </c>
      <c r="C162" s="10" t="s">
        <v>61</v>
      </c>
      <c r="D162" s="10" t="s">
        <v>299</v>
      </c>
      <c r="E162" s="10" t="s">
        <v>300</v>
      </c>
      <c r="F162" s="10" t="s">
        <v>301</v>
      </c>
      <c r="G162" s="67">
        <v>6</v>
      </c>
      <c r="H162" s="10" t="s">
        <v>84</v>
      </c>
      <c r="I162" s="57">
        <v>1</v>
      </c>
      <c r="J162" s="57">
        <v>15.75</v>
      </c>
      <c r="K162" s="57">
        <v>0</v>
      </c>
      <c r="L162" s="58">
        <v>2.25</v>
      </c>
      <c r="M162" s="27">
        <v>0</v>
      </c>
      <c r="N162" s="90">
        <f t="shared" ref="N162:N183" si="40">J162*10/3/G162</f>
        <v>8.75</v>
      </c>
      <c r="O162" s="91">
        <f t="shared" ref="O162:O183" si="41">L162*10/3/G162</f>
        <v>1.25</v>
      </c>
      <c r="P162" s="23">
        <v>0</v>
      </c>
      <c r="Q162" s="11">
        <v>0</v>
      </c>
      <c r="R162" s="11">
        <v>0</v>
      </c>
      <c r="S162" s="12">
        <v>0</v>
      </c>
      <c r="T162" s="27">
        <v>0</v>
      </c>
      <c r="U162" s="23">
        <v>40</v>
      </c>
      <c r="V162" s="11">
        <v>0.75</v>
      </c>
      <c r="W162" s="11">
        <v>0</v>
      </c>
      <c r="X162" s="12">
        <v>2</v>
      </c>
      <c r="Y162" s="30">
        <v>0</v>
      </c>
      <c r="Z162" s="63">
        <f t="shared" ref="Z162:Z183" si="42">J162*(Q162+V162)+L162*(S162+X162)</f>
        <v>16.3125</v>
      </c>
      <c r="AA162" s="34">
        <f t="shared" ref="AA162:AA183" si="43">J162*Q162+L162*S162</f>
        <v>0</v>
      </c>
      <c r="AB162" s="12">
        <f t="shared" ref="AB162:AB183" si="44">J162*V162+L162*X162</f>
        <v>16.3125</v>
      </c>
      <c r="AC162" s="75">
        <f t="shared" ref="AC162:AC183" si="45">Z162</f>
        <v>16.3125</v>
      </c>
      <c r="AD162" s="79"/>
      <c r="AE162" s="79"/>
    </row>
    <row r="163" spans="1:31" outlineLevel="2" x14ac:dyDescent="0.2">
      <c r="A163" s="9" t="s">
        <v>298</v>
      </c>
      <c r="B163" s="10" t="s">
        <v>85</v>
      </c>
      <c r="C163" s="10" t="s">
        <v>61</v>
      </c>
      <c r="D163" s="10" t="s">
        <v>299</v>
      </c>
      <c r="E163" s="10" t="s">
        <v>300</v>
      </c>
      <c r="F163" s="10" t="s">
        <v>301</v>
      </c>
      <c r="G163" s="67">
        <v>6</v>
      </c>
      <c r="H163" s="10" t="s">
        <v>84</v>
      </c>
      <c r="I163" s="57">
        <v>1</v>
      </c>
      <c r="J163" s="57">
        <v>15.75</v>
      </c>
      <c r="K163" s="57">
        <v>0</v>
      </c>
      <c r="L163" s="58">
        <v>2.25</v>
      </c>
      <c r="M163" s="27">
        <v>0</v>
      </c>
      <c r="N163" s="90">
        <f t="shared" si="40"/>
        <v>8.75</v>
      </c>
      <c r="O163" s="91">
        <f t="shared" si="41"/>
        <v>1.25</v>
      </c>
      <c r="P163" s="23">
        <v>0</v>
      </c>
      <c r="Q163" s="11">
        <v>0</v>
      </c>
      <c r="R163" s="11">
        <v>0</v>
      </c>
      <c r="S163" s="12">
        <v>0</v>
      </c>
      <c r="T163" s="27">
        <v>0</v>
      </c>
      <c r="U163" s="23">
        <v>40</v>
      </c>
      <c r="V163" s="11">
        <v>0.75</v>
      </c>
      <c r="W163" s="11">
        <v>0</v>
      </c>
      <c r="X163" s="12">
        <v>2</v>
      </c>
      <c r="Y163" s="30">
        <v>0</v>
      </c>
      <c r="Z163" s="63">
        <f t="shared" si="42"/>
        <v>16.3125</v>
      </c>
      <c r="AA163" s="34">
        <f t="shared" si="43"/>
        <v>0</v>
      </c>
      <c r="AB163" s="12">
        <f t="shared" si="44"/>
        <v>16.3125</v>
      </c>
      <c r="AC163" s="75">
        <f t="shared" si="45"/>
        <v>16.3125</v>
      </c>
      <c r="AD163" s="81"/>
    </row>
    <row r="164" spans="1:31" outlineLevel="2" x14ac:dyDescent="0.2">
      <c r="A164" s="9" t="s">
        <v>298</v>
      </c>
      <c r="B164" s="10" t="s">
        <v>8</v>
      </c>
      <c r="C164" s="10" t="s">
        <v>61</v>
      </c>
      <c r="D164" s="10" t="s">
        <v>299</v>
      </c>
      <c r="E164" s="10" t="s">
        <v>300</v>
      </c>
      <c r="F164" s="10" t="s">
        <v>301</v>
      </c>
      <c r="G164" s="67">
        <v>6</v>
      </c>
      <c r="H164" s="10" t="s">
        <v>84</v>
      </c>
      <c r="I164" s="57">
        <v>1</v>
      </c>
      <c r="J164" s="57">
        <v>15.75</v>
      </c>
      <c r="K164" s="57">
        <v>0</v>
      </c>
      <c r="L164" s="58">
        <v>2.25</v>
      </c>
      <c r="M164" s="27">
        <v>0</v>
      </c>
      <c r="N164" s="90">
        <f t="shared" si="40"/>
        <v>8.75</v>
      </c>
      <c r="O164" s="91">
        <f t="shared" si="41"/>
        <v>1.25</v>
      </c>
      <c r="P164" s="23">
        <v>0</v>
      </c>
      <c r="Q164" s="11">
        <v>0</v>
      </c>
      <c r="R164" s="11">
        <v>0</v>
      </c>
      <c r="S164" s="12">
        <v>0</v>
      </c>
      <c r="T164" s="27">
        <v>0</v>
      </c>
      <c r="U164" s="23">
        <v>80</v>
      </c>
      <c r="V164" s="11">
        <v>1.5</v>
      </c>
      <c r="W164" s="11">
        <v>0</v>
      </c>
      <c r="X164" s="12">
        <v>4</v>
      </c>
      <c r="Y164" s="30">
        <v>0</v>
      </c>
      <c r="Z164" s="63">
        <f t="shared" si="42"/>
        <v>32.625</v>
      </c>
      <c r="AA164" s="34">
        <f t="shared" si="43"/>
        <v>0</v>
      </c>
      <c r="AB164" s="12">
        <f t="shared" si="44"/>
        <v>32.625</v>
      </c>
      <c r="AC164" s="75">
        <f t="shared" si="45"/>
        <v>32.625</v>
      </c>
    </row>
    <row r="165" spans="1:31" outlineLevel="2" x14ac:dyDescent="0.2">
      <c r="A165" s="9" t="s">
        <v>298</v>
      </c>
      <c r="B165" s="10" t="s">
        <v>8</v>
      </c>
      <c r="C165" s="10" t="s">
        <v>27</v>
      </c>
      <c r="D165" s="10" t="s">
        <v>302</v>
      </c>
      <c r="E165" s="10" t="s">
        <v>303</v>
      </c>
      <c r="F165" s="10" t="s">
        <v>304</v>
      </c>
      <c r="G165" s="67">
        <v>6</v>
      </c>
      <c r="H165" s="10" t="s">
        <v>18</v>
      </c>
      <c r="I165" s="57">
        <v>1</v>
      </c>
      <c r="J165" s="57">
        <v>15.75</v>
      </c>
      <c r="K165" s="57">
        <v>0</v>
      </c>
      <c r="L165" s="58">
        <v>2.25</v>
      </c>
      <c r="M165" s="27">
        <v>0</v>
      </c>
      <c r="N165" s="90">
        <f t="shared" si="40"/>
        <v>8.75</v>
      </c>
      <c r="O165" s="91">
        <f t="shared" si="41"/>
        <v>1.25</v>
      </c>
      <c r="P165" s="23">
        <v>140</v>
      </c>
      <c r="Q165" s="11">
        <v>2</v>
      </c>
      <c r="R165" s="11">
        <v>0</v>
      </c>
      <c r="S165" s="12">
        <v>7</v>
      </c>
      <c r="T165" s="27">
        <v>0</v>
      </c>
      <c r="U165" s="23">
        <v>0</v>
      </c>
      <c r="V165" s="11">
        <v>0</v>
      </c>
      <c r="W165" s="11">
        <v>0</v>
      </c>
      <c r="X165" s="12">
        <v>0</v>
      </c>
      <c r="Y165" s="30">
        <v>0</v>
      </c>
      <c r="Z165" s="63">
        <f t="shared" si="42"/>
        <v>47.25</v>
      </c>
      <c r="AA165" s="34">
        <f t="shared" si="43"/>
        <v>47.25</v>
      </c>
      <c r="AB165" s="12">
        <f t="shared" si="44"/>
        <v>0</v>
      </c>
      <c r="AC165" s="75">
        <f t="shared" si="45"/>
        <v>47.25</v>
      </c>
    </row>
    <row r="166" spans="1:31" outlineLevel="2" x14ac:dyDescent="0.2">
      <c r="A166" s="9" t="s">
        <v>298</v>
      </c>
      <c r="B166" s="10" t="s">
        <v>8</v>
      </c>
      <c r="C166" s="10" t="s">
        <v>43</v>
      </c>
      <c r="D166" s="10" t="s">
        <v>305</v>
      </c>
      <c r="E166" s="10" t="s">
        <v>306</v>
      </c>
      <c r="F166" s="10" t="s">
        <v>307</v>
      </c>
      <c r="G166" s="67">
        <v>6</v>
      </c>
      <c r="H166" s="10" t="s">
        <v>18</v>
      </c>
      <c r="I166" s="57">
        <v>1</v>
      </c>
      <c r="J166" s="57">
        <v>15.75</v>
      </c>
      <c r="K166" s="57">
        <v>0</v>
      </c>
      <c r="L166" s="58">
        <v>2.25</v>
      </c>
      <c r="M166" s="27">
        <v>0</v>
      </c>
      <c r="N166" s="90">
        <f t="shared" si="40"/>
        <v>8.75</v>
      </c>
      <c r="O166" s="91">
        <f t="shared" si="41"/>
        <v>1.25</v>
      </c>
      <c r="P166" s="23">
        <v>0</v>
      </c>
      <c r="Q166" s="11">
        <v>0</v>
      </c>
      <c r="R166" s="11">
        <v>0</v>
      </c>
      <c r="S166" s="12">
        <v>0</v>
      </c>
      <c r="T166" s="27">
        <v>0</v>
      </c>
      <c r="U166" s="23">
        <v>120</v>
      </c>
      <c r="V166" s="11">
        <v>2</v>
      </c>
      <c r="W166" s="11">
        <v>0</v>
      </c>
      <c r="X166" s="12">
        <v>6</v>
      </c>
      <c r="Y166" s="30">
        <v>0</v>
      </c>
      <c r="Z166" s="63">
        <f t="shared" si="42"/>
        <v>45</v>
      </c>
      <c r="AA166" s="34">
        <f t="shared" si="43"/>
        <v>0</v>
      </c>
      <c r="AB166" s="12">
        <f t="shared" si="44"/>
        <v>45</v>
      </c>
      <c r="AC166" s="75">
        <f t="shared" si="45"/>
        <v>45</v>
      </c>
    </row>
    <row r="167" spans="1:31" outlineLevel="2" x14ac:dyDescent="0.2">
      <c r="A167" s="9" t="s">
        <v>298</v>
      </c>
      <c r="B167" s="10" t="s">
        <v>8</v>
      </c>
      <c r="C167" s="10" t="s">
        <v>61</v>
      </c>
      <c r="D167" s="10" t="s">
        <v>308</v>
      </c>
      <c r="E167" s="10" t="s">
        <v>96</v>
      </c>
      <c r="F167" s="10" t="s">
        <v>97</v>
      </c>
      <c r="G167" s="67">
        <v>6</v>
      </c>
      <c r="H167" s="10" t="s">
        <v>18</v>
      </c>
      <c r="I167" s="57">
        <v>1</v>
      </c>
      <c r="J167" s="57">
        <v>13.5</v>
      </c>
      <c r="K167" s="57">
        <v>0</v>
      </c>
      <c r="L167" s="58">
        <v>4.5</v>
      </c>
      <c r="M167" s="27">
        <v>0</v>
      </c>
      <c r="N167" s="90">
        <f t="shared" si="40"/>
        <v>7.5</v>
      </c>
      <c r="O167" s="91">
        <f t="shared" si="41"/>
        <v>2.5</v>
      </c>
      <c r="P167" s="23">
        <v>0</v>
      </c>
      <c r="Q167" s="11">
        <v>0</v>
      </c>
      <c r="R167" s="11">
        <v>0</v>
      </c>
      <c r="S167" s="12">
        <v>0</v>
      </c>
      <c r="T167" s="27">
        <v>0</v>
      </c>
      <c r="U167" s="23">
        <v>105</v>
      </c>
      <c r="V167" s="11">
        <v>2</v>
      </c>
      <c r="W167" s="11">
        <v>0</v>
      </c>
      <c r="X167" s="12">
        <v>7</v>
      </c>
      <c r="Y167" s="30">
        <v>0</v>
      </c>
      <c r="Z167" s="63">
        <f t="shared" si="42"/>
        <v>58.5</v>
      </c>
      <c r="AA167" s="34">
        <f t="shared" si="43"/>
        <v>0</v>
      </c>
      <c r="AB167" s="12">
        <f t="shared" si="44"/>
        <v>58.5</v>
      </c>
      <c r="AC167" s="75">
        <f t="shared" si="45"/>
        <v>58.5</v>
      </c>
    </row>
    <row r="168" spans="1:31" outlineLevel="2" x14ac:dyDescent="0.2">
      <c r="A168" s="9" t="s">
        <v>298</v>
      </c>
      <c r="B168" s="10" t="s">
        <v>8</v>
      </c>
      <c r="C168" s="10" t="s">
        <v>43</v>
      </c>
      <c r="D168" s="10" t="s">
        <v>309</v>
      </c>
      <c r="E168" s="10" t="s">
        <v>310</v>
      </c>
      <c r="F168" s="10" t="s">
        <v>311</v>
      </c>
      <c r="G168" s="67">
        <v>6</v>
      </c>
      <c r="H168" s="10" t="s">
        <v>18</v>
      </c>
      <c r="I168" s="57">
        <f>1/3</f>
        <v>0.33333333333333331</v>
      </c>
      <c r="J168" s="57">
        <f>9*I168</f>
        <v>3</v>
      </c>
      <c r="K168" s="57">
        <v>0</v>
      </c>
      <c r="L168" s="58">
        <f>9*I168</f>
        <v>3</v>
      </c>
      <c r="M168" s="27">
        <v>0</v>
      </c>
      <c r="N168" s="90">
        <f t="shared" si="40"/>
        <v>1.6666666666666667</v>
      </c>
      <c r="O168" s="91">
        <f t="shared" si="41"/>
        <v>1.6666666666666667</v>
      </c>
      <c r="P168" s="23">
        <v>0</v>
      </c>
      <c r="Q168" s="11">
        <v>0</v>
      </c>
      <c r="R168" s="11">
        <v>0</v>
      </c>
      <c r="S168" s="12">
        <v>0</v>
      </c>
      <c r="T168" s="27">
        <v>0</v>
      </c>
      <c r="U168" s="23">
        <v>100</v>
      </c>
      <c r="V168" s="11">
        <v>2</v>
      </c>
      <c r="W168" s="11">
        <v>0</v>
      </c>
      <c r="X168" s="12">
        <v>5</v>
      </c>
      <c r="Y168" s="30">
        <v>0</v>
      </c>
      <c r="Z168" s="63">
        <f t="shared" si="42"/>
        <v>21</v>
      </c>
      <c r="AA168" s="34">
        <f t="shared" si="43"/>
        <v>0</v>
      </c>
      <c r="AB168" s="12">
        <f t="shared" si="44"/>
        <v>21</v>
      </c>
      <c r="AC168" s="75">
        <f t="shared" si="45"/>
        <v>21</v>
      </c>
    </row>
    <row r="169" spans="1:31" outlineLevel="2" x14ac:dyDescent="0.2">
      <c r="A169" s="9" t="s">
        <v>298</v>
      </c>
      <c r="B169" s="10" t="s">
        <v>8</v>
      </c>
      <c r="C169" s="10" t="s">
        <v>13</v>
      </c>
      <c r="D169" s="10" t="s">
        <v>9</v>
      </c>
      <c r="E169" s="10" t="s">
        <v>10</v>
      </c>
      <c r="F169" s="10" t="s">
        <v>11</v>
      </c>
      <c r="G169" s="67">
        <v>24</v>
      </c>
      <c r="H169" s="10" t="s">
        <v>12</v>
      </c>
      <c r="I169" s="57">
        <v>1</v>
      </c>
      <c r="J169" s="57">
        <f>$AE$2</f>
        <v>0.54</v>
      </c>
      <c r="K169" s="57">
        <v>0</v>
      </c>
      <c r="L169" s="58">
        <v>0</v>
      </c>
      <c r="M169" s="27">
        <v>0</v>
      </c>
      <c r="N169" s="90">
        <f t="shared" si="40"/>
        <v>7.4999999999999997E-2</v>
      </c>
      <c r="O169" s="91">
        <f t="shared" si="41"/>
        <v>0</v>
      </c>
      <c r="P169" s="23">
        <v>4</v>
      </c>
      <c r="Q169" s="11">
        <f>P169</f>
        <v>4</v>
      </c>
      <c r="R169" s="11">
        <v>0</v>
      </c>
      <c r="S169" s="12">
        <v>0</v>
      </c>
      <c r="T169" s="27">
        <v>0</v>
      </c>
      <c r="U169" s="23">
        <v>4</v>
      </c>
      <c r="V169" s="11">
        <f>U169</f>
        <v>4</v>
      </c>
      <c r="W169" s="11">
        <v>0</v>
      </c>
      <c r="X169" s="12">
        <v>0</v>
      </c>
      <c r="Y169" s="30">
        <v>0</v>
      </c>
      <c r="Z169" s="63">
        <f t="shared" si="42"/>
        <v>4.32</v>
      </c>
      <c r="AA169" s="34">
        <f t="shared" si="43"/>
        <v>2.16</v>
      </c>
      <c r="AB169" s="12">
        <f t="shared" si="44"/>
        <v>2.16</v>
      </c>
      <c r="AC169" s="75">
        <f t="shared" si="45"/>
        <v>4.32</v>
      </c>
    </row>
    <row r="170" spans="1:31" outlineLevel="2" x14ac:dyDescent="0.2">
      <c r="A170" s="9" t="s">
        <v>298</v>
      </c>
      <c r="B170" s="10" t="s">
        <v>14</v>
      </c>
      <c r="C170" s="10" t="s">
        <v>23</v>
      </c>
      <c r="D170" s="10" t="s">
        <v>89</v>
      </c>
      <c r="E170" s="10" t="s">
        <v>90</v>
      </c>
      <c r="F170" s="10" t="s">
        <v>91</v>
      </c>
      <c r="G170" s="67">
        <v>6</v>
      </c>
      <c r="H170" s="10" t="s">
        <v>18</v>
      </c>
      <c r="I170" s="57">
        <v>0.2</v>
      </c>
      <c r="J170" s="57">
        <f>9*I170</f>
        <v>1.8</v>
      </c>
      <c r="K170" s="57">
        <v>0</v>
      </c>
      <c r="L170" s="58">
        <f>9*I170</f>
        <v>1.8</v>
      </c>
      <c r="M170" s="27">
        <v>0</v>
      </c>
      <c r="N170" s="90">
        <f t="shared" si="40"/>
        <v>1</v>
      </c>
      <c r="O170" s="91">
        <f t="shared" si="41"/>
        <v>1</v>
      </c>
      <c r="P170" s="23">
        <v>120</v>
      </c>
      <c r="Q170" s="11">
        <v>2</v>
      </c>
      <c r="R170" s="11">
        <v>0</v>
      </c>
      <c r="S170" s="12">
        <v>6</v>
      </c>
      <c r="T170" s="27">
        <v>0</v>
      </c>
      <c r="U170" s="23">
        <v>0</v>
      </c>
      <c r="V170" s="11">
        <v>0</v>
      </c>
      <c r="W170" s="11">
        <v>0</v>
      </c>
      <c r="X170" s="12">
        <v>0</v>
      </c>
      <c r="Y170" s="30">
        <v>0</v>
      </c>
      <c r="Z170" s="63">
        <f t="shared" si="42"/>
        <v>14.4</v>
      </c>
      <c r="AA170" s="34">
        <f t="shared" si="43"/>
        <v>14.4</v>
      </c>
      <c r="AB170" s="12">
        <f t="shared" si="44"/>
        <v>0</v>
      </c>
      <c r="AC170" s="75">
        <f t="shared" si="45"/>
        <v>14.4</v>
      </c>
    </row>
    <row r="171" spans="1:31" outlineLevel="2" x14ac:dyDescent="0.2">
      <c r="A171" s="9" t="s">
        <v>298</v>
      </c>
      <c r="B171" s="10" t="s">
        <v>14</v>
      </c>
      <c r="C171" s="10" t="s">
        <v>23</v>
      </c>
      <c r="D171" s="10" t="s">
        <v>312</v>
      </c>
      <c r="E171" s="10" t="s">
        <v>313</v>
      </c>
      <c r="F171" s="10" t="s">
        <v>314</v>
      </c>
      <c r="G171" s="67">
        <v>6</v>
      </c>
      <c r="H171" s="10" t="s">
        <v>18</v>
      </c>
      <c r="I171" s="57">
        <v>0.8</v>
      </c>
      <c r="J171" s="57">
        <f>13.5*I171</f>
        <v>10.8</v>
      </c>
      <c r="K171" s="57">
        <v>0</v>
      </c>
      <c r="L171" s="58">
        <f>4.5*I171</f>
        <v>3.6</v>
      </c>
      <c r="M171" s="27">
        <v>0</v>
      </c>
      <c r="N171" s="90">
        <f t="shared" si="40"/>
        <v>6</v>
      </c>
      <c r="O171" s="91">
        <f t="shared" si="41"/>
        <v>2</v>
      </c>
      <c r="P171" s="23">
        <v>120</v>
      </c>
      <c r="Q171" s="11">
        <v>2</v>
      </c>
      <c r="R171" s="11">
        <v>0</v>
      </c>
      <c r="S171" s="12">
        <v>8</v>
      </c>
      <c r="T171" s="27">
        <v>0</v>
      </c>
      <c r="U171" s="23">
        <v>0</v>
      </c>
      <c r="V171" s="11">
        <v>0</v>
      </c>
      <c r="W171" s="11">
        <v>0</v>
      </c>
      <c r="X171" s="12">
        <v>0</v>
      </c>
      <c r="Y171" s="30">
        <v>0</v>
      </c>
      <c r="Z171" s="63">
        <f t="shared" si="42"/>
        <v>50.400000000000006</v>
      </c>
      <c r="AA171" s="34">
        <f t="shared" si="43"/>
        <v>50.400000000000006</v>
      </c>
      <c r="AB171" s="12">
        <f t="shared" si="44"/>
        <v>0</v>
      </c>
      <c r="AC171" s="75">
        <f t="shared" si="45"/>
        <v>50.400000000000006</v>
      </c>
    </row>
    <row r="172" spans="1:31" outlineLevel="2" x14ac:dyDescent="0.2">
      <c r="A172" s="9" t="s">
        <v>298</v>
      </c>
      <c r="B172" s="10" t="s">
        <v>14</v>
      </c>
      <c r="C172" s="10" t="s">
        <v>61</v>
      </c>
      <c r="D172" s="10" t="s">
        <v>315</v>
      </c>
      <c r="E172" s="10" t="s">
        <v>316</v>
      </c>
      <c r="F172" s="10" t="s">
        <v>317</v>
      </c>
      <c r="G172" s="67">
        <v>6</v>
      </c>
      <c r="H172" s="10" t="s">
        <v>18</v>
      </c>
      <c r="I172" s="57">
        <v>0.2</v>
      </c>
      <c r="J172" s="57">
        <f>9*I172</f>
        <v>1.8</v>
      </c>
      <c r="K172" s="57">
        <v>0</v>
      </c>
      <c r="L172" s="58">
        <f>9*I172</f>
        <v>1.8</v>
      </c>
      <c r="M172" s="27">
        <v>0</v>
      </c>
      <c r="N172" s="90">
        <f t="shared" si="40"/>
        <v>1</v>
      </c>
      <c r="O172" s="91">
        <f t="shared" si="41"/>
        <v>1</v>
      </c>
      <c r="P172" s="23">
        <v>0</v>
      </c>
      <c r="Q172" s="11">
        <v>0</v>
      </c>
      <c r="R172" s="11">
        <v>0</v>
      </c>
      <c r="S172" s="12">
        <v>0</v>
      </c>
      <c r="T172" s="27">
        <v>0</v>
      </c>
      <c r="U172" s="23">
        <v>100</v>
      </c>
      <c r="V172" s="11">
        <v>2</v>
      </c>
      <c r="W172" s="11">
        <v>0</v>
      </c>
      <c r="X172" s="12">
        <v>5</v>
      </c>
      <c r="Y172" s="30">
        <v>0</v>
      </c>
      <c r="Z172" s="63">
        <f t="shared" si="42"/>
        <v>12.6</v>
      </c>
      <c r="AA172" s="34">
        <f t="shared" si="43"/>
        <v>0</v>
      </c>
      <c r="AB172" s="12">
        <f t="shared" si="44"/>
        <v>12.6</v>
      </c>
      <c r="AC172" s="75">
        <f t="shared" si="45"/>
        <v>12.6</v>
      </c>
    </row>
    <row r="173" spans="1:31" outlineLevel="2" x14ac:dyDescent="0.2">
      <c r="A173" s="9" t="s">
        <v>298</v>
      </c>
      <c r="B173" s="10" t="s">
        <v>14</v>
      </c>
      <c r="C173" s="10" t="s">
        <v>27</v>
      </c>
      <c r="D173" s="10" t="s">
        <v>318</v>
      </c>
      <c r="E173" s="10" t="s">
        <v>319</v>
      </c>
      <c r="F173" s="10" t="s">
        <v>320</v>
      </c>
      <c r="G173" s="67">
        <v>6</v>
      </c>
      <c r="H173" s="10" t="s">
        <v>18</v>
      </c>
      <c r="I173" s="57">
        <f>1/3</f>
        <v>0.33333333333333331</v>
      </c>
      <c r="J173" s="57">
        <f>9*I173</f>
        <v>3</v>
      </c>
      <c r="K173" s="57">
        <v>0</v>
      </c>
      <c r="L173" s="58">
        <f>9*I173</f>
        <v>3</v>
      </c>
      <c r="M173" s="27">
        <v>0</v>
      </c>
      <c r="N173" s="90">
        <f t="shared" si="40"/>
        <v>1.6666666666666667</v>
      </c>
      <c r="O173" s="91">
        <f t="shared" si="41"/>
        <v>1.6666666666666667</v>
      </c>
      <c r="P173" s="23">
        <v>90</v>
      </c>
      <c r="Q173" s="11">
        <v>2</v>
      </c>
      <c r="R173" s="11">
        <v>0</v>
      </c>
      <c r="S173" s="12">
        <v>5</v>
      </c>
      <c r="T173" s="27">
        <v>0</v>
      </c>
      <c r="U173" s="23">
        <v>0</v>
      </c>
      <c r="V173" s="11">
        <v>0</v>
      </c>
      <c r="W173" s="11">
        <v>0</v>
      </c>
      <c r="X173" s="12">
        <v>0</v>
      </c>
      <c r="Y173" s="30">
        <v>0</v>
      </c>
      <c r="Z173" s="63">
        <f t="shared" si="42"/>
        <v>21</v>
      </c>
      <c r="AA173" s="34">
        <f t="shared" si="43"/>
        <v>21</v>
      </c>
      <c r="AB173" s="12">
        <f t="shared" si="44"/>
        <v>0</v>
      </c>
      <c r="AC173" s="75">
        <f t="shared" si="45"/>
        <v>21</v>
      </c>
    </row>
    <row r="174" spans="1:31" outlineLevel="2" x14ac:dyDescent="0.2">
      <c r="A174" s="9" t="s">
        <v>298</v>
      </c>
      <c r="B174" s="10" t="s">
        <v>14</v>
      </c>
      <c r="C174" s="10" t="s">
        <v>43</v>
      </c>
      <c r="D174" s="10" t="s">
        <v>321</v>
      </c>
      <c r="E174" s="10" t="s">
        <v>322</v>
      </c>
      <c r="F174" s="10" t="s">
        <v>323</v>
      </c>
      <c r="G174" s="67">
        <v>6</v>
      </c>
      <c r="H174" s="10" t="s">
        <v>18</v>
      </c>
      <c r="I174" s="57">
        <v>1</v>
      </c>
      <c r="J174" s="57">
        <v>13.5</v>
      </c>
      <c r="K174" s="57">
        <v>0</v>
      </c>
      <c r="L174" s="58">
        <v>4.5</v>
      </c>
      <c r="M174" s="27">
        <v>0</v>
      </c>
      <c r="N174" s="90">
        <f t="shared" si="40"/>
        <v>7.5</v>
      </c>
      <c r="O174" s="91">
        <f t="shared" si="41"/>
        <v>2.5</v>
      </c>
      <c r="P174" s="23">
        <v>0</v>
      </c>
      <c r="Q174" s="11">
        <v>0</v>
      </c>
      <c r="R174" s="11">
        <v>0</v>
      </c>
      <c r="S174" s="12">
        <v>0</v>
      </c>
      <c r="T174" s="27">
        <v>0</v>
      </c>
      <c r="U174" s="23">
        <v>120</v>
      </c>
      <c r="V174" s="11">
        <v>2</v>
      </c>
      <c r="W174" s="11">
        <v>0</v>
      </c>
      <c r="X174" s="12">
        <v>6</v>
      </c>
      <c r="Y174" s="30">
        <v>0</v>
      </c>
      <c r="Z174" s="63">
        <f t="shared" si="42"/>
        <v>54</v>
      </c>
      <c r="AA174" s="34">
        <f t="shared" si="43"/>
        <v>0</v>
      </c>
      <c r="AB174" s="12">
        <f t="shared" si="44"/>
        <v>54</v>
      </c>
      <c r="AC174" s="75">
        <f t="shared" si="45"/>
        <v>54</v>
      </c>
    </row>
    <row r="175" spans="1:31" outlineLevel="2" x14ac:dyDescent="0.2">
      <c r="A175" s="9" t="s">
        <v>298</v>
      </c>
      <c r="B175" s="10" t="s">
        <v>14</v>
      </c>
      <c r="C175" s="10" t="s">
        <v>43</v>
      </c>
      <c r="D175" s="10" t="s">
        <v>92</v>
      </c>
      <c r="E175" s="10" t="s">
        <v>93</v>
      </c>
      <c r="F175" s="10" t="s">
        <v>94</v>
      </c>
      <c r="G175" s="67">
        <v>6</v>
      </c>
      <c r="H175" s="10" t="s">
        <v>18</v>
      </c>
      <c r="I175" s="57">
        <v>0.2</v>
      </c>
      <c r="J175" s="57">
        <v>1.8</v>
      </c>
      <c r="K175" s="57">
        <v>0</v>
      </c>
      <c r="L175" s="58">
        <v>1.8</v>
      </c>
      <c r="M175" s="27">
        <v>0</v>
      </c>
      <c r="N175" s="90">
        <f t="shared" si="40"/>
        <v>1</v>
      </c>
      <c r="O175" s="91">
        <f t="shared" si="41"/>
        <v>1</v>
      </c>
      <c r="P175" s="23">
        <v>0</v>
      </c>
      <c r="Q175" s="11">
        <v>0</v>
      </c>
      <c r="R175" s="11">
        <v>0</v>
      </c>
      <c r="S175" s="12">
        <v>0</v>
      </c>
      <c r="T175" s="27">
        <v>0</v>
      </c>
      <c r="U175" s="23">
        <v>80</v>
      </c>
      <c r="V175" s="11">
        <v>2</v>
      </c>
      <c r="W175" s="11">
        <v>0</v>
      </c>
      <c r="X175" s="12">
        <v>4</v>
      </c>
      <c r="Y175" s="30">
        <v>0</v>
      </c>
      <c r="Z175" s="63">
        <f t="shared" si="42"/>
        <v>10.8</v>
      </c>
      <c r="AA175" s="34">
        <f t="shared" si="43"/>
        <v>0</v>
      </c>
      <c r="AB175" s="12">
        <f t="shared" si="44"/>
        <v>10.8</v>
      </c>
      <c r="AC175" s="75">
        <f t="shared" si="45"/>
        <v>10.8</v>
      </c>
    </row>
    <row r="176" spans="1:31" outlineLevel="2" x14ac:dyDescent="0.2">
      <c r="A176" s="9" t="s">
        <v>298</v>
      </c>
      <c r="B176" s="10" t="s">
        <v>14</v>
      </c>
      <c r="C176" s="10" t="s">
        <v>13</v>
      </c>
      <c r="D176" s="10" t="s">
        <v>28</v>
      </c>
      <c r="E176" s="10" t="s">
        <v>10</v>
      </c>
      <c r="F176" s="10" t="s">
        <v>11</v>
      </c>
      <c r="G176" s="67">
        <v>24</v>
      </c>
      <c r="H176" s="10" t="s">
        <v>12</v>
      </c>
      <c r="I176" s="57">
        <v>1</v>
      </c>
      <c r="J176" s="57">
        <f>$AE$2</f>
        <v>0.54</v>
      </c>
      <c r="K176" s="57">
        <v>0</v>
      </c>
      <c r="L176" s="58">
        <v>0</v>
      </c>
      <c r="M176" s="27">
        <v>0</v>
      </c>
      <c r="N176" s="90">
        <f t="shared" si="40"/>
        <v>7.4999999999999997E-2</v>
      </c>
      <c r="O176" s="91">
        <f t="shared" si="41"/>
        <v>0</v>
      </c>
      <c r="P176" s="23">
        <v>3</v>
      </c>
      <c r="Q176" s="11">
        <f>P176</f>
        <v>3</v>
      </c>
      <c r="R176" s="11">
        <v>0</v>
      </c>
      <c r="S176" s="12">
        <v>0</v>
      </c>
      <c r="T176" s="27">
        <v>0</v>
      </c>
      <c r="U176" s="23">
        <v>3</v>
      </c>
      <c r="V176" s="11">
        <f>U176</f>
        <v>3</v>
      </c>
      <c r="W176" s="11">
        <v>0</v>
      </c>
      <c r="X176" s="12">
        <v>0</v>
      </c>
      <c r="Y176" s="30">
        <v>0</v>
      </c>
      <c r="Z176" s="63">
        <f t="shared" si="42"/>
        <v>3.24</v>
      </c>
      <c r="AA176" s="34">
        <f t="shared" si="43"/>
        <v>1.62</v>
      </c>
      <c r="AB176" s="12">
        <f t="shared" si="44"/>
        <v>1.62</v>
      </c>
      <c r="AC176" s="75">
        <f t="shared" si="45"/>
        <v>3.24</v>
      </c>
    </row>
    <row r="177" spans="1:29" outlineLevel="2" x14ac:dyDescent="0.2">
      <c r="A177" s="9" t="s">
        <v>298</v>
      </c>
      <c r="B177" s="10" t="s">
        <v>14</v>
      </c>
      <c r="C177" s="10" t="s">
        <v>103</v>
      </c>
      <c r="D177" s="10" t="s">
        <v>324</v>
      </c>
      <c r="E177" s="10" t="s">
        <v>325</v>
      </c>
      <c r="F177" s="10" t="s">
        <v>326</v>
      </c>
      <c r="G177" s="67">
        <v>6</v>
      </c>
      <c r="H177" s="10" t="s">
        <v>102</v>
      </c>
      <c r="I177" s="57">
        <v>1</v>
      </c>
      <c r="J177" s="57">
        <f>(9+$AE$5)*I177</f>
        <v>13.5</v>
      </c>
      <c r="K177" s="57">
        <v>0</v>
      </c>
      <c r="L177" s="58">
        <v>4.5</v>
      </c>
      <c r="M177" s="27">
        <v>0</v>
      </c>
      <c r="N177" s="90">
        <f t="shared" si="40"/>
        <v>7.5</v>
      </c>
      <c r="O177" s="91">
        <f t="shared" si="41"/>
        <v>2.5</v>
      </c>
      <c r="P177" s="23">
        <v>24</v>
      </c>
      <c r="Q177" s="11">
        <v>0.5</v>
      </c>
      <c r="R177" s="11">
        <v>0</v>
      </c>
      <c r="S177" s="12">
        <v>1.5</v>
      </c>
      <c r="T177" s="27">
        <v>0</v>
      </c>
      <c r="U177" s="23">
        <v>0</v>
      </c>
      <c r="V177" s="11">
        <v>0</v>
      </c>
      <c r="W177" s="11">
        <v>0</v>
      </c>
      <c r="X177" s="12">
        <v>0</v>
      </c>
      <c r="Y177" s="30">
        <v>0</v>
      </c>
      <c r="Z177" s="63">
        <f t="shared" si="42"/>
        <v>13.5</v>
      </c>
      <c r="AA177" s="34">
        <f t="shared" si="43"/>
        <v>13.5</v>
      </c>
      <c r="AB177" s="12">
        <f t="shared" si="44"/>
        <v>0</v>
      </c>
      <c r="AC177" s="75">
        <f t="shared" si="45"/>
        <v>13.5</v>
      </c>
    </row>
    <row r="178" spans="1:29" outlineLevel="2" x14ac:dyDescent="0.2">
      <c r="A178" s="9" t="s">
        <v>298</v>
      </c>
      <c r="B178" s="10" t="s">
        <v>8</v>
      </c>
      <c r="C178" s="10" t="s">
        <v>103</v>
      </c>
      <c r="D178" s="10" t="s">
        <v>324</v>
      </c>
      <c r="E178" s="10" t="s">
        <v>325</v>
      </c>
      <c r="F178" s="10" t="s">
        <v>326</v>
      </c>
      <c r="G178" s="67">
        <v>6</v>
      </c>
      <c r="H178" s="10" t="s">
        <v>102</v>
      </c>
      <c r="I178" s="57">
        <v>1</v>
      </c>
      <c r="J178" s="57">
        <f>(9+$AE$5)*I178</f>
        <v>13.5</v>
      </c>
      <c r="K178" s="57">
        <v>0</v>
      </c>
      <c r="L178" s="58">
        <v>4.5</v>
      </c>
      <c r="M178" s="27">
        <v>0</v>
      </c>
      <c r="N178" s="90">
        <f t="shared" si="40"/>
        <v>7.5</v>
      </c>
      <c r="O178" s="91">
        <f t="shared" si="41"/>
        <v>2.5</v>
      </c>
      <c r="P178" s="23">
        <v>24</v>
      </c>
      <c r="Q178" s="11">
        <v>0.5</v>
      </c>
      <c r="R178" s="11">
        <v>0</v>
      </c>
      <c r="S178" s="12">
        <v>1.5</v>
      </c>
      <c r="T178" s="27">
        <v>0</v>
      </c>
      <c r="U178" s="23">
        <v>0</v>
      </c>
      <c r="V178" s="11">
        <v>0</v>
      </c>
      <c r="W178" s="11">
        <v>0</v>
      </c>
      <c r="X178" s="12">
        <v>0</v>
      </c>
      <c r="Y178" s="30">
        <v>0</v>
      </c>
      <c r="Z178" s="63">
        <f t="shared" si="42"/>
        <v>13.5</v>
      </c>
      <c r="AA178" s="34">
        <f t="shared" si="43"/>
        <v>13.5</v>
      </c>
      <c r="AB178" s="12">
        <f t="shared" si="44"/>
        <v>0</v>
      </c>
      <c r="AC178" s="75">
        <f t="shared" si="45"/>
        <v>13.5</v>
      </c>
    </row>
    <row r="179" spans="1:29" outlineLevel="2" x14ac:dyDescent="0.2">
      <c r="A179" s="9" t="s">
        <v>298</v>
      </c>
      <c r="B179" s="10" t="s">
        <v>29</v>
      </c>
      <c r="C179" s="10" t="s">
        <v>13</v>
      </c>
      <c r="D179" s="10" t="s">
        <v>30</v>
      </c>
      <c r="E179" s="10" t="s">
        <v>31</v>
      </c>
      <c r="F179" s="10" t="s">
        <v>32</v>
      </c>
      <c r="G179" s="67">
        <v>6</v>
      </c>
      <c r="H179" s="10" t="s">
        <v>33</v>
      </c>
      <c r="I179" s="57">
        <v>0.125</v>
      </c>
      <c r="J179" s="57">
        <v>0</v>
      </c>
      <c r="K179" s="57"/>
      <c r="L179" s="58">
        <v>2</v>
      </c>
      <c r="M179" s="27"/>
      <c r="N179" s="90">
        <f t="shared" si="40"/>
        <v>0</v>
      </c>
      <c r="O179" s="91">
        <f t="shared" si="41"/>
        <v>1.1111111111111112</v>
      </c>
      <c r="P179" s="23">
        <v>0</v>
      </c>
      <c r="Q179" s="11">
        <v>0</v>
      </c>
      <c r="R179" s="11">
        <v>0</v>
      </c>
      <c r="S179" s="12">
        <v>0</v>
      </c>
      <c r="T179" s="27"/>
      <c r="U179" s="23">
        <v>30</v>
      </c>
      <c r="V179" s="11">
        <v>0</v>
      </c>
      <c r="W179" s="11"/>
      <c r="X179" s="12">
        <v>1</v>
      </c>
      <c r="Y179" s="30">
        <v>0</v>
      </c>
      <c r="Z179" s="63">
        <f t="shared" si="42"/>
        <v>2</v>
      </c>
      <c r="AA179" s="34">
        <f t="shared" si="43"/>
        <v>0</v>
      </c>
      <c r="AB179" s="12">
        <f t="shared" si="44"/>
        <v>2</v>
      </c>
      <c r="AC179" s="75">
        <f t="shared" si="45"/>
        <v>2</v>
      </c>
    </row>
    <row r="180" spans="1:29" outlineLevel="2" x14ac:dyDescent="0.2">
      <c r="A180" s="9" t="s">
        <v>298</v>
      </c>
      <c r="B180" s="10" t="s">
        <v>75</v>
      </c>
      <c r="C180" s="10" t="s">
        <v>48</v>
      </c>
      <c r="D180" s="10" t="s">
        <v>327</v>
      </c>
      <c r="E180" s="10" t="s">
        <v>328</v>
      </c>
      <c r="F180" s="10" t="s">
        <v>329</v>
      </c>
      <c r="G180" s="67">
        <v>5</v>
      </c>
      <c r="H180" s="10" t="s">
        <v>160</v>
      </c>
      <c r="I180" s="57">
        <v>1</v>
      </c>
      <c r="J180" s="57">
        <v>9</v>
      </c>
      <c r="K180" s="57">
        <v>0</v>
      </c>
      <c r="L180" s="58">
        <v>4.5</v>
      </c>
      <c r="M180" s="27">
        <v>0</v>
      </c>
      <c r="N180" s="90">
        <f t="shared" si="40"/>
        <v>6</v>
      </c>
      <c r="O180" s="91">
        <f t="shared" si="41"/>
        <v>3</v>
      </c>
      <c r="P180" s="23">
        <v>20</v>
      </c>
      <c r="Q180" s="11">
        <v>1</v>
      </c>
      <c r="R180" s="11">
        <v>0</v>
      </c>
      <c r="S180" s="12">
        <v>1</v>
      </c>
      <c r="T180" s="27">
        <v>0</v>
      </c>
      <c r="U180" s="23">
        <v>0</v>
      </c>
      <c r="V180" s="11">
        <v>0</v>
      </c>
      <c r="W180" s="11">
        <v>0</v>
      </c>
      <c r="X180" s="12">
        <v>0</v>
      </c>
      <c r="Y180" s="30">
        <v>0</v>
      </c>
      <c r="Z180" s="63">
        <f t="shared" si="42"/>
        <v>13.5</v>
      </c>
      <c r="AA180" s="34">
        <f t="shared" si="43"/>
        <v>13.5</v>
      </c>
      <c r="AB180" s="12">
        <f t="shared" si="44"/>
        <v>0</v>
      </c>
      <c r="AC180" s="75">
        <f t="shared" si="45"/>
        <v>13.5</v>
      </c>
    </row>
    <row r="181" spans="1:29" outlineLevel="2" x14ac:dyDescent="0.2">
      <c r="A181" s="9" t="s">
        <v>298</v>
      </c>
      <c r="B181" s="10" t="s">
        <v>75</v>
      </c>
      <c r="C181" s="10" t="s">
        <v>23</v>
      </c>
      <c r="D181" s="10" t="s">
        <v>167</v>
      </c>
      <c r="E181" s="10" t="s">
        <v>168</v>
      </c>
      <c r="F181" s="10" t="s">
        <v>169</v>
      </c>
      <c r="G181" s="67">
        <v>15</v>
      </c>
      <c r="H181" s="10" t="s">
        <v>12</v>
      </c>
      <c r="I181" s="57">
        <v>1</v>
      </c>
      <c r="J181" s="57">
        <f>S393</f>
        <v>0.54</v>
      </c>
      <c r="K181" s="57">
        <v>0</v>
      </c>
      <c r="L181" s="58">
        <v>0</v>
      </c>
      <c r="M181" s="27">
        <v>0</v>
      </c>
      <c r="N181" s="90">
        <f t="shared" si="40"/>
        <v>0.12000000000000001</v>
      </c>
      <c r="O181" s="91">
        <f t="shared" si="41"/>
        <v>0</v>
      </c>
      <c r="P181" s="23">
        <v>1</v>
      </c>
      <c r="Q181" s="11">
        <f>P181</f>
        <v>1</v>
      </c>
      <c r="R181" s="11">
        <v>0</v>
      </c>
      <c r="S181" s="12">
        <v>0</v>
      </c>
      <c r="T181" s="27">
        <v>0</v>
      </c>
      <c r="U181" s="23">
        <v>0</v>
      </c>
      <c r="V181" s="11">
        <f>U181</f>
        <v>0</v>
      </c>
      <c r="W181" s="11">
        <v>0</v>
      </c>
      <c r="X181" s="12">
        <v>0</v>
      </c>
      <c r="Y181" s="30">
        <v>0</v>
      </c>
      <c r="Z181" s="63">
        <f t="shared" si="42"/>
        <v>0.54</v>
      </c>
      <c r="AA181" s="34">
        <f t="shared" si="43"/>
        <v>0.54</v>
      </c>
      <c r="AB181" s="12">
        <f t="shared" si="44"/>
        <v>0</v>
      </c>
      <c r="AC181" s="75">
        <f t="shared" si="45"/>
        <v>0.54</v>
      </c>
    </row>
    <row r="182" spans="1:29" outlineLevel="2" x14ac:dyDescent="0.2">
      <c r="A182" s="9" t="s">
        <v>298</v>
      </c>
      <c r="B182" s="10" t="s">
        <v>75</v>
      </c>
      <c r="C182" s="10" t="s">
        <v>48</v>
      </c>
      <c r="D182" s="10" t="s">
        <v>292</v>
      </c>
      <c r="E182" s="10" t="s">
        <v>293</v>
      </c>
      <c r="F182" s="10" t="s">
        <v>294</v>
      </c>
      <c r="G182" s="67">
        <v>5</v>
      </c>
      <c r="H182" s="10" t="s">
        <v>33</v>
      </c>
      <c r="I182" s="57">
        <v>1</v>
      </c>
      <c r="J182" s="57">
        <v>9</v>
      </c>
      <c r="K182" s="57">
        <v>0</v>
      </c>
      <c r="L182" s="58">
        <v>4.5</v>
      </c>
      <c r="M182" s="27">
        <v>0</v>
      </c>
      <c r="N182" s="90">
        <f t="shared" si="40"/>
        <v>6</v>
      </c>
      <c r="O182" s="91">
        <f t="shared" si="41"/>
        <v>3</v>
      </c>
      <c r="P182" s="23">
        <v>20</v>
      </c>
      <c r="Q182" s="11">
        <v>1</v>
      </c>
      <c r="R182" s="11">
        <v>0</v>
      </c>
      <c r="S182" s="12">
        <v>1</v>
      </c>
      <c r="T182" s="27">
        <v>0</v>
      </c>
      <c r="U182" s="23">
        <v>0</v>
      </c>
      <c r="V182" s="11">
        <v>0</v>
      </c>
      <c r="W182" s="11">
        <v>0</v>
      </c>
      <c r="X182" s="12">
        <v>0</v>
      </c>
      <c r="Y182" s="30">
        <v>0</v>
      </c>
      <c r="Z182" s="63">
        <f t="shared" si="42"/>
        <v>13.5</v>
      </c>
      <c r="AA182" s="34">
        <f t="shared" si="43"/>
        <v>13.5</v>
      </c>
      <c r="AB182" s="12">
        <f t="shared" si="44"/>
        <v>0</v>
      </c>
      <c r="AC182" s="75">
        <f t="shared" si="45"/>
        <v>13.5</v>
      </c>
    </row>
    <row r="183" spans="1:29" outlineLevel="2" x14ac:dyDescent="0.2">
      <c r="A183" s="9" t="s">
        <v>298</v>
      </c>
      <c r="B183" s="10" t="s">
        <v>8</v>
      </c>
      <c r="C183" s="10" t="s">
        <v>13</v>
      </c>
      <c r="D183" s="10" t="s">
        <v>34</v>
      </c>
      <c r="E183" s="10" t="s">
        <v>35</v>
      </c>
      <c r="F183" s="10" t="s">
        <v>36</v>
      </c>
      <c r="G183" s="67">
        <v>12</v>
      </c>
      <c r="H183" s="10" t="s">
        <v>37</v>
      </c>
      <c r="I183" s="57">
        <v>1</v>
      </c>
      <c r="J183" s="57">
        <f>$AE$3</f>
        <v>0.05</v>
      </c>
      <c r="K183" s="57">
        <v>0</v>
      </c>
      <c r="L183" s="58">
        <v>0</v>
      </c>
      <c r="M183" s="27">
        <v>0</v>
      </c>
      <c r="N183" s="90">
        <f t="shared" si="40"/>
        <v>1.3888888888888888E-2</v>
      </c>
      <c r="O183" s="91">
        <f t="shared" si="41"/>
        <v>0</v>
      </c>
      <c r="P183" s="23">
        <v>0</v>
      </c>
      <c r="Q183" s="11">
        <v>0</v>
      </c>
      <c r="R183" s="11">
        <v>0</v>
      </c>
      <c r="S183" s="12">
        <v>0</v>
      </c>
      <c r="T183" s="27">
        <v>0</v>
      </c>
      <c r="U183" s="23">
        <v>4</v>
      </c>
      <c r="V183" s="11">
        <v>4</v>
      </c>
      <c r="W183" s="11">
        <v>0</v>
      </c>
      <c r="X183" s="12">
        <v>0</v>
      </c>
      <c r="Y183" s="30">
        <v>0</v>
      </c>
      <c r="Z183" s="63">
        <f t="shared" si="42"/>
        <v>0.2</v>
      </c>
      <c r="AA183" s="34">
        <f t="shared" si="43"/>
        <v>0</v>
      </c>
      <c r="AB183" s="12">
        <f t="shared" si="44"/>
        <v>0.2</v>
      </c>
      <c r="AC183" s="75">
        <f t="shared" si="45"/>
        <v>0.2</v>
      </c>
    </row>
    <row r="184" spans="1:29" outlineLevel="1" x14ac:dyDescent="0.2">
      <c r="A184" s="120" t="s">
        <v>594</v>
      </c>
      <c r="B184" s="10"/>
      <c r="C184" s="10"/>
      <c r="D184" s="10"/>
      <c r="E184" s="10"/>
      <c r="F184" s="10"/>
      <c r="G184" s="67"/>
      <c r="H184" s="10"/>
      <c r="I184" s="57"/>
      <c r="J184" s="57"/>
      <c r="K184" s="57"/>
      <c r="L184" s="58"/>
      <c r="M184" s="27"/>
      <c r="N184" s="90"/>
      <c r="O184" s="91"/>
      <c r="P184" s="23"/>
      <c r="Q184" s="11"/>
      <c r="R184" s="11"/>
      <c r="S184" s="12"/>
      <c r="T184" s="27"/>
      <c r="U184" s="23"/>
      <c r="V184" s="11"/>
      <c r="W184" s="11"/>
      <c r="X184" s="12"/>
      <c r="Y184" s="30"/>
      <c r="Z184" s="63"/>
      <c r="AA184" s="34">
        <f>SUBTOTAL(9,AA162:AA183)</f>
        <v>191.37</v>
      </c>
      <c r="AB184" s="12">
        <f>SUBTOTAL(9,AB162:AB183)</f>
        <v>273.13</v>
      </c>
      <c r="AC184" s="75">
        <f>SUBTOTAL(9,AC162:AC183)</f>
        <v>464.50000000000006</v>
      </c>
    </row>
    <row r="185" spans="1:29" outlineLevel="2" x14ac:dyDescent="0.2">
      <c r="A185" s="9" t="s">
        <v>330</v>
      </c>
      <c r="B185" s="10" t="s">
        <v>14</v>
      </c>
      <c r="C185" s="10" t="s">
        <v>48</v>
      </c>
      <c r="D185" s="10" t="s">
        <v>246</v>
      </c>
      <c r="E185" s="10" t="s">
        <v>247</v>
      </c>
      <c r="F185" s="10" t="s">
        <v>248</v>
      </c>
      <c r="G185" s="67">
        <v>6</v>
      </c>
      <c r="H185" s="10" t="s">
        <v>249</v>
      </c>
      <c r="I185" s="57">
        <v>0.28920000000000001</v>
      </c>
      <c r="J185" s="57">
        <f>I185*13.5</f>
        <v>3.9042000000000003</v>
      </c>
      <c r="K185" s="57">
        <v>0</v>
      </c>
      <c r="L185" s="58">
        <f>I185*4.5</f>
        <v>1.3014000000000001</v>
      </c>
      <c r="M185" s="27">
        <v>0</v>
      </c>
      <c r="N185" s="90">
        <f t="shared" ref="N185:N192" si="46">J185*10/3/G185</f>
        <v>2.169</v>
      </c>
      <c r="O185" s="91">
        <f t="shared" ref="O185:O192" si="47">L185*10/3/G185</f>
        <v>0.72299999999999998</v>
      </c>
      <c r="P185" s="23">
        <v>100</v>
      </c>
      <c r="Q185" s="11">
        <v>2</v>
      </c>
      <c r="R185" s="11">
        <v>0</v>
      </c>
      <c r="S185" s="12">
        <v>5</v>
      </c>
      <c r="T185" s="27">
        <v>0</v>
      </c>
      <c r="U185" s="23">
        <v>10</v>
      </c>
      <c r="V185" s="11">
        <v>0.33</v>
      </c>
      <c r="W185" s="11">
        <v>0</v>
      </c>
      <c r="X185" s="12">
        <v>0.5</v>
      </c>
      <c r="Y185" s="30">
        <v>0</v>
      </c>
      <c r="Z185" s="63">
        <f t="shared" ref="Z185:Z192" si="48">J185*(Q185+V185)+L185*(S185+X185)</f>
        <v>16.254486</v>
      </c>
      <c r="AA185" s="34">
        <f t="shared" ref="AA185:AA192" si="49">J185*Q185+L185*S185</f>
        <v>14.3154</v>
      </c>
      <c r="AB185" s="12">
        <f t="shared" ref="AB185:AB192" si="50">J185*V185+L185*X185</f>
        <v>1.9390860000000003</v>
      </c>
      <c r="AC185" s="75">
        <f t="shared" ref="AC185:AC192" si="51">Z185</f>
        <v>16.254486</v>
      </c>
    </row>
    <row r="186" spans="1:29" outlineLevel="2" x14ac:dyDescent="0.2">
      <c r="A186" s="9" t="s">
        <v>330</v>
      </c>
      <c r="B186" s="10" t="s">
        <v>80</v>
      </c>
      <c r="C186" s="10" t="s">
        <v>48</v>
      </c>
      <c r="D186" s="10" t="s">
        <v>246</v>
      </c>
      <c r="E186" s="10" t="s">
        <v>247</v>
      </c>
      <c r="F186" s="10" t="s">
        <v>248</v>
      </c>
      <c r="G186" s="67">
        <v>6</v>
      </c>
      <c r="H186" s="10" t="s">
        <v>249</v>
      </c>
      <c r="I186" s="57">
        <v>0.28920000000000001</v>
      </c>
      <c r="J186" s="57">
        <f>I186*13.5</f>
        <v>3.9042000000000003</v>
      </c>
      <c r="K186" s="57">
        <v>0</v>
      </c>
      <c r="L186" s="58">
        <f>I186*4.5</f>
        <v>1.3014000000000001</v>
      </c>
      <c r="M186" s="27">
        <v>0</v>
      </c>
      <c r="N186" s="90">
        <f t="shared" si="46"/>
        <v>2.169</v>
      </c>
      <c r="O186" s="91">
        <f t="shared" si="47"/>
        <v>0.72299999999999998</v>
      </c>
      <c r="P186" s="23">
        <v>40</v>
      </c>
      <c r="Q186" s="11">
        <v>1</v>
      </c>
      <c r="R186" s="11">
        <v>0</v>
      </c>
      <c r="S186" s="12">
        <v>2</v>
      </c>
      <c r="T186" s="27">
        <v>0</v>
      </c>
      <c r="U186" s="23">
        <v>10</v>
      </c>
      <c r="V186" s="11">
        <v>0.17</v>
      </c>
      <c r="W186" s="11">
        <v>0</v>
      </c>
      <c r="X186" s="12">
        <v>0.5</v>
      </c>
      <c r="Y186" s="30">
        <v>0</v>
      </c>
      <c r="Z186" s="63">
        <f t="shared" si="48"/>
        <v>7.8214140000000008</v>
      </c>
      <c r="AA186" s="34">
        <f t="shared" si="49"/>
        <v>6.5070000000000006</v>
      </c>
      <c r="AB186" s="12">
        <f t="shared" si="50"/>
        <v>1.3144140000000002</v>
      </c>
      <c r="AC186" s="75">
        <f t="shared" si="51"/>
        <v>7.8214140000000008</v>
      </c>
    </row>
    <row r="187" spans="1:29" outlineLevel="2" x14ac:dyDescent="0.2">
      <c r="A187" s="9" t="s">
        <v>330</v>
      </c>
      <c r="B187" s="10" t="s">
        <v>85</v>
      </c>
      <c r="C187" s="10" t="s">
        <v>48</v>
      </c>
      <c r="D187" s="10" t="s">
        <v>246</v>
      </c>
      <c r="E187" s="10" t="s">
        <v>247</v>
      </c>
      <c r="F187" s="10" t="s">
        <v>248</v>
      </c>
      <c r="G187" s="67">
        <v>6</v>
      </c>
      <c r="H187" s="10" t="s">
        <v>249</v>
      </c>
      <c r="I187" s="57">
        <v>0.28920000000000001</v>
      </c>
      <c r="J187" s="57">
        <f>I187*13.5</f>
        <v>3.9042000000000003</v>
      </c>
      <c r="K187" s="57">
        <v>0</v>
      </c>
      <c r="L187" s="58">
        <f>I187*4.5</f>
        <v>1.3014000000000001</v>
      </c>
      <c r="M187" s="27">
        <v>0</v>
      </c>
      <c r="N187" s="90">
        <f t="shared" si="46"/>
        <v>2.169</v>
      </c>
      <c r="O187" s="91">
        <f t="shared" si="47"/>
        <v>0.72299999999999998</v>
      </c>
      <c r="P187" s="23">
        <v>40</v>
      </c>
      <c r="Q187" s="11">
        <v>1</v>
      </c>
      <c r="R187" s="11">
        <v>0</v>
      </c>
      <c r="S187" s="12">
        <v>2</v>
      </c>
      <c r="T187" s="27">
        <v>0</v>
      </c>
      <c r="U187" s="23">
        <v>10</v>
      </c>
      <c r="V187" s="11">
        <v>0.17</v>
      </c>
      <c r="W187" s="11">
        <v>0</v>
      </c>
      <c r="X187" s="12">
        <v>0.5</v>
      </c>
      <c r="Y187" s="30">
        <v>0</v>
      </c>
      <c r="Z187" s="63">
        <f t="shared" si="48"/>
        <v>7.8214140000000008</v>
      </c>
      <c r="AA187" s="34">
        <f t="shared" si="49"/>
        <v>6.5070000000000006</v>
      </c>
      <c r="AB187" s="12">
        <f t="shared" si="50"/>
        <v>1.3144140000000002</v>
      </c>
      <c r="AC187" s="75">
        <f t="shared" si="51"/>
        <v>7.8214140000000008</v>
      </c>
    </row>
    <row r="188" spans="1:29" outlineLevel="2" x14ac:dyDescent="0.2">
      <c r="A188" s="9" t="s">
        <v>330</v>
      </c>
      <c r="B188" s="10" t="s">
        <v>8</v>
      </c>
      <c r="C188" s="10" t="s">
        <v>48</v>
      </c>
      <c r="D188" s="10" t="s">
        <v>246</v>
      </c>
      <c r="E188" s="10" t="s">
        <v>247</v>
      </c>
      <c r="F188" s="10" t="s">
        <v>248</v>
      </c>
      <c r="G188" s="67">
        <v>6</v>
      </c>
      <c r="H188" s="10" t="s">
        <v>249</v>
      </c>
      <c r="I188" s="57">
        <v>0.28920000000000001</v>
      </c>
      <c r="J188" s="57">
        <f>I188*13.5</f>
        <v>3.9042000000000003</v>
      </c>
      <c r="K188" s="57">
        <v>0</v>
      </c>
      <c r="L188" s="58">
        <f>I188*4.5</f>
        <v>1.3014000000000001</v>
      </c>
      <c r="M188" s="27">
        <v>0</v>
      </c>
      <c r="N188" s="90">
        <f t="shared" si="46"/>
        <v>2.169</v>
      </c>
      <c r="O188" s="91">
        <f t="shared" si="47"/>
        <v>0.72299999999999998</v>
      </c>
      <c r="P188" s="23">
        <v>80</v>
      </c>
      <c r="Q188" s="11">
        <v>1</v>
      </c>
      <c r="R188" s="11">
        <v>0</v>
      </c>
      <c r="S188" s="12">
        <v>4</v>
      </c>
      <c r="T188" s="27">
        <v>0</v>
      </c>
      <c r="U188" s="23">
        <v>10</v>
      </c>
      <c r="V188" s="11">
        <v>0.33</v>
      </c>
      <c r="W188" s="11">
        <v>0</v>
      </c>
      <c r="X188" s="12">
        <v>0.5</v>
      </c>
      <c r="Y188" s="30">
        <v>0</v>
      </c>
      <c r="Z188" s="63">
        <f t="shared" si="48"/>
        <v>11.048886000000001</v>
      </c>
      <c r="AA188" s="34">
        <f t="shared" si="49"/>
        <v>9.1097999999999999</v>
      </c>
      <c r="AB188" s="12">
        <f t="shared" si="50"/>
        <v>1.9390860000000003</v>
      </c>
      <c r="AC188" s="75">
        <f t="shared" si="51"/>
        <v>11.048886000000001</v>
      </c>
    </row>
    <row r="189" spans="1:29" outlineLevel="2" x14ac:dyDescent="0.2">
      <c r="A189" s="9" t="s">
        <v>330</v>
      </c>
      <c r="B189" s="10" t="s">
        <v>14</v>
      </c>
      <c r="C189" s="10" t="s">
        <v>48</v>
      </c>
      <c r="D189" s="10" t="s">
        <v>331</v>
      </c>
      <c r="E189" s="10" t="s">
        <v>332</v>
      </c>
      <c r="F189" s="10" t="s">
        <v>333</v>
      </c>
      <c r="G189" s="67">
        <v>6</v>
      </c>
      <c r="H189" s="10" t="s">
        <v>47</v>
      </c>
      <c r="I189" s="57">
        <v>1</v>
      </c>
      <c r="J189" s="57">
        <v>9</v>
      </c>
      <c r="K189" s="57">
        <v>0</v>
      </c>
      <c r="L189" s="58">
        <v>9</v>
      </c>
      <c r="M189" s="27">
        <v>0</v>
      </c>
      <c r="N189" s="90">
        <f t="shared" si="46"/>
        <v>5</v>
      </c>
      <c r="O189" s="91">
        <f t="shared" si="47"/>
        <v>5</v>
      </c>
      <c r="P189" s="23">
        <v>100</v>
      </c>
      <c r="Q189" s="11">
        <v>2</v>
      </c>
      <c r="R189" s="11">
        <v>0</v>
      </c>
      <c r="S189" s="12">
        <v>5</v>
      </c>
      <c r="T189" s="27">
        <v>0</v>
      </c>
      <c r="U189" s="23">
        <v>40</v>
      </c>
      <c r="V189" s="11">
        <v>1</v>
      </c>
      <c r="W189" s="11">
        <v>0</v>
      </c>
      <c r="X189" s="12">
        <v>2</v>
      </c>
      <c r="Y189" s="30">
        <v>0</v>
      </c>
      <c r="Z189" s="63">
        <f t="shared" si="48"/>
        <v>90</v>
      </c>
      <c r="AA189" s="34">
        <f t="shared" si="49"/>
        <v>63</v>
      </c>
      <c r="AB189" s="12">
        <f t="shared" si="50"/>
        <v>27</v>
      </c>
      <c r="AC189" s="75">
        <f t="shared" si="51"/>
        <v>90</v>
      </c>
    </row>
    <row r="190" spans="1:29" outlineLevel="2" x14ac:dyDescent="0.2">
      <c r="A190" s="9" t="s">
        <v>330</v>
      </c>
      <c r="B190" s="10" t="s">
        <v>80</v>
      </c>
      <c r="C190" s="10" t="s">
        <v>48</v>
      </c>
      <c r="D190" s="10" t="s">
        <v>331</v>
      </c>
      <c r="E190" s="10" t="s">
        <v>332</v>
      </c>
      <c r="F190" s="10" t="s">
        <v>333</v>
      </c>
      <c r="G190" s="67">
        <v>6</v>
      </c>
      <c r="H190" s="10" t="s">
        <v>47</v>
      </c>
      <c r="I190" s="57">
        <v>1</v>
      </c>
      <c r="J190" s="57">
        <v>9</v>
      </c>
      <c r="K190" s="57">
        <v>0</v>
      </c>
      <c r="L190" s="58">
        <v>9</v>
      </c>
      <c r="M190" s="27">
        <v>0</v>
      </c>
      <c r="N190" s="90">
        <f t="shared" si="46"/>
        <v>5</v>
      </c>
      <c r="O190" s="91">
        <f t="shared" si="47"/>
        <v>5</v>
      </c>
      <c r="P190" s="23">
        <v>20</v>
      </c>
      <c r="Q190" s="11">
        <v>1</v>
      </c>
      <c r="R190" s="11">
        <v>0</v>
      </c>
      <c r="S190" s="12">
        <v>1</v>
      </c>
      <c r="T190" s="27">
        <v>0</v>
      </c>
      <c r="U190" s="23">
        <v>15</v>
      </c>
      <c r="V190" s="11">
        <v>0.25</v>
      </c>
      <c r="W190" s="11">
        <v>0</v>
      </c>
      <c r="X190" s="12">
        <v>1</v>
      </c>
      <c r="Y190" s="30">
        <v>0</v>
      </c>
      <c r="Z190" s="63">
        <f t="shared" si="48"/>
        <v>29.25</v>
      </c>
      <c r="AA190" s="34">
        <f t="shared" si="49"/>
        <v>18</v>
      </c>
      <c r="AB190" s="12">
        <f t="shared" si="50"/>
        <v>11.25</v>
      </c>
      <c r="AC190" s="75">
        <f t="shared" si="51"/>
        <v>29.25</v>
      </c>
    </row>
    <row r="191" spans="1:29" outlineLevel="2" x14ac:dyDescent="0.2">
      <c r="A191" s="9" t="s">
        <v>330</v>
      </c>
      <c r="B191" s="10" t="s">
        <v>85</v>
      </c>
      <c r="C191" s="10" t="s">
        <v>48</v>
      </c>
      <c r="D191" s="10" t="s">
        <v>331</v>
      </c>
      <c r="E191" s="10" t="s">
        <v>332</v>
      </c>
      <c r="F191" s="10" t="s">
        <v>333</v>
      </c>
      <c r="G191" s="67">
        <v>6</v>
      </c>
      <c r="H191" s="10" t="s">
        <v>47</v>
      </c>
      <c r="I191" s="57">
        <v>1</v>
      </c>
      <c r="J191" s="57">
        <v>9</v>
      </c>
      <c r="K191" s="57">
        <v>0</v>
      </c>
      <c r="L191" s="58">
        <v>9</v>
      </c>
      <c r="M191" s="27">
        <v>0</v>
      </c>
      <c r="N191" s="90">
        <f t="shared" si="46"/>
        <v>5</v>
      </c>
      <c r="O191" s="91">
        <f t="shared" si="47"/>
        <v>5</v>
      </c>
      <c r="P191" s="23">
        <v>20</v>
      </c>
      <c r="Q191" s="11">
        <v>1</v>
      </c>
      <c r="R191" s="11">
        <v>0</v>
      </c>
      <c r="S191" s="12">
        <v>1</v>
      </c>
      <c r="T191" s="27">
        <v>0</v>
      </c>
      <c r="U191" s="23">
        <v>20</v>
      </c>
      <c r="V191" s="11">
        <v>0.25</v>
      </c>
      <c r="W191" s="11">
        <v>0</v>
      </c>
      <c r="X191" s="12">
        <v>1</v>
      </c>
      <c r="Y191" s="30">
        <v>0</v>
      </c>
      <c r="Z191" s="63">
        <f t="shared" si="48"/>
        <v>29.25</v>
      </c>
      <c r="AA191" s="34">
        <f t="shared" si="49"/>
        <v>18</v>
      </c>
      <c r="AB191" s="12">
        <f t="shared" si="50"/>
        <v>11.25</v>
      </c>
      <c r="AC191" s="75">
        <f t="shared" si="51"/>
        <v>29.25</v>
      </c>
    </row>
    <row r="192" spans="1:29" outlineLevel="2" x14ac:dyDescent="0.2">
      <c r="A192" s="9" t="s">
        <v>330</v>
      </c>
      <c r="B192" s="10" t="s">
        <v>8</v>
      </c>
      <c r="C192" s="10" t="s">
        <v>48</v>
      </c>
      <c r="D192" s="10" t="s">
        <v>331</v>
      </c>
      <c r="E192" s="10" t="s">
        <v>332</v>
      </c>
      <c r="F192" s="10" t="s">
        <v>333</v>
      </c>
      <c r="G192" s="67">
        <v>6</v>
      </c>
      <c r="H192" s="10" t="s">
        <v>47</v>
      </c>
      <c r="I192" s="57">
        <v>1</v>
      </c>
      <c r="J192" s="57">
        <v>9</v>
      </c>
      <c r="K192" s="57">
        <v>0</v>
      </c>
      <c r="L192" s="58">
        <v>9</v>
      </c>
      <c r="M192" s="27">
        <v>0</v>
      </c>
      <c r="N192" s="90">
        <f t="shared" si="46"/>
        <v>5</v>
      </c>
      <c r="O192" s="91">
        <f t="shared" si="47"/>
        <v>5</v>
      </c>
      <c r="P192" s="23">
        <v>20</v>
      </c>
      <c r="Q192" s="11">
        <v>1</v>
      </c>
      <c r="R192" s="11">
        <v>0</v>
      </c>
      <c r="S192" s="12">
        <v>1</v>
      </c>
      <c r="T192" s="27">
        <v>0</v>
      </c>
      <c r="U192" s="23">
        <v>40</v>
      </c>
      <c r="V192" s="11">
        <v>0.5</v>
      </c>
      <c r="W192" s="11">
        <v>0</v>
      </c>
      <c r="X192" s="12">
        <v>2</v>
      </c>
      <c r="Y192" s="30">
        <v>0</v>
      </c>
      <c r="Z192" s="63">
        <f t="shared" si="48"/>
        <v>40.5</v>
      </c>
      <c r="AA192" s="34">
        <f t="shared" si="49"/>
        <v>18</v>
      </c>
      <c r="AB192" s="12">
        <f t="shared" si="50"/>
        <v>22.5</v>
      </c>
      <c r="AC192" s="75">
        <f t="shared" si="51"/>
        <v>40.5</v>
      </c>
    </row>
    <row r="193" spans="1:31" outlineLevel="1" x14ac:dyDescent="0.2">
      <c r="A193" s="120" t="s">
        <v>595</v>
      </c>
      <c r="B193" s="10"/>
      <c r="C193" s="10"/>
      <c r="D193" s="10"/>
      <c r="E193" s="10"/>
      <c r="F193" s="10"/>
      <c r="G193" s="67"/>
      <c r="H193" s="10"/>
      <c r="I193" s="57"/>
      <c r="J193" s="57"/>
      <c r="K193" s="57"/>
      <c r="L193" s="58"/>
      <c r="M193" s="27"/>
      <c r="N193" s="90"/>
      <c r="O193" s="91"/>
      <c r="P193" s="23"/>
      <c r="Q193" s="11"/>
      <c r="R193" s="11"/>
      <c r="S193" s="12"/>
      <c r="T193" s="27"/>
      <c r="U193" s="23"/>
      <c r="V193" s="11"/>
      <c r="W193" s="11"/>
      <c r="X193" s="12"/>
      <c r="Y193" s="30"/>
      <c r="Z193" s="63"/>
      <c r="AA193" s="34">
        <f>SUBTOTAL(9,AA185:AA192)</f>
        <v>153.4392</v>
      </c>
      <c r="AB193" s="12">
        <f>SUBTOTAL(9,AB185:AB192)</f>
        <v>78.507000000000005</v>
      </c>
      <c r="AC193" s="75">
        <f>SUBTOTAL(9,AC185:AC192)</f>
        <v>231.9462</v>
      </c>
    </row>
    <row r="194" spans="1:31" outlineLevel="2" x14ac:dyDescent="0.2">
      <c r="A194" s="9" t="s">
        <v>334</v>
      </c>
      <c r="B194" s="10" t="s">
        <v>14</v>
      </c>
      <c r="C194" s="10" t="s">
        <v>19</v>
      </c>
      <c r="D194" s="10" t="s">
        <v>335</v>
      </c>
      <c r="E194" s="10" t="s">
        <v>336</v>
      </c>
      <c r="F194" s="10" t="s">
        <v>337</v>
      </c>
      <c r="G194" s="67">
        <v>6</v>
      </c>
      <c r="H194" s="10" t="s">
        <v>47</v>
      </c>
      <c r="I194" s="57">
        <v>1</v>
      </c>
      <c r="J194" s="57">
        <v>9</v>
      </c>
      <c r="K194" s="57">
        <v>0</v>
      </c>
      <c r="L194" s="58">
        <v>9</v>
      </c>
      <c r="M194" s="27">
        <v>0</v>
      </c>
      <c r="N194" s="90">
        <f t="shared" ref="N194:N219" si="52">J194*10/3/G194</f>
        <v>5</v>
      </c>
      <c r="O194" s="91">
        <f t="shared" ref="O194:O219" si="53">L194*10/3/G194</f>
        <v>5</v>
      </c>
      <c r="P194" s="23">
        <v>30</v>
      </c>
      <c r="Q194" s="11">
        <v>0.8</v>
      </c>
      <c r="R194" s="11">
        <v>0</v>
      </c>
      <c r="S194" s="12">
        <v>1.5</v>
      </c>
      <c r="T194" s="27">
        <v>0</v>
      </c>
      <c r="U194" s="23">
        <v>60</v>
      </c>
      <c r="V194" s="11">
        <v>1</v>
      </c>
      <c r="W194" s="11">
        <v>0</v>
      </c>
      <c r="X194" s="12">
        <v>3</v>
      </c>
      <c r="Y194" s="30">
        <v>0</v>
      </c>
      <c r="Z194" s="63">
        <f t="shared" ref="Z194:Z219" si="54">J194*(Q194+V194)+L194*(S194+X194)</f>
        <v>56.7</v>
      </c>
      <c r="AA194" s="34">
        <f t="shared" ref="AA194:AA219" si="55">J194*Q194+L194*S194</f>
        <v>20.7</v>
      </c>
      <c r="AB194" s="12">
        <f t="shared" ref="AB194:AB219" si="56">J194*V194+L194*X194</f>
        <v>36</v>
      </c>
      <c r="AC194" s="75">
        <f t="shared" ref="AC194:AC219" si="57">Z194</f>
        <v>56.7</v>
      </c>
    </row>
    <row r="195" spans="1:31" outlineLevel="2" x14ac:dyDescent="0.2">
      <c r="A195" s="9" t="s">
        <v>334</v>
      </c>
      <c r="B195" s="10" t="s">
        <v>80</v>
      </c>
      <c r="C195" s="10" t="s">
        <v>19</v>
      </c>
      <c r="D195" s="10" t="s">
        <v>335</v>
      </c>
      <c r="E195" s="10" t="s">
        <v>336</v>
      </c>
      <c r="F195" s="10" t="s">
        <v>337</v>
      </c>
      <c r="G195" s="67">
        <v>6</v>
      </c>
      <c r="H195" s="10" t="s">
        <v>47</v>
      </c>
      <c r="I195" s="57">
        <v>1</v>
      </c>
      <c r="J195" s="57">
        <v>9</v>
      </c>
      <c r="K195" s="57">
        <v>0</v>
      </c>
      <c r="L195" s="58">
        <v>9</v>
      </c>
      <c r="M195" s="27">
        <v>0</v>
      </c>
      <c r="N195" s="90">
        <f t="shared" si="52"/>
        <v>5</v>
      </c>
      <c r="O195" s="91">
        <f t="shared" si="53"/>
        <v>5</v>
      </c>
      <c r="P195" s="23">
        <v>10</v>
      </c>
      <c r="Q195" s="11">
        <v>0.4</v>
      </c>
      <c r="R195" s="11">
        <v>0</v>
      </c>
      <c r="S195" s="12">
        <v>0.5</v>
      </c>
      <c r="T195" s="27">
        <v>0</v>
      </c>
      <c r="U195" s="23">
        <v>40</v>
      </c>
      <c r="V195" s="11">
        <v>1</v>
      </c>
      <c r="W195" s="11">
        <v>0</v>
      </c>
      <c r="X195" s="12">
        <v>2</v>
      </c>
      <c r="Y195" s="30">
        <v>0</v>
      </c>
      <c r="Z195" s="63">
        <f t="shared" si="54"/>
        <v>35.1</v>
      </c>
      <c r="AA195" s="34">
        <f t="shared" si="55"/>
        <v>8.1</v>
      </c>
      <c r="AB195" s="12">
        <f t="shared" si="56"/>
        <v>27</v>
      </c>
      <c r="AC195" s="75">
        <f t="shared" si="57"/>
        <v>35.1</v>
      </c>
    </row>
    <row r="196" spans="1:31" outlineLevel="2" x14ac:dyDescent="0.2">
      <c r="A196" s="9" t="s">
        <v>334</v>
      </c>
      <c r="B196" s="10" t="s">
        <v>85</v>
      </c>
      <c r="C196" s="10" t="s">
        <v>19</v>
      </c>
      <c r="D196" s="10" t="s">
        <v>335</v>
      </c>
      <c r="E196" s="10" t="s">
        <v>336</v>
      </c>
      <c r="F196" s="10" t="s">
        <v>337</v>
      </c>
      <c r="G196" s="67">
        <v>6</v>
      </c>
      <c r="H196" s="10" t="s">
        <v>47</v>
      </c>
      <c r="I196" s="57">
        <v>1</v>
      </c>
      <c r="J196" s="57">
        <v>9</v>
      </c>
      <c r="K196" s="57">
        <v>0</v>
      </c>
      <c r="L196" s="58">
        <v>9</v>
      </c>
      <c r="M196" s="27">
        <v>0</v>
      </c>
      <c r="N196" s="90">
        <f t="shared" si="52"/>
        <v>5</v>
      </c>
      <c r="O196" s="91">
        <f t="shared" si="53"/>
        <v>5</v>
      </c>
      <c r="P196" s="23">
        <v>10</v>
      </c>
      <c r="Q196" s="11">
        <v>0.4</v>
      </c>
      <c r="R196" s="11">
        <v>0</v>
      </c>
      <c r="S196" s="12">
        <v>0.5</v>
      </c>
      <c r="T196" s="27">
        <v>0</v>
      </c>
      <c r="U196" s="23">
        <v>40</v>
      </c>
      <c r="V196" s="11">
        <v>1</v>
      </c>
      <c r="W196" s="11">
        <v>0</v>
      </c>
      <c r="X196" s="12">
        <v>2</v>
      </c>
      <c r="Y196" s="30">
        <v>0</v>
      </c>
      <c r="Z196" s="63">
        <f t="shared" si="54"/>
        <v>35.1</v>
      </c>
      <c r="AA196" s="34">
        <f t="shared" si="55"/>
        <v>8.1</v>
      </c>
      <c r="AB196" s="12">
        <f t="shared" si="56"/>
        <v>27</v>
      </c>
      <c r="AC196" s="75">
        <f t="shared" si="57"/>
        <v>35.1</v>
      </c>
    </row>
    <row r="197" spans="1:31" outlineLevel="2" x14ac:dyDescent="0.2">
      <c r="A197" s="9" t="s">
        <v>334</v>
      </c>
      <c r="B197" s="10" t="s">
        <v>8</v>
      </c>
      <c r="C197" s="10" t="s">
        <v>19</v>
      </c>
      <c r="D197" s="10" t="s">
        <v>335</v>
      </c>
      <c r="E197" s="10" t="s">
        <v>336</v>
      </c>
      <c r="F197" s="10" t="s">
        <v>337</v>
      </c>
      <c r="G197" s="67">
        <v>6</v>
      </c>
      <c r="H197" s="10" t="s">
        <v>47</v>
      </c>
      <c r="I197" s="57">
        <v>1</v>
      </c>
      <c r="J197" s="57">
        <v>9</v>
      </c>
      <c r="K197" s="57">
        <v>0</v>
      </c>
      <c r="L197" s="58">
        <v>9</v>
      </c>
      <c r="M197" s="27">
        <v>0</v>
      </c>
      <c r="N197" s="90">
        <f t="shared" si="52"/>
        <v>5</v>
      </c>
      <c r="O197" s="91">
        <f t="shared" si="53"/>
        <v>5</v>
      </c>
      <c r="P197" s="23">
        <v>30</v>
      </c>
      <c r="Q197" s="11">
        <v>0.4</v>
      </c>
      <c r="R197" s="11">
        <v>0</v>
      </c>
      <c r="S197" s="12">
        <v>1.5</v>
      </c>
      <c r="T197" s="27">
        <v>0</v>
      </c>
      <c r="U197" s="23">
        <v>60</v>
      </c>
      <c r="V197" s="11">
        <v>1</v>
      </c>
      <c r="W197" s="11">
        <v>0</v>
      </c>
      <c r="X197" s="12">
        <v>3</v>
      </c>
      <c r="Y197" s="30">
        <v>0</v>
      </c>
      <c r="Z197" s="63">
        <f t="shared" si="54"/>
        <v>53.1</v>
      </c>
      <c r="AA197" s="34">
        <f t="shared" si="55"/>
        <v>17.100000000000001</v>
      </c>
      <c r="AB197" s="12">
        <f t="shared" si="56"/>
        <v>36</v>
      </c>
      <c r="AC197" s="75">
        <f t="shared" si="57"/>
        <v>53.1</v>
      </c>
    </row>
    <row r="198" spans="1:31" outlineLevel="2" x14ac:dyDescent="0.2">
      <c r="A198" s="9" t="s">
        <v>334</v>
      </c>
      <c r="B198" s="10" t="s">
        <v>14</v>
      </c>
      <c r="C198" s="10" t="s">
        <v>43</v>
      </c>
      <c r="D198" s="10" t="s">
        <v>187</v>
      </c>
      <c r="E198" s="10" t="s">
        <v>188</v>
      </c>
      <c r="F198" s="10" t="s">
        <v>189</v>
      </c>
      <c r="G198" s="67">
        <v>6</v>
      </c>
      <c r="H198" s="10" t="s">
        <v>84</v>
      </c>
      <c r="I198" s="57">
        <v>0.5</v>
      </c>
      <c r="J198" s="57">
        <f>9*I198</f>
        <v>4.5</v>
      </c>
      <c r="K198" s="57">
        <v>0</v>
      </c>
      <c r="L198" s="58">
        <f>9*I198</f>
        <v>4.5</v>
      </c>
      <c r="M198" s="27">
        <v>0</v>
      </c>
      <c r="N198" s="90">
        <f t="shared" si="52"/>
        <v>2.5</v>
      </c>
      <c r="O198" s="91">
        <f t="shared" si="53"/>
        <v>2.5</v>
      </c>
      <c r="P198" s="23">
        <v>0</v>
      </c>
      <c r="Q198" s="11">
        <v>0</v>
      </c>
      <c r="R198" s="11">
        <v>0</v>
      </c>
      <c r="S198" s="12">
        <v>0</v>
      </c>
      <c r="T198" s="27">
        <v>0</v>
      </c>
      <c r="U198" s="23">
        <v>100</v>
      </c>
      <c r="V198" s="11">
        <v>2</v>
      </c>
      <c r="W198" s="11">
        <v>0</v>
      </c>
      <c r="X198" s="12">
        <v>5</v>
      </c>
      <c r="Y198" s="30">
        <v>0</v>
      </c>
      <c r="Z198" s="63">
        <f t="shared" si="54"/>
        <v>31.5</v>
      </c>
      <c r="AA198" s="34">
        <f t="shared" si="55"/>
        <v>0</v>
      </c>
      <c r="AB198" s="12">
        <f t="shared" si="56"/>
        <v>31.5</v>
      </c>
      <c r="AC198" s="75">
        <f t="shared" si="57"/>
        <v>31.5</v>
      </c>
    </row>
    <row r="199" spans="1:31" outlineLevel="2" x14ac:dyDescent="0.2">
      <c r="A199" s="9" t="s">
        <v>334</v>
      </c>
      <c r="B199" s="10" t="s">
        <v>80</v>
      </c>
      <c r="C199" s="10" t="s">
        <v>103</v>
      </c>
      <c r="D199" s="10" t="s">
        <v>187</v>
      </c>
      <c r="E199" s="10" t="s">
        <v>188</v>
      </c>
      <c r="F199" s="10" t="s">
        <v>189</v>
      </c>
      <c r="G199" s="67">
        <v>6</v>
      </c>
      <c r="H199" s="10" t="s">
        <v>84</v>
      </c>
      <c r="I199" s="57">
        <v>0.5</v>
      </c>
      <c r="J199" s="57">
        <f>9*I199</f>
        <v>4.5</v>
      </c>
      <c r="K199" s="57">
        <v>1</v>
      </c>
      <c r="L199" s="58">
        <f>9*I199</f>
        <v>4.5</v>
      </c>
      <c r="M199" s="27">
        <v>0</v>
      </c>
      <c r="N199" s="90">
        <f t="shared" si="52"/>
        <v>2.5</v>
      </c>
      <c r="O199" s="91">
        <f t="shared" si="53"/>
        <v>2.5</v>
      </c>
      <c r="P199" s="23">
        <v>20</v>
      </c>
      <c r="Q199" s="11">
        <v>0.5</v>
      </c>
      <c r="R199" s="11">
        <v>0</v>
      </c>
      <c r="S199" s="12">
        <v>1</v>
      </c>
      <c r="T199" s="27">
        <v>0</v>
      </c>
      <c r="U199" s="23">
        <v>0</v>
      </c>
      <c r="V199" s="11">
        <v>0</v>
      </c>
      <c r="W199" s="11">
        <v>0</v>
      </c>
      <c r="X199" s="12">
        <v>0</v>
      </c>
      <c r="Y199" s="30">
        <v>0</v>
      </c>
      <c r="Z199" s="63">
        <f t="shared" si="54"/>
        <v>6.75</v>
      </c>
      <c r="AA199" s="34">
        <f t="shared" si="55"/>
        <v>6.75</v>
      </c>
      <c r="AB199" s="12">
        <f t="shared" si="56"/>
        <v>0</v>
      </c>
      <c r="AC199" s="75">
        <f t="shared" si="57"/>
        <v>6.75</v>
      </c>
    </row>
    <row r="200" spans="1:31" outlineLevel="2" x14ac:dyDescent="0.2">
      <c r="A200" s="9" t="s">
        <v>334</v>
      </c>
      <c r="B200" s="10" t="s">
        <v>85</v>
      </c>
      <c r="C200" s="10" t="s">
        <v>103</v>
      </c>
      <c r="D200" s="10" t="s">
        <v>187</v>
      </c>
      <c r="E200" s="10" t="s">
        <v>188</v>
      </c>
      <c r="F200" s="10" t="s">
        <v>189</v>
      </c>
      <c r="G200" s="67">
        <v>6</v>
      </c>
      <c r="H200" s="10" t="s">
        <v>84</v>
      </c>
      <c r="I200" s="57">
        <v>0.5</v>
      </c>
      <c r="J200" s="57">
        <f>9*I200</f>
        <v>4.5</v>
      </c>
      <c r="K200" s="57">
        <v>1</v>
      </c>
      <c r="L200" s="58">
        <f>9*I200</f>
        <v>4.5</v>
      </c>
      <c r="M200" s="27">
        <v>0</v>
      </c>
      <c r="N200" s="90">
        <f t="shared" si="52"/>
        <v>2.5</v>
      </c>
      <c r="O200" s="91">
        <f t="shared" si="53"/>
        <v>2.5</v>
      </c>
      <c r="P200" s="23">
        <v>20</v>
      </c>
      <c r="Q200" s="11">
        <v>0.5</v>
      </c>
      <c r="R200" s="11">
        <v>0</v>
      </c>
      <c r="S200" s="12">
        <v>1</v>
      </c>
      <c r="T200" s="27">
        <v>0</v>
      </c>
      <c r="U200" s="23">
        <v>0</v>
      </c>
      <c r="V200" s="11">
        <v>0</v>
      </c>
      <c r="W200" s="11">
        <v>0</v>
      </c>
      <c r="X200" s="12">
        <v>0</v>
      </c>
      <c r="Y200" s="30">
        <v>0</v>
      </c>
      <c r="Z200" s="63">
        <f t="shared" si="54"/>
        <v>6.75</v>
      </c>
      <c r="AA200" s="34">
        <f t="shared" si="55"/>
        <v>6.75</v>
      </c>
      <c r="AB200" s="12">
        <f t="shared" si="56"/>
        <v>0</v>
      </c>
      <c r="AC200" s="75">
        <f t="shared" si="57"/>
        <v>6.75</v>
      </c>
    </row>
    <row r="201" spans="1:31" outlineLevel="2" x14ac:dyDescent="0.2">
      <c r="A201" s="9" t="s">
        <v>334</v>
      </c>
      <c r="B201" s="10" t="s">
        <v>8</v>
      </c>
      <c r="C201" s="10" t="s">
        <v>103</v>
      </c>
      <c r="D201" s="10" t="s">
        <v>187</v>
      </c>
      <c r="E201" s="10" t="s">
        <v>188</v>
      </c>
      <c r="F201" s="10" t="s">
        <v>189</v>
      </c>
      <c r="G201" s="67">
        <v>6</v>
      </c>
      <c r="H201" s="10" t="s">
        <v>84</v>
      </c>
      <c r="I201" s="57">
        <v>0.5</v>
      </c>
      <c r="J201" s="57">
        <f>9*I201</f>
        <v>4.5</v>
      </c>
      <c r="K201" s="57">
        <v>1</v>
      </c>
      <c r="L201" s="58">
        <f>9*I201</f>
        <v>4.5</v>
      </c>
      <c r="M201" s="27">
        <v>0</v>
      </c>
      <c r="N201" s="90">
        <f t="shared" si="52"/>
        <v>2.5</v>
      </c>
      <c r="O201" s="91">
        <f t="shared" si="53"/>
        <v>2.5</v>
      </c>
      <c r="P201" s="23">
        <v>40</v>
      </c>
      <c r="Q201" s="11">
        <v>1</v>
      </c>
      <c r="R201" s="11">
        <v>0</v>
      </c>
      <c r="S201" s="12">
        <v>2</v>
      </c>
      <c r="T201" s="27">
        <v>0</v>
      </c>
      <c r="U201" s="23">
        <v>0</v>
      </c>
      <c r="V201" s="11">
        <v>0</v>
      </c>
      <c r="W201" s="11">
        <v>0</v>
      </c>
      <c r="X201" s="12">
        <v>0</v>
      </c>
      <c r="Y201" s="30">
        <v>0</v>
      </c>
      <c r="Z201" s="63">
        <f t="shared" si="54"/>
        <v>13.5</v>
      </c>
      <c r="AA201" s="34">
        <f t="shared" si="55"/>
        <v>13.5</v>
      </c>
      <c r="AB201" s="12">
        <f t="shared" si="56"/>
        <v>0</v>
      </c>
      <c r="AC201" s="75">
        <f t="shared" si="57"/>
        <v>13.5</v>
      </c>
      <c r="AE201" s="87"/>
    </row>
    <row r="202" spans="1:31" outlineLevel="2" x14ac:dyDescent="0.2">
      <c r="A202" s="9" t="s">
        <v>334</v>
      </c>
      <c r="B202" s="10" t="s">
        <v>8</v>
      </c>
      <c r="C202" s="10" t="s">
        <v>27</v>
      </c>
      <c r="D202" s="10" t="s">
        <v>338</v>
      </c>
      <c r="E202" s="10" t="s">
        <v>339</v>
      </c>
      <c r="F202" s="10" t="s">
        <v>340</v>
      </c>
      <c r="G202" s="67">
        <v>6</v>
      </c>
      <c r="H202" s="10" t="s">
        <v>18</v>
      </c>
      <c r="I202" s="57">
        <v>1</v>
      </c>
      <c r="J202" s="57">
        <v>9</v>
      </c>
      <c r="K202" s="57">
        <v>0</v>
      </c>
      <c r="L202" s="58">
        <v>9</v>
      </c>
      <c r="M202" s="27">
        <v>0</v>
      </c>
      <c r="N202" s="90">
        <f t="shared" si="52"/>
        <v>5</v>
      </c>
      <c r="O202" s="91">
        <f t="shared" si="53"/>
        <v>5</v>
      </c>
      <c r="P202" s="23">
        <v>120</v>
      </c>
      <c r="Q202" s="11">
        <v>2</v>
      </c>
      <c r="R202" s="11">
        <v>0</v>
      </c>
      <c r="S202" s="12">
        <v>6</v>
      </c>
      <c r="T202" s="27">
        <v>0</v>
      </c>
      <c r="U202" s="23">
        <v>0</v>
      </c>
      <c r="V202" s="11">
        <v>0</v>
      </c>
      <c r="W202" s="11">
        <v>0</v>
      </c>
      <c r="X202" s="12">
        <v>0</v>
      </c>
      <c r="Y202" s="30">
        <v>0</v>
      </c>
      <c r="Z202" s="63">
        <f t="shared" si="54"/>
        <v>72</v>
      </c>
      <c r="AA202" s="34">
        <f t="shared" si="55"/>
        <v>72</v>
      </c>
      <c r="AB202" s="12">
        <f t="shared" si="56"/>
        <v>0</v>
      </c>
      <c r="AC202" s="75">
        <f t="shared" si="57"/>
        <v>72</v>
      </c>
    </row>
    <row r="203" spans="1:31" outlineLevel="2" x14ac:dyDescent="0.2">
      <c r="A203" s="9" t="s">
        <v>334</v>
      </c>
      <c r="B203" s="10" t="s">
        <v>8</v>
      </c>
      <c r="C203" s="10" t="s">
        <v>43</v>
      </c>
      <c r="D203" s="10" t="s">
        <v>309</v>
      </c>
      <c r="E203" s="10" t="s">
        <v>310</v>
      </c>
      <c r="F203" s="10" t="s">
        <v>311</v>
      </c>
      <c r="G203" s="67">
        <v>6</v>
      </c>
      <c r="H203" s="10" t="s">
        <v>18</v>
      </c>
      <c r="I203" s="57">
        <f>1/3</f>
        <v>0.33333333333333331</v>
      </c>
      <c r="J203" s="57">
        <f>9*I203</f>
        <v>3</v>
      </c>
      <c r="K203" s="57">
        <v>0</v>
      </c>
      <c r="L203" s="58">
        <f>9*I203</f>
        <v>3</v>
      </c>
      <c r="M203" s="27">
        <v>0</v>
      </c>
      <c r="N203" s="90">
        <f t="shared" si="52"/>
        <v>1.6666666666666667</v>
      </c>
      <c r="O203" s="91">
        <f t="shared" si="53"/>
        <v>1.6666666666666667</v>
      </c>
      <c r="P203" s="23">
        <v>0</v>
      </c>
      <c r="Q203" s="11">
        <v>0</v>
      </c>
      <c r="R203" s="11">
        <v>0</v>
      </c>
      <c r="S203" s="12">
        <v>0</v>
      </c>
      <c r="T203" s="27">
        <v>0</v>
      </c>
      <c r="U203" s="23">
        <v>100</v>
      </c>
      <c r="V203" s="11">
        <v>2</v>
      </c>
      <c r="W203" s="11">
        <v>0</v>
      </c>
      <c r="X203" s="12">
        <v>5</v>
      </c>
      <c r="Y203" s="30">
        <v>0</v>
      </c>
      <c r="Z203" s="63">
        <f t="shared" si="54"/>
        <v>21</v>
      </c>
      <c r="AA203" s="34">
        <f t="shared" si="55"/>
        <v>0</v>
      </c>
      <c r="AB203" s="12">
        <f t="shared" si="56"/>
        <v>21</v>
      </c>
      <c r="AC203" s="75">
        <f t="shared" si="57"/>
        <v>21</v>
      </c>
    </row>
    <row r="204" spans="1:31" outlineLevel="2" x14ac:dyDescent="0.2">
      <c r="A204" s="9" t="s">
        <v>334</v>
      </c>
      <c r="B204" s="10" t="s">
        <v>8</v>
      </c>
      <c r="C204" s="10" t="s">
        <v>13</v>
      </c>
      <c r="D204" s="10" t="s">
        <v>9</v>
      </c>
      <c r="E204" s="10" t="s">
        <v>10</v>
      </c>
      <c r="F204" s="10" t="s">
        <v>11</v>
      </c>
      <c r="G204" s="67">
        <v>24</v>
      </c>
      <c r="H204" s="10" t="s">
        <v>12</v>
      </c>
      <c r="I204" s="57">
        <v>1</v>
      </c>
      <c r="J204" s="57">
        <f>$AE$2</f>
        <v>0.54</v>
      </c>
      <c r="K204" s="57">
        <v>0</v>
      </c>
      <c r="L204" s="58">
        <v>0</v>
      </c>
      <c r="M204" s="27">
        <v>0</v>
      </c>
      <c r="N204" s="90">
        <f t="shared" si="52"/>
        <v>7.4999999999999997E-2</v>
      </c>
      <c r="O204" s="91">
        <f t="shared" si="53"/>
        <v>0</v>
      </c>
      <c r="P204" s="23">
        <v>3</v>
      </c>
      <c r="Q204" s="11">
        <f>P204</f>
        <v>3</v>
      </c>
      <c r="R204" s="11">
        <v>0</v>
      </c>
      <c r="S204" s="12">
        <v>0</v>
      </c>
      <c r="T204" s="27">
        <v>0</v>
      </c>
      <c r="U204" s="23">
        <v>3</v>
      </c>
      <c r="V204" s="11">
        <f>U204</f>
        <v>3</v>
      </c>
      <c r="W204" s="11">
        <v>0</v>
      </c>
      <c r="X204" s="12">
        <v>0</v>
      </c>
      <c r="Y204" s="30">
        <v>0</v>
      </c>
      <c r="Z204" s="63">
        <f t="shared" si="54"/>
        <v>3.24</v>
      </c>
      <c r="AA204" s="34">
        <f t="shared" si="55"/>
        <v>1.62</v>
      </c>
      <c r="AB204" s="12">
        <f t="shared" si="56"/>
        <v>1.62</v>
      </c>
      <c r="AC204" s="75">
        <f t="shared" si="57"/>
        <v>3.24</v>
      </c>
    </row>
    <row r="205" spans="1:31" outlineLevel="2" x14ac:dyDescent="0.2">
      <c r="A205" s="9" t="s">
        <v>334</v>
      </c>
      <c r="B205" s="10" t="s">
        <v>14</v>
      </c>
      <c r="C205" s="10" t="s">
        <v>23</v>
      </c>
      <c r="D205" s="10" t="s">
        <v>89</v>
      </c>
      <c r="E205" s="10" t="s">
        <v>90</v>
      </c>
      <c r="F205" s="10" t="s">
        <v>91</v>
      </c>
      <c r="G205" s="67">
        <v>6</v>
      </c>
      <c r="H205" s="10" t="s">
        <v>18</v>
      </c>
      <c r="I205" s="57">
        <v>0.2</v>
      </c>
      <c r="J205" s="57">
        <f>9*I205</f>
        <v>1.8</v>
      </c>
      <c r="K205" s="57">
        <v>0</v>
      </c>
      <c r="L205" s="58">
        <f>9*I205</f>
        <v>1.8</v>
      </c>
      <c r="M205" s="27">
        <v>0</v>
      </c>
      <c r="N205" s="90">
        <f t="shared" si="52"/>
        <v>1</v>
      </c>
      <c r="O205" s="91">
        <f t="shared" si="53"/>
        <v>1</v>
      </c>
      <c r="P205" s="23">
        <v>120</v>
      </c>
      <c r="Q205" s="11">
        <v>2</v>
      </c>
      <c r="R205" s="11">
        <v>0</v>
      </c>
      <c r="S205" s="12">
        <v>6</v>
      </c>
      <c r="T205" s="27">
        <v>0</v>
      </c>
      <c r="U205" s="23">
        <v>0</v>
      </c>
      <c r="V205" s="11">
        <v>0</v>
      </c>
      <c r="W205" s="11">
        <v>0</v>
      </c>
      <c r="X205" s="12">
        <v>0</v>
      </c>
      <c r="Y205" s="30">
        <v>0</v>
      </c>
      <c r="Z205" s="63">
        <f t="shared" si="54"/>
        <v>14.4</v>
      </c>
      <c r="AA205" s="34">
        <f t="shared" si="55"/>
        <v>14.4</v>
      </c>
      <c r="AB205" s="12">
        <f t="shared" si="56"/>
        <v>0</v>
      </c>
      <c r="AC205" s="75">
        <f t="shared" si="57"/>
        <v>14.4</v>
      </c>
    </row>
    <row r="206" spans="1:31" outlineLevel="2" x14ac:dyDescent="0.2">
      <c r="A206" s="9" t="s">
        <v>334</v>
      </c>
      <c r="B206" s="10" t="s">
        <v>14</v>
      </c>
      <c r="C206" s="10" t="s">
        <v>61</v>
      </c>
      <c r="D206" s="10" t="s">
        <v>341</v>
      </c>
      <c r="E206" s="10" t="s">
        <v>342</v>
      </c>
      <c r="F206" s="10" t="s">
        <v>343</v>
      </c>
      <c r="G206" s="67">
        <v>6</v>
      </c>
      <c r="H206" s="10" t="s">
        <v>18</v>
      </c>
      <c r="I206" s="57">
        <v>1</v>
      </c>
      <c r="J206" s="57">
        <v>9</v>
      </c>
      <c r="K206" s="57">
        <v>0</v>
      </c>
      <c r="L206" s="58">
        <v>9</v>
      </c>
      <c r="M206" s="27">
        <v>0</v>
      </c>
      <c r="N206" s="90">
        <f t="shared" si="52"/>
        <v>5</v>
      </c>
      <c r="O206" s="91">
        <f t="shared" si="53"/>
        <v>5</v>
      </c>
      <c r="P206" s="23">
        <v>0</v>
      </c>
      <c r="Q206" s="11">
        <v>0</v>
      </c>
      <c r="R206" s="11">
        <v>0</v>
      </c>
      <c r="S206" s="12">
        <v>0</v>
      </c>
      <c r="T206" s="27">
        <v>0</v>
      </c>
      <c r="U206" s="23">
        <v>100</v>
      </c>
      <c r="V206" s="11">
        <v>2</v>
      </c>
      <c r="W206" s="11">
        <v>0</v>
      </c>
      <c r="X206" s="12">
        <v>5</v>
      </c>
      <c r="Y206" s="30">
        <v>0</v>
      </c>
      <c r="Z206" s="63">
        <f t="shared" si="54"/>
        <v>63</v>
      </c>
      <c r="AA206" s="34">
        <f t="shared" si="55"/>
        <v>0</v>
      </c>
      <c r="AB206" s="12">
        <f t="shared" si="56"/>
        <v>63</v>
      </c>
      <c r="AC206" s="75">
        <f t="shared" si="57"/>
        <v>63</v>
      </c>
    </row>
    <row r="207" spans="1:31" outlineLevel="2" x14ac:dyDescent="0.2">
      <c r="A207" s="9" t="s">
        <v>334</v>
      </c>
      <c r="B207" s="10" t="s">
        <v>14</v>
      </c>
      <c r="C207" s="10" t="s">
        <v>61</v>
      </c>
      <c r="D207" s="10" t="s">
        <v>315</v>
      </c>
      <c r="E207" s="10" t="s">
        <v>316</v>
      </c>
      <c r="F207" s="10" t="s">
        <v>317</v>
      </c>
      <c r="G207" s="67">
        <v>6</v>
      </c>
      <c r="H207" s="10" t="s">
        <v>18</v>
      </c>
      <c r="I207" s="57">
        <v>0.2</v>
      </c>
      <c r="J207" s="57">
        <f>9*I207</f>
        <v>1.8</v>
      </c>
      <c r="K207" s="57">
        <v>0</v>
      </c>
      <c r="L207" s="58">
        <f>9*I207</f>
        <v>1.8</v>
      </c>
      <c r="M207" s="27">
        <v>0</v>
      </c>
      <c r="N207" s="90">
        <f t="shared" si="52"/>
        <v>1</v>
      </c>
      <c r="O207" s="91">
        <f t="shared" si="53"/>
        <v>1</v>
      </c>
      <c r="P207" s="23">
        <v>0</v>
      </c>
      <c r="Q207" s="11">
        <v>0</v>
      </c>
      <c r="R207" s="11">
        <v>0</v>
      </c>
      <c r="S207" s="12">
        <v>0</v>
      </c>
      <c r="T207" s="27">
        <v>0</v>
      </c>
      <c r="U207" s="23">
        <v>100</v>
      </c>
      <c r="V207" s="11">
        <v>2</v>
      </c>
      <c r="W207" s="11">
        <v>0</v>
      </c>
      <c r="X207" s="12">
        <v>5</v>
      </c>
      <c r="Y207" s="30">
        <v>0</v>
      </c>
      <c r="Z207" s="63">
        <f t="shared" si="54"/>
        <v>12.6</v>
      </c>
      <c r="AA207" s="34">
        <f t="shared" si="55"/>
        <v>0</v>
      </c>
      <c r="AB207" s="12">
        <f t="shared" si="56"/>
        <v>12.6</v>
      </c>
      <c r="AC207" s="75">
        <f t="shared" si="57"/>
        <v>12.6</v>
      </c>
    </row>
    <row r="208" spans="1:31" outlineLevel="2" x14ac:dyDescent="0.2">
      <c r="A208" s="9" t="s">
        <v>334</v>
      </c>
      <c r="B208" s="10" t="s">
        <v>14</v>
      </c>
      <c r="C208" s="10" t="s">
        <v>27</v>
      </c>
      <c r="D208" s="10" t="s">
        <v>318</v>
      </c>
      <c r="E208" s="10" t="s">
        <v>319</v>
      </c>
      <c r="F208" s="10" t="s">
        <v>320</v>
      </c>
      <c r="G208" s="67">
        <v>6</v>
      </c>
      <c r="H208" s="10" t="s">
        <v>18</v>
      </c>
      <c r="I208" s="57">
        <f>1/3</f>
        <v>0.33333333333333331</v>
      </c>
      <c r="J208" s="57">
        <f>9*I208</f>
        <v>3</v>
      </c>
      <c r="K208" s="57">
        <v>0</v>
      </c>
      <c r="L208" s="58">
        <f>9*I208</f>
        <v>3</v>
      </c>
      <c r="M208" s="27">
        <v>0</v>
      </c>
      <c r="N208" s="90">
        <f t="shared" si="52"/>
        <v>1.6666666666666667</v>
      </c>
      <c r="O208" s="91">
        <f t="shared" si="53"/>
        <v>1.6666666666666667</v>
      </c>
      <c r="P208" s="23">
        <v>90</v>
      </c>
      <c r="Q208" s="11">
        <v>2</v>
      </c>
      <c r="R208" s="11">
        <v>0</v>
      </c>
      <c r="S208" s="12">
        <v>5</v>
      </c>
      <c r="T208" s="27">
        <v>0</v>
      </c>
      <c r="U208" s="23">
        <v>0</v>
      </c>
      <c r="V208" s="11">
        <v>0</v>
      </c>
      <c r="W208" s="11">
        <v>0</v>
      </c>
      <c r="X208" s="12">
        <v>0</v>
      </c>
      <c r="Y208" s="30">
        <v>0</v>
      </c>
      <c r="Z208" s="63">
        <f t="shared" si="54"/>
        <v>21</v>
      </c>
      <c r="AA208" s="34">
        <f t="shared" si="55"/>
        <v>21</v>
      </c>
      <c r="AB208" s="12">
        <f t="shared" si="56"/>
        <v>0</v>
      </c>
      <c r="AC208" s="75">
        <f t="shared" si="57"/>
        <v>21</v>
      </c>
    </row>
    <row r="209" spans="1:29" outlineLevel="2" x14ac:dyDescent="0.2">
      <c r="A209" s="9" t="s">
        <v>334</v>
      </c>
      <c r="B209" s="10" t="s">
        <v>14</v>
      </c>
      <c r="C209" s="10" t="s">
        <v>27</v>
      </c>
      <c r="D209" s="10" t="s">
        <v>344</v>
      </c>
      <c r="E209" s="10" t="s">
        <v>345</v>
      </c>
      <c r="F209" s="10" t="s">
        <v>346</v>
      </c>
      <c r="G209" s="67">
        <v>6</v>
      </c>
      <c r="H209" s="10" t="s">
        <v>18</v>
      </c>
      <c r="I209" s="57">
        <v>1</v>
      </c>
      <c r="J209" s="57">
        <v>13.5</v>
      </c>
      <c r="K209" s="57">
        <v>0</v>
      </c>
      <c r="L209" s="58">
        <v>4.5</v>
      </c>
      <c r="M209" s="27">
        <v>0</v>
      </c>
      <c r="N209" s="90">
        <f t="shared" si="52"/>
        <v>7.5</v>
      </c>
      <c r="O209" s="91">
        <f t="shared" si="53"/>
        <v>2.5</v>
      </c>
      <c r="P209" s="23">
        <v>90</v>
      </c>
      <c r="Q209" s="11">
        <v>2</v>
      </c>
      <c r="R209" s="11">
        <v>0</v>
      </c>
      <c r="S209" s="12">
        <v>5</v>
      </c>
      <c r="T209" s="27">
        <v>0</v>
      </c>
      <c r="U209" s="23">
        <v>0</v>
      </c>
      <c r="V209" s="11">
        <v>0</v>
      </c>
      <c r="W209" s="11">
        <v>0</v>
      </c>
      <c r="X209" s="12">
        <v>0</v>
      </c>
      <c r="Y209" s="30">
        <v>0</v>
      </c>
      <c r="Z209" s="63">
        <f t="shared" si="54"/>
        <v>49.5</v>
      </c>
      <c r="AA209" s="34">
        <f t="shared" si="55"/>
        <v>49.5</v>
      </c>
      <c r="AB209" s="12">
        <f t="shared" si="56"/>
        <v>0</v>
      </c>
      <c r="AC209" s="75">
        <f t="shared" si="57"/>
        <v>49.5</v>
      </c>
    </row>
    <row r="210" spans="1:29" outlineLevel="2" x14ac:dyDescent="0.2">
      <c r="A210" s="9" t="s">
        <v>334</v>
      </c>
      <c r="B210" s="10" t="s">
        <v>14</v>
      </c>
      <c r="C210" s="10" t="s">
        <v>43</v>
      </c>
      <c r="D210" s="10" t="s">
        <v>347</v>
      </c>
      <c r="E210" s="10" t="s">
        <v>348</v>
      </c>
      <c r="F210" s="10" t="s">
        <v>349</v>
      </c>
      <c r="G210" s="67">
        <v>6</v>
      </c>
      <c r="H210" s="10" t="s">
        <v>18</v>
      </c>
      <c r="I210" s="57">
        <v>1</v>
      </c>
      <c r="J210" s="57">
        <v>13.5</v>
      </c>
      <c r="K210" s="57">
        <v>0</v>
      </c>
      <c r="L210" s="58">
        <v>4.5</v>
      </c>
      <c r="M210" s="27">
        <v>0</v>
      </c>
      <c r="N210" s="90">
        <f t="shared" si="52"/>
        <v>7.5</v>
      </c>
      <c r="O210" s="91">
        <f t="shared" si="53"/>
        <v>2.5</v>
      </c>
      <c r="P210" s="23">
        <v>0</v>
      </c>
      <c r="Q210" s="11">
        <v>0</v>
      </c>
      <c r="R210" s="11">
        <v>0</v>
      </c>
      <c r="S210" s="12">
        <v>0</v>
      </c>
      <c r="T210" s="27">
        <v>0</v>
      </c>
      <c r="U210" s="23">
        <v>100</v>
      </c>
      <c r="V210" s="11">
        <v>2</v>
      </c>
      <c r="W210" s="11">
        <v>0</v>
      </c>
      <c r="X210" s="12">
        <v>5</v>
      </c>
      <c r="Y210" s="30">
        <v>0</v>
      </c>
      <c r="Z210" s="63">
        <f t="shared" si="54"/>
        <v>49.5</v>
      </c>
      <c r="AA210" s="34">
        <f t="shared" si="55"/>
        <v>0</v>
      </c>
      <c r="AB210" s="12">
        <f t="shared" si="56"/>
        <v>49.5</v>
      </c>
      <c r="AC210" s="75">
        <f t="shared" si="57"/>
        <v>49.5</v>
      </c>
    </row>
    <row r="211" spans="1:29" outlineLevel="2" x14ac:dyDescent="0.2">
      <c r="A211" s="9" t="s">
        <v>334</v>
      </c>
      <c r="B211" s="10" t="s">
        <v>14</v>
      </c>
      <c r="C211" s="10" t="s">
        <v>43</v>
      </c>
      <c r="D211" s="10" t="s">
        <v>350</v>
      </c>
      <c r="E211" s="10" t="s">
        <v>351</v>
      </c>
      <c r="F211" s="10" t="s">
        <v>352</v>
      </c>
      <c r="G211" s="67">
        <v>6</v>
      </c>
      <c r="H211" s="10" t="s">
        <v>18</v>
      </c>
      <c r="I211" s="57">
        <v>1</v>
      </c>
      <c r="J211" s="57">
        <v>13.5</v>
      </c>
      <c r="K211" s="57">
        <v>0</v>
      </c>
      <c r="L211" s="58">
        <v>4.5</v>
      </c>
      <c r="M211" s="27">
        <v>0</v>
      </c>
      <c r="N211" s="90">
        <f t="shared" si="52"/>
        <v>7.5</v>
      </c>
      <c r="O211" s="91">
        <f t="shared" si="53"/>
        <v>2.5</v>
      </c>
      <c r="P211" s="23">
        <v>0</v>
      </c>
      <c r="Q211" s="11">
        <v>0</v>
      </c>
      <c r="R211" s="11">
        <v>0</v>
      </c>
      <c r="S211" s="12">
        <v>0</v>
      </c>
      <c r="T211" s="27">
        <v>0</v>
      </c>
      <c r="U211" s="23">
        <v>80</v>
      </c>
      <c r="V211" s="11">
        <v>2</v>
      </c>
      <c r="W211" s="11">
        <v>0</v>
      </c>
      <c r="X211" s="12">
        <v>4</v>
      </c>
      <c r="Y211" s="30">
        <v>0</v>
      </c>
      <c r="Z211" s="63">
        <f t="shared" si="54"/>
        <v>45</v>
      </c>
      <c r="AA211" s="34">
        <f t="shared" si="55"/>
        <v>0</v>
      </c>
      <c r="AB211" s="12">
        <f t="shared" si="56"/>
        <v>45</v>
      </c>
      <c r="AC211" s="75">
        <f t="shared" si="57"/>
        <v>45</v>
      </c>
    </row>
    <row r="212" spans="1:29" outlineLevel="2" x14ac:dyDescent="0.2">
      <c r="A212" s="9" t="s">
        <v>334</v>
      </c>
      <c r="B212" s="10" t="s">
        <v>14</v>
      </c>
      <c r="C212" s="10" t="s">
        <v>43</v>
      </c>
      <c r="D212" s="10" t="s">
        <v>92</v>
      </c>
      <c r="E212" s="10" t="s">
        <v>93</v>
      </c>
      <c r="F212" s="10" t="s">
        <v>94</v>
      </c>
      <c r="G212" s="67">
        <v>6</v>
      </c>
      <c r="H212" s="10" t="s">
        <v>18</v>
      </c>
      <c r="I212" s="57">
        <v>0.2</v>
      </c>
      <c r="J212" s="57">
        <v>1.8</v>
      </c>
      <c r="K212" s="57">
        <v>0</v>
      </c>
      <c r="L212" s="58">
        <v>1.8</v>
      </c>
      <c r="M212" s="27">
        <v>0</v>
      </c>
      <c r="N212" s="90">
        <f t="shared" si="52"/>
        <v>1</v>
      </c>
      <c r="O212" s="91">
        <f t="shared" si="53"/>
        <v>1</v>
      </c>
      <c r="P212" s="23">
        <v>0</v>
      </c>
      <c r="Q212" s="11">
        <v>0</v>
      </c>
      <c r="R212" s="11">
        <v>0</v>
      </c>
      <c r="S212" s="12">
        <v>0</v>
      </c>
      <c r="T212" s="27">
        <v>0</v>
      </c>
      <c r="U212" s="23">
        <v>80</v>
      </c>
      <c r="V212" s="11">
        <v>2</v>
      </c>
      <c r="W212" s="11">
        <v>0</v>
      </c>
      <c r="X212" s="12">
        <v>4</v>
      </c>
      <c r="Y212" s="30">
        <v>0</v>
      </c>
      <c r="Z212" s="63">
        <f t="shared" si="54"/>
        <v>10.8</v>
      </c>
      <c r="AA212" s="34">
        <f t="shared" si="55"/>
        <v>0</v>
      </c>
      <c r="AB212" s="12">
        <f t="shared" si="56"/>
        <v>10.8</v>
      </c>
      <c r="AC212" s="75">
        <f t="shared" si="57"/>
        <v>10.8</v>
      </c>
    </row>
    <row r="213" spans="1:29" outlineLevel="2" x14ac:dyDescent="0.2">
      <c r="A213" s="9" t="s">
        <v>334</v>
      </c>
      <c r="B213" s="10" t="s">
        <v>14</v>
      </c>
      <c r="C213" s="10" t="s">
        <v>13</v>
      </c>
      <c r="D213" s="10" t="s">
        <v>28</v>
      </c>
      <c r="E213" s="10" t="s">
        <v>10</v>
      </c>
      <c r="F213" s="10" t="s">
        <v>11</v>
      </c>
      <c r="G213" s="67">
        <v>24</v>
      </c>
      <c r="H213" s="10" t="s">
        <v>12</v>
      </c>
      <c r="I213" s="57">
        <v>1</v>
      </c>
      <c r="J213" s="57">
        <f>$AE$2</f>
        <v>0.54</v>
      </c>
      <c r="K213" s="57">
        <v>0</v>
      </c>
      <c r="L213" s="58">
        <v>0</v>
      </c>
      <c r="M213" s="27">
        <v>0</v>
      </c>
      <c r="N213" s="90">
        <f t="shared" si="52"/>
        <v>7.4999999999999997E-2</v>
      </c>
      <c r="O213" s="91">
        <f t="shared" si="53"/>
        <v>0</v>
      </c>
      <c r="P213" s="23">
        <v>5</v>
      </c>
      <c r="Q213" s="11">
        <f>P213</f>
        <v>5</v>
      </c>
      <c r="R213" s="11">
        <v>0</v>
      </c>
      <c r="S213" s="12">
        <v>0</v>
      </c>
      <c r="T213" s="27">
        <v>0</v>
      </c>
      <c r="U213" s="23">
        <v>4</v>
      </c>
      <c r="V213" s="11">
        <f>U213</f>
        <v>4</v>
      </c>
      <c r="W213" s="11">
        <v>0</v>
      </c>
      <c r="X213" s="12">
        <v>0</v>
      </c>
      <c r="Y213" s="30">
        <v>0</v>
      </c>
      <c r="Z213" s="63">
        <f t="shared" si="54"/>
        <v>4.8600000000000003</v>
      </c>
      <c r="AA213" s="34">
        <f t="shared" si="55"/>
        <v>2.7</v>
      </c>
      <c r="AB213" s="12">
        <f t="shared" si="56"/>
        <v>2.16</v>
      </c>
      <c r="AC213" s="75">
        <f t="shared" si="57"/>
        <v>4.8600000000000003</v>
      </c>
    </row>
    <row r="214" spans="1:29" outlineLevel="2" x14ac:dyDescent="0.2">
      <c r="A214" s="9" t="s">
        <v>334</v>
      </c>
      <c r="B214" s="10" t="s">
        <v>14</v>
      </c>
      <c r="C214" s="10" t="s">
        <v>23</v>
      </c>
      <c r="D214" s="10" t="s">
        <v>353</v>
      </c>
      <c r="E214" s="10" t="s">
        <v>354</v>
      </c>
      <c r="F214" s="10" t="s">
        <v>355</v>
      </c>
      <c r="G214" s="67">
        <v>6</v>
      </c>
      <c r="H214" s="10" t="s">
        <v>18</v>
      </c>
      <c r="I214" s="57">
        <v>1</v>
      </c>
      <c r="J214" s="57">
        <v>9</v>
      </c>
      <c r="K214" s="57">
        <v>0</v>
      </c>
      <c r="L214" s="58">
        <v>9</v>
      </c>
      <c r="M214" s="27">
        <v>0</v>
      </c>
      <c r="N214" s="90">
        <f t="shared" si="52"/>
        <v>5</v>
      </c>
      <c r="O214" s="91">
        <f t="shared" si="53"/>
        <v>5</v>
      </c>
      <c r="P214" s="23">
        <v>108</v>
      </c>
      <c r="Q214" s="11">
        <v>2</v>
      </c>
      <c r="R214" s="11">
        <v>0</v>
      </c>
      <c r="S214" s="12">
        <v>9</v>
      </c>
      <c r="T214" s="27">
        <v>0</v>
      </c>
      <c r="U214" s="23">
        <v>0</v>
      </c>
      <c r="V214" s="11">
        <v>0</v>
      </c>
      <c r="W214" s="11">
        <v>0</v>
      </c>
      <c r="X214" s="12">
        <v>0</v>
      </c>
      <c r="Y214" s="30">
        <v>0</v>
      </c>
      <c r="Z214" s="63">
        <f t="shared" si="54"/>
        <v>99</v>
      </c>
      <c r="AA214" s="34">
        <f t="shared" si="55"/>
        <v>99</v>
      </c>
      <c r="AB214" s="12">
        <f t="shared" si="56"/>
        <v>0</v>
      </c>
      <c r="AC214" s="75">
        <f t="shared" si="57"/>
        <v>99</v>
      </c>
    </row>
    <row r="215" spans="1:29" outlineLevel="2" x14ac:dyDescent="0.2">
      <c r="A215" s="9" t="s">
        <v>334</v>
      </c>
      <c r="B215" s="10" t="s">
        <v>14</v>
      </c>
      <c r="C215" s="10" t="s">
        <v>103</v>
      </c>
      <c r="D215" s="10" t="s">
        <v>356</v>
      </c>
      <c r="E215" s="10" t="s">
        <v>357</v>
      </c>
      <c r="F215" s="10" t="s">
        <v>358</v>
      </c>
      <c r="G215" s="67">
        <v>6</v>
      </c>
      <c r="H215" s="10" t="s">
        <v>102</v>
      </c>
      <c r="I215" s="57">
        <f>1/3</f>
        <v>0.33333333333333331</v>
      </c>
      <c r="J215" s="57">
        <f>(9+$AE$5)*I215</f>
        <v>4.5</v>
      </c>
      <c r="K215" s="57">
        <v>0</v>
      </c>
      <c r="L215" s="58">
        <f>4.5*I215</f>
        <v>1.5</v>
      </c>
      <c r="M215" s="27">
        <v>0</v>
      </c>
      <c r="N215" s="90">
        <f t="shared" si="52"/>
        <v>2.5</v>
      </c>
      <c r="O215" s="91">
        <f t="shared" si="53"/>
        <v>0.83333333333333337</v>
      </c>
      <c r="P215" s="23">
        <v>40</v>
      </c>
      <c r="Q215" s="11">
        <v>1</v>
      </c>
      <c r="R215" s="11">
        <v>0</v>
      </c>
      <c r="S215" s="12">
        <v>2</v>
      </c>
      <c r="T215" s="27">
        <v>0</v>
      </c>
      <c r="U215" s="23">
        <v>0</v>
      </c>
      <c r="V215" s="11">
        <v>0</v>
      </c>
      <c r="W215" s="11">
        <v>0</v>
      </c>
      <c r="X215" s="12">
        <v>0</v>
      </c>
      <c r="Y215" s="30">
        <v>0</v>
      </c>
      <c r="Z215" s="63">
        <f t="shared" si="54"/>
        <v>7.5</v>
      </c>
      <c r="AA215" s="34">
        <f t="shared" si="55"/>
        <v>7.5</v>
      </c>
      <c r="AB215" s="12">
        <f t="shared" si="56"/>
        <v>0</v>
      </c>
      <c r="AC215" s="75">
        <f t="shared" si="57"/>
        <v>7.5</v>
      </c>
    </row>
    <row r="216" spans="1:29" outlineLevel="2" x14ac:dyDescent="0.2">
      <c r="A216" s="9" t="s">
        <v>334</v>
      </c>
      <c r="B216" s="10" t="s">
        <v>14</v>
      </c>
      <c r="C216" s="10" t="s">
        <v>103</v>
      </c>
      <c r="D216" s="10" t="s">
        <v>119</v>
      </c>
      <c r="E216" s="10" t="s">
        <v>120</v>
      </c>
      <c r="F216" s="10" t="s">
        <v>121</v>
      </c>
      <c r="G216" s="67">
        <v>6</v>
      </c>
      <c r="H216" s="10" t="s">
        <v>102</v>
      </c>
      <c r="I216" s="57">
        <f>1/3</f>
        <v>0.33333333333333331</v>
      </c>
      <c r="J216" s="57">
        <f>(9+$AE$5)*I216</f>
        <v>4.5</v>
      </c>
      <c r="K216" s="57">
        <v>0</v>
      </c>
      <c r="L216" s="58">
        <f>4.5*I216</f>
        <v>1.5</v>
      </c>
      <c r="M216" s="27">
        <v>0</v>
      </c>
      <c r="N216" s="90">
        <f t="shared" si="52"/>
        <v>2.5</v>
      </c>
      <c r="O216" s="91">
        <f t="shared" si="53"/>
        <v>0.83333333333333337</v>
      </c>
      <c r="P216" s="23">
        <v>60</v>
      </c>
      <c r="Q216" s="11">
        <v>1</v>
      </c>
      <c r="R216" s="11">
        <v>0</v>
      </c>
      <c r="S216" s="12">
        <v>3</v>
      </c>
      <c r="T216" s="27">
        <v>0</v>
      </c>
      <c r="U216" s="23">
        <v>0</v>
      </c>
      <c r="V216" s="11">
        <v>0</v>
      </c>
      <c r="W216" s="11">
        <v>0</v>
      </c>
      <c r="X216" s="12">
        <v>0</v>
      </c>
      <c r="Y216" s="30">
        <v>0</v>
      </c>
      <c r="Z216" s="63">
        <f t="shared" si="54"/>
        <v>9</v>
      </c>
      <c r="AA216" s="34">
        <f t="shared" si="55"/>
        <v>9</v>
      </c>
      <c r="AB216" s="12">
        <f t="shared" si="56"/>
        <v>0</v>
      </c>
      <c r="AC216" s="75">
        <f t="shared" si="57"/>
        <v>9</v>
      </c>
    </row>
    <row r="217" spans="1:29" outlineLevel="2" x14ac:dyDescent="0.2">
      <c r="A217" s="9" t="s">
        <v>334</v>
      </c>
      <c r="B217" s="10" t="s">
        <v>29</v>
      </c>
      <c r="C217" s="10" t="s">
        <v>13</v>
      </c>
      <c r="D217" s="10" t="s">
        <v>30</v>
      </c>
      <c r="E217" s="10" t="s">
        <v>31</v>
      </c>
      <c r="F217" s="10" t="s">
        <v>32</v>
      </c>
      <c r="G217" s="67">
        <v>6</v>
      </c>
      <c r="H217" s="10" t="s">
        <v>33</v>
      </c>
      <c r="I217" s="57">
        <v>0.125</v>
      </c>
      <c r="J217" s="57">
        <v>0</v>
      </c>
      <c r="K217" s="57"/>
      <c r="L217" s="58">
        <v>2</v>
      </c>
      <c r="M217" s="27"/>
      <c r="N217" s="90">
        <f t="shared" si="52"/>
        <v>0</v>
      </c>
      <c r="O217" s="91">
        <f t="shared" si="53"/>
        <v>1.1111111111111112</v>
      </c>
      <c r="P217" s="23">
        <v>0</v>
      </c>
      <c r="Q217" s="11">
        <v>0</v>
      </c>
      <c r="R217" s="11">
        <v>0</v>
      </c>
      <c r="S217" s="12">
        <v>0</v>
      </c>
      <c r="T217" s="27"/>
      <c r="U217" s="23">
        <v>30</v>
      </c>
      <c r="V217" s="11">
        <v>0</v>
      </c>
      <c r="W217" s="11"/>
      <c r="X217" s="12">
        <v>1</v>
      </c>
      <c r="Y217" s="30">
        <v>0</v>
      </c>
      <c r="Z217" s="63">
        <f t="shared" si="54"/>
        <v>2</v>
      </c>
      <c r="AA217" s="34">
        <f t="shared" si="55"/>
        <v>0</v>
      </c>
      <c r="AB217" s="12">
        <f t="shared" si="56"/>
        <v>2</v>
      </c>
      <c r="AC217" s="75">
        <f t="shared" si="57"/>
        <v>2</v>
      </c>
    </row>
    <row r="218" spans="1:29" outlineLevel="2" x14ac:dyDescent="0.2">
      <c r="A218" s="9" t="s">
        <v>334</v>
      </c>
      <c r="B218" s="10" t="s">
        <v>14</v>
      </c>
      <c r="C218" s="10" t="s">
        <v>13</v>
      </c>
      <c r="D218" s="10" t="s">
        <v>34</v>
      </c>
      <c r="E218" s="10" t="s">
        <v>35</v>
      </c>
      <c r="F218" s="10" t="s">
        <v>36</v>
      </c>
      <c r="G218" s="67">
        <v>12</v>
      </c>
      <c r="H218" s="10" t="s">
        <v>37</v>
      </c>
      <c r="I218" s="57">
        <v>1</v>
      </c>
      <c r="J218" s="57">
        <f>$AE$3</f>
        <v>0.05</v>
      </c>
      <c r="K218" s="57">
        <v>0</v>
      </c>
      <c r="L218" s="58">
        <v>0</v>
      </c>
      <c r="M218" s="27">
        <v>0</v>
      </c>
      <c r="N218" s="90">
        <f t="shared" si="52"/>
        <v>1.3888888888888888E-2</v>
      </c>
      <c r="O218" s="91">
        <f t="shared" si="53"/>
        <v>0</v>
      </c>
      <c r="P218" s="23">
        <v>0</v>
      </c>
      <c r="Q218" s="11">
        <v>0</v>
      </c>
      <c r="R218" s="11">
        <v>0</v>
      </c>
      <c r="S218" s="12">
        <v>0</v>
      </c>
      <c r="T218" s="27">
        <v>0</v>
      </c>
      <c r="U218" s="23">
        <v>10</v>
      </c>
      <c r="V218" s="11">
        <v>10</v>
      </c>
      <c r="W218" s="11">
        <v>0</v>
      </c>
      <c r="X218" s="12">
        <v>0</v>
      </c>
      <c r="Y218" s="30">
        <v>0</v>
      </c>
      <c r="Z218" s="63">
        <f t="shared" si="54"/>
        <v>0.5</v>
      </c>
      <c r="AA218" s="34">
        <f t="shared" si="55"/>
        <v>0</v>
      </c>
      <c r="AB218" s="12">
        <f t="shared" si="56"/>
        <v>0.5</v>
      </c>
      <c r="AC218" s="75">
        <f t="shared" si="57"/>
        <v>0.5</v>
      </c>
    </row>
    <row r="219" spans="1:29" outlineLevel="2" x14ac:dyDescent="0.2">
      <c r="A219" s="9" t="s">
        <v>334</v>
      </c>
      <c r="B219" s="10" t="s">
        <v>8</v>
      </c>
      <c r="C219" s="10" t="s">
        <v>13</v>
      </c>
      <c r="D219" s="10" t="s">
        <v>34</v>
      </c>
      <c r="E219" s="10" t="s">
        <v>35</v>
      </c>
      <c r="F219" s="10" t="s">
        <v>36</v>
      </c>
      <c r="G219" s="67">
        <v>12</v>
      </c>
      <c r="H219" s="10" t="s">
        <v>37</v>
      </c>
      <c r="I219" s="57">
        <v>1</v>
      </c>
      <c r="J219" s="57">
        <f>$AE$3</f>
        <v>0.05</v>
      </c>
      <c r="K219" s="57">
        <v>0</v>
      </c>
      <c r="L219" s="58">
        <v>0</v>
      </c>
      <c r="M219" s="27">
        <v>0</v>
      </c>
      <c r="N219" s="90">
        <f t="shared" si="52"/>
        <v>1.3888888888888888E-2</v>
      </c>
      <c r="O219" s="91">
        <f t="shared" si="53"/>
        <v>0</v>
      </c>
      <c r="P219" s="23">
        <v>0</v>
      </c>
      <c r="Q219" s="11">
        <v>0</v>
      </c>
      <c r="R219" s="11">
        <v>0</v>
      </c>
      <c r="S219" s="12">
        <v>0</v>
      </c>
      <c r="T219" s="27">
        <v>0</v>
      </c>
      <c r="U219" s="23">
        <v>4</v>
      </c>
      <c r="V219" s="11">
        <v>4</v>
      </c>
      <c r="W219" s="11">
        <v>0</v>
      </c>
      <c r="X219" s="12">
        <v>0</v>
      </c>
      <c r="Y219" s="30">
        <v>0</v>
      </c>
      <c r="Z219" s="63">
        <f t="shared" si="54"/>
        <v>0.2</v>
      </c>
      <c r="AA219" s="34">
        <f t="shared" si="55"/>
        <v>0</v>
      </c>
      <c r="AB219" s="12">
        <f t="shared" si="56"/>
        <v>0.2</v>
      </c>
      <c r="AC219" s="75">
        <f t="shared" si="57"/>
        <v>0.2</v>
      </c>
    </row>
    <row r="220" spans="1:29" outlineLevel="1" x14ac:dyDescent="0.2">
      <c r="A220" s="120" t="s">
        <v>596</v>
      </c>
      <c r="B220" s="10"/>
      <c r="C220" s="10"/>
      <c r="D220" s="10"/>
      <c r="E220" s="10"/>
      <c r="F220" s="10"/>
      <c r="G220" s="67"/>
      <c r="H220" s="10"/>
      <c r="I220" s="57"/>
      <c r="J220" s="57"/>
      <c r="K220" s="57"/>
      <c r="L220" s="58"/>
      <c r="M220" s="27"/>
      <c r="N220" s="90"/>
      <c r="O220" s="91"/>
      <c r="P220" s="23"/>
      <c r="Q220" s="11"/>
      <c r="R220" s="11"/>
      <c r="S220" s="12"/>
      <c r="T220" s="27"/>
      <c r="U220" s="23"/>
      <c r="V220" s="11"/>
      <c r="W220" s="11"/>
      <c r="X220" s="12"/>
      <c r="Y220" s="30"/>
      <c r="Z220" s="63"/>
      <c r="AA220" s="34">
        <f>SUBTOTAL(9,AA194:AA219)</f>
        <v>357.72</v>
      </c>
      <c r="AB220" s="12">
        <f>SUBTOTAL(9,AB194:AB219)</f>
        <v>365.88000000000005</v>
      </c>
      <c r="AC220" s="75">
        <f>SUBTOTAL(9,AC194:AC219)</f>
        <v>723.6</v>
      </c>
    </row>
    <row r="221" spans="1:29" outlineLevel="2" x14ac:dyDescent="0.2">
      <c r="A221" s="9" t="s">
        <v>369</v>
      </c>
      <c r="B221" s="10" t="s">
        <v>14</v>
      </c>
      <c r="C221" s="10" t="s">
        <v>48</v>
      </c>
      <c r="D221" s="10" t="s">
        <v>370</v>
      </c>
      <c r="E221" s="10" t="s">
        <v>371</v>
      </c>
      <c r="F221" s="10" t="s">
        <v>372</v>
      </c>
      <c r="G221" s="67">
        <v>6</v>
      </c>
      <c r="H221" s="10" t="s">
        <v>47</v>
      </c>
      <c r="I221" s="57">
        <v>1</v>
      </c>
      <c r="J221" s="57">
        <v>9</v>
      </c>
      <c r="K221" s="57">
        <v>0</v>
      </c>
      <c r="L221" s="58">
        <v>9</v>
      </c>
      <c r="M221" s="27">
        <v>0</v>
      </c>
      <c r="N221" s="90">
        <f t="shared" ref="N221:N241" si="58">J221*10/3/G221</f>
        <v>5</v>
      </c>
      <c r="O221" s="91">
        <f t="shared" ref="O221:O241" si="59">L221*10/3/G221</f>
        <v>5</v>
      </c>
      <c r="P221" s="23">
        <v>100</v>
      </c>
      <c r="Q221" s="11">
        <v>2</v>
      </c>
      <c r="R221" s="11">
        <v>0</v>
      </c>
      <c r="S221" s="12">
        <v>5</v>
      </c>
      <c r="T221" s="27">
        <v>0</v>
      </c>
      <c r="U221" s="23">
        <v>20</v>
      </c>
      <c r="V221" s="11">
        <v>0.33</v>
      </c>
      <c r="W221" s="11">
        <v>0</v>
      </c>
      <c r="X221" s="12">
        <v>1</v>
      </c>
      <c r="Y221" s="30">
        <v>0</v>
      </c>
      <c r="Z221" s="63">
        <f t="shared" ref="Z221:Z241" si="60">J221*(Q221+V221)+L221*(S221+X221)</f>
        <v>74.97</v>
      </c>
      <c r="AA221" s="34">
        <f t="shared" ref="AA221:AA241" si="61">J221*Q221+L221*S221</f>
        <v>63</v>
      </c>
      <c r="AB221" s="12">
        <f t="shared" ref="AB221:AB241" si="62">J221*V221+L221*X221</f>
        <v>11.97</v>
      </c>
      <c r="AC221" s="75">
        <f t="shared" ref="AC221:AC241" si="63">Z221</f>
        <v>74.97</v>
      </c>
    </row>
    <row r="222" spans="1:29" outlineLevel="2" x14ac:dyDescent="0.2">
      <c r="A222" s="9" t="s">
        <v>369</v>
      </c>
      <c r="B222" s="10" t="s">
        <v>80</v>
      </c>
      <c r="C222" s="10" t="s">
        <v>48</v>
      </c>
      <c r="D222" s="10" t="s">
        <v>370</v>
      </c>
      <c r="E222" s="10" t="s">
        <v>371</v>
      </c>
      <c r="F222" s="10" t="s">
        <v>372</v>
      </c>
      <c r="G222" s="67">
        <v>6</v>
      </c>
      <c r="H222" s="10" t="s">
        <v>47</v>
      </c>
      <c r="I222" s="57">
        <v>1</v>
      </c>
      <c r="J222" s="57">
        <v>9</v>
      </c>
      <c r="K222" s="57">
        <v>0</v>
      </c>
      <c r="L222" s="58">
        <v>9</v>
      </c>
      <c r="M222" s="27">
        <v>0</v>
      </c>
      <c r="N222" s="90">
        <f t="shared" si="58"/>
        <v>5</v>
      </c>
      <c r="O222" s="91">
        <f t="shared" si="59"/>
        <v>5</v>
      </c>
      <c r="P222" s="23">
        <v>40</v>
      </c>
      <c r="Q222" s="11">
        <v>1</v>
      </c>
      <c r="R222" s="11">
        <v>0</v>
      </c>
      <c r="S222" s="12">
        <v>2</v>
      </c>
      <c r="T222" s="27">
        <v>0</v>
      </c>
      <c r="U222" s="23">
        <v>10</v>
      </c>
      <c r="V222" s="11">
        <v>0.17</v>
      </c>
      <c r="W222" s="11">
        <v>0</v>
      </c>
      <c r="X222" s="12">
        <v>0.5</v>
      </c>
      <c r="Y222" s="30">
        <v>0</v>
      </c>
      <c r="Z222" s="63">
        <f t="shared" si="60"/>
        <v>33.03</v>
      </c>
      <c r="AA222" s="34">
        <f t="shared" si="61"/>
        <v>27</v>
      </c>
      <c r="AB222" s="12">
        <f t="shared" si="62"/>
        <v>6.03</v>
      </c>
      <c r="AC222" s="75">
        <f t="shared" si="63"/>
        <v>33.03</v>
      </c>
    </row>
    <row r="223" spans="1:29" outlineLevel="2" x14ac:dyDescent="0.2">
      <c r="A223" s="9" t="s">
        <v>369</v>
      </c>
      <c r="B223" s="10" t="s">
        <v>85</v>
      </c>
      <c r="C223" s="10" t="s">
        <v>48</v>
      </c>
      <c r="D223" s="10" t="s">
        <v>370</v>
      </c>
      <c r="E223" s="10" t="s">
        <v>371</v>
      </c>
      <c r="F223" s="10" t="s">
        <v>372</v>
      </c>
      <c r="G223" s="67">
        <v>6</v>
      </c>
      <c r="H223" s="10" t="s">
        <v>47</v>
      </c>
      <c r="I223" s="57">
        <v>1</v>
      </c>
      <c r="J223" s="57">
        <v>9</v>
      </c>
      <c r="K223" s="57">
        <v>0</v>
      </c>
      <c r="L223" s="58">
        <v>9</v>
      </c>
      <c r="M223" s="27">
        <v>0</v>
      </c>
      <c r="N223" s="90">
        <f t="shared" si="58"/>
        <v>5</v>
      </c>
      <c r="O223" s="91">
        <f t="shared" si="59"/>
        <v>5</v>
      </c>
      <c r="P223" s="23">
        <v>40</v>
      </c>
      <c r="Q223" s="11">
        <v>1</v>
      </c>
      <c r="R223" s="11">
        <v>0</v>
      </c>
      <c r="S223" s="12">
        <v>1</v>
      </c>
      <c r="T223" s="27">
        <v>0</v>
      </c>
      <c r="U223" s="23">
        <v>10</v>
      </c>
      <c r="V223" s="11">
        <v>0.17</v>
      </c>
      <c r="W223" s="11">
        <v>0</v>
      </c>
      <c r="X223" s="12">
        <v>0.5</v>
      </c>
      <c r="Y223" s="30">
        <v>0</v>
      </c>
      <c r="Z223" s="63">
        <f t="shared" si="60"/>
        <v>24.03</v>
      </c>
      <c r="AA223" s="34">
        <f t="shared" si="61"/>
        <v>18</v>
      </c>
      <c r="AB223" s="12">
        <f t="shared" si="62"/>
        <v>6.03</v>
      </c>
      <c r="AC223" s="75">
        <f t="shared" si="63"/>
        <v>24.03</v>
      </c>
    </row>
    <row r="224" spans="1:29" outlineLevel="2" x14ac:dyDescent="0.2">
      <c r="A224" s="9" t="s">
        <v>369</v>
      </c>
      <c r="B224" s="10" t="s">
        <v>8</v>
      </c>
      <c r="C224" s="10" t="s">
        <v>48</v>
      </c>
      <c r="D224" s="10" t="s">
        <v>370</v>
      </c>
      <c r="E224" s="10" t="s">
        <v>371</v>
      </c>
      <c r="F224" s="10" t="s">
        <v>372</v>
      </c>
      <c r="G224" s="67">
        <v>6</v>
      </c>
      <c r="H224" s="10" t="s">
        <v>47</v>
      </c>
      <c r="I224" s="57">
        <v>1</v>
      </c>
      <c r="J224" s="57">
        <v>9</v>
      </c>
      <c r="K224" s="57">
        <v>0</v>
      </c>
      <c r="L224" s="58">
        <v>9</v>
      </c>
      <c r="M224" s="27">
        <v>0</v>
      </c>
      <c r="N224" s="90">
        <f t="shared" si="58"/>
        <v>5</v>
      </c>
      <c r="O224" s="91">
        <f t="shared" si="59"/>
        <v>5</v>
      </c>
      <c r="P224" s="23">
        <v>80</v>
      </c>
      <c r="Q224" s="11">
        <v>1</v>
      </c>
      <c r="R224" s="11">
        <v>0</v>
      </c>
      <c r="S224" s="12">
        <v>4</v>
      </c>
      <c r="T224" s="27">
        <v>0</v>
      </c>
      <c r="U224" s="23">
        <v>10</v>
      </c>
      <c r="V224" s="11">
        <v>0.33</v>
      </c>
      <c r="W224" s="11">
        <v>0</v>
      </c>
      <c r="X224" s="12">
        <v>1</v>
      </c>
      <c r="Y224" s="30">
        <v>0</v>
      </c>
      <c r="Z224" s="63">
        <f t="shared" si="60"/>
        <v>56.97</v>
      </c>
      <c r="AA224" s="34">
        <f t="shared" si="61"/>
        <v>45</v>
      </c>
      <c r="AB224" s="12">
        <f t="shared" si="62"/>
        <v>11.97</v>
      </c>
      <c r="AC224" s="75">
        <f t="shared" si="63"/>
        <v>56.97</v>
      </c>
    </row>
    <row r="225" spans="1:29" outlineLevel="2" x14ac:dyDescent="0.2">
      <c r="A225" s="9" t="s">
        <v>369</v>
      </c>
      <c r="B225" s="10" t="s">
        <v>14</v>
      </c>
      <c r="C225" s="10" t="s">
        <v>13</v>
      </c>
      <c r="D225" s="10" t="s">
        <v>28</v>
      </c>
      <c r="E225" s="10" t="s">
        <v>10</v>
      </c>
      <c r="F225" s="10" t="s">
        <v>11</v>
      </c>
      <c r="G225" s="67">
        <v>24</v>
      </c>
      <c r="H225" s="10" t="s">
        <v>12</v>
      </c>
      <c r="I225" s="57">
        <v>1</v>
      </c>
      <c r="J225" s="57">
        <f>$AE$2</f>
        <v>0.54</v>
      </c>
      <c r="K225" s="57">
        <v>0</v>
      </c>
      <c r="L225" s="58">
        <v>0</v>
      </c>
      <c r="M225" s="27">
        <v>0</v>
      </c>
      <c r="N225" s="90">
        <f t="shared" si="58"/>
        <v>7.4999999999999997E-2</v>
      </c>
      <c r="O225" s="91">
        <f t="shared" si="59"/>
        <v>0</v>
      </c>
      <c r="P225" s="23">
        <v>1</v>
      </c>
      <c r="Q225" s="11">
        <f>P225</f>
        <v>1</v>
      </c>
      <c r="R225" s="11">
        <v>0</v>
      </c>
      <c r="S225" s="12">
        <v>0</v>
      </c>
      <c r="T225" s="27">
        <v>0</v>
      </c>
      <c r="U225" s="23">
        <v>1</v>
      </c>
      <c r="V225" s="11">
        <f>U225</f>
        <v>1</v>
      </c>
      <c r="W225" s="11">
        <v>0</v>
      </c>
      <c r="X225" s="12">
        <v>0</v>
      </c>
      <c r="Y225" s="30">
        <v>0</v>
      </c>
      <c r="Z225" s="63">
        <f t="shared" si="60"/>
        <v>1.08</v>
      </c>
      <c r="AA225" s="34">
        <f t="shared" si="61"/>
        <v>0.54</v>
      </c>
      <c r="AB225" s="12">
        <f t="shared" si="62"/>
        <v>0.54</v>
      </c>
      <c r="AC225" s="75">
        <f t="shared" si="63"/>
        <v>1.08</v>
      </c>
    </row>
    <row r="226" spans="1:29" outlineLevel="2" x14ac:dyDescent="0.2">
      <c r="A226" s="9" t="s">
        <v>369</v>
      </c>
      <c r="B226" s="10" t="s">
        <v>29</v>
      </c>
      <c r="C226" s="10" t="s">
        <v>13</v>
      </c>
      <c r="D226" s="10" t="s">
        <v>30</v>
      </c>
      <c r="E226" s="10" t="s">
        <v>31</v>
      </c>
      <c r="F226" s="10" t="s">
        <v>32</v>
      </c>
      <c r="G226" s="67">
        <v>6</v>
      </c>
      <c r="H226" s="10" t="s">
        <v>33</v>
      </c>
      <c r="I226" s="57">
        <v>6.25E-2</v>
      </c>
      <c r="J226" s="57">
        <v>0</v>
      </c>
      <c r="K226" s="57"/>
      <c r="L226" s="58">
        <v>1</v>
      </c>
      <c r="M226" s="27"/>
      <c r="N226" s="90">
        <f t="shared" si="58"/>
        <v>0</v>
      </c>
      <c r="O226" s="91">
        <f t="shared" si="59"/>
        <v>0.55555555555555558</v>
      </c>
      <c r="P226" s="23">
        <v>0</v>
      </c>
      <c r="Q226" s="11">
        <v>0</v>
      </c>
      <c r="R226" s="11">
        <v>0</v>
      </c>
      <c r="S226" s="12">
        <v>0</v>
      </c>
      <c r="T226" s="27"/>
      <c r="U226" s="23">
        <v>30</v>
      </c>
      <c r="V226" s="11">
        <v>0</v>
      </c>
      <c r="W226" s="11"/>
      <c r="X226" s="12">
        <v>1</v>
      </c>
      <c r="Y226" s="30">
        <v>0</v>
      </c>
      <c r="Z226" s="63">
        <f t="shared" si="60"/>
        <v>1</v>
      </c>
      <c r="AA226" s="34">
        <f t="shared" si="61"/>
        <v>0</v>
      </c>
      <c r="AB226" s="12">
        <f t="shared" si="62"/>
        <v>1</v>
      </c>
      <c r="AC226" s="75">
        <f t="shared" si="63"/>
        <v>1</v>
      </c>
    </row>
    <row r="227" spans="1:29" outlineLevel="2" x14ac:dyDescent="0.2">
      <c r="A227" s="9" t="s">
        <v>369</v>
      </c>
      <c r="B227" s="10" t="s">
        <v>39</v>
      </c>
      <c r="C227" s="10" t="s">
        <v>48</v>
      </c>
      <c r="D227" s="10" t="s">
        <v>373</v>
      </c>
      <c r="E227" s="10" t="s">
        <v>374</v>
      </c>
      <c r="F227" s="10" t="s">
        <v>375</v>
      </c>
      <c r="G227" s="67">
        <v>7.5</v>
      </c>
      <c r="H227" s="10" t="s">
        <v>47</v>
      </c>
      <c r="I227" s="57">
        <v>1</v>
      </c>
      <c r="J227" s="57">
        <v>9</v>
      </c>
      <c r="K227" s="57">
        <v>0</v>
      </c>
      <c r="L227" s="58">
        <v>13.5</v>
      </c>
      <c r="M227" s="27">
        <v>0</v>
      </c>
      <c r="N227" s="90">
        <f t="shared" si="58"/>
        <v>4</v>
      </c>
      <c r="O227" s="91">
        <f t="shared" si="59"/>
        <v>6</v>
      </c>
      <c r="P227" s="23">
        <v>60</v>
      </c>
      <c r="Q227" s="11">
        <v>1</v>
      </c>
      <c r="R227" s="11">
        <v>0</v>
      </c>
      <c r="S227" s="12">
        <v>3</v>
      </c>
      <c r="T227" s="27">
        <v>0</v>
      </c>
      <c r="U227" s="23">
        <v>30</v>
      </c>
      <c r="V227" s="11">
        <v>1</v>
      </c>
      <c r="W227" s="11">
        <v>0</v>
      </c>
      <c r="X227" s="12">
        <v>2</v>
      </c>
      <c r="Y227" s="30">
        <v>0</v>
      </c>
      <c r="Z227" s="63">
        <f t="shared" si="60"/>
        <v>85.5</v>
      </c>
      <c r="AA227" s="34">
        <f t="shared" si="61"/>
        <v>49.5</v>
      </c>
      <c r="AB227" s="12">
        <f t="shared" si="62"/>
        <v>36</v>
      </c>
      <c r="AC227" s="75">
        <f t="shared" si="63"/>
        <v>85.5</v>
      </c>
    </row>
    <row r="228" spans="1:29" outlineLevel="2" x14ac:dyDescent="0.2">
      <c r="A228" s="9" t="s">
        <v>369</v>
      </c>
      <c r="B228" s="10" t="s">
        <v>39</v>
      </c>
      <c r="C228" s="10" t="s">
        <v>19</v>
      </c>
      <c r="D228" s="10" t="s">
        <v>376</v>
      </c>
      <c r="E228" s="10" t="s">
        <v>377</v>
      </c>
      <c r="F228" s="10" t="s">
        <v>378</v>
      </c>
      <c r="G228" s="67">
        <v>7.5</v>
      </c>
      <c r="H228" s="10" t="s">
        <v>18</v>
      </c>
      <c r="I228" s="57">
        <v>1</v>
      </c>
      <c r="J228" s="57">
        <v>9</v>
      </c>
      <c r="K228" s="57">
        <v>0</v>
      </c>
      <c r="L228" s="58">
        <v>13.5</v>
      </c>
      <c r="M228" s="27">
        <v>0</v>
      </c>
      <c r="N228" s="90">
        <f t="shared" si="58"/>
        <v>4</v>
      </c>
      <c r="O228" s="91">
        <f t="shared" si="59"/>
        <v>6</v>
      </c>
      <c r="P228" s="23">
        <v>40</v>
      </c>
      <c r="Q228" s="11">
        <v>1</v>
      </c>
      <c r="R228" s="11">
        <v>0</v>
      </c>
      <c r="S228" s="12">
        <v>2</v>
      </c>
      <c r="T228" s="27">
        <v>0</v>
      </c>
      <c r="U228" s="23">
        <v>60</v>
      </c>
      <c r="V228" s="11">
        <v>1</v>
      </c>
      <c r="W228" s="11">
        <v>0</v>
      </c>
      <c r="X228" s="12">
        <v>3</v>
      </c>
      <c r="Y228" s="30">
        <v>0</v>
      </c>
      <c r="Z228" s="63">
        <f t="shared" si="60"/>
        <v>85.5</v>
      </c>
      <c r="AA228" s="34">
        <f t="shared" si="61"/>
        <v>36</v>
      </c>
      <c r="AB228" s="12">
        <f t="shared" si="62"/>
        <v>49.5</v>
      </c>
      <c r="AC228" s="75">
        <f t="shared" si="63"/>
        <v>85.5</v>
      </c>
    </row>
    <row r="229" spans="1:29" outlineLevel="2" x14ac:dyDescent="0.2">
      <c r="A229" s="9" t="s">
        <v>369</v>
      </c>
      <c r="B229" s="10" t="s">
        <v>39</v>
      </c>
      <c r="C229" s="10" t="s">
        <v>23</v>
      </c>
      <c r="D229" s="10" t="s">
        <v>379</v>
      </c>
      <c r="E229" s="10" t="s">
        <v>380</v>
      </c>
      <c r="F229" s="10" t="s">
        <v>381</v>
      </c>
      <c r="G229" s="67">
        <v>6</v>
      </c>
      <c r="H229" s="10" t="s">
        <v>18</v>
      </c>
      <c r="I229" s="57">
        <v>1</v>
      </c>
      <c r="J229" s="57">
        <v>9</v>
      </c>
      <c r="K229" s="57">
        <v>0</v>
      </c>
      <c r="L229" s="58">
        <v>9</v>
      </c>
      <c r="M229" s="27">
        <v>0</v>
      </c>
      <c r="N229" s="90">
        <f t="shared" si="58"/>
        <v>5</v>
      </c>
      <c r="O229" s="91">
        <f t="shared" si="59"/>
        <v>5</v>
      </c>
      <c r="P229" s="23">
        <v>40</v>
      </c>
      <c r="Q229" s="11">
        <v>1</v>
      </c>
      <c r="R229" s="11">
        <v>0</v>
      </c>
      <c r="S229" s="12">
        <v>2</v>
      </c>
      <c r="T229" s="27">
        <v>0</v>
      </c>
      <c r="U229" s="23">
        <v>0</v>
      </c>
      <c r="V229" s="11">
        <v>0</v>
      </c>
      <c r="W229" s="11">
        <v>0</v>
      </c>
      <c r="X229" s="12">
        <v>0</v>
      </c>
      <c r="Y229" s="30">
        <v>0</v>
      </c>
      <c r="Z229" s="63">
        <f t="shared" si="60"/>
        <v>27</v>
      </c>
      <c r="AA229" s="34">
        <f t="shared" si="61"/>
        <v>27</v>
      </c>
      <c r="AB229" s="12">
        <f t="shared" si="62"/>
        <v>0</v>
      </c>
      <c r="AC229" s="75">
        <f t="shared" si="63"/>
        <v>27</v>
      </c>
    </row>
    <row r="230" spans="1:29" outlineLevel="2" x14ac:dyDescent="0.2">
      <c r="A230" s="9" t="s">
        <v>369</v>
      </c>
      <c r="B230" s="10" t="s">
        <v>39</v>
      </c>
      <c r="C230" s="10" t="s">
        <v>23</v>
      </c>
      <c r="D230" s="10" t="s">
        <v>382</v>
      </c>
      <c r="E230" s="10" t="s">
        <v>383</v>
      </c>
      <c r="F230" s="10" t="s">
        <v>384</v>
      </c>
      <c r="G230" s="67">
        <v>6</v>
      </c>
      <c r="H230" s="10" t="s">
        <v>18</v>
      </c>
      <c r="I230" s="57">
        <v>1</v>
      </c>
      <c r="J230" s="57">
        <v>9</v>
      </c>
      <c r="K230" s="57">
        <v>0</v>
      </c>
      <c r="L230" s="58">
        <v>9</v>
      </c>
      <c r="M230" s="27">
        <v>0</v>
      </c>
      <c r="N230" s="90">
        <f t="shared" si="58"/>
        <v>5</v>
      </c>
      <c r="O230" s="91">
        <f t="shared" si="59"/>
        <v>5</v>
      </c>
      <c r="P230" s="23">
        <v>40</v>
      </c>
      <c r="Q230" s="11">
        <v>1</v>
      </c>
      <c r="R230" s="11">
        <v>0</v>
      </c>
      <c r="S230" s="12">
        <v>2</v>
      </c>
      <c r="T230" s="27">
        <v>0</v>
      </c>
      <c r="U230" s="23">
        <v>0</v>
      </c>
      <c r="V230" s="11">
        <v>0</v>
      </c>
      <c r="W230" s="11">
        <v>0</v>
      </c>
      <c r="X230" s="12">
        <v>0</v>
      </c>
      <c r="Y230" s="30">
        <v>0</v>
      </c>
      <c r="Z230" s="63">
        <f t="shared" si="60"/>
        <v>27</v>
      </c>
      <c r="AA230" s="34">
        <f t="shared" si="61"/>
        <v>27</v>
      </c>
      <c r="AB230" s="12">
        <f t="shared" si="62"/>
        <v>0</v>
      </c>
      <c r="AC230" s="75">
        <f t="shared" si="63"/>
        <v>27</v>
      </c>
    </row>
    <row r="231" spans="1:29" outlineLevel="2" x14ac:dyDescent="0.2">
      <c r="A231" s="9" t="s">
        <v>369</v>
      </c>
      <c r="B231" s="10" t="s">
        <v>39</v>
      </c>
      <c r="C231" s="10" t="s">
        <v>61</v>
      </c>
      <c r="D231" s="10" t="s">
        <v>385</v>
      </c>
      <c r="E231" s="10" t="s">
        <v>386</v>
      </c>
      <c r="F231" s="10" t="s">
        <v>387</v>
      </c>
      <c r="G231" s="67">
        <v>6</v>
      </c>
      <c r="H231" s="10" t="s">
        <v>18</v>
      </c>
      <c r="I231" s="57">
        <v>1</v>
      </c>
      <c r="J231" s="57">
        <v>9</v>
      </c>
      <c r="K231" s="57">
        <v>0</v>
      </c>
      <c r="L231" s="58">
        <v>9</v>
      </c>
      <c r="M231" s="27">
        <v>0</v>
      </c>
      <c r="N231" s="90">
        <f t="shared" si="58"/>
        <v>5</v>
      </c>
      <c r="O231" s="91">
        <f t="shared" si="59"/>
        <v>5</v>
      </c>
      <c r="P231" s="23">
        <v>0</v>
      </c>
      <c r="Q231" s="11">
        <v>0</v>
      </c>
      <c r="R231" s="11">
        <v>0</v>
      </c>
      <c r="S231" s="12">
        <v>0</v>
      </c>
      <c r="T231" s="27">
        <v>0</v>
      </c>
      <c r="U231" s="23">
        <v>20</v>
      </c>
      <c r="V231" s="11">
        <v>1</v>
      </c>
      <c r="W231" s="11">
        <v>0</v>
      </c>
      <c r="X231" s="12">
        <v>1</v>
      </c>
      <c r="Y231" s="30">
        <v>0</v>
      </c>
      <c r="Z231" s="63">
        <f t="shared" si="60"/>
        <v>18</v>
      </c>
      <c r="AA231" s="34">
        <f t="shared" si="61"/>
        <v>0</v>
      </c>
      <c r="AB231" s="12">
        <f t="shared" si="62"/>
        <v>18</v>
      </c>
      <c r="AC231" s="75">
        <f t="shared" si="63"/>
        <v>18</v>
      </c>
    </row>
    <row r="232" spans="1:29" outlineLevel="2" x14ac:dyDescent="0.2">
      <c r="A232" s="9" t="s">
        <v>369</v>
      </c>
      <c r="B232" s="10" t="s">
        <v>39</v>
      </c>
      <c r="C232" s="10" t="s">
        <v>61</v>
      </c>
      <c r="D232" s="10" t="s">
        <v>388</v>
      </c>
      <c r="E232" s="10" t="s">
        <v>389</v>
      </c>
      <c r="F232" s="10" t="s">
        <v>390</v>
      </c>
      <c r="G232" s="67">
        <v>6</v>
      </c>
      <c r="H232" s="10" t="s">
        <v>18</v>
      </c>
      <c r="I232" s="57">
        <v>1</v>
      </c>
      <c r="J232" s="57">
        <v>9</v>
      </c>
      <c r="K232" s="57">
        <v>0</v>
      </c>
      <c r="L232" s="58">
        <v>9</v>
      </c>
      <c r="M232" s="27">
        <v>0</v>
      </c>
      <c r="N232" s="90">
        <f t="shared" si="58"/>
        <v>5</v>
      </c>
      <c r="O232" s="91">
        <f t="shared" si="59"/>
        <v>5</v>
      </c>
      <c r="P232" s="23">
        <v>0</v>
      </c>
      <c r="Q232" s="11">
        <v>0</v>
      </c>
      <c r="R232" s="11">
        <v>0</v>
      </c>
      <c r="S232" s="12">
        <v>0</v>
      </c>
      <c r="T232" s="27">
        <v>0</v>
      </c>
      <c r="U232" s="23">
        <v>40</v>
      </c>
      <c r="V232" s="11">
        <v>1</v>
      </c>
      <c r="W232" s="11">
        <v>0</v>
      </c>
      <c r="X232" s="12">
        <v>2</v>
      </c>
      <c r="Y232" s="30">
        <v>0</v>
      </c>
      <c r="Z232" s="63">
        <f t="shared" si="60"/>
        <v>27</v>
      </c>
      <c r="AA232" s="34">
        <f t="shared" si="61"/>
        <v>0</v>
      </c>
      <c r="AB232" s="12">
        <f t="shared" si="62"/>
        <v>27</v>
      </c>
      <c r="AC232" s="75">
        <f t="shared" si="63"/>
        <v>27</v>
      </c>
    </row>
    <row r="233" spans="1:29" outlineLevel="2" x14ac:dyDescent="0.2">
      <c r="A233" s="9" t="s">
        <v>369</v>
      </c>
      <c r="B233" s="10" t="s">
        <v>39</v>
      </c>
      <c r="C233" s="10" t="s">
        <v>27</v>
      </c>
      <c r="D233" s="10" t="s">
        <v>430</v>
      </c>
      <c r="E233" s="10" t="s">
        <v>431</v>
      </c>
      <c r="F233" s="10" t="s">
        <v>432</v>
      </c>
      <c r="G233" s="67">
        <v>6</v>
      </c>
      <c r="H233" s="10" t="s">
        <v>18</v>
      </c>
      <c r="I233" s="57">
        <f>1/3</f>
        <v>0.33333333333333331</v>
      </c>
      <c r="J233" s="57">
        <f>13.5*I233</f>
        <v>4.5</v>
      </c>
      <c r="K233" s="57">
        <v>1</v>
      </c>
      <c r="L233" s="58">
        <f>4.5*I233</f>
        <v>1.5</v>
      </c>
      <c r="M233" s="27">
        <v>0</v>
      </c>
      <c r="N233" s="90">
        <f t="shared" si="58"/>
        <v>2.5</v>
      </c>
      <c r="O233" s="91">
        <f t="shared" si="59"/>
        <v>0.83333333333333337</v>
      </c>
      <c r="P233" s="23">
        <v>20</v>
      </c>
      <c r="Q233" s="11">
        <v>1</v>
      </c>
      <c r="R233" s="11">
        <v>0</v>
      </c>
      <c r="S233" s="12">
        <v>1</v>
      </c>
      <c r="T233" s="27">
        <v>0</v>
      </c>
      <c r="U233" s="23">
        <v>0</v>
      </c>
      <c r="V233" s="11">
        <v>0</v>
      </c>
      <c r="W233" s="11">
        <v>0</v>
      </c>
      <c r="X233" s="12">
        <v>0</v>
      </c>
      <c r="Y233" s="30">
        <v>0</v>
      </c>
      <c r="Z233" s="63">
        <f t="shared" si="60"/>
        <v>6</v>
      </c>
      <c r="AA233" s="34">
        <f t="shared" si="61"/>
        <v>6</v>
      </c>
      <c r="AB233" s="12">
        <f t="shared" si="62"/>
        <v>0</v>
      </c>
      <c r="AC233" s="75">
        <f t="shared" si="63"/>
        <v>6</v>
      </c>
    </row>
    <row r="234" spans="1:29" outlineLevel="2" x14ac:dyDescent="0.2">
      <c r="A234" s="9" t="s">
        <v>369</v>
      </c>
      <c r="B234" s="10" t="s">
        <v>39</v>
      </c>
      <c r="C234" s="10" t="s">
        <v>13</v>
      </c>
      <c r="D234" s="10" t="s">
        <v>74</v>
      </c>
      <c r="E234" s="10" t="s">
        <v>10</v>
      </c>
      <c r="F234" s="10" t="s">
        <v>11</v>
      </c>
      <c r="G234" s="67">
        <v>24</v>
      </c>
      <c r="H234" s="10" t="s">
        <v>12</v>
      </c>
      <c r="I234" s="57">
        <v>1</v>
      </c>
      <c r="J234" s="57">
        <f>$AE$2</f>
        <v>0.54</v>
      </c>
      <c r="K234" s="57">
        <v>0</v>
      </c>
      <c r="L234" s="58">
        <v>0</v>
      </c>
      <c r="M234" s="27">
        <v>0</v>
      </c>
      <c r="N234" s="90">
        <f t="shared" si="58"/>
        <v>7.4999999999999997E-2</v>
      </c>
      <c r="O234" s="91">
        <f t="shared" si="59"/>
        <v>0</v>
      </c>
      <c r="P234" s="23">
        <v>4</v>
      </c>
      <c r="Q234" s="11">
        <f>P234</f>
        <v>4</v>
      </c>
      <c r="R234" s="11">
        <v>0</v>
      </c>
      <c r="S234" s="12">
        <v>0</v>
      </c>
      <c r="T234" s="27">
        <v>0</v>
      </c>
      <c r="U234" s="23">
        <v>4</v>
      </c>
      <c r="V234" s="11">
        <f>U234</f>
        <v>4</v>
      </c>
      <c r="W234" s="11">
        <v>0</v>
      </c>
      <c r="X234" s="12">
        <v>0</v>
      </c>
      <c r="Y234" s="30">
        <v>0</v>
      </c>
      <c r="Z234" s="63">
        <f t="shared" si="60"/>
        <v>4.32</v>
      </c>
      <c r="AA234" s="34">
        <f t="shared" si="61"/>
        <v>2.16</v>
      </c>
      <c r="AB234" s="12">
        <f t="shared" si="62"/>
        <v>2.16</v>
      </c>
      <c r="AC234" s="75">
        <f t="shared" si="63"/>
        <v>4.32</v>
      </c>
    </row>
    <row r="235" spans="1:29" outlineLevel="2" x14ac:dyDescent="0.2">
      <c r="A235" s="9" t="s">
        <v>369</v>
      </c>
      <c r="B235" s="10" t="s">
        <v>39</v>
      </c>
      <c r="C235" s="10" t="s">
        <v>103</v>
      </c>
      <c r="D235" s="10" t="s">
        <v>391</v>
      </c>
      <c r="E235" s="10" t="s">
        <v>392</v>
      </c>
      <c r="F235" s="10" t="s">
        <v>393</v>
      </c>
      <c r="G235" s="67">
        <v>6</v>
      </c>
      <c r="H235" s="10" t="s">
        <v>102</v>
      </c>
      <c r="I235" s="57">
        <v>1</v>
      </c>
      <c r="J235" s="57">
        <f t="shared" ref="J235:J240" si="64">(4.5+$AE$5)*I235</f>
        <v>9</v>
      </c>
      <c r="K235" s="57">
        <v>0</v>
      </c>
      <c r="L235" s="58">
        <v>9</v>
      </c>
      <c r="M235" s="27">
        <v>0</v>
      </c>
      <c r="N235" s="90">
        <f t="shared" si="58"/>
        <v>5</v>
      </c>
      <c r="O235" s="91">
        <f t="shared" si="59"/>
        <v>5</v>
      </c>
      <c r="P235" s="23">
        <v>20</v>
      </c>
      <c r="Q235" s="11">
        <v>1</v>
      </c>
      <c r="R235" s="11">
        <v>0</v>
      </c>
      <c r="S235" s="12">
        <v>1</v>
      </c>
      <c r="T235" s="27">
        <v>0</v>
      </c>
      <c r="U235" s="23">
        <v>0</v>
      </c>
      <c r="V235" s="11">
        <v>0</v>
      </c>
      <c r="W235" s="11">
        <v>0</v>
      </c>
      <c r="X235" s="12">
        <v>0</v>
      </c>
      <c r="Y235" s="30">
        <v>0</v>
      </c>
      <c r="Z235" s="63">
        <f t="shared" si="60"/>
        <v>18</v>
      </c>
      <c r="AA235" s="34">
        <f t="shared" si="61"/>
        <v>18</v>
      </c>
      <c r="AB235" s="12">
        <f t="shared" si="62"/>
        <v>0</v>
      </c>
      <c r="AC235" s="75">
        <f t="shared" si="63"/>
        <v>18</v>
      </c>
    </row>
    <row r="236" spans="1:29" outlineLevel="2" x14ac:dyDescent="0.2">
      <c r="A236" s="9" t="s">
        <v>369</v>
      </c>
      <c r="B236" s="10" t="s">
        <v>39</v>
      </c>
      <c r="C236" s="10" t="s">
        <v>103</v>
      </c>
      <c r="D236" s="10" t="s">
        <v>394</v>
      </c>
      <c r="E236" s="10" t="s">
        <v>395</v>
      </c>
      <c r="F236" s="10" t="s">
        <v>396</v>
      </c>
      <c r="G236" s="67">
        <v>6</v>
      </c>
      <c r="H236" s="10" t="s">
        <v>102</v>
      </c>
      <c r="I236" s="57">
        <v>1</v>
      </c>
      <c r="J236" s="57">
        <f t="shared" si="64"/>
        <v>9</v>
      </c>
      <c r="K236" s="57">
        <v>0</v>
      </c>
      <c r="L236" s="58">
        <v>9</v>
      </c>
      <c r="M236" s="27">
        <v>0</v>
      </c>
      <c r="N236" s="90">
        <f t="shared" si="58"/>
        <v>5</v>
      </c>
      <c r="O236" s="91">
        <f t="shared" si="59"/>
        <v>5</v>
      </c>
      <c r="P236" s="23">
        <v>0</v>
      </c>
      <c r="Q236" s="11">
        <v>0</v>
      </c>
      <c r="R236" s="11">
        <v>0</v>
      </c>
      <c r="S236" s="12">
        <v>0</v>
      </c>
      <c r="T236" s="27">
        <v>0</v>
      </c>
      <c r="U236" s="23">
        <v>20</v>
      </c>
      <c r="V236" s="11">
        <v>1</v>
      </c>
      <c r="W236" s="11">
        <v>0</v>
      </c>
      <c r="X236" s="12">
        <v>1</v>
      </c>
      <c r="Y236" s="30">
        <v>0</v>
      </c>
      <c r="Z236" s="63">
        <f t="shared" si="60"/>
        <v>18</v>
      </c>
      <c r="AA236" s="34">
        <f t="shared" si="61"/>
        <v>0</v>
      </c>
      <c r="AB236" s="12">
        <f t="shared" si="62"/>
        <v>18</v>
      </c>
      <c r="AC236" s="75">
        <f t="shared" si="63"/>
        <v>18</v>
      </c>
    </row>
    <row r="237" spans="1:29" outlineLevel="2" x14ac:dyDescent="0.2">
      <c r="A237" s="9" t="s">
        <v>369</v>
      </c>
      <c r="B237" s="10" t="s">
        <v>39</v>
      </c>
      <c r="C237" s="10" t="s">
        <v>103</v>
      </c>
      <c r="D237" s="10" t="s">
        <v>397</v>
      </c>
      <c r="E237" s="10" t="s">
        <v>398</v>
      </c>
      <c r="F237" s="10" t="s">
        <v>399</v>
      </c>
      <c r="G237" s="67">
        <v>6</v>
      </c>
      <c r="H237" s="10" t="s">
        <v>102</v>
      </c>
      <c r="I237" s="57">
        <v>1</v>
      </c>
      <c r="J237" s="57">
        <f t="shared" si="64"/>
        <v>9</v>
      </c>
      <c r="K237" s="57">
        <v>0</v>
      </c>
      <c r="L237" s="58">
        <v>9</v>
      </c>
      <c r="M237" s="27">
        <v>0</v>
      </c>
      <c r="N237" s="90">
        <f t="shared" si="58"/>
        <v>5</v>
      </c>
      <c r="O237" s="91">
        <f t="shared" si="59"/>
        <v>5</v>
      </c>
      <c r="P237" s="23">
        <v>20</v>
      </c>
      <c r="Q237" s="11">
        <v>1</v>
      </c>
      <c r="R237" s="11">
        <v>0</v>
      </c>
      <c r="S237" s="12">
        <v>1</v>
      </c>
      <c r="T237" s="27">
        <v>0</v>
      </c>
      <c r="U237" s="23">
        <v>0</v>
      </c>
      <c r="V237" s="11">
        <v>0</v>
      </c>
      <c r="W237" s="11">
        <v>0</v>
      </c>
      <c r="X237" s="12">
        <v>0</v>
      </c>
      <c r="Y237" s="30">
        <v>0</v>
      </c>
      <c r="Z237" s="63">
        <f t="shared" si="60"/>
        <v>18</v>
      </c>
      <c r="AA237" s="34">
        <f t="shared" si="61"/>
        <v>18</v>
      </c>
      <c r="AB237" s="12">
        <f t="shared" si="62"/>
        <v>0</v>
      </c>
      <c r="AC237" s="75">
        <f t="shared" si="63"/>
        <v>18</v>
      </c>
    </row>
    <row r="238" spans="1:29" outlineLevel="2" x14ac:dyDescent="0.2">
      <c r="A238" s="9" t="s">
        <v>369</v>
      </c>
      <c r="B238" s="10" t="s">
        <v>39</v>
      </c>
      <c r="C238" s="10" t="s">
        <v>103</v>
      </c>
      <c r="D238" s="10" t="s">
        <v>400</v>
      </c>
      <c r="E238" s="10" t="s">
        <v>401</v>
      </c>
      <c r="F238" s="10" t="s">
        <v>402</v>
      </c>
      <c r="G238" s="67">
        <v>6</v>
      </c>
      <c r="H238" s="10" t="s">
        <v>102</v>
      </c>
      <c r="I238" s="57">
        <v>1</v>
      </c>
      <c r="J238" s="57">
        <f t="shared" si="64"/>
        <v>9</v>
      </c>
      <c r="K238" s="57">
        <v>0</v>
      </c>
      <c r="L238" s="58">
        <v>9</v>
      </c>
      <c r="M238" s="27">
        <v>0</v>
      </c>
      <c r="N238" s="90">
        <f t="shared" si="58"/>
        <v>5</v>
      </c>
      <c r="O238" s="91">
        <f t="shared" si="59"/>
        <v>5</v>
      </c>
      <c r="P238" s="23">
        <v>20</v>
      </c>
      <c r="Q238" s="11">
        <v>1</v>
      </c>
      <c r="R238" s="11">
        <v>0</v>
      </c>
      <c r="S238" s="12">
        <v>1</v>
      </c>
      <c r="T238" s="27">
        <v>0</v>
      </c>
      <c r="U238" s="23">
        <v>0</v>
      </c>
      <c r="V238" s="11">
        <v>0</v>
      </c>
      <c r="W238" s="11">
        <v>0</v>
      </c>
      <c r="X238" s="12">
        <v>0</v>
      </c>
      <c r="Y238" s="30">
        <v>0</v>
      </c>
      <c r="Z238" s="63">
        <f t="shared" si="60"/>
        <v>18</v>
      </c>
      <c r="AA238" s="34">
        <f t="shared" si="61"/>
        <v>18</v>
      </c>
      <c r="AB238" s="12">
        <f t="shared" si="62"/>
        <v>0</v>
      </c>
      <c r="AC238" s="75">
        <f t="shared" si="63"/>
        <v>18</v>
      </c>
    </row>
    <row r="239" spans="1:29" outlineLevel="2" x14ac:dyDescent="0.2">
      <c r="A239" s="9" t="s">
        <v>369</v>
      </c>
      <c r="B239" s="10" t="s">
        <v>39</v>
      </c>
      <c r="C239" s="10" t="s">
        <v>103</v>
      </c>
      <c r="D239" s="10" t="s">
        <v>403</v>
      </c>
      <c r="E239" s="10" t="s">
        <v>404</v>
      </c>
      <c r="F239" s="10" t="s">
        <v>405</v>
      </c>
      <c r="G239" s="67">
        <v>6</v>
      </c>
      <c r="H239" s="10" t="s">
        <v>102</v>
      </c>
      <c r="I239" s="57">
        <v>1</v>
      </c>
      <c r="J239" s="57">
        <f t="shared" si="64"/>
        <v>9</v>
      </c>
      <c r="K239" s="57">
        <v>0</v>
      </c>
      <c r="L239" s="58">
        <v>9</v>
      </c>
      <c r="M239" s="27">
        <v>0</v>
      </c>
      <c r="N239" s="90">
        <f t="shared" si="58"/>
        <v>5</v>
      </c>
      <c r="O239" s="91">
        <f t="shared" si="59"/>
        <v>5</v>
      </c>
      <c r="P239" s="23">
        <v>0</v>
      </c>
      <c r="Q239" s="11">
        <v>0</v>
      </c>
      <c r="R239" s="11">
        <v>0</v>
      </c>
      <c r="S239" s="12">
        <v>0</v>
      </c>
      <c r="T239" s="27">
        <v>0</v>
      </c>
      <c r="U239" s="23">
        <v>20</v>
      </c>
      <c r="V239" s="11">
        <v>1</v>
      </c>
      <c r="W239" s="11">
        <v>0</v>
      </c>
      <c r="X239" s="12">
        <v>1</v>
      </c>
      <c r="Y239" s="30">
        <v>0</v>
      </c>
      <c r="Z239" s="63">
        <f t="shared" si="60"/>
        <v>18</v>
      </c>
      <c r="AA239" s="34">
        <f t="shared" si="61"/>
        <v>0</v>
      </c>
      <c r="AB239" s="12">
        <f t="shared" si="62"/>
        <v>18</v>
      </c>
      <c r="AC239" s="75">
        <f t="shared" si="63"/>
        <v>18</v>
      </c>
    </row>
    <row r="240" spans="1:29" outlineLevel="2" x14ac:dyDescent="0.2">
      <c r="A240" s="9" t="s">
        <v>369</v>
      </c>
      <c r="B240" s="10" t="s">
        <v>39</v>
      </c>
      <c r="C240" s="10" t="s">
        <v>103</v>
      </c>
      <c r="D240" s="10" t="s">
        <v>406</v>
      </c>
      <c r="E240" s="10" t="s">
        <v>407</v>
      </c>
      <c r="F240" s="10" t="s">
        <v>408</v>
      </c>
      <c r="G240" s="67">
        <v>6</v>
      </c>
      <c r="H240" s="10" t="s">
        <v>102</v>
      </c>
      <c r="I240" s="57">
        <v>1</v>
      </c>
      <c r="J240" s="57">
        <f t="shared" si="64"/>
        <v>9</v>
      </c>
      <c r="K240" s="57">
        <v>0</v>
      </c>
      <c r="L240" s="58">
        <v>9</v>
      </c>
      <c r="M240" s="27">
        <v>0</v>
      </c>
      <c r="N240" s="90">
        <f t="shared" si="58"/>
        <v>5</v>
      </c>
      <c r="O240" s="91">
        <f t="shared" si="59"/>
        <v>5</v>
      </c>
      <c r="P240" s="23">
        <v>20</v>
      </c>
      <c r="Q240" s="11">
        <v>1</v>
      </c>
      <c r="R240" s="11">
        <v>0</v>
      </c>
      <c r="S240" s="12">
        <v>1</v>
      </c>
      <c r="T240" s="27">
        <v>0</v>
      </c>
      <c r="U240" s="23">
        <v>0</v>
      </c>
      <c r="V240" s="11">
        <v>0</v>
      </c>
      <c r="W240" s="11">
        <v>0</v>
      </c>
      <c r="X240" s="12">
        <v>0</v>
      </c>
      <c r="Y240" s="30">
        <v>0</v>
      </c>
      <c r="Z240" s="63">
        <f t="shared" si="60"/>
        <v>18</v>
      </c>
      <c r="AA240" s="34">
        <f t="shared" si="61"/>
        <v>18</v>
      </c>
      <c r="AB240" s="12">
        <f t="shared" si="62"/>
        <v>0</v>
      </c>
      <c r="AC240" s="75">
        <f t="shared" si="63"/>
        <v>18</v>
      </c>
    </row>
    <row r="241" spans="1:29" outlineLevel="2" x14ac:dyDescent="0.2">
      <c r="A241" s="9" t="s">
        <v>369</v>
      </c>
      <c r="B241" s="10" t="s">
        <v>39</v>
      </c>
      <c r="C241" s="10" t="s">
        <v>13</v>
      </c>
      <c r="D241" s="10" t="s">
        <v>34</v>
      </c>
      <c r="E241" s="10" t="s">
        <v>35</v>
      </c>
      <c r="F241" s="10" t="s">
        <v>36</v>
      </c>
      <c r="G241" s="67">
        <v>12</v>
      </c>
      <c r="H241" s="10" t="s">
        <v>37</v>
      </c>
      <c r="I241" s="57">
        <v>1</v>
      </c>
      <c r="J241" s="57">
        <f>$AE$3</f>
        <v>0.05</v>
      </c>
      <c r="K241" s="57">
        <v>0</v>
      </c>
      <c r="L241" s="58">
        <v>0</v>
      </c>
      <c r="M241" s="27">
        <v>0</v>
      </c>
      <c r="N241" s="90">
        <f t="shared" si="58"/>
        <v>1.3888888888888888E-2</v>
      </c>
      <c r="O241" s="91">
        <f t="shared" si="59"/>
        <v>0</v>
      </c>
      <c r="P241" s="23">
        <v>0</v>
      </c>
      <c r="Q241" s="11">
        <v>0</v>
      </c>
      <c r="R241" s="11">
        <v>0</v>
      </c>
      <c r="S241" s="12">
        <v>0</v>
      </c>
      <c r="T241" s="27">
        <v>0</v>
      </c>
      <c r="U241" s="23">
        <v>4</v>
      </c>
      <c r="V241" s="11">
        <v>4</v>
      </c>
      <c r="W241" s="11">
        <v>0</v>
      </c>
      <c r="X241" s="12">
        <v>0</v>
      </c>
      <c r="Y241" s="30">
        <v>0</v>
      </c>
      <c r="Z241" s="63">
        <f t="shared" si="60"/>
        <v>0.2</v>
      </c>
      <c r="AA241" s="34">
        <f t="shared" si="61"/>
        <v>0</v>
      </c>
      <c r="AB241" s="12">
        <f t="shared" si="62"/>
        <v>0.2</v>
      </c>
      <c r="AC241" s="75">
        <f t="shared" si="63"/>
        <v>0.2</v>
      </c>
    </row>
    <row r="242" spans="1:29" outlineLevel="1" x14ac:dyDescent="0.2">
      <c r="A242" s="120" t="s">
        <v>597</v>
      </c>
      <c r="B242" s="10"/>
      <c r="C242" s="10"/>
      <c r="D242" s="10"/>
      <c r="E242" s="10"/>
      <c r="F242" s="10"/>
      <c r="G242" s="67"/>
      <c r="H242" s="10"/>
      <c r="I242" s="57"/>
      <c r="J242" s="57"/>
      <c r="K242" s="57"/>
      <c r="L242" s="58"/>
      <c r="M242" s="27"/>
      <c r="N242" s="90"/>
      <c r="O242" s="91"/>
      <c r="P242" s="23"/>
      <c r="Q242" s="11"/>
      <c r="R242" s="11"/>
      <c r="S242" s="12"/>
      <c r="T242" s="27"/>
      <c r="U242" s="23"/>
      <c r="V242" s="11"/>
      <c r="W242" s="11"/>
      <c r="X242" s="12"/>
      <c r="Y242" s="30"/>
      <c r="Z242" s="63"/>
      <c r="AA242" s="34">
        <f>SUBTOTAL(9,AA221:AA241)</f>
        <v>373.2</v>
      </c>
      <c r="AB242" s="12">
        <f>SUBTOTAL(9,AB221:AB241)</f>
        <v>206.39999999999998</v>
      </c>
      <c r="AC242" s="75">
        <f>SUBTOTAL(9,AC221:AC241)</f>
        <v>579.60000000000014</v>
      </c>
    </row>
    <row r="243" spans="1:29" outlineLevel="2" x14ac:dyDescent="0.2">
      <c r="A243" s="9" t="s">
        <v>409</v>
      </c>
      <c r="B243" s="10" t="s">
        <v>14</v>
      </c>
      <c r="C243" s="10" t="s">
        <v>48</v>
      </c>
      <c r="D243" s="10" t="s">
        <v>246</v>
      </c>
      <c r="E243" s="10" t="s">
        <v>247</v>
      </c>
      <c r="F243" s="10" t="s">
        <v>248</v>
      </c>
      <c r="G243" s="67">
        <v>6</v>
      </c>
      <c r="H243" s="10" t="s">
        <v>249</v>
      </c>
      <c r="I243" s="57">
        <v>0.10539999999999999</v>
      </c>
      <c r="J243" s="57">
        <f>I243*13.5</f>
        <v>1.4228999999999998</v>
      </c>
      <c r="K243" s="57">
        <v>0</v>
      </c>
      <c r="L243" s="58">
        <f>I243*4.5</f>
        <v>0.47429999999999994</v>
      </c>
      <c r="M243" s="27">
        <v>0</v>
      </c>
      <c r="N243" s="90">
        <f t="shared" ref="N243:N265" si="65">J243*10/3/G243</f>
        <v>0.79049999999999987</v>
      </c>
      <c r="O243" s="91">
        <f t="shared" ref="O243:O265" si="66">L243*10/3/G243</f>
        <v>0.26349999999999996</v>
      </c>
      <c r="P243" s="23">
        <v>100</v>
      </c>
      <c r="Q243" s="11">
        <v>2</v>
      </c>
      <c r="R243" s="11">
        <v>0</v>
      </c>
      <c r="S243" s="12">
        <v>5</v>
      </c>
      <c r="T243" s="27">
        <v>0</v>
      </c>
      <c r="U243" s="23">
        <v>10</v>
      </c>
      <c r="V243" s="11">
        <v>0.33</v>
      </c>
      <c r="W243" s="11">
        <v>0</v>
      </c>
      <c r="X243" s="12">
        <v>0.5</v>
      </c>
      <c r="Y243" s="30">
        <v>0</v>
      </c>
      <c r="Z243" s="63">
        <f t="shared" ref="Z243:Z265" si="67">J243*(Q243+V243)+L243*(S243+X243)</f>
        <v>5.9240069999999996</v>
      </c>
      <c r="AA243" s="34">
        <f t="shared" ref="AA243:AA265" si="68">J243*Q243+L243*S243</f>
        <v>5.2172999999999998</v>
      </c>
      <c r="AB243" s="12">
        <f t="shared" ref="AB243:AB265" si="69">J243*V243+L243*X243</f>
        <v>0.70670699999999997</v>
      </c>
      <c r="AC243" s="75">
        <f t="shared" ref="AC243:AC265" si="70">Z243</f>
        <v>5.9240069999999996</v>
      </c>
    </row>
    <row r="244" spans="1:29" outlineLevel="2" x14ac:dyDescent="0.2">
      <c r="A244" s="9" t="s">
        <v>409</v>
      </c>
      <c r="B244" s="10" t="s">
        <v>80</v>
      </c>
      <c r="C244" s="10" t="s">
        <v>48</v>
      </c>
      <c r="D244" s="10" t="s">
        <v>246</v>
      </c>
      <c r="E244" s="10" t="s">
        <v>247</v>
      </c>
      <c r="F244" s="10" t="s">
        <v>248</v>
      </c>
      <c r="G244" s="67">
        <v>6</v>
      </c>
      <c r="H244" s="10" t="s">
        <v>249</v>
      </c>
      <c r="I244" s="57">
        <v>0.10539999999999999</v>
      </c>
      <c r="J244" s="57">
        <f>I244*13.5</f>
        <v>1.4228999999999998</v>
      </c>
      <c r="K244" s="57">
        <v>0</v>
      </c>
      <c r="L244" s="58">
        <f>I244*4.5</f>
        <v>0.47429999999999994</v>
      </c>
      <c r="M244" s="27">
        <v>0</v>
      </c>
      <c r="N244" s="90">
        <f t="shared" si="65"/>
        <v>0.79049999999999987</v>
      </c>
      <c r="O244" s="91">
        <f t="shared" si="66"/>
        <v>0.26349999999999996</v>
      </c>
      <c r="P244" s="23">
        <v>40</v>
      </c>
      <c r="Q244" s="11">
        <v>1</v>
      </c>
      <c r="R244" s="11">
        <v>0</v>
      </c>
      <c r="S244" s="12">
        <v>2</v>
      </c>
      <c r="T244" s="27">
        <v>0</v>
      </c>
      <c r="U244" s="23">
        <v>10</v>
      </c>
      <c r="V244" s="11">
        <v>0.17</v>
      </c>
      <c r="W244" s="11">
        <v>0</v>
      </c>
      <c r="X244" s="12">
        <v>0.5</v>
      </c>
      <c r="Y244" s="30">
        <v>0</v>
      </c>
      <c r="Z244" s="63">
        <f t="shared" si="67"/>
        <v>2.8505429999999996</v>
      </c>
      <c r="AA244" s="34">
        <f t="shared" si="68"/>
        <v>2.3714999999999997</v>
      </c>
      <c r="AB244" s="12">
        <f t="shared" si="69"/>
        <v>0.479043</v>
      </c>
      <c r="AC244" s="75">
        <f t="shared" si="70"/>
        <v>2.8505429999999996</v>
      </c>
    </row>
    <row r="245" spans="1:29" outlineLevel="2" x14ac:dyDescent="0.2">
      <c r="A245" s="9" t="s">
        <v>409</v>
      </c>
      <c r="B245" s="10" t="s">
        <v>85</v>
      </c>
      <c r="C245" s="10" t="s">
        <v>48</v>
      </c>
      <c r="D245" s="10" t="s">
        <v>246</v>
      </c>
      <c r="E245" s="10" t="s">
        <v>247</v>
      </c>
      <c r="F245" s="10" t="s">
        <v>248</v>
      </c>
      <c r="G245" s="67">
        <v>6</v>
      </c>
      <c r="H245" s="10" t="s">
        <v>249</v>
      </c>
      <c r="I245" s="57">
        <v>0.10539999999999999</v>
      </c>
      <c r="J245" s="57">
        <f>I245*13.5</f>
        <v>1.4228999999999998</v>
      </c>
      <c r="K245" s="57">
        <v>0</v>
      </c>
      <c r="L245" s="58">
        <f>I245*4.5</f>
        <v>0.47429999999999994</v>
      </c>
      <c r="M245" s="27">
        <v>0</v>
      </c>
      <c r="N245" s="90">
        <f t="shared" si="65"/>
        <v>0.79049999999999987</v>
      </c>
      <c r="O245" s="91">
        <f t="shared" si="66"/>
        <v>0.26349999999999996</v>
      </c>
      <c r="P245" s="23">
        <v>40</v>
      </c>
      <c r="Q245" s="11">
        <v>1</v>
      </c>
      <c r="R245" s="11">
        <v>0</v>
      </c>
      <c r="S245" s="12">
        <v>2</v>
      </c>
      <c r="T245" s="27">
        <v>0</v>
      </c>
      <c r="U245" s="23">
        <v>10</v>
      </c>
      <c r="V245" s="11">
        <v>0.17</v>
      </c>
      <c r="W245" s="11">
        <v>0</v>
      </c>
      <c r="X245" s="12">
        <v>0.5</v>
      </c>
      <c r="Y245" s="30">
        <v>0</v>
      </c>
      <c r="Z245" s="63">
        <f t="shared" si="67"/>
        <v>2.8505429999999996</v>
      </c>
      <c r="AA245" s="34">
        <f t="shared" si="68"/>
        <v>2.3714999999999997</v>
      </c>
      <c r="AB245" s="12">
        <f t="shared" si="69"/>
        <v>0.479043</v>
      </c>
      <c r="AC245" s="75">
        <f t="shared" si="70"/>
        <v>2.8505429999999996</v>
      </c>
    </row>
    <row r="246" spans="1:29" outlineLevel="2" x14ac:dyDescent="0.2">
      <c r="A246" s="9" t="s">
        <v>409</v>
      </c>
      <c r="B246" s="10" t="s">
        <v>8</v>
      </c>
      <c r="C246" s="10" t="s">
        <v>48</v>
      </c>
      <c r="D246" s="10" t="s">
        <v>246</v>
      </c>
      <c r="E246" s="10" t="s">
        <v>247</v>
      </c>
      <c r="F246" s="10" t="s">
        <v>248</v>
      </c>
      <c r="G246" s="67">
        <v>6</v>
      </c>
      <c r="H246" s="10" t="s">
        <v>249</v>
      </c>
      <c r="I246" s="57">
        <v>0.10539999999999999</v>
      </c>
      <c r="J246" s="57">
        <f>I246*13.5</f>
        <v>1.4228999999999998</v>
      </c>
      <c r="K246" s="57">
        <v>0</v>
      </c>
      <c r="L246" s="58">
        <f>I246*4.5</f>
        <v>0.47429999999999994</v>
      </c>
      <c r="M246" s="27">
        <v>0</v>
      </c>
      <c r="N246" s="90">
        <f t="shared" si="65"/>
        <v>0.79049999999999987</v>
      </c>
      <c r="O246" s="91">
        <f t="shared" si="66"/>
        <v>0.26349999999999996</v>
      </c>
      <c r="P246" s="23">
        <v>80</v>
      </c>
      <c r="Q246" s="11">
        <v>1</v>
      </c>
      <c r="R246" s="11">
        <v>0</v>
      </c>
      <c r="S246" s="12">
        <v>4</v>
      </c>
      <c r="T246" s="27">
        <v>0</v>
      </c>
      <c r="U246" s="23">
        <v>10</v>
      </c>
      <c r="V246" s="11">
        <v>0.33</v>
      </c>
      <c r="W246" s="11">
        <v>0</v>
      </c>
      <c r="X246" s="12">
        <v>0.5</v>
      </c>
      <c r="Y246" s="30">
        <v>0</v>
      </c>
      <c r="Z246" s="63">
        <f t="shared" si="67"/>
        <v>4.0268069999999998</v>
      </c>
      <c r="AA246" s="34">
        <f t="shared" si="68"/>
        <v>3.3200999999999996</v>
      </c>
      <c r="AB246" s="12">
        <f t="shared" si="69"/>
        <v>0.70670699999999997</v>
      </c>
      <c r="AC246" s="75">
        <f t="shared" si="70"/>
        <v>4.0268069999999998</v>
      </c>
    </row>
    <row r="247" spans="1:29" outlineLevel="2" x14ac:dyDescent="0.2">
      <c r="A247" s="9" t="s">
        <v>409</v>
      </c>
      <c r="B247" s="10" t="s">
        <v>14</v>
      </c>
      <c r="C247" s="10" t="s">
        <v>13</v>
      </c>
      <c r="D247" s="10" t="s">
        <v>250</v>
      </c>
      <c r="E247" s="10" t="s">
        <v>251</v>
      </c>
      <c r="F247" s="10" t="s">
        <v>252</v>
      </c>
      <c r="G247" s="67">
        <v>6</v>
      </c>
      <c r="H247" s="10" t="s">
        <v>37</v>
      </c>
      <c r="I247" s="57">
        <v>0.5</v>
      </c>
      <c r="J247" s="57">
        <f>(4.5+$AE$5)*I247</f>
        <v>4.5</v>
      </c>
      <c r="K247" s="57">
        <v>1</v>
      </c>
      <c r="L247" s="58">
        <f>9*I247</f>
        <v>4.5</v>
      </c>
      <c r="M247" s="27">
        <v>0</v>
      </c>
      <c r="N247" s="90">
        <f t="shared" si="65"/>
        <v>2.5</v>
      </c>
      <c r="O247" s="91">
        <f t="shared" si="66"/>
        <v>2.5</v>
      </c>
      <c r="P247" s="23">
        <v>0</v>
      </c>
      <c r="Q247" s="11">
        <v>0</v>
      </c>
      <c r="R247" s="11">
        <v>0</v>
      </c>
      <c r="S247" s="12">
        <v>0</v>
      </c>
      <c r="T247" s="27">
        <v>0</v>
      </c>
      <c r="U247" s="23">
        <v>8</v>
      </c>
      <c r="V247" s="11">
        <v>0.2</v>
      </c>
      <c r="W247" s="11">
        <v>0</v>
      </c>
      <c r="X247" s="12">
        <v>0.4</v>
      </c>
      <c r="Y247" s="30">
        <v>0</v>
      </c>
      <c r="Z247" s="63">
        <f t="shared" si="67"/>
        <v>2.7</v>
      </c>
      <c r="AA247" s="34">
        <f t="shared" si="68"/>
        <v>0</v>
      </c>
      <c r="AB247" s="12">
        <f t="shared" si="69"/>
        <v>2.7</v>
      </c>
      <c r="AC247" s="75">
        <f t="shared" si="70"/>
        <v>2.7</v>
      </c>
    </row>
    <row r="248" spans="1:29" outlineLevel="2" x14ac:dyDescent="0.2">
      <c r="A248" s="9" t="s">
        <v>409</v>
      </c>
      <c r="B248" s="10" t="s">
        <v>80</v>
      </c>
      <c r="C248" s="10" t="s">
        <v>13</v>
      </c>
      <c r="D248" s="10" t="s">
        <v>250</v>
      </c>
      <c r="E248" s="10" t="s">
        <v>251</v>
      </c>
      <c r="F248" s="10" t="s">
        <v>252</v>
      </c>
      <c r="G248" s="67">
        <v>6</v>
      </c>
      <c r="H248" s="10" t="s">
        <v>37</v>
      </c>
      <c r="I248" s="57">
        <v>0.5</v>
      </c>
      <c r="J248" s="57">
        <f>(4.5+$AE$5)*I248</f>
        <v>4.5</v>
      </c>
      <c r="K248" s="57">
        <v>1</v>
      </c>
      <c r="L248" s="58">
        <f>9*I248</f>
        <v>4.5</v>
      </c>
      <c r="M248" s="27">
        <v>0</v>
      </c>
      <c r="N248" s="90">
        <f t="shared" si="65"/>
        <v>2.5</v>
      </c>
      <c r="O248" s="91">
        <f t="shared" si="66"/>
        <v>2.5</v>
      </c>
      <c r="P248" s="23">
        <v>0</v>
      </c>
      <c r="Q248" s="11">
        <v>0</v>
      </c>
      <c r="R248" s="11">
        <v>0</v>
      </c>
      <c r="S248" s="12">
        <v>0</v>
      </c>
      <c r="T248" s="27">
        <v>0</v>
      </c>
      <c r="U248" s="23">
        <v>8</v>
      </c>
      <c r="V248" s="11">
        <v>0.2</v>
      </c>
      <c r="W248" s="11">
        <v>0</v>
      </c>
      <c r="X248" s="12">
        <v>0.4</v>
      </c>
      <c r="Y248" s="30">
        <v>0</v>
      </c>
      <c r="Z248" s="63">
        <f t="shared" si="67"/>
        <v>2.7</v>
      </c>
      <c r="AA248" s="34">
        <f t="shared" si="68"/>
        <v>0</v>
      </c>
      <c r="AB248" s="12">
        <f t="shared" si="69"/>
        <v>2.7</v>
      </c>
      <c r="AC248" s="75">
        <f t="shared" si="70"/>
        <v>2.7</v>
      </c>
    </row>
    <row r="249" spans="1:29" outlineLevel="2" x14ac:dyDescent="0.2">
      <c r="A249" s="9" t="s">
        <v>409</v>
      </c>
      <c r="B249" s="10" t="s">
        <v>39</v>
      </c>
      <c r="C249" s="10" t="s">
        <v>13</v>
      </c>
      <c r="D249" s="10" t="s">
        <v>250</v>
      </c>
      <c r="E249" s="10" t="s">
        <v>251</v>
      </c>
      <c r="F249" s="10" t="s">
        <v>252</v>
      </c>
      <c r="G249" s="67">
        <v>6</v>
      </c>
      <c r="H249" s="10" t="s">
        <v>37</v>
      </c>
      <c r="I249" s="57">
        <v>0.5</v>
      </c>
      <c r="J249" s="57">
        <f>(4.5+$AE$5)*I249</f>
        <v>4.5</v>
      </c>
      <c r="K249" s="57">
        <v>1</v>
      </c>
      <c r="L249" s="58">
        <f>9*I249</f>
        <v>4.5</v>
      </c>
      <c r="M249" s="27">
        <v>0</v>
      </c>
      <c r="N249" s="90">
        <f t="shared" si="65"/>
        <v>2.5</v>
      </c>
      <c r="O249" s="91">
        <f t="shared" si="66"/>
        <v>2.5</v>
      </c>
      <c r="P249" s="23">
        <v>0</v>
      </c>
      <c r="Q249" s="11">
        <v>0</v>
      </c>
      <c r="R249" s="11">
        <v>0</v>
      </c>
      <c r="S249" s="12">
        <v>0</v>
      </c>
      <c r="T249" s="27">
        <v>0</v>
      </c>
      <c r="U249" s="23">
        <v>8</v>
      </c>
      <c r="V249" s="11">
        <v>0.2</v>
      </c>
      <c r="W249" s="11">
        <v>0</v>
      </c>
      <c r="X249" s="12">
        <v>0.4</v>
      </c>
      <c r="Y249" s="30">
        <v>0</v>
      </c>
      <c r="Z249" s="63">
        <f t="shared" si="67"/>
        <v>2.7</v>
      </c>
      <c r="AA249" s="34">
        <f t="shared" si="68"/>
        <v>0</v>
      </c>
      <c r="AB249" s="12">
        <f t="shared" si="69"/>
        <v>2.7</v>
      </c>
      <c r="AC249" s="75">
        <f t="shared" si="70"/>
        <v>2.7</v>
      </c>
    </row>
    <row r="250" spans="1:29" outlineLevel="2" x14ac:dyDescent="0.2">
      <c r="A250" s="9" t="s">
        <v>409</v>
      </c>
      <c r="B250" s="10" t="s">
        <v>85</v>
      </c>
      <c r="C250" s="10" t="s">
        <v>13</v>
      </c>
      <c r="D250" s="10" t="s">
        <v>250</v>
      </c>
      <c r="E250" s="10" t="s">
        <v>251</v>
      </c>
      <c r="F250" s="10" t="s">
        <v>252</v>
      </c>
      <c r="G250" s="67">
        <v>6</v>
      </c>
      <c r="H250" s="10" t="s">
        <v>37</v>
      </c>
      <c r="I250" s="57">
        <v>0.5</v>
      </c>
      <c r="J250" s="57">
        <f>(4.5+$AE$5)*I250</f>
        <v>4.5</v>
      </c>
      <c r="K250" s="57">
        <v>1</v>
      </c>
      <c r="L250" s="58">
        <f>9*I250</f>
        <v>4.5</v>
      </c>
      <c r="M250" s="27">
        <v>0</v>
      </c>
      <c r="N250" s="90">
        <f t="shared" si="65"/>
        <v>2.5</v>
      </c>
      <c r="O250" s="91">
        <f t="shared" si="66"/>
        <v>2.5</v>
      </c>
      <c r="P250" s="23">
        <v>0</v>
      </c>
      <c r="Q250" s="11">
        <v>0</v>
      </c>
      <c r="R250" s="11">
        <v>0</v>
      </c>
      <c r="S250" s="12">
        <v>0</v>
      </c>
      <c r="T250" s="27">
        <v>0</v>
      </c>
      <c r="U250" s="23">
        <v>8</v>
      </c>
      <c r="V250" s="11">
        <v>0.2</v>
      </c>
      <c r="W250" s="11">
        <v>0</v>
      </c>
      <c r="X250" s="12">
        <v>0.4</v>
      </c>
      <c r="Y250" s="30">
        <v>0</v>
      </c>
      <c r="Z250" s="63">
        <f t="shared" si="67"/>
        <v>2.7</v>
      </c>
      <c r="AA250" s="34">
        <f t="shared" si="68"/>
        <v>0</v>
      </c>
      <c r="AB250" s="12">
        <f t="shared" si="69"/>
        <v>2.7</v>
      </c>
      <c r="AC250" s="75">
        <f t="shared" si="70"/>
        <v>2.7</v>
      </c>
    </row>
    <row r="251" spans="1:29" outlineLevel="2" x14ac:dyDescent="0.2">
      <c r="A251" s="9" t="s">
        <v>409</v>
      </c>
      <c r="B251" s="10" t="s">
        <v>8</v>
      </c>
      <c r="C251" s="10" t="s">
        <v>13</v>
      </c>
      <c r="D251" s="10" t="s">
        <v>250</v>
      </c>
      <c r="E251" s="10" t="s">
        <v>251</v>
      </c>
      <c r="F251" s="10" t="s">
        <v>252</v>
      </c>
      <c r="G251" s="67">
        <v>6</v>
      </c>
      <c r="H251" s="10" t="s">
        <v>37</v>
      </c>
      <c r="I251" s="57">
        <v>0.5</v>
      </c>
      <c r="J251" s="57">
        <f>(4.5+$AE$5)*I251</f>
        <v>4.5</v>
      </c>
      <c r="K251" s="57">
        <v>1</v>
      </c>
      <c r="L251" s="58">
        <f>9*I251</f>
        <v>4.5</v>
      </c>
      <c r="M251" s="27">
        <v>0</v>
      </c>
      <c r="N251" s="90">
        <f t="shared" si="65"/>
        <v>2.5</v>
      </c>
      <c r="O251" s="91">
        <f t="shared" si="66"/>
        <v>2.5</v>
      </c>
      <c r="P251" s="23">
        <v>0</v>
      </c>
      <c r="Q251" s="11">
        <v>0</v>
      </c>
      <c r="R251" s="11">
        <v>0</v>
      </c>
      <c r="S251" s="12">
        <v>0</v>
      </c>
      <c r="T251" s="27">
        <v>0</v>
      </c>
      <c r="U251" s="23">
        <v>8</v>
      </c>
      <c r="V251" s="11">
        <v>0.2</v>
      </c>
      <c r="W251" s="11">
        <v>0</v>
      </c>
      <c r="X251" s="12">
        <v>0.4</v>
      </c>
      <c r="Y251" s="30">
        <v>0</v>
      </c>
      <c r="Z251" s="63">
        <f t="shared" si="67"/>
        <v>2.7</v>
      </c>
      <c r="AA251" s="34">
        <f t="shared" si="68"/>
        <v>0</v>
      </c>
      <c r="AB251" s="12">
        <f t="shared" si="69"/>
        <v>2.7</v>
      </c>
      <c r="AC251" s="75">
        <f t="shared" si="70"/>
        <v>2.7</v>
      </c>
    </row>
    <row r="252" spans="1:29" outlineLevel="2" x14ac:dyDescent="0.2">
      <c r="A252" s="9" t="s">
        <v>409</v>
      </c>
      <c r="B252" s="10" t="s">
        <v>80</v>
      </c>
      <c r="C252" s="10" t="s">
        <v>23</v>
      </c>
      <c r="D252" s="10" t="s">
        <v>410</v>
      </c>
      <c r="E252" s="10" t="s">
        <v>411</v>
      </c>
      <c r="F252" s="10" t="s">
        <v>412</v>
      </c>
      <c r="G252" s="67">
        <v>6</v>
      </c>
      <c r="H252" s="10" t="s">
        <v>84</v>
      </c>
      <c r="I252" s="57">
        <v>1</v>
      </c>
      <c r="J252" s="57">
        <v>15.75</v>
      </c>
      <c r="K252" s="57">
        <v>0</v>
      </c>
      <c r="L252" s="58">
        <v>2.25</v>
      </c>
      <c r="M252" s="27">
        <v>0</v>
      </c>
      <c r="N252" s="90">
        <f t="shared" si="65"/>
        <v>8.75</v>
      </c>
      <c r="O252" s="91">
        <f t="shared" si="66"/>
        <v>1.25</v>
      </c>
      <c r="P252" s="23">
        <v>30</v>
      </c>
      <c r="Q252" s="11">
        <v>0.6</v>
      </c>
      <c r="R252" s="11">
        <v>0</v>
      </c>
      <c r="S252" s="12">
        <v>2</v>
      </c>
      <c r="T252" s="27">
        <v>0</v>
      </c>
      <c r="U252" s="23">
        <v>0</v>
      </c>
      <c r="V252" s="11">
        <v>0</v>
      </c>
      <c r="W252" s="11">
        <v>0</v>
      </c>
      <c r="X252" s="12">
        <v>0</v>
      </c>
      <c r="Y252" s="30">
        <v>0</v>
      </c>
      <c r="Z252" s="63">
        <f t="shared" si="67"/>
        <v>13.95</v>
      </c>
      <c r="AA252" s="34">
        <f t="shared" si="68"/>
        <v>13.95</v>
      </c>
      <c r="AB252" s="12">
        <f t="shared" si="69"/>
        <v>0</v>
      </c>
      <c r="AC252" s="75">
        <f t="shared" si="70"/>
        <v>13.95</v>
      </c>
    </row>
    <row r="253" spans="1:29" outlineLevel="2" x14ac:dyDescent="0.2">
      <c r="A253" s="9" t="s">
        <v>409</v>
      </c>
      <c r="B253" s="10" t="s">
        <v>85</v>
      </c>
      <c r="C253" s="10" t="s">
        <v>23</v>
      </c>
      <c r="D253" s="10" t="s">
        <v>410</v>
      </c>
      <c r="E253" s="10" t="s">
        <v>411</v>
      </c>
      <c r="F253" s="10" t="s">
        <v>412</v>
      </c>
      <c r="G253" s="67">
        <v>6</v>
      </c>
      <c r="H253" s="10" t="s">
        <v>84</v>
      </c>
      <c r="I253" s="57">
        <v>1</v>
      </c>
      <c r="J253" s="57">
        <v>15.75</v>
      </c>
      <c r="K253" s="57">
        <v>0</v>
      </c>
      <c r="L253" s="58">
        <v>2.25</v>
      </c>
      <c r="M253" s="27">
        <v>0</v>
      </c>
      <c r="N253" s="90">
        <f t="shared" si="65"/>
        <v>8.75</v>
      </c>
      <c r="O253" s="91">
        <f t="shared" si="66"/>
        <v>1.25</v>
      </c>
      <c r="P253" s="23">
        <v>30</v>
      </c>
      <c r="Q253" s="11">
        <v>0.6</v>
      </c>
      <c r="R253" s="11">
        <v>0</v>
      </c>
      <c r="S253" s="12">
        <v>2</v>
      </c>
      <c r="T253" s="27">
        <v>0</v>
      </c>
      <c r="U253" s="23">
        <v>0</v>
      </c>
      <c r="V253" s="11">
        <v>0</v>
      </c>
      <c r="W253" s="11">
        <v>0</v>
      </c>
      <c r="X253" s="12">
        <v>0</v>
      </c>
      <c r="Y253" s="30">
        <v>0</v>
      </c>
      <c r="Z253" s="63">
        <f t="shared" si="67"/>
        <v>13.95</v>
      </c>
      <c r="AA253" s="34">
        <f t="shared" si="68"/>
        <v>13.95</v>
      </c>
      <c r="AB253" s="12">
        <f t="shared" si="69"/>
        <v>0</v>
      </c>
      <c r="AC253" s="75">
        <f t="shared" si="70"/>
        <v>13.95</v>
      </c>
    </row>
    <row r="254" spans="1:29" outlineLevel="2" x14ac:dyDescent="0.2">
      <c r="A254" s="9" t="s">
        <v>409</v>
      </c>
      <c r="B254" s="10" t="s">
        <v>8</v>
      </c>
      <c r="C254" s="10" t="s">
        <v>23</v>
      </c>
      <c r="D254" s="10" t="s">
        <v>410</v>
      </c>
      <c r="E254" s="10" t="s">
        <v>411</v>
      </c>
      <c r="F254" s="10" t="s">
        <v>412</v>
      </c>
      <c r="G254" s="67">
        <v>6</v>
      </c>
      <c r="H254" s="10" t="s">
        <v>84</v>
      </c>
      <c r="I254" s="57">
        <v>1</v>
      </c>
      <c r="J254" s="57">
        <v>15.75</v>
      </c>
      <c r="K254" s="57">
        <v>0</v>
      </c>
      <c r="L254" s="58">
        <v>2.25</v>
      </c>
      <c r="M254" s="27">
        <v>0</v>
      </c>
      <c r="N254" s="90">
        <f t="shared" si="65"/>
        <v>8.75</v>
      </c>
      <c r="O254" s="91">
        <f t="shared" si="66"/>
        <v>1.25</v>
      </c>
      <c r="P254" s="23">
        <v>90</v>
      </c>
      <c r="Q254" s="11">
        <v>1.8</v>
      </c>
      <c r="R254" s="11">
        <v>0</v>
      </c>
      <c r="S254" s="12">
        <v>6</v>
      </c>
      <c r="T254" s="27">
        <v>0</v>
      </c>
      <c r="U254" s="23">
        <v>0</v>
      </c>
      <c r="V254" s="11">
        <v>0</v>
      </c>
      <c r="W254" s="11">
        <v>0</v>
      </c>
      <c r="X254" s="12">
        <v>0</v>
      </c>
      <c r="Y254" s="30">
        <v>0</v>
      </c>
      <c r="Z254" s="63">
        <f t="shared" si="67"/>
        <v>41.85</v>
      </c>
      <c r="AA254" s="34">
        <f t="shared" si="68"/>
        <v>41.85</v>
      </c>
      <c r="AB254" s="12">
        <f t="shared" si="69"/>
        <v>0</v>
      </c>
      <c r="AC254" s="75">
        <f t="shared" si="70"/>
        <v>41.85</v>
      </c>
    </row>
    <row r="255" spans="1:29" outlineLevel="2" x14ac:dyDescent="0.2">
      <c r="A255" s="9" t="s">
        <v>409</v>
      </c>
      <c r="B255" s="10" t="s">
        <v>80</v>
      </c>
      <c r="C255" s="10" t="s">
        <v>23</v>
      </c>
      <c r="D255" s="10" t="s">
        <v>413</v>
      </c>
      <c r="E255" s="10" t="s">
        <v>414</v>
      </c>
      <c r="F255" s="10" t="s">
        <v>415</v>
      </c>
      <c r="G255" s="67">
        <v>6</v>
      </c>
      <c r="H255" s="10" t="s">
        <v>84</v>
      </c>
      <c r="I255" s="57">
        <v>1</v>
      </c>
      <c r="J255" s="57">
        <v>15.75</v>
      </c>
      <c r="K255" s="57">
        <v>0</v>
      </c>
      <c r="L255" s="58">
        <v>2.25</v>
      </c>
      <c r="M255" s="27">
        <v>0</v>
      </c>
      <c r="N255" s="90">
        <f t="shared" si="65"/>
        <v>8.75</v>
      </c>
      <c r="O255" s="91">
        <f t="shared" si="66"/>
        <v>1.25</v>
      </c>
      <c r="P255" s="23">
        <v>30</v>
      </c>
      <c r="Q255" s="11">
        <v>0.6</v>
      </c>
      <c r="R255" s="11">
        <v>0</v>
      </c>
      <c r="S255" s="12">
        <v>2</v>
      </c>
      <c r="T255" s="27">
        <v>0</v>
      </c>
      <c r="U255" s="23">
        <v>0</v>
      </c>
      <c r="V255" s="11">
        <v>0</v>
      </c>
      <c r="W255" s="11">
        <v>0</v>
      </c>
      <c r="X255" s="12">
        <v>0</v>
      </c>
      <c r="Y255" s="30">
        <v>0</v>
      </c>
      <c r="Z255" s="63">
        <f t="shared" si="67"/>
        <v>13.95</v>
      </c>
      <c r="AA255" s="34">
        <f t="shared" si="68"/>
        <v>13.95</v>
      </c>
      <c r="AB255" s="12">
        <f t="shared" si="69"/>
        <v>0</v>
      </c>
      <c r="AC255" s="75">
        <f t="shared" si="70"/>
        <v>13.95</v>
      </c>
    </row>
    <row r="256" spans="1:29" outlineLevel="2" x14ac:dyDescent="0.2">
      <c r="A256" s="9" t="s">
        <v>409</v>
      </c>
      <c r="B256" s="10" t="s">
        <v>85</v>
      </c>
      <c r="C256" s="10" t="s">
        <v>23</v>
      </c>
      <c r="D256" s="10" t="s">
        <v>413</v>
      </c>
      <c r="E256" s="10" t="s">
        <v>414</v>
      </c>
      <c r="F256" s="10" t="s">
        <v>415</v>
      </c>
      <c r="G256" s="67">
        <v>6</v>
      </c>
      <c r="H256" s="10" t="s">
        <v>84</v>
      </c>
      <c r="I256" s="57">
        <v>1</v>
      </c>
      <c r="J256" s="57">
        <v>15.75</v>
      </c>
      <c r="K256" s="57">
        <v>0</v>
      </c>
      <c r="L256" s="58">
        <v>2.25</v>
      </c>
      <c r="M256" s="27">
        <v>0</v>
      </c>
      <c r="N256" s="90">
        <f t="shared" si="65"/>
        <v>8.75</v>
      </c>
      <c r="O256" s="91">
        <f t="shared" si="66"/>
        <v>1.25</v>
      </c>
      <c r="P256" s="23">
        <v>30</v>
      </c>
      <c r="Q256" s="11">
        <v>0.6</v>
      </c>
      <c r="R256" s="11">
        <v>0</v>
      </c>
      <c r="S256" s="12">
        <v>2</v>
      </c>
      <c r="T256" s="27">
        <v>0</v>
      </c>
      <c r="U256" s="23">
        <v>0</v>
      </c>
      <c r="V256" s="11">
        <v>0</v>
      </c>
      <c r="W256" s="11">
        <v>0</v>
      </c>
      <c r="X256" s="12">
        <v>0</v>
      </c>
      <c r="Y256" s="30">
        <v>0</v>
      </c>
      <c r="Z256" s="63">
        <f t="shared" si="67"/>
        <v>13.95</v>
      </c>
      <c r="AA256" s="34">
        <f t="shared" si="68"/>
        <v>13.95</v>
      </c>
      <c r="AB256" s="12">
        <f t="shared" si="69"/>
        <v>0</v>
      </c>
      <c r="AC256" s="75">
        <f t="shared" si="70"/>
        <v>13.95</v>
      </c>
    </row>
    <row r="257" spans="1:29" outlineLevel="2" x14ac:dyDescent="0.2">
      <c r="A257" s="9" t="s">
        <v>409</v>
      </c>
      <c r="B257" s="10" t="s">
        <v>8</v>
      </c>
      <c r="C257" s="10" t="s">
        <v>23</v>
      </c>
      <c r="D257" s="10" t="s">
        <v>413</v>
      </c>
      <c r="E257" s="10" t="s">
        <v>414</v>
      </c>
      <c r="F257" s="10" t="s">
        <v>415</v>
      </c>
      <c r="G257" s="67">
        <v>6</v>
      </c>
      <c r="H257" s="10" t="s">
        <v>84</v>
      </c>
      <c r="I257" s="57">
        <v>1</v>
      </c>
      <c r="J257" s="57">
        <v>15.75</v>
      </c>
      <c r="K257" s="57">
        <v>0</v>
      </c>
      <c r="L257" s="58">
        <v>2.25</v>
      </c>
      <c r="M257" s="27">
        <v>0</v>
      </c>
      <c r="N257" s="90">
        <f t="shared" si="65"/>
        <v>8.75</v>
      </c>
      <c r="O257" s="91">
        <f t="shared" si="66"/>
        <v>1.25</v>
      </c>
      <c r="P257" s="23">
        <v>60</v>
      </c>
      <c r="Q257" s="11">
        <v>1.8</v>
      </c>
      <c r="R257" s="11">
        <v>0</v>
      </c>
      <c r="S257" s="12">
        <v>4</v>
      </c>
      <c r="T257" s="27">
        <v>0</v>
      </c>
      <c r="U257" s="23">
        <v>0</v>
      </c>
      <c r="V257" s="11">
        <v>0</v>
      </c>
      <c r="W257" s="11">
        <v>0</v>
      </c>
      <c r="X257" s="12">
        <v>0</v>
      </c>
      <c r="Y257" s="30">
        <v>0</v>
      </c>
      <c r="Z257" s="63">
        <f t="shared" si="67"/>
        <v>37.35</v>
      </c>
      <c r="AA257" s="34">
        <f t="shared" si="68"/>
        <v>37.35</v>
      </c>
      <c r="AB257" s="12">
        <f t="shared" si="69"/>
        <v>0</v>
      </c>
      <c r="AC257" s="75">
        <f t="shared" si="70"/>
        <v>37.35</v>
      </c>
    </row>
    <row r="258" spans="1:29" outlineLevel="2" x14ac:dyDescent="0.2">
      <c r="A258" s="9" t="s">
        <v>409</v>
      </c>
      <c r="B258" s="10" t="s">
        <v>8</v>
      </c>
      <c r="C258" s="10" t="s">
        <v>43</v>
      </c>
      <c r="D258" s="10" t="s">
        <v>416</v>
      </c>
      <c r="E258" s="10" t="s">
        <v>417</v>
      </c>
      <c r="F258" s="10" t="s">
        <v>418</v>
      </c>
      <c r="G258" s="67">
        <v>6</v>
      </c>
      <c r="H258" s="10" t="s">
        <v>18</v>
      </c>
      <c r="I258" s="57">
        <v>1</v>
      </c>
      <c r="J258" s="57">
        <v>15.75</v>
      </c>
      <c r="K258" s="57">
        <v>0</v>
      </c>
      <c r="L258" s="58">
        <v>2.25</v>
      </c>
      <c r="M258" s="27">
        <v>0</v>
      </c>
      <c r="N258" s="90">
        <f t="shared" si="65"/>
        <v>8.75</v>
      </c>
      <c r="O258" s="91">
        <f t="shared" si="66"/>
        <v>1.25</v>
      </c>
      <c r="P258" s="23">
        <v>0</v>
      </c>
      <c r="Q258" s="11">
        <v>0</v>
      </c>
      <c r="R258" s="11">
        <v>0</v>
      </c>
      <c r="S258" s="12">
        <v>0</v>
      </c>
      <c r="T258" s="27">
        <v>0</v>
      </c>
      <c r="U258" s="23">
        <v>105</v>
      </c>
      <c r="V258" s="11">
        <v>2</v>
      </c>
      <c r="W258" s="11">
        <v>0</v>
      </c>
      <c r="X258" s="12">
        <v>7</v>
      </c>
      <c r="Y258" s="30">
        <v>0</v>
      </c>
      <c r="Z258" s="63">
        <f t="shared" si="67"/>
        <v>47.25</v>
      </c>
      <c r="AA258" s="34">
        <f t="shared" si="68"/>
        <v>0</v>
      </c>
      <c r="AB258" s="12">
        <f t="shared" si="69"/>
        <v>47.25</v>
      </c>
      <c r="AC258" s="75">
        <f t="shared" si="70"/>
        <v>47.25</v>
      </c>
    </row>
    <row r="259" spans="1:29" outlineLevel="2" x14ac:dyDescent="0.2">
      <c r="A259" s="9" t="s">
        <v>409</v>
      </c>
      <c r="B259" s="10" t="s">
        <v>8</v>
      </c>
      <c r="C259" s="10" t="s">
        <v>43</v>
      </c>
      <c r="D259" s="10" t="s">
        <v>419</v>
      </c>
      <c r="E259" s="10" t="s">
        <v>420</v>
      </c>
      <c r="F259" s="10" t="s">
        <v>421</v>
      </c>
      <c r="G259" s="67">
        <v>6</v>
      </c>
      <c r="H259" s="10" t="s">
        <v>18</v>
      </c>
      <c r="I259" s="57">
        <v>1</v>
      </c>
      <c r="J259" s="57">
        <v>15.75</v>
      </c>
      <c r="K259" s="57">
        <v>0</v>
      </c>
      <c r="L259" s="58">
        <v>2.25</v>
      </c>
      <c r="M259" s="27">
        <v>0</v>
      </c>
      <c r="N259" s="90">
        <f t="shared" si="65"/>
        <v>8.75</v>
      </c>
      <c r="O259" s="91">
        <f t="shared" si="66"/>
        <v>1.25</v>
      </c>
      <c r="P259" s="23">
        <v>0</v>
      </c>
      <c r="Q259" s="11">
        <v>0</v>
      </c>
      <c r="R259" s="11">
        <v>0</v>
      </c>
      <c r="S259" s="12">
        <v>0</v>
      </c>
      <c r="T259" s="27">
        <v>0</v>
      </c>
      <c r="U259" s="23">
        <v>105</v>
      </c>
      <c r="V259" s="11">
        <v>2</v>
      </c>
      <c r="W259" s="11">
        <v>0</v>
      </c>
      <c r="X259" s="12">
        <v>7</v>
      </c>
      <c r="Y259" s="30">
        <v>0</v>
      </c>
      <c r="Z259" s="63">
        <f t="shared" si="67"/>
        <v>47.25</v>
      </c>
      <c r="AA259" s="34">
        <f t="shared" si="68"/>
        <v>0</v>
      </c>
      <c r="AB259" s="12">
        <f t="shared" si="69"/>
        <v>47.25</v>
      </c>
      <c r="AC259" s="75">
        <f t="shared" si="70"/>
        <v>47.25</v>
      </c>
    </row>
    <row r="260" spans="1:29" outlineLevel="2" x14ac:dyDescent="0.2">
      <c r="A260" s="9" t="s">
        <v>409</v>
      </c>
      <c r="B260" s="10" t="s">
        <v>8</v>
      </c>
      <c r="C260" s="10" t="s">
        <v>13</v>
      </c>
      <c r="D260" s="10" t="s">
        <v>9</v>
      </c>
      <c r="E260" s="10" t="s">
        <v>10</v>
      </c>
      <c r="F260" s="10" t="s">
        <v>11</v>
      </c>
      <c r="G260" s="67">
        <v>24</v>
      </c>
      <c r="H260" s="10" t="s">
        <v>12</v>
      </c>
      <c r="I260" s="57">
        <v>1</v>
      </c>
      <c r="J260" s="57">
        <f>$AE$2</f>
        <v>0.54</v>
      </c>
      <c r="K260" s="57">
        <v>0</v>
      </c>
      <c r="L260" s="58">
        <v>0</v>
      </c>
      <c r="M260" s="27">
        <v>0</v>
      </c>
      <c r="N260" s="90">
        <f t="shared" si="65"/>
        <v>7.4999999999999997E-2</v>
      </c>
      <c r="O260" s="91">
        <f t="shared" si="66"/>
        <v>0</v>
      </c>
      <c r="P260" s="23">
        <v>4</v>
      </c>
      <c r="Q260" s="11">
        <f>P260</f>
        <v>4</v>
      </c>
      <c r="R260" s="11">
        <v>0</v>
      </c>
      <c r="S260" s="12">
        <v>0</v>
      </c>
      <c r="T260" s="27">
        <v>0</v>
      </c>
      <c r="U260" s="23">
        <v>5</v>
      </c>
      <c r="V260" s="11">
        <f>U260</f>
        <v>5</v>
      </c>
      <c r="W260" s="11">
        <v>0</v>
      </c>
      <c r="X260" s="12">
        <v>0</v>
      </c>
      <c r="Y260" s="30">
        <v>0</v>
      </c>
      <c r="Z260" s="63">
        <f t="shared" si="67"/>
        <v>4.8600000000000003</v>
      </c>
      <c r="AA260" s="34">
        <f t="shared" si="68"/>
        <v>2.16</v>
      </c>
      <c r="AB260" s="12">
        <f t="shared" si="69"/>
        <v>2.7</v>
      </c>
      <c r="AC260" s="75">
        <f t="shared" si="70"/>
        <v>4.8600000000000003</v>
      </c>
    </row>
    <row r="261" spans="1:29" outlineLevel="2" x14ac:dyDescent="0.2">
      <c r="A261" s="9" t="s">
        <v>409</v>
      </c>
      <c r="B261" s="10" t="s">
        <v>14</v>
      </c>
      <c r="C261" s="10" t="s">
        <v>23</v>
      </c>
      <c r="D261" s="10" t="s">
        <v>312</v>
      </c>
      <c r="E261" s="10" t="s">
        <v>313</v>
      </c>
      <c r="F261" s="10" t="s">
        <v>314</v>
      </c>
      <c r="G261" s="67">
        <v>6</v>
      </c>
      <c r="H261" s="10" t="s">
        <v>18</v>
      </c>
      <c r="I261" s="57">
        <v>0.2</v>
      </c>
      <c r="J261" s="57">
        <f>13.5*I261</f>
        <v>2.7</v>
      </c>
      <c r="K261" s="57">
        <v>0</v>
      </c>
      <c r="L261" s="58">
        <f>4.5*I261</f>
        <v>0.9</v>
      </c>
      <c r="M261" s="27">
        <v>0</v>
      </c>
      <c r="N261" s="90">
        <f t="shared" si="65"/>
        <v>1.5</v>
      </c>
      <c r="O261" s="91">
        <f t="shared" si="66"/>
        <v>0.5</v>
      </c>
      <c r="P261" s="23">
        <v>120</v>
      </c>
      <c r="Q261" s="11">
        <v>2</v>
      </c>
      <c r="R261" s="11">
        <v>0</v>
      </c>
      <c r="S261" s="12">
        <v>8</v>
      </c>
      <c r="T261" s="27">
        <v>0</v>
      </c>
      <c r="U261" s="23">
        <v>0</v>
      </c>
      <c r="V261" s="11">
        <v>0</v>
      </c>
      <c r="W261" s="11">
        <v>0</v>
      </c>
      <c r="X261" s="12">
        <v>0</v>
      </c>
      <c r="Y261" s="30">
        <v>0</v>
      </c>
      <c r="Z261" s="63">
        <f t="shared" si="67"/>
        <v>12.600000000000001</v>
      </c>
      <c r="AA261" s="34">
        <f t="shared" si="68"/>
        <v>12.600000000000001</v>
      </c>
      <c r="AB261" s="12">
        <f t="shared" si="69"/>
        <v>0</v>
      </c>
      <c r="AC261" s="75">
        <f t="shared" si="70"/>
        <v>12.600000000000001</v>
      </c>
    </row>
    <row r="262" spans="1:29" outlineLevel="2" x14ac:dyDescent="0.2">
      <c r="A262" s="9" t="s">
        <v>409</v>
      </c>
      <c r="B262" s="10" t="s">
        <v>8</v>
      </c>
      <c r="C262" s="10" t="s">
        <v>103</v>
      </c>
      <c r="D262" s="10" t="s">
        <v>422</v>
      </c>
      <c r="E262" s="10" t="s">
        <v>423</v>
      </c>
      <c r="F262" s="10" t="s">
        <v>424</v>
      </c>
      <c r="G262" s="67">
        <v>6</v>
      </c>
      <c r="H262" s="10" t="s">
        <v>102</v>
      </c>
      <c r="I262" s="57">
        <v>1</v>
      </c>
      <c r="J262" s="57">
        <f>(11.25+$AE$5)*I262</f>
        <v>15.75</v>
      </c>
      <c r="K262" s="57">
        <v>0</v>
      </c>
      <c r="L262" s="58">
        <v>2.25</v>
      </c>
      <c r="M262" s="27">
        <v>0</v>
      </c>
      <c r="N262" s="90">
        <f t="shared" si="65"/>
        <v>8.75</v>
      </c>
      <c r="O262" s="91">
        <f t="shared" si="66"/>
        <v>1.25</v>
      </c>
      <c r="P262" s="23">
        <v>40</v>
      </c>
      <c r="Q262" s="11">
        <v>1</v>
      </c>
      <c r="R262" s="11">
        <v>0</v>
      </c>
      <c r="S262" s="12">
        <v>2</v>
      </c>
      <c r="T262" s="27">
        <v>0</v>
      </c>
      <c r="U262" s="23">
        <v>0</v>
      </c>
      <c r="V262" s="11">
        <v>0</v>
      </c>
      <c r="W262" s="11">
        <v>0</v>
      </c>
      <c r="X262" s="12">
        <v>0</v>
      </c>
      <c r="Y262" s="30">
        <v>0</v>
      </c>
      <c r="Z262" s="63">
        <f t="shared" si="67"/>
        <v>20.25</v>
      </c>
      <c r="AA262" s="34">
        <f t="shared" si="68"/>
        <v>20.25</v>
      </c>
      <c r="AB262" s="12">
        <f t="shared" si="69"/>
        <v>0</v>
      </c>
      <c r="AC262" s="75">
        <f t="shared" si="70"/>
        <v>20.25</v>
      </c>
    </row>
    <row r="263" spans="1:29" outlineLevel="2" x14ac:dyDescent="0.2">
      <c r="A263" s="9" t="s">
        <v>409</v>
      </c>
      <c r="B263" s="10" t="s">
        <v>29</v>
      </c>
      <c r="C263" s="10" t="s">
        <v>13</v>
      </c>
      <c r="D263" s="10" t="s">
        <v>30</v>
      </c>
      <c r="E263" s="10" t="s">
        <v>31</v>
      </c>
      <c r="F263" s="10" t="s">
        <v>32</v>
      </c>
      <c r="G263" s="67">
        <v>6</v>
      </c>
      <c r="H263" s="10" t="s">
        <v>33</v>
      </c>
      <c r="I263" s="57">
        <v>6.8000000000000005E-2</v>
      </c>
      <c r="J263" s="57">
        <f>34*I263</f>
        <v>2.3120000000000003</v>
      </c>
      <c r="K263" s="57">
        <v>0</v>
      </c>
      <c r="L263" s="58">
        <v>0</v>
      </c>
      <c r="M263" s="27">
        <v>0</v>
      </c>
      <c r="N263" s="90">
        <f t="shared" si="65"/>
        <v>1.2844444444444447</v>
      </c>
      <c r="O263" s="91">
        <f t="shared" si="66"/>
        <v>0</v>
      </c>
      <c r="P263" s="23">
        <v>0</v>
      </c>
      <c r="Q263" s="11">
        <v>0</v>
      </c>
      <c r="R263" s="11">
        <v>0</v>
      </c>
      <c r="S263" s="12">
        <v>0</v>
      </c>
      <c r="T263" s="27">
        <v>0</v>
      </c>
      <c r="U263" s="23">
        <v>30</v>
      </c>
      <c r="V263" s="11">
        <v>1</v>
      </c>
      <c r="W263" s="11">
        <v>0</v>
      </c>
      <c r="X263" s="12">
        <v>0</v>
      </c>
      <c r="Y263" s="30">
        <v>0</v>
      </c>
      <c r="Z263" s="63">
        <f t="shared" si="67"/>
        <v>2.3120000000000003</v>
      </c>
      <c r="AA263" s="34">
        <f t="shared" si="68"/>
        <v>0</v>
      </c>
      <c r="AB263" s="12">
        <f t="shared" si="69"/>
        <v>2.3120000000000003</v>
      </c>
      <c r="AC263" s="75">
        <f t="shared" si="70"/>
        <v>2.3120000000000003</v>
      </c>
    </row>
    <row r="264" spans="1:29" outlineLevel="2" x14ac:dyDescent="0.2">
      <c r="A264" s="9" t="s">
        <v>409</v>
      </c>
      <c r="B264" s="10" t="s">
        <v>29</v>
      </c>
      <c r="C264" s="10" t="s">
        <v>13</v>
      </c>
      <c r="D264" s="10" t="s">
        <v>30</v>
      </c>
      <c r="E264" s="10" t="s">
        <v>31</v>
      </c>
      <c r="F264" s="10" t="s">
        <v>32</v>
      </c>
      <c r="G264" s="67">
        <v>6</v>
      </c>
      <c r="H264" s="10" t="s">
        <v>33</v>
      </c>
      <c r="I264" s="57">
        <v>6.25E-2</v>
      </c>
      <c r="J264" s="57">
        <v>0</v>
      </c>
      <c r="K264" s="57"/>
      <c r="L264" s="58">
        <v>1</v>
      </c>
      <c r="M264" s="27"/>
      <c r="N264" s="90">
        <f t="shared" si="65"/>
        <v>0</v>
      </c>
      <c r="O264" s="91">
        <f t="shared" si="66"/>
        <v>0.55555555555555558</v>
      </c>
      <c r="P264" s="23">
        <v>0</v>
      </c>
      <c r="Q264" s="11">
        <v>0</v>
      </c>
      <c r="R264" s="11">
        <v>0</v>
      </c>
      <c r="S264" s="12">
        <v>0</v>
      </c>
      <c r="T264" s="27"/>
      <c r="U264" s="23">
        <v>30</v>
      </c>
      <c r="V264" s="11">
        <v>0</v>
      </c>
      <c r="W264" s="11"/>
      <c r="X264" s="12">
        <v>1</v>
      </c>
      <c r="Y264" s="30">
        <v>0</v>
      </c>
      <c r="Z264" s="63">
        <f t="shared" si="67"/>
        <v>1</v>
      </c>
      <c r="AA264" s="34">
        <f t="shared" si="68"/>
        <v>0</v>
      </c>
      <c r="AB264" s="12">
        <f t="shared" si="69"/>
        <v>1</v>
      </c>
      <c r="AC264" s="75">
        <f t="shared" si="70"/>
        <v>1</v>
      </c>
    </row>
    <row r="265" spans="1:29" outlineLevel="2" x14ac:dyDescent="0.2">
      <c r="A265" s="9" t="s">
        <v>409</v>
      </c>
      <c r="B265" s="10" t="s">
        <v>8</v>
      </c>
      <c r="C265" s="10" t="s">
        <v>13</v>
      </c>
      <c r="D265" s="10" t="s">
        <v>34</v>
      </c>
      <c r="E265" s="10" t="s">
        <v>35</v>
      </c>
      <c r="F265" s="10" t="s">
        <v>36</v>
      </c>
      <c r="G265" s="67">
        <v>12</v>
      </c>
      <c r="H265" s="10" t="s">
        <v>37</v>
      </c>
      <c r="I265" s="57">
        <v>1</v>
      </c>
      <c r="J265" s="57">
        <f>$AE$3</f>
        <v>0.05</v>
      </c>
      <c r="K265" s="57">
        <v>0</v>
      </c>
      <c r="L265" s="58">
        <v>0</v>
      </c>
      <c r="M265" s="27">
        <v>0</v>
      </c>
      <c r="N265" s="90">
        <f t="shared" si="65"/>
        <v>1.3888888888888888E-2</v>
      </c>
      <c r="O265" s="91">
        <f t="shared" si="66"/>
        <v>0</v>
      </c>
      <c r="P265" s="23">
        <v>0</v>
      </c>
      <c r="Q265" s="11">
        <v>0</v>
      </c>
      <c r="R265" s="11">
        <v>0</v>
      </c>
      <c r="S265" s="12">
        <v>0</v>
      </c>
      <c r="T265" s="27">
        <v>0</v>
      </c>
      <c r="U265" s="23">
        <v>6</v>
      </c>
      <c r="V265" s="11">
        <v>6</v>
      </c>
      <c r="W265" s="11">
        <v>0</v>
      </c>
      <c r="X265" s="12">
        <v>0</v>
      </c>
      <c r="Y265" s="30">
        <v>0</v>
      </c>
      <c r="Z265" s="63">
        <f t="shared" si="67"/>
        <v>0.30000000000000004</v>
      </c>
      <c r="AA265" s="34">
        <f t="shared" si="68"/>
        <v>0</v>
      </c>
      <c r="AB265" s="12">
        <f t="shared" si="69"/>
        <v>0.30000000000000004</v>
      </c>
      <c r="AC265" s="75">
        <f t="shared" si="70"/>
        <v>0.30000000000000004</v>
      </c>
    </row>
    <row r="266" spans="1:29" outlineLevel="1" x14ac:dyDescent="0.2">
      <c r="A266" s="120" t="s">
        <v>598</v>
      </c>
      <c r="B266" s="10"/>
      <c r="C266" s="10"/>
      <c r="D266" s="10"/>
      <c r="E266" s="10"/>
      <c r="F266" s="10"/>
      <c r="G266" s="67"/>
      <c r="H266" s="10"/>
      <c r="I266" s="57"/>
      <c r="J266" s="57"/>
      <c r="K266" s="57"/>
      <c r="L266" s="58"/>
      <c r="M266" s="27"/>
      <c r="N266" s="90"/>
      <c r="O266" s="91"/>
      <c r="P266" s="23"/>
      <c r="Q266" s="11"/>
      <c r="R266" s="11"/>
      <c r="S266" s="12"/>
      <c r="T266" s="27"/>
      <c r="U266" s="23"/>
      <c r="V266" s="11"/>
      <c r="W266" s="11"/>
      <c r="X266" s="12"/>
      <c r="Y266" s="30"/>
      <c r="Z266" s="63"/>
      <c r="AA266" s="34">
        <f>SUBTOTAL(9,AA243:AA265)</f>
        <v>183.29039999999998</v>
      </c>
      <c r="AB266" s="12">
        <f>SUBTOTAL(9,AB243:AB265)</f>
        <v>116.6835</v>
      </c>
      <c r="AC266" s="75">
        <f>SUBTOTAL(9,AC243:AC265)</f>
        <v>299.97390000000007</v>
      </c>
    </row>
    <row r="267" spans="1:29" outlineLevel="2" x14ac:dyDescent="0.2">
      <c r="A267" s="9" t="s">
        <v>425</v>
      </c>
      <c r="B267" s="10" t="s">
        <v>80</v>
      </c>
      <c r="C267" s="10" t="s">
        <v>23</v>
      </c>
      <c r="D267" s="10" t="s">
        <v>426</v>
      </c>
      <c r="E267" s="10" t="s">
        <v>427</v>
      </c>
      <c r="F267" s="10" t="s">
        <v>428</v>
      </c>
      <c r="G267" s="67">
        <v>6</v>
      </c>
      <c r="H267" s="10" t="s">
        <v>47</v>
      </c>
      <c r="I267" s="57">
        <v>1</v>
      </c>
      <c r="J267" s="57">
        <v>11.25</v>
      </c>
      <c r="K267" s="57">
        <v>0</v>
      </c>
      <c r="L267" s="58">
        <v>6.75</v>
      </c>
      <c r="M267" s="27">
        <v>0</v>
      </c>
      <c r="N267" s="90">
        <f t="shared" ref="N267:N291" si="71">J267*10/3/G267</f>
        <v>6.25</v>
      </c>
      <c r="O267" s="91">
        <f t="shared" ref="O267:O291" si="72">L267*10/3/G267</f>
        <v>3.75</v>
      </c>
      <c r="P267" s="23">
        <v>30</v>
      </c>
      <c r="Q267" s="11">
        <v>0.5</v>
      </c>
      <c r="R267" s="11">
        <v>0</v>
      </c>
      <c r="S267" s="12">
        <v>1</v>
      </c>
      <c r="T267" s="27">
        <v>0</v>
      </c>
      <c r="U267" s="23">
        <v>0</v>
      </c>
      <c r="V267" s="11">
        <v>0</v>
      </c>
      <c r="W267" s="11">
        <v>0</v>
      </c>
      <c r="X267" s="12">
        <v>0</v>
      </c>
      <c r="Y267" s="30">
        <v>0</v>
      </c>
      <c r="Z267" s="63">
        <f t="shared" ref="Z267:Z291" si="73">J267*(Q267+V267)+L267*(S267+X267)</f>
        <v>12.375</v>
      </c>
      <c r="AA267" s="34">
        <f t="shared" ref="AA267:AA291" si="74">J267*Q267+L267*S267</f>
        <v>12.375</v>
      </c>
      <c r="AB267" s="12">
        <f t="shared" ref="AB267:AB291" si="75">J267*V267+L267*X267</f>
        <v>0</v>
      </c>
      <c r="AC267" s="75">
        <f t="shared" ref="AC267:AC291" si="76">Z267</f>
        <v>12.375</v>
      </c>
    </row>
    <row r="268" spans="1:29" outlineLevel="2" x14ac:dyDescent="0.2">
      <c r="A268" s="9" t="s">
        <v>425</v>
      </c>
      <c r="B268" s="10" t="s">
        <v>85</v>
      </c>
      <c r="C268" s="10" t="s">
        <v>23</v>
      </c>
      <c r="D268" s="10" t="s">
        <v>426</v>
      </c>
      <c r="E268" s="10" t="s">
        <v>427</v>
      </c>
      <c r="F268" s="10" t="s">
        <v>428</v>
      </c>
      <c r="G268" s="67">
        <v>6</v>
      </c>
      <c r="H268" s="10" t="s">
        <v>47</v>
      </c>
      <c r="I268" s="57">
        <v>1</v>
      </c>
      <c r="J268" s="57">
        <v>11.25</v>
      </c>
      <c r="K268" s="57">
        <v>0</v>
      </c>
      <c r="L268" s="58">
        <v>6.75</v>
      </c>
      <c r="M268" s="27">
        <v>0</v>
      </c>
      <c r="N268" s="90">
        <f t="shared" si="71"/>
        <v>6.25</v>
      </c>
      <c r="O268" s="91">
        <f t="shared" si="72"/>
        <v>3.75</v>
      </c>
      <c r="P268" s="23">
        <v>30</v>
      </c>
      <c r="Q268" s="11">
        <v>0.5</v>
      </c>
      <c r="R268" s="11">
        <v>0</v>
      </c>
      <c r="S268" s="12">
        <v>1</v>
      </c>
      <c r="T268" s="27">
        <v>0</v>
      </c>
      <c r="U268" s="23">
        <v>0</v>
      </c>
      <c r="V268" s="11">
        <v>0</v>
      </c>
      <c r="W268" s="11">
        <v>0</v>
      </c>
      <c r="X268" s="12">
        <v>0</v>
      </c>
      <c r="Y268" s="30">
        <v>0</v>
      </c>
      <c r="Z268" s="63">
        <f t="shared" si="73"/>
        <v>12.375</v>
      </c>
      <c r="AA268" s="34">
        <f t="shared" si="74"/>
        <v>12.375</v>
      </c>
      <c r="AB268" s="12">
        <f t="shared" si="75"/>
        <v>0</v>
      </c>
      <c r="AC268" s="75">
        <f t="shared" si="76"/>
        <v>12.375</v>
      </c>
    </row>
    <row r="269" spans="1:29" outlineLevel="2" x14ac:dyDescent="0.2">
      <c r="A269" s="9" t="s">
        <v>425</v>
      </c>
      <c r="B269" s="10" t="s">
        <v>8</v>
      </c>
      <c r="C269" s="10" t="s">
        <v>23</v>
      </c>
      <c r="D269" s="10" t="s">
        <v>426</v>
      </c>
      <c r="E269" s="10" t="s">
        <v>427</v>
      </c>
      <c r="F269" s="10" t="s">
        <v>428</v>
      </c>
      <c r="G269" s="67">
        <v>6</v>
      </c>
      <c r="H269" s="10" t="s">
        <v>47</v>
      </c>
      <c r="I269" s="57">
        <v>1</v>
      </c>
      <c r="J269" s="57">
        <v>11.25</v>
      </c>
      <c r="K269" s="57">
        <v>0</v>
      </c>
      <c r="L269" s="58">
        <v>6.75</v>
      </c>
      <c r="M269" s="27">
        <v>0</v>
      </c>
      <c r="N269" s="90">
        <f t="shared" si="71"/>
        <v>6.25</v>
      </c>
      <c r="O269" s="91">
        <f t="shared" si="72"/>
        <v>3.75</v>
      </c>
      <c r="P269" s="23">
        <v>60</v>
      </c>
      <c r="Q269" s="11">
        <v>1</v>
      </c>
      <c r="R269" s="11">
        <v>0</v>
      </c>
      <c r="S269" s="12">
        <v>2</v>
      </c>
      <c r="T269" s="27">
        <v>0</v>
      </c>
      <c r="U269" s="23">
        <v>0</v>
      </c>
      <c r="V269" s="11">
        <v>0</v>
      </c>
      <c r="W269" s="11">
        <v>0</v>
      </c>
      <c r="X269" s="12">
        <v>0</v>
      </c>
      <c r="Y269" s="30">
        <v>0</v>
      </c>
      <c r="Z269" s="63">
        <f t="shared" si="73"/>
        <v>24.75</v>
      </c>
      <c r="AA269" s="34">
        <f t="shared" si="74"/>
        <v>24.75</v>
      </c>
      <c r="AB269" s="12">
        <f t="shared" si="75"/>
        <v>0</v>
      </c>
      <c r="AC269" s="75">
        <f t="shared" si="76"/>
        <v>24.75</v>
      </c>
    </row>
    <row r="270" spans="1:29" outlineLevel="2" x14ac:dyDescent="0.2">
      <c r="A270" s="9" t="s">
        <v>425</v>
      </c>
      <c r="B270" s="10" t="s">
        <v>14</v>
      </c>
      <c r="C270" s="10" t="s">
        <v>61</v>
      </c>
      <c r="D270" s="10" t="s">
        <v>426</v>
      </c>
      <c r="E270" s="10" t="s">
        <v>427</v>
      </c>
      <c r="F270" s="10" t="s">
        <v>428</v>
      </c>
      <c r="G270" s="67">
        <v>6</v>
      </c>
      <c r="H270" s="10" t="s">
        <v>47</v>
      </c>
      <c r="I270" s="57">
        <v>1</v>
      </c>
      <c r="J270" s="57">
        <v>11.25</v>
      </c>
      <c r="K270" s="57">
        <v>0</v>
      </c>
      <c r="L270" s="58">
        <v>6.75</v>
      </c>
      <c r="M270" s="27">
        <v>0</v>
      </c>
      <c r="N270" s="90">
        <f t="shared" si="71"/>
        <v>6.25</v>
      </c>
      <c r="O270" s="91">
        <f t="shared" si="72"/>
        <v>3.75</v>
      </c>
      <c r="P270" s="23">
        <v>0</v>
      </c>
      <c r="Q270" s="11">
        <v>0</v>
      </c>
      <c r="R270" s="11">
        <v>0</v>
      </c>
      <c r="S270" s="12">
        <v>0</v>
      </c>
      <c r="T270" s="27">
        <v>0</v>
      </c>
      <c r="U270" s="23">
        <v>90</v>
      </c>
      <c r="V270" s="11">
        <v>2</v>
      </c>
      <c r="W270" s="11">
        <v>0</v>
      </c>
      <c r="X270" s="12">
        <v>3</v>
      </c>
      <c r="Y270" s="30">
        <v>0</v>
      </c>
      <c r="Z270" s="63">
        <f t="shared" si="73"/>
        <v>42.75</v>
      </c>
      <c r="AA270" s="34">
        <f t="shared" si="74"/>
        <v>0</v>
      </c>
      <c r="AB270" s="12">
        <f t="shared" si="75"/>
        <v>42.75</v>
      </c>
      <c r="AC270" s="75">
        <f t="shared" si="76"/>
        <v>42.75</v>
      </c>
    </row>
    <row r="271" spans="1:29" outlineLevel="2" x14ac:dyDescent="0.2">
      <c r="A271" s="9" t="s">
        <v>425</v>
      </c>
      <c r="B271" s="10" t="s">
        <v>80</v>
      </c>
      <c r="C271" s="10" t="s">
        <v>27</v>
      </c>
      <c r="D271" s="10" t="s">
        <v>184</v>
      </c>
      <c r="E271" s="10" t="s">
        <v>185</v>
      </c>
      <c r="F271" s="10" t="s">
        <v>186</v>
      </c>
      <c r="G271" s="67">
        <v>6</v>
      </c>
      <c r="H271" s="10" t="s">
        <v>84</v>
      </c>
      <c r="I271" s="57">
        <v>0.6</v>
      </c>
      <c r="J271" s="57">
        <f t="shared" ref="J271:J277" si="77">9*I271</f>
        <v>5.3999999999999995</v>
      </c>
      <c r="K271" s="57">
        <v>1</v>
      </c>
      <c r="L271" s="58">
        <f t="shared" ref="L271:L277" si="78">9*I271</f>
        <v>5.3999999999999995</v>
      </c>
      <c r="M271" s="27">
        <v>0</v>
      </c>
      <c r="N271" s="90">
        <f t="shared" si="71"/>
        <v>2.9999999999999996</v>
      </c>
      <c r="O271" s="91">
        <f t="shared" si="72"/>
        <v>2.9999999999999996</v>
      </c>
      <c r="P271" s="23">
        <v>20</v>
      </c>
      <c r="Q271" s="11">
        <v>0.5</v>
      </c>
      <c r="R271" s="11">
        <v>0</v>
      </c>
      <c r="S271" s="12">
        <v>1</v>
      </c>
      <c r="T271" s="27">
        <v>0</v>
      </c>
      <c r="U271" s="23">
        <v>0</v>
      </c>
      <c r="V271" s="11">
        <v>0</v>
      </c>
      <c r="W271" s="11">
        <v>0</v>
      </c>
      <c r="X271" s="12">
        <v>0</v>
      </c>
      <c r="Y271" s="30">
        <v>0</v>
      </c>
      <c r="Z271" s="63">
        <f t="shared" si="73"/>
        <v>8.1</v>
      </c>
      <c r="AA271" s="34">
        <f t="shared" si="74"/>
        <v>8.1</v>
      </c>
      <c r="AB271" s="12">
        <f t="shared" si="75"/>
        <v>0</v>
      </c>
      <c r="AC271" s="75">
        <f t="shared" si="76"/>
        <v>8.1</v>
      </c>
    </row>
    <row r="272" spans="1:29" outlineLevel="2" x14ac:dyDescent="0.2">
      <c r="A272" s="9" t="s">
        <v>425</v>
      </c>
      <c r="B272" s="10" t="s">
        <v>85</v>
      </c>
      <c r="C272" s="10" t="s">
        <v>27</v>
      </c>
      <c r="D272" s="10" t="s">
        <v>184</v>
      </c>
      <c r="E272" s="10" t="s">
        <v>185</v>
      </c>
      <c r="F272" s="10" t="s">
        <v>186</v>
      </c>
      <c r="G272" s="67">
        <v>6</v>
      </c>
      <c r="H272" s="10" t="s">
        <v>84</v>
      </c>
      <c r="I272" s="57">
        <v>0.6</v>
      </c>
      <c r="J272" s="57">
        <f t="shared" si="77"/>
        <v>5.3999999999999995</v>
      </c>
      <c r="K272" s="57">
        <v>1</v>
      </c>
      <c r="L272" s="58">
        <f t="shared" si="78"/>
        <v>5.3999999999999995</v>
      </c>
      <c r="M272" s="27">
        <v>0</v>
      </c>
      <c r="N272" s="90">
        <f t="shared" si="71"/>
        <v>2.9999999999999996</v>
      </c>
      <c r="O272" s="91">
        <f t="shared" si="72"/>
        <v>2.9999999999999996</v>
      </c>
      <c r="P272" s="23">
        <v>20</v>
      </c>
      <c r="Q272" s="11">
        <v>0.5</v>
      </c>
      <c r="R272" s="11">
        <v>0</v>
      </c>
      <c r="S272" s="12">
        <v>1</v>
      </c>
      <c r="T272" s="27">
        <v>0</v>
      </c>
      <c r="U272" s="23">
        <v>0</v>
      </c>
      <c r="V272" s="11">
        <v>0</v>
      </c>
      <c r="W272" s="11">
        <v>0</v>
      </c>
      <c r="X272" s="12">
        <v>0</v>
      </c>
      <c r="Y272" s="30">
        <v>0</v>
      </c>
      <c r="Z272" s="63">
        <f t="shared" si="73"/>
        <v>8.1</v>
      </c>
      <c r="AA272" s="34">
        <f t="shared" si="74"/>
        <v>8.1</v>
      </c>
      <c r="AB272" s="12">
        <f t="shared" si="75"/>
        <v>0</v>
      </c>
      <c r="AC272" s="75">
        <f t="shared" si="76"/>
        <v>8.1</v>
      </c>
    </row>
    <row r="273" spans="1:29" outlineLevel="2" x14ac:dyDescent="0.2">
      <c r="A273" s="9" t="s">
        <v>425</v>
      </c>
      <c r="B273" s="10" t="s">
        <v>8</v>
      </c>
      <c r="C273" s="10" t="s">
        <v>27</v>
      </c>
      <c r="D273" s="10" t="s">
        <v>184</v>
      </c>
      <c r="E273" s="10" t="s">
        <v>185</v>
      </c>
      <c r="F273" s="10" t="s">
        <v>186</v>
      </c>
      <c r="G273" s="67">
        <v>6</v>
      </c>
      <c r="H273" s="10" t="s">
        <v>84</v>
      </c>
      <c r="I273" s="57">
        <v>0.6</v>
      </c>
      <c r="J273" s="57">
        <f t="shared" si="77"/>
        <v>5.3999999999999995</v>
      </c>
      <c r="K273" s="57">
        <v>1</v>
      </c>
      <c r="L273" s="58">
        <f t="shared" si="78"/>
        <v>5.3999999999999995</v>
      </c>
      <c r="M273" s="27">
        <v>0</v>
      </c>
      <c r="N273" s="90">
        <f t="shared" si="71"/>
        <v>2.9999999999999996</v>
      </c>
      <c r="O273" s="91">
        <f t="shared" si="72"/>
        <v>2.9999999999999996</v>
      </c>
      <c r="P273" s="23">
        <v>80</v>
      </c>
      <c r="Q273" s="11">
        <v>1</v>
      </c>
      <c r="R273" s="11">
        <v>0</v>
      </c>
      <c r="S273" s="12">
        <v>4</v>
      </c>
      <c r="T273" s="27">
        <v>0</v>
      </c>
      <c r="U273" s="23">
        <v>0</v>
      </c>
      <c r="V273" s="11">
        <v>0</v>
      </c>
      <c r="W273" s="11">
        <v>0</v>
      </c>
      <c r="X273" s="12">
        <v>0</v>
      </c>
      <c r="Y273" s="30">
        <v>0</v>
      </c>
      <c r="Z273" s="63">
        <f t="shared" si="73"/>
        <v>26.999999999999996</v>
      </c>
      <c r="AA273" s="34">
        <f t="shared" si="74"/>
        <v>26.999999999999996</v>
      </c>
      <c r="AB273" s="12">
        <f t="shared" si="75"/>
        <v>0</v>
      </c>
      <c r="AC273" s="75">
        <f t="shared" si="76"/>
        <v>26.999999999999996</v>
      </c>
    </row>
    <row r="274" spans="1:29" outlineLevel="2" x14ac:dyDescent="0.2">
      <c r="A274" s="9" t="s">
        <v>425</v>
      </c>
      <c r="B274" s="10" t="s">
        <v>14</v>
      </c>
      <c r="C274" s="10" t="s">
        <v>43</v>
      </c>
      <c r="D274" s="10" t="s">
        <v>187</v>
      </c>
      <c r="E274" s="10" t="s">
        <v>188</v>
      </c>
      <c r="F274" s="10" t="s">
        <v>189</v>
      </c>
      <c r="G274" s="67">
        <v>6</v>
      </c>
      <c r="H274" s="10" t="s">
        <v>84</v>
      </c>
      <c r="I274" s="57">
        <v>0.25</v>
      </c>
      <c r="J274" s="57">
        <f t="shared" si="77"/>
        <v>2.25</v>
      </c>
      <c r="K274" s="57">
        <v>0</v>
      </c>
      <c r="L274" s="58">
        <f t="shared" si="78"/>
        <v>2.25</v>
      </c>
      <c r="M274" s="27">
        <v>0</v>
      </c>
      <c r="N274" s="90">
        <f t="shared" si="71"/>
        <v>1.25</v>
      </c>
      <c r="O274" s="91">
        <f t="shared" si="72"/>
        <v>1.25</v>
      </c>
      <c r="P274" s="23">
        <v>0</v>
      </c>
      <c r="Q274" s="11">
        <v>0</v>
      </c>
      <c r="R274" s="11">
        <v>0</v>
      </c>
      <c r="S274" s="12">
        <v>0</v>
      </c>
      <c r="T274" s="27">
        <v>0</v>
      </c>
      <c r="U274" s="23">
        <v>100</v>
      </c>
      <c r="V274" s="11">
        <v>2</v>
      </c>
      <c r="W274" s="11">
        <v>0</v>
      </c>
      <c r="X274" s="12">
        <v>5</v>
      </c>
      <c r="Y274" s="30">
        <v>0</v>
      </c>
      <c r="Z274" s="63">
        <f t="shared" si="73"/>
        <v>15.75</v>
      </c>
      <c r="AA274" s="34">
        <f t="shared" si="74"/>
        <v>0</v>
      </c>
      <c r="AB274" s="12">
        <f t="shared" si="75"/>
        <v>15.75</v>
      </c>
      <c r="AC274" s="75">
        <f t="shared" si="76"/>
        <v>15.75</v>
      </c>
    </row>
    <row r="275" spans="1:29" outlineLevel="2" x14ac:dyDescent="0.2">
      <c r="A275" s="9" t="s">
        <v>425</v>
      </c>
      <c r="B275" s="10" t="s">
        <v>80</v>
      </c>
      <c r="C275" s="10" t="s">
        <v>103</v>
      </c>
      <c r="D275" s="10" t="s">
        <v>187</v>
      </c>
      <c r="E275" s="10" t="s">
        <v>188</v>
      </c>
      <c r="F275" s="10" t="s">
        <v>189</v>
      </c>
      <c r="G275" s="67">
        <v>6</v>
      </c>
      <c r="H275" s="10" t="s">
        <v>84</v>
      </c>
      <c r="I275" s="57">
        <v>0.25</v>
      </c>
      <c r="J275" s="57">
        <f t="shared" si="77"/>
        <v>2.25</v>
      </c>
      <c r="K275" s="57">
        <v>2</v>
      </c>
      <c r="L275" s="58">
        <f t="shared" si="78"/>
        <v>2.25</v>
      </c>
      <c r="M275" s="27">
        <v>0</v>
      </c>
      <c r="N275" s="90">
        <f t="shared" si="71"/>
        <v>1.25</v>
      </c>
      <c r="O275" s="91">
        <f t="shared" si="72"/>
        <v>1.25</v>
      </c>
      <c r="P275" s="23">
        <v>20</v>
      </c>
      <c r="Q275" s="11">
        <v>0.5</v>
      </c>
      <c r="R275" s="11">
        <v>0</v>
      </c>
      <c r="S275" s="12">
        <v>1</v>
      </c>
      <c r="T275" s="27">
        <v>0</v>
      </c>
      <c r="U275" s="23">
        <v>0</v>
      </c>
      <c r="V275" s="11">
        <v>0</v>
      </c>
      <c r="W275" s="11">
        <v>0</v>
      </c>
      <c r="X275" s="12">
        <v>0</v>
      </c>
      <c r="Y275" s="30">
        <v>0</v>
      </c>
      <c r="Z275" s="63">
        <f t="shared" si="73"/>
        <v>3.375</v>
      </c>
      <c r="AA275" s="34">
        <f t="shared" si="74"/>
        <v>3.375</v>
      </c>
      <c r="AB275" s="12">
        <f t="shared" si="75"/>
        <v>0</v>
      </c>
      <c r="AC275" s="75">
        <f t="shared" si="76"/>
        <v>3.375</v>
      </c>
    </row>
    <row r="276" spans="1:29" outlineLevel="2" x14ac:dyDescent="0.2">
      <c r="A276" s="9" t="s">
        <v>425</v>
      </c>
      <c r="B276" s="10" t="s">
        <v>85</v>
      </c>
      <c r="C276" s="10" t="s">
        <v>103</v>
      </c>
      <c r="D276" s="10" t="s">
        <v>187</v>
      </c>
      <c r="E276" s="10" t="s">
        <v>188</v>
      </c>
      <c r="F276" s="10" t="s">
        <v>189</v>
      </c>
      <c r="G276" s="67">
        <v>6</v>
      </c>
      <c r="H276" s="10" t="s">
        <v>84</v>
      </c>
      <c r="I276" s="57">
        <v>0.25</v>
      </c>
      <c r="J276" s="57">
        <f t="shared" si="77"/>
        <v>2.25</v>
      </c>
      <c r="K276" s="57">
        <v>2</v>
      </c>
      <c r="L276" s="58">
        <f t="shared" si="78"/>
        <v>2.25</v>
      </c>
      <c r="M276" s="27">
        <v>0</v>
      </c>
      <c r="N276" s="90">
        <f t="shared" si="71"/>
        <v>1.25</v>
      </c>
      <c r="O276" s="91">
        <f t="shared" si="72"/>
        <v>1.25</v>
      </c>
      <c r="P276" s="23">
        <v>20</v>
      </c>
      <c r="Q276" s="11">
        <v>0.5</v>
      </c>
      <c r="R276" s="11">
        <v>0</v>
      </c>
      <c r="S276" s="12">
        <v>1</v>
      </c>
      <c r="T276" s="27">
        <v>0</v>
      </c>
      <c r="U276" s="23">
        <v>0</v>
      </c>
      <c r="V276" s="11">
        <v>0</v>
      </c>
      <c r="W276" s="11">
        <v>0</v>
      </c>
      <c r="X276" s="12">
        <v>0</v>
      </c>
      <c r="Y276" s="30">
        <v>0</v>
      </c>
      <c r="Z276" s="63">
        <f t="shared" si="73"/>
        <v>3.375</v>
      </c>
      <c r="AA276" s="34">
        <f t="shared" si="74"/>
        <v>3.375</v>
      </c>
      <c r="AB276" s="12">
        <f t="shared" si="75"/>
        <v>0</v>
      </c>
      <c r="AC276" s="75">
        <f t="shared" si="76"/>
        <v>3.375</v>
      </c>
    </row>
    <row r="277" spans="1:29" outlineLevel="2" x14ac:dyDescent="0.2">
      <c r="A277" s="9" t="s">
        <v>425</v>
      </c>
      <c r="B277" s="10" t="s">
        <v>8</v>
      </c>
      <c r="C277" s="10" t="s">
        <v>103</v>
      </c>
      <c r="D277" s="10" t="s">
        <v>187</v>
      </c>
      <c r="E277" s="10" t="s">
        <v>188</v>
      </c>
      <c r="F277" s="10" t="s">
        <v>189</v>
      </c>
      <c r="G277" s="67">
        <v>6</v>
      </c>
      <c r="H277" s="10" t="s">
        <v>84</v>
      </c>
      <c r="I277" s="57">
        <v>0.25</v>
      </c>
      <c r="J277" s="57">
        <f t="shared" si="77"/>
        <v>2.25</v>
      </c>
      <c r="K277" s="57">
        <v>2</v>
      </c>
      <c r="L277" s="58">
        <f t="shared" si="78"/>
        <v>2.25</v>
      </c>
      <c r="M277" s="27">
        <v>0</v>
      </c>
      <c r="N277" s="90">
        <f t="shared" si="71"/>
        <v>1.25</v>
      </c>
      <c r="O277" s="91">
        <f t="shared" si="72"/>
        <v>1.25</v>
      </c>
      <c r="P277" s="23">
        <v>40</v>
      </c>
      <c r="Q277" s="11">
        <v>1</v>
      </c>
      <c r="R277" s="11">
        <v>0</v>
      </c>
      <c r="S277" s="12">
        <v>2</v>
      </c>
      <c r="T277" s="27">
        <v>0</v>
      </c>
      <c r="U277" s="23">
        <v>0</v>
      </c>
      <c r="V277" s="11">
        <v>0</v>
      </c>
      <c r="W277" s="11">
        <v>0</v>
      </c>
      <c r="X277" s="12">
        <v>0</v>
      </c>
      <c r="Y277" s="30">
        <v>0</v>
      </c>
      <c r="Z277" s="63">
        <f t="shared" si="73"/>
        <v>6.75</v>
      </c>
      <c r="AA277" s="34">
        <f t="shared" si="74"/>
        <v>6.75</v>
      </c>
      <c r="AB277" s="12">
        <f t="shared" si="75"/>
        <v>0</v>
      </c>
      <c r="AC277" s="75">
        <f t="shared" si="76"/>
        <v>6.75</v>
      </c>
    </row>
    <row r="278" spans="1:29" outlineLevel="2" x14ac:dyDescent="0.2">
      <c r="A278" s="9" t="s">
        <v>425</v>
      </c>
      <c r="B278" s="10" t="s">
        <v>8</v>
      </c>
      <c r="C278" s="10" t="s">
        <v>13</v>
      </c>
      <c r="D278" s="10" t="s">
        <v>9</v>
      </c>
      <c r="E278" s="10" t="s">
        <v>10</v>
      </c>
      <c r="F278" s="10" t="s">
        <v>11</v>
      </c>
      <c r="G278" s="67">
        <v>24</v>
      </c>
      <c r="H278" s="10" t="s">
        <v>12</v>
      </c>
      <c r="I278" s="57">
        <v>1</v>
      </c>
      <c r="J278" s="57">
        <f>$AE$2</f>
        <v>0.54</v>
      </c>
      <c r="K278" s="57">
        <v>0</v>
      </c>
      <c r="L278" s="58">
        <v>0</v>
      </c>
      <c r="M278" s="27">
        <v>0</v>
      </c>
      <c r="N278" s="90">
        <f t="shared" si="71"/>
        <v>7.4999999999999997E-2</v>
      </c>
      <c r="O278" s="91">
        <f t="shared" si="72"/>
        <v>0</v>
      </c>
      <c r="P278" s="23">
        <v>1</v>
      </c>
      <c r="Q278" s="11">
        <f>P278</f>
        <v>1</v>
      </c>
      <c r="R278" s="11">
        <v>0</v>
      </c>
      <c r="S278" s="12">
        <v>0</v>
      </c>
      <c r="T278" s="27">
        <v>0</v>
      </c>
      <c r="U278" s="23">
        <v>3</v>
      </c>
      <c r="V278" s="11">
        <f>U278</f>
        <v>3</v>
      </c>
      <c r="W278" s="11">
        <v>0</v>
      </c>
      <c r="X278" s="12">
        <v>0</v>
      </c>
      <c r="Y278" s="30">
        <v>0</v>
      </c>
      <c r="Z278" s="63">
        <f t="shared" si="73"/>
        <v>2.16</v>
      </c>
      <c r="AA278" s="34">
        <f t="shared" si="74"/>
        <v>0.54</v>
      </c>
      <c r="AB278" s="12">
        <f t="shared" si="75"/>
        <v>1.62</v>
      </c>
      <c r="AC278" s="75">
        <f t="shared" si="76"/>
        <v>2.16</v>
      </c>
    </row>
    <row r="279" spans="1:29" outlineLevel="2" x14ac:dyDescent="0.2">
      <c r="A279" s="9" t="s">
        <v>425</v>
      </c>
      <c r="B279" s="10" t="s">
        <v>14</v>
      </c>
      <c r="C279" s="10" t="s">
        <v>23</v>
      </c>
      <c r="D279" s="10" t="s">
        <v>89</v>
      </c>
      <c r="E279" s="10" t="s">
        <v>90</v>
      </c>
      <c r="F279" s="10" t="s">
        <v>91</v>
      </c>
      <c r="G279" s="67">
        <v>6</v>
      </c>
      <c r="H279" s="10" t="s">
        <v>18</v>
      </c>
      <c r="I279" s="57">
        <v>0.2</v>
      </c>
      <c r="J279" s="57">
        <f>9*I279</f>
        <v>1.8</v>
      </c>
      <c r="K279" s="57">
        <v>0</v>
      </c>
      <c r="L279" s="58">
        <f>9*I279</f>
        <v>1.8</v>
      </c>
      <c r="M279" s="27">
        <v>0</v>
      </c>
      <c r="N279" s="90">
        <f t="shared" si="71"/>
        <v>1</v>
      </c>
      <c r="O279" s="91">
        <f t="shared" si="72"/>
        <v>1</v>
      </c>
      <c r="P279" s="23">
        <v>120</v>
      </c>
      <c r="Q279" s="11">
        <v>2</v>
      </c>
      <c r="R279" s="11">
        <v>0</v>
      </c>
      <c r="S279" s="12">
        <v>6</v>
      </c>
      <c r="T279" s="27">
        <v>0</v>
      </c>
      <c r="U279" s="23">
        <v>0</v>
      </c>
      <c r="V279" s="11">
        <v>0</v>
      </c>
      <c r="W279" s="11">
        <v>0</v>
      </c>
      <c r="X279" s="12">
        <v>0</v>
      </c>
      <c r="Y279" s="30">
        <v>0</v>
      </c>
      <c r="Z279" s="63">
        <f t="shared" si="73"/>
        <v>14.4</v>
      </c>
      <c r="AA279" s="34">
        <f t="shared" si="74"/>
        <v>14.4</v>
      </c>
      <c r="AB279" s="12">
        <f t="shared" si="75"/>
        <v>0</v>
      </c>
      <c r="AC279" s="75">
        <f t="shared" si="76"/>
        <v>14.4</v>
      </c>
    </row>
    <row r="280" spans="1:29" outlineLevel="2" x14ac:dyDescent="0.2">
      <c r="A280" s="9" t="s">
        <v>425</v>
      </c>
      <c r="B280" s="10" t="s">
        <v>14</v>
      </c>
      <c r="C280" s="10" t="s">
        <v>61</v>
      </c>
      <c r="D280" s="10" t="s">
        <v>315</v>
      </c>
      <c r="E280" s="10" t="s">
        <v>316</v>
      </c>
      <c r="F280" s="10" t="s">
        <v>317</v>
      </c>
      <c r="G280" s="67">
        <v>6</v>
      </c>
      <c r="H280" s="10" t="s">
        <v>18</v>
      </c>
      <c r="I280" s="57">
        <v>0.2</v>
      </c>
      <c r="J280" s="57">
        <f>9*I280</f>
        <v>1.8</v>
      </c>
      <c r="K280" s="57">
        <v>0</v>
      </c>
      <c r="L280" s="58">
        <f>9*I280</f>
        <v>1.8</v>
      </c>
      <c r="M280" s="27">
        <v>0</v>
      </c>
      <c r="N280" s="90">
        <f t="shared" si="71"/>
        <v>1</v>
      </c>
      <c r="O280" s="91">
        <f t="shared" si="72"/>
        <v>1</v>
      </c>
      <c r="P280" s="23">
        <v>0</v>
      </c>
      <c r="Q280" s="11">
        <v>0</v>
      </c>
      <c r="R280" s="11">
        <v>0</v>
      </c>
      <c r="S280" s="12">
        <v>0</v>
      </c>
      <c r="T280" s="27">
        <v>0</v>
      </c>
      <c r="U280" s="23">
        <v>100</v>
      </c>
      <c r="V280" s="11">
        <v>2</v>
      </c>
      <c r="W280" s="11">
        <v>0</v>
      </c>
      <c r="X280" s="12">
        <v>5</v>
      </c>
      <c r="Y280" s="30">
        <v>0</v>
      </c>
      <c r="Z280" s="63">
        <f t="shared" si="73"/>
        <v>12.6</v>
      </c>
      <c r="AA280" s="34">
        <f t="shared" si="74"/>
        <v>0</v>
      </c>
      <c r="AB280" s="12">
        <f t="shared" si="75"/>
        <v>12.6</v>
      </c>
      <c r="AC280" s="75">
        <f t="shared" si="76"/>
        <v>12.6</v>
      </c>
    </row>
    <row r="281" spans="1:29" outlineLevel="2" x14ac:dyDescent="0.2">
      <c r="A281" s="9" t="s">
        <v>425</v>
      </c>
      <c r="B281" s="10" t="s">
        <v>14</v>
      </c>
      <c r="C281" s="10" t="s">
        <v>43</v>
      </c>
      <c r="D281" s="10" t="s">
        <v>92</v>
      </c>
      <c r="E281" s="10" t="s">
        <v>93</v>
      </c>
      <c r="F281" s="10" t="s">
        <v>94</v>
      </c>
      <c r="G281" s="67">
        <v>6</v>
      </c>
      <c r="H281" s="10" t="s">
        <v>18</v>
      </c>
      <c r="I281" s="57">
        <v>0.2</v>
      </c>
      <c r="J281" s="57">
        <v>1.8</v>
      </c>
      <c r="K281" s="57">
        <v>0</v>
      </c>
      <c r="L281" s="58">
        <v>1.8</v>
      </c>
      <c r="M281" s="27">
        <v>0</v>
      </c>
      <c r="N281" s="90">
        <f t="shared" si="71"/>
        <v>1</v>
      </c>
      <c r="O281" s="91">
        <f t="shared" si="72"/>
        <v>1</v>
      </c>
      <c r="P281" s="23">
        <v>0</v>
      </c>
      <c r="Q281" s="11">
        <v>0</v>
      </c>
      <c r="R281" s="11">
        <v>0</v>
      </c>
      <c r="S281" s="12">
        <v>0</v>
      </c>
      <c r="T281" s="27">
        <v>0</v>
      </c>
      <c r="U281" s="23">
        <v>80</v>
      </c>
      <c r="V281" s="11">
        <v>2</v>
      </c>
      <c r="W281" s="11">
        <v>0</v>
      </c>
      <c r="X281" s="12">
        <v>4</v>
      </c>
      <c r="Y281" s="30">
        <v>0</v>
      </c>
      <c r="Z281" s="63">
        <f t="shared" si="73"/>
        <v>10.8</v>
      </c>
      <c r="AA281" s="34">
        <f t="shared" si="74"/>
        <v>0</v>
      </c>
      <c r="AB281" s="12">
        <f t="shared" si="75"/>
        <v>10.8</v>
      </c>
      <c r="AC281" s="75">
        <f t="shared" si="76"/>
        <v>10.8</v>
      </c>
    </row>
    <row r="282" spans="1:29" outlineLevel="2" x14ac:dyDescent="0.2">
      <c r="A282" s="9" t="s">
        <v>425</v>
      </c>
      <c r="B282" s="10" t="s">
        <v>14</v>
      </c>
      <c r="C282" s="10" t="s">
        <v>13</v>
      </c>
      <c r="D282" s="10" t="s">
        <v>28</v>
      </c>
      <c r="E282" s="10" t="s">
        <v>10</v>
      </c>
      <c r="F282" s="10" t="s">
        <v>11</v>
      </c>
      <c r="G282" s="67">
        <v>24</v>
      </c>
      <c r="H282" s="10" t="s">
        <v>12</v>
      </c>
      <c r="I282" s="57">
        <v>1</v>
      </c>
      <c r="J282" s="57">
        <f>$AE$2</f>
        <v>0.54</v>
      </c>
      <c r="K282" s="57">
        <v>0</v>
      </c>
      <c r="L282" s="58">
        <v>0</v>
      </c>
      <c r="M282" s="27">
        <v>0</v>
      </c>
      <c r="N282" s="90">
        <f t="shared" si="71"/>
        <v>7.4999999999999997E-2</v>
      </c>
      <c r="O282" s="91">
        <f t="shared" si="72"/>
        <v>0</v>
      </c>
      <c r="P282" s="23">
        <v>3</v>
      </c>
      <c r="Q282" s="11">
        <f>P282</f>
        <v>3</v>
      </c>
      <c r="R282" s="11">
        <v>0</v>
      </c>
      <c r="S282" s="12">
        <v>0</v>
      </c>
      <c r="T282" s="27">
        <v>0</v>
      </c>
      <c r="U282" s="23">
        <v>3</v>
      </c>
      <c r="V282" s="11">
        <f>U282</f>
        <v>3</v>
      </c>
      <c r="W282" s="11">
        <v>0</v>
      </c>
      <c r="X282" s="12">
        <v>0</v>
      </c>
      <c r="Y282" s="30">
        <v>0</v>
      </c>
      <c r="Z282" s="63">
        <f t="shared" si="73"/>
        <v>3.24</v>
      </c>
      <c r="AA282" s="34">
        <f t="shared" si="74"/>
        <v>1.62</v>
      </c>
      <c r="AB282" s="12">
        <f t="shared" si="75"/>
        <v>1.62</v>
      </c>
      <c r="AC282" s="75">
        <f t="shared" si="76"/>
        <v>3.24</v>
      </c>
    </row>
    <row r="283" spans="1:29" outlineLevel="2" x14ac:dyDescent="0.2">
      <c r="A283" s="9" t="s">
        <v>425</v>
      </c>
      <c r="B283" s="10" t="s">
        <v>14</v>
      </c>
      <c r="C283" s="10" t="s">
        <v>103</v>
      </c>
      <c r="D283" s="117" t="s">
        <v>575</v>
      </c>
      <c r="E283" s="10" t="s">
        <v>562</v>
      </c>
      <c r="F283" s="10" t="s">
        <v>563</v>
      </c>
      <c r="G283" s="67">
        <v>6</v>
      </c>
      <c r="H283" s="10" t="s">
        <v>18</v>
      </c>
      <c r="I283" s="57">
        <v>1</v>
      </c>
      <c r="J283" s="57">
        <v>13.5</v>
      </c>
      <c r="K283" s="57">
        <v>0</v>
      </c>
      <c r="L283" s="58">
        <v>4.5</v>
      </c>
      <c r="M283" s="27">
        <v>0</v>
      </c>
      <c r="N283" s="90">
        <f t="shared" si="71"/>
        <v>7.5</v>
      </c>
      <c r="O283" s="91">
        <f t="shared" si="72"/>
        <v>2.5</v>
      </c>
      <c r="P283" s="23">
        <v>75</v>
      </c>
      <c r="Q283" s="11">
        <v>2</v>
      </c>
      <c r="R283" s="11">
        <v>0</v>
      </c>
      <c r="S283" s="12">
        <v>3</v>
      </c>
      <c r="T283" s="27">
        <v>0</v>
      </c>
      <c r="U283" s="23">
        <v>0</v>
      </c>
      <c r="V283" s="11">
        <v>0</v>
      </c>
      <c r="W283" s="11">
        <v>0</v>
      </c>
      <c r="X283" s="12">
        <v>0</v>
      </c>
      <c r="Y283" s="30">
        <v>0</v>
      </c>
      <c r="Z283" s="63">
        <f t="shared" si="73"/>
        <v>40.5</v>
      </c>
      <c r="AA283" s="34">
        <f t="shared" si="74"/>
        <v>40.5</v>
      </c>
      <c r="AB283" s="12">
        <f t="shared" si="75"/>
        <v>0</v>
      </c>
      <c r="AC283" s="75">
        <f t="shared" si="76"/>
        <v>40.5</v>
      </c>
    </row>
    <row r="284" spans="1:29" outlineLevel="2" x14ac:dyDescent="0.2">
      <c r="A284" s="9" t="s">
        <v>425</v>
      </c>
      <c r="B284" s="10" t="s">
        <v>14</v>
      </c>
      <c r="C284" s="10" t="s">
        <v>103</v>
      </c>
      <c r="D284" s="10" t="s">
        <v>154</v>
      </c>
      <c r="E284" s="10" t="s">
        <v>155</v>
      </c>
      <c r="F284" s="10" t="s">
        <v>156</v>
      </c>
      <c r="G284" s="67">
        <v>6</v>
      </c>
      <c r="H284" s="10" t="s">
        <v>102</v>
      </c>
      <c r="I284" s="57">
        <v>0</v>
      </c>
      <c r="J284" s="57">
        <f>(9+$AE$5)*I284</f>
        <v>0</v>
      </c>
      <c r="K284" s="57">
        <v>1</v>
      </c>
      <c r="L284" s="58">
        <f>4.5*I284</f>
        <v>0</v>
      </c>
      <c r="M284" s="27">
        <v>0</v>
      </c>
      <c r="N284" s="90">
        <f t="shared" si="71"/>
        <v>0</v>
      </c>
      <c r="O284" s="91">
        <f t="shared" si="72"/>
        <v>0</v>
      </c>
      <c r="P284" s="23">
        <v>40</v>
      </c>
      <c r="Q284" s="11">
        <v>1</v>
      </c>
      <c r="R284" s="11">
        <v>0</v>
      </c>
      <c r="S284" s="12">
        <v>2</v>
      </c>
      <c r="T284" s="27">
        <v>0</v>
      </c>
      <c r="U284" s="23">
        <v>0</v>
      </c>
      <c r="V284" s="11">
        <v>0</v>
      </c>
      <c r="W284" s="11">
        <v>0</v>
      </c>
      <c r="X284" s="12">
        <v>0</v>
      </c>
      <c r="Y284" s="30">
        <v>0</v>
      </c>
      <c r="Z284" s="63">
        <f t="shared" si="73"/>
        <v>0</v>
      </c>
      <c r="AA284" s="34">
        <f t="shared" si="74"/>
        <v>0</v>
      </c>
      <c r="AB284" s="12">
        <f t="shared" si="75"/>
        <v>0</v>
      </c>
      <c r="AC284" s="75">
        <f t="shared" si="76"/>
        <v>0</v>
      </c>
    </row>
    <row r="285" spans="1:29" outlineLevel="2" x14ac:dyDescent="0.2">
      <c r="A285" s="9" t="s">
        <v>425</v>
      </c>
      <c r="B285" s="10" t="s">
        <v>14</v>
      </c>
      <c r="C285" s="10" t="s">
        <v>103</v>
      </c>
      <c r="D285" s="10" t="s">
        <v>356</v>
      </c>
      <c r="E285" s="10" t="s">
        <v>357</v>
      </c>
      <c r="F285" s="10" t="s">
        <v>358</v>
      </c>
      <c r="G285" s="67">
        <v>6</v>
      </c>
      <c r="H285" s="10" t="s">
        <v>102</v>
      </c>
      <c r="I285" s="57">
        <f>2/3</f>
        <v>0.66666666666666663</v>
      </c>
      <c r="J285" s="57">
        <f>(9+$AE$5)*I285</f>
        <v>9</v>
      </c>
      <c r="K285" s="57">
        <v>0</v>
      </c>
      <c r="L285" s="58">
        <f>4.5*I285</f>
        <v>3</v>
      </c>
      <c r="M285" s="27">
        <v>0</v>
      </c>
      <c r="N285" s="90">
        <f t="shared" si="71"/>
        <v>5</v>
      </c>
      <c r="O285" s="91">
        <f t="shared" si="72"/>
        <v>1.6666666666666667</v>
      </c>
      <c r="P285" s="23">
        <v>40</v>
      </c>
      <c r="Q285" s="11">
        <v>1</v>
      </c>
      <c r="R285" s="11">
        <v>0</v>
      </c>
      <c r="S285" s="12">
        <v>2</v>
      </c>
      <c r="T285" s="27">
        <v>0</v>
      </c>
      <c r="U285" s="23">
        <v>0</v>
      </c>
      <c r="V285" s="11">
        <v>0</v>
      </c>
      <c r="W285" s="11">
        <v>0</v>
      </c>
      <c r="X285" s="12">
        <v>0</v>
      </c>
      <c r="Y285" s="30">
        <v>0</v>
      </c>
      <c r="Z285" s="63">
        <f t="shared" si="73"/>
        <v>15</v>
      </c>
      <c r="AA285" s="34">
        <f t="shared" si="74"/>
        <v>15</v>
      </c>
      <c r="AB285" s="12">
        <f t="shared" si="75"/>
        <v>0</v>
      </c>
      <c r="AC285" s="75">
        <f t="shared" si="76"/>
        <v>15</v>
      </c>
    </row>
    <row r="286" spans="1:29" outlineLevel="2" x14ac:dyDescent="0.2">
      <c r="A286" s="9" t="s">
        <v>425</v>
      </c>
      <c r="B286" s="10" t="s">
        <v>29</v>
      </c>
      <c r="C286" s="10" t="s">
        <v>13</v>
      </c>
      <c r="D286" s="10" t="s">
        <v>30</v>
      </c>
      <c r="E286" s="10" t="s">
        <v>31</v>
      </c>
      <c r="F286" s="10" t="s">
        <v>32</v>
      </c>
      <c r="G286" s="67">
        <v>6</v>
      </c>
      <c r="H286" s="10" t="s">
        <v>33</v>
      </c>
      <c r="I286" s="57">
        <f>0.0625*3</f>
        <v>0.1875</v>
      </c>
      <c r="J286" s="57">
        <v>0</v>
      </c>
      <c r="K286" s="57"/>
      <c r="L286" s="58">
        <v>3</v>
      </c>
      <c r="M286" s="27"/>
      <c r="N286" s="90">
        <f t="shared" si="71"/>
        <v>0</v>
      </c>
      <c r="O286" s="91">
        <f t="shared" si="72"/>
        <v>1.6666666666666667</v>
      </c>
      <c r="P286" s="23">
        <v>0</v>
      </c>
      <c r="Q286" s="11">
        <v>0</v>
      </c>
      <c r="R286" s="11">
        <v>0</v>
      </c>
      <c r="S286" s="12">
        <v>0</v>
      </c>
      <c r="T286" s="27"/>
      <c r="U286" s="23">
        <v>30</v>
      </c>
      <c r="V286" s="11">
        <v>0</v>
      </c>
      <c r="W286" s="11"/>
      <c r="X286" s="12">
        <v>1</v>
      </c>
      <c r="Y286" s="30">
        <v>0</v>
      </c>
      <c r="Z286" s="63">
        <f t="shared" si="73"/>
        <v>3</v>
      </c>
      <c r="AA286" s="34">
        <f t="shared" si="74"/>
        <v>0</v>
      </c>
      <c r="AB286" s="12">
        <f t="shared" si="75"/>
        <v>3</v>
      </c>
      <c r="AC286" s="75">
        <f t="shared" si="76"/>
        <v>3</v>
      </c>
    </row>
    <row r="287" spans="1:29" outlineLevel="2" x14ac:dyDescent="0.2">
      <c r="A287" s="9" t="s">
        <v>425</v>
      </c>
      <c r="B287" s="10" t="s">
        <v>39</v>
      </c>
      <c r="C287" s="10" t="s">
        <v>61</v>
      </c>
      <c r="D287" s="10" t="s">
        <v>429</v>
      </c>
      <c r="E287" s="10" t="s">
        <v>427</v>
      </c>
      <c r="F287" s="10" t="s">
        <v>428</v>
      </c>
      <c r="G287" s="67">
        <v>6</v>
      </c>
      <c r="H287" s="10" t="s">
        <v>47</v>
      </c>
      <c r="I287" s="57">
        <v>1</v>
      </c>
      <c r="J287" s="57">
        <v>11.25</v>
      </c>
      <c r="K287" s="57">
        <v>0</v>
      </c>
      <c r="L287" s="58">
        <v>6.75</v>
      </c>
      <c r="M287" s="27">
        <v>0</v>
      </c>
      <c r="N287" s="90">
        <f t="shared" si="71"/>
        <v>6.25</v>
      </c>
      <c r="O287" s="91">
        <f t="shared" si="72"/>
        <v>3.75</v>
      </c>
      <c r="P287" s="23">
        <v>0</v>
      </c>
      <c r="Q287" s="11">
        <v>0</v>
      </c>
      <c r="R287" s="11">
        <v>0</v>
      </c>
      <c r="S287" s="12">
        <v>0</v>
      </c>
      <c r="T287" s="27">
        <v>0</v>
      </c>
      <c r="U287" s="23">
        <v>40</v>
      </c>
      <c r="V287" s="11">
        <v>1</v>
      </c>
      <c r="W287" s="11">
        <v>0</v>
      </c>
      <c r="X287" s="12">
        <v>2</v>
      </c>
      <c r="Y287" s="30">
        <v>0</v>
      </c>
      <c r="Z287" s="63">
        <f t="shared" si="73"/>
        <v>24.75</v>
      </c>
      <c r="AA287" s="34">
        <f t="shared" si="74"/>
        <v>0</v>
      </c>
      <c r="AB287" s="12">
        <f t="shared" si="75"/>
        <v>24.75</v>
      </c>
      <c r="AC287" s="75">
        <f t="shared" si="76"/>
        <v>24.75</v>
      </c>
    </row>
    <row r="288" spans="1:29" outlineLevel="2" x14ac:dyDescent="0.2">
      <c r="A288" s="9" t="s">
        <v>425</v>
      </c>
      <c r="B288" s="10" t="s">
        <v>39</v>
      </c>
      <c r="C288" s="10" t="s">
        <v>27</v>
      </c>
      <c r="D288" s="10" t="s">
        <v>430</v>
      </c>
      <c r="E288" s="10" t="s">
        <v>431</v>
      </c>
      <c r="F288" s="10" t="s">
        <v>432</v>
      </c>
      <c r="G288" s="67">
        <v>6</v>
      </c>
      <c r="H288" s="10" t="s">
        <v>18</v>
      </c>
      <c r="I288" s="57">
        <f>2/3</f>
        <v>0.66666666666666663</v>
      </c>
      <c r="J288" s="57">
        <f>13.5*I288</f>
        <v>9</v>
      </c>
      <c r="K288" s="57">
        <v>0</v>
      </c>
      <c r="L288" s="58">
        <f>4.5*I288</f>
        <v>3</v>
      </c>
      <c r="M288" s="27">
        <v>0</v>
      </c>
      <c r="N288" s="90">
        <f t="shared" si="71"/>
        <v>5</v>
      </c>
      <c r="O288" s="91">
        <f t="shared" si="72"/>
        <v>1.6666666666666667</v>
      </c>
      <c r="P288" s="23">
        <v>20</v>
      </c>
      <c r="Q288" s="11">
        <v>1</v>
      </c>
      <c r="R288" s="11">
        <v>0</v>
      </c>
      <c r="S288" s="12">
        <v>1</v>
      </c>
      <c r="T288" s="27">
        <v>0</v>
      </c>
      <c r="U288" s="23">
        <v>0</v>
      </c>
      <c r="V288" s="11">
        <v>0</v>
      </c>
      <c r="W288" s="11">
        <v>0</v>
      </c>
      <c r="X288" s="12">
        <v>0</v>
      </c>
      <c r="Y288" s="30">
        <v>0</v>
      </c>
      <c r="Z288" s="63">
        <f t="shared" si="73"/>
        <v>12</v>
      </c>
      <c r="AA288" s="34">
        <f t="shared" si="74"/>
        <v>12</v>
      </c>
      <c r="AB288" s="12">
        <f t="shared" si="75"/>
        <v>0</v>
      </c>
      <c r="AC288" s="75">
        <f t="shared" si="76"/>
        <v>12</v>
      </c>
    </row>
    <row r="289" spans="1:29" outlineLevel="2" x14ac:dyDescent="0.2">
      <c r="A289" s="9" t="s">
        <v>425</v>
      </c>
      <c r="B289" s="10" t="s">
        <v>39</v>
      </c>
      <c r="C289" s="10" t="s">
        <v>43</v>
      </c>
      <c r="D289" s="10" t="s">
        <v>433</v>
      </c>
      <c r="E289" s="10" t="s">
        <v>434</v>
      </c>
      <c r="F289" s="10" t="s">
        <v>435</v>
      </c>
      <c r="G289" s="67">
        <v>6</v>
      </c>
      <c r="H289" s="10" t="s">
        <v>18</v>
      </c>
      <c r="I289" s="57">
        <v>1</v>
      </c>
      <c r="J289" s="57">
        <v>13.5</v>
      </c>
      <c r="K289" s="57">
        <v>0</v>
      </c>
      <c r="L289" s="58">
        <v>4.5</v>
      </c>
      <c r="M289" s="27">
        <v>0</v>
      </c>
      <c r="N289" s="90">
        <f t="shared" si="71"/>
        <v>7.5</v>
      </c>
      <c r="O289" s="91">
        <f t="shared" si="72"/>
        <v>2.5</v>
      </c>
      <c r="P289" s="23">
        <v>0</v>
      </c>
      <c r="Q289" s="11">
        <v>0</v>
      </c>
      <c r="R289" s="11">
        <v>0</v>
      </c>
      <c r="S289" s="12">
        <v>0</v>
      </c>
      <c r="T289" s="27">
        <v>0</v>
      </c>
      <c r="U289" s="23">
        <v>20</v>
      </c>
      <c r="V289" s="11">
        <v>1</v>
      </c>
      <c r="W289" s="11">
        <v>0</v>
      </c>
      <c r="X289" s="12">
        <v>1</v>
      </c>
      <c r="Y289" s="30">
        <v>0</v>
      </c>
      <c r="Z289" s="63">
        <f t="shared" si="73"/>
        <v>18</v>
      </c>
      <c r="AA289" s="34">
        <f t="shared" si="74"/>
        <v>0</v>
      </c>
      <c r="AB289" s="12">
        <f t="shared" si="75"/>
        <v>18</v>
      </c>
      <c r="AC289" s="75">
        <f t="shared" si="76"/>
        <v>18</v>
      </c>
    </row>
    <row r="290" spans="1:29" outlineLevel="2" x14ac:dyDescent="0.2">
      <c r="A290" s="9" t="s">
        <v>425</v>
      </c>
      <c r="B290" s="10" t="s">
        <v>75</v>
      </c>
      <c r="C290" s="10" t="s">
        <v>23</v>
      </c>
      <c r="D290" s="10" t="s">
        <v>176</v>
      </c>
      <c r="E290" s="10" t="s">
        <v>177</v>
      </c>
      <c r="F290" s="10" t="s">
        <v>178</v>
      </c>
      <c r="G290" s="67">
        <v>5</v>
      </c>
      <c r="H290" s="10" t="s">
        <v>33</v>
      </c>
      <c r="I290" s="57">
        <v>0.5</v>
      </c>
      <c r="J290" s="57">
        <f>(9+$AE$5)*I290</f>
        <v>6.75</v>
      </c>
      <c r="K290" s="57">
        <v>1</v>
      </c>
      <c r="L290" s="58">
        <f>4.5*I290</f>
        <v>2.25</v>
      </c>
      <c r="M290" s="27">
        <v>0</v>
      </c>
      <c r="N290" s="90">
        <f t="shared" si="71"/>
        <v>4.5</v>
      </c>
      <c r="O290" s="91">
        <f t="shared" si="72"/>
        <v>1.5</v>
      </c>
      <c r="P290" s="23">
        <v>12</v>
      </c>
      <c r="Q290" s="11">
        <v>1</v>
      </c>
      <c r="R290" s="11">
        <v>0</v>
      </c>
      <c r="S290" s="359">
        <v>1</v>
      </c>
      <c r="T290" s="27">
        <v>0</v>
      </c>
      <c r="U290" s="23">
        <v>0</v>
      </c>
      <c r="V290" s="11">
        <v>0</v>
      </c>
      <c r="W290" s="11">
        <v>0</v>
      </c>
      <c r="X290" s="12">
        <v>0</v>
      </c>
      <c r="Y290" s="30">
        <v>0</v>
      </c>
      <c r="Z290" s="63">
        <f t="shared" si="73"/>
        <v>9</v>
      </c>
      <c r="AA290" s="34">
        <f t="shared" si="74"/>
        <v>9</v>
      </c>
      <c r="AB290" s="12">
        <f t="shared" si="75"/>
        <v>0</v>
      </c>
      <c r="AC290" s="75">
        <f t="shared" si="76"/>
        <v>9</v>
      </c>
    </row>
    <row r="291" spans="1:29" outlineLevel="2" x14ac:dyDescent="0.2">
      <c r="A291" s="9" t="s">
        <v>425</v>
      </c>
      <c r="B291" s="10" t="s">
        <v>39</v>
      </c>
      <c r="C291" s="10" t="s">
        <v>13</v>
      </c>
      <c r="D291" s="10" t="s">
        <v>34</v>
      </c>
      <c r="E291" s="10" t="s">
        <v>35</v>
      </c>
      <c r="F291" s="10" t="s">
        <v>36</v>
      </c>
      <c r="G291" s="67">
        <v>12</v>
      </c>
      <c r="H291" s="10" t="s">
        <v>37</v>
      </c>
      <c r="I291" s="57">
        <v>1</v>
      </c>
      <c r="J291" s="57">
        <f>$AE$3</f>
        <v>0.05</v>
      </c>
      <c r="K291" s="57">
        <v>0</v>
      </c>
      <c r="L291" s="58">
        <v>0</v>
      </c>
      <c r="M291" s="27">
        <v>0</v>
      </c>
      <c r="N291" s="90">
        <f t="shared" si="71"/>
        <v>1.3888888888888888E-2</v>
      </c>
      <c r="O291" s="91">
        <f t="shared" si="72"/>
        <v>0</v>
      </c>
      <c r="P291" s="23">
        <v>0</v>
      </c>
      <c r="Q291" s="11">
        <v>0</v>
      </c>
      <c r="R291" s="11">
        <v>0</v>
      </c>
      <c r="S291" s="12">
        <v>0</v>
      </c>
      <c r="T291" s="27">
        <v>0</v>
      </c>
      <c r="U291" s="23">
        <v>3</v>
      </c>
      <c r="V291" s="11">
        <v>3</v>
      </c>
      <c r="W291" s="11">
        <v>0</v>
      </c>
      <c r="X291" s="12">
        <v>0</v>
      </c>
      <c r="Y291" s="30">
        <v>0</v>
      </c>
      <c r="Z291" s="63">
        <f t="shared" si="73"/>
        <v>0.15000000000000002</v>
      </c>
      <c r="AA291" s="34">
        <f t="shared" si="74"/>
        <v>0</v>
      </c>
      <c r="AB291" s="12">
        <f t="shared" si="75"/>
        <v>0.15000000000000002</v>
      </c>
      <c r="AC291" s="75">
        <f t="shared" si="76"/>
        <v>0.15000000000000002</v>
      </c>
    </row>
    <row r="292" spans="1:29" outlineLevel="1" x14ac:dyDescent="0.2">
      <c r="A292" s="120" t="s">
        <v>599</v>
      </c>
      <c r="B292" s="10"/>
      <c r="C292" s="10"/>
      <c r="D292" s="10"/>
      <c r="E292" s="10"/>
      <c r="F292" s="10"/>
      <c r="G292" s="67"/>
      <c r="H292" s="10"/>
      <c r="I292" s="57"/>
      <c r="J292" s="57"/>
      <c r="K292" s="57"/>
      <c r="L292" s="58"/>
      <c r="M292" s="27"/>
      <c r="N292" s="90"/>
      <c r="O292" s="91"/>
      <c r="P292" s="23"/>
      <c r="Q292" s="11"/>
      <c r="R292" s="11"/>
      <c r="S292" s="12"/>
      <c r="T292" s="27"/>
      <c r="U292" s="23"/>
      <c r="V292" s="11"/>
      <c r="W292" s="11"/>
      <c r="X292" s="12"/>
      <c r="Y292" s="30"/>
      <c r="Z292" s="63"/>
      <c r="AA292" s="34">
        <f>SUBTOTAL(9,AA267:AA291)</f>
        <v>199.26000000000002</v>
      </c>
      <c r="AB292" s="12">
        <f>SUBTOTAL(9,AB267:AB291)</f>
        <v>131.04</v>
      </c>
      <c r="AC292" s="75">
        <f>SUBTOTAL(9,AC267:AC291)</f>
        <v>330.29999999999995</v>
      </c>
    </row>
    <row r="293" spans="1:29" outlineLevel="2" x14ac:dyDescent="0.2">
      <c r="A293" s="9" t="s">
        <v>449</v>
      </c>
      <c r="B293" s="10" t="s">
        <v>8</v>
      </c>
      <c r="C293" s="10" t="s">
        <v>27</v>
      </c>
      <c r="D293" s="10" t="s">
        <v>450</v>
      </c>
      <c r="E293" s="10" t="s">
        <v>451</v>
      </c>
      <c r="F293" s="10" t="s">
        <v>452</v>
      </c>
      <c r="G293" s="67">
        <v>6</v>
      </c>
      <c r="H293" s="10" t="s">
        <v>18</v>
      </c>
      <c r="I293" s="57">
        <v>1</v>
      </c>
      <c r="J293" s="57">
        <v>13.5</v>
      </c>
      <c r="K293" s="57">
        <v>0</v>
      </c>
      <c r="L293" s="58">
        <v>4.5</v>
      </c>
      <c r="M293" s="27">
        <v>0</v>
      </c>
      <c r="N293" s="90">
        <f t="shared" ref="N293:N306" si="79">J293*10/3/G293</f>
        <v>7.5</v>
      </c>
      <c r="O293" s="91">
        <f t="shared" ref="O293:O306" si="80">L293*10/3/G293</f>
        <v>2.5</v>
      </c>
      <c r="P293" s="23">
        <v>140</v>
      </c>
      <c r="Q293" s="11">
        <v>2</v>
      </c>
      <c r="R293" s="11">
        <v>0</v>
      </c>
      <c r="S293" s="12">
        <v>7</v>
      </c>
      <c r="T293" s="27">
        <v>0</v>
      </c>
      <c r="U293" s="23">
        <v>0</v>
      </c>
      <c r="V293" s="11">
        <v>0</v>
      </c>
      <c r="W293" s="11">
        <v>0</v>
      </c>
      <c r="X293" s="12">
        <v>0</v>
      </c>
      <c r="Y293" s="30">
        <v>0</v>
      </c>
      <c r="Z293" s="63">
        <f t="shared" ref="Z293:Z306" si="81">J293*(Q293+V293)+L293*(S293+X293)</f>
        <v>58.5</v>
      </c>
      <c r="AA293" s="34">
        <f t="shared" ref="AA293:AA306" si="82">J293*Q293+L293*S293</f>
        <v>58.5</v>
      </c>
      <c r="AB293" s="12">
        <f t="shared" ref="AB293:AB306" si="83">J293*V293+L293*X293</f>
        <v>0</v>
      </c>
      <c r="AC293" s="75">
        <f t="shared" ref="AC293:AC306" si="84">Z293</f>
        <v>58.5</v>
      </c>
    </row>
    <row r="294" spans="1:29" outlineLevel="2" x14ac:dyDescent="0.2">
      <c r="A294" s="9" t="s">
        <v>449</v>
      </c>
      <c r="B294" s="10" t="s">
        <v>8</v>
      </c>
      <c r="C294" s="10" t="s">
        <v>61</v>
      </c>
      <c r="D294" s="10" t="s">
        <v>453</v>
      </c>
      <c r="E294" s="10" t="s">
        <v>454</v>
      </c>
      <c r="F294" s="10" t="s">
        <v>455</v>
      </c>
      <c r="G294" s="67">
        <v>6</v>
      </c>
      <c r="H294" s="10" t="s">
        <v>18</v>
      </c>
      <c r="I294" s="57">
        <v>1</v>
      </c>
      <c r="J294" s="57">
        <v>13.5</v>
      </c>
      <c r="K294" s="57">
        <v>0</v>
      </c>
      <c r="L294" s="58">
        <v>4.5</v>
      </c>
      <c r="M294" s="27">
        <v>0</v>
      </c>
      <c r="N294" s="90">
        <f t="shared" si="79"/>
        <v>7.5</v>
      </c>
      <c r="O294" s="91">
        <f t="shared" si="80"/>
        <v>2.5</v>
      </c>
      <c r="P294" s="23">
        <v>0</v>
      </c>
      <c r="Q294" s="11">
        <v>0</v>
      </c>
      <c r="R294" s="11">
        <v>0</v>
      </c>
      <c r="S294" s="12">
        <v>0</v>
      </c>
      <c r="T294" s="27">
        <v>0</v>
      </c>
      <c r="U294" s="23">
        <v>100</v>
      </c>
      <c r="V294" s="11">
        <v>2</v>
      </c>
      <c r="W294" s="11">
        <v>0</v>
      </c>
      <c r="X294" s="12">
        <v>5</v>
      </c>
      <c r="Y294" s="30">
        <v>0</v>
      </c>
      <c r="Z294" s="63">
        <f t="shared" si="81"/>
        <v>49.5</v>
      </c>
      <c r="AA294" s="34">
        <f t="shared" si="82"/>
        <v>0</v>
      </c>
      <c r="AB294" s="12">
        <f t="shared" si="83"/>
        <v>49.5</v>
      </c>
      <c r="AC294" s="75">
        <f t="shared" si="84"/>
        <v>49.5</v>
      </c>
    </row>
    <row r="295" spans="1:29" outlineLevel="2" x14ac:dyDescent="0.2">
      <c r="A295" s="9" t="s">
        <v>449</v>
      </c>
      <c r="B295" s="10" t="s">
        <v>8</v>
      </c>
      <c r="C295" s="10" t="s">
        <v>43</v>
      </c>
      <c r="D295" s="10" t="s">
        <v>456</v>
      </c>
      <c r="E295" s="10" t="s">
        <v>457</v>
      </c>
      <c r="F295" s="10" t="s">
        <v>458</v>
      </c>
      <c r="G295" s="67">
        <v>6</v>
      </c>
      <c r="H295" s="10" t="s">
        <v>18</v>
      </c>
      <c r="I295" s="57">
        <v>1</v>
      </c>
      <c r="J295" s="57">
        <v>13.5</v>
      </c>
      <c r="K295" s="57">
        <v>0</v>
      </c>
      <c r="L295" s="58">
        <v>4.5</v>
      </c>
      <c r="M295" s="27">
        <v>0</v>
      </c>
      <c r="N295" s="90">
        <f t="shared" si="79"/>
        <v>7.5</v>
      </c>
      <c r="O295" s="91">
        <f t="shared" si="80"/>
        <v>2.5</v>
      </c>
      <c r="P295" s="23">
        <v>0</v>
      </c>
      <c r="Q295" s="11">
        <v>0</v>
      </c>
      <c r="R295" s="11">
        <v>0</v>
      </c>
      <c r="S295" s="12">
        <v>0</v>
      </c>
      <c r="T295" s="27">
        <v>0</v>
      </c>
      <c r="U295" s="23">
        <v>100</v>
      </c>
      <c r="V295" s="11">
        <v>2</v>
      </c>
      <c r="W295" s="11">
        <v>0</v>
      </c>
      <c r="X295" s="12">
        <v>5</v>
      </c>
      <c r="Y295" s="30">
        <v>0</v>
      </c>
      <c r="Z295" s="63">
        <f t="shared" si="81"/>
        <v>49.5</v>
      </c>
      <c r="AA295" s="34">
        <f t="shared" si="82"/>
        <v>0</v>
      </c>
      <c r="AB295" s="12">
        <f t="shared" si="83"/>
        <v>49.5</v>
      </c>
      <c r="AC295" s="75">
        <f t="shared" si="84"/>
        <v>49.5</v>
      </c>
    </row>
    <row r="296" spans="1:29" outlineLevel="2" x14ac:dyDescent="0.2">
      <c r="A296" s="9" t="s">
        <v>449</v>
      </c>
      <c r="B296" s="10" t="s">
        <v>8</v>
      </c>
      <c r="C296" s="10" t="s">
        <v>43</v>
      </c>
      <c r="D296" s="10" t="s">
        <v>309</v>
      </c>
      <c r="E296" s="10" t="s">
        <v>310</v>
      </c>
      <c r="F296" s="10" t="s">
        <v>311</v>
      </c>
      <c r="G296" s="67">
        <v>6</v>
      </c>
      <c r="H296" s="10" t="s">
        <v>18</v>
      </c>
      <c r="I296" s="57">
        <f>1/3</f>
        <v>0.33333333333333331</v>
      </c>
      <c r="J296" s="57">
        <f>9*I296</f>
        <v>3</v>
      </c>
      <c r="K296" s="57">
        <v>0</v>
      </c>
      <c r="L296" s="58">
        <f>9*I296</f>
        <v>3</v>
      </c>
      <c r="M296" s="27">
        <v>0</v>
      </c>
      <c r="N296" s="90">
        <f t="shared" si="79"/>
        <v>1.6666666666666667</v>
      </c>
      <c r="O296" s="91">
        <f t="shared" si="80"/>
        <v>1.6666666666666667</v>
      </c>
      <c r="P296" s="23">
        <v>0</v>
      </c>
      <c r="Q296" s="11">
        <v>0</v>
      </c>
      <c r="R296" s="11">
        <v>0</v>
      </c>
      <c r="S296" s="12">
        <v>0</v>
      </c>
      <c r="T296" s="27">
        <v>0</v>
      </c>
      <c r="U296" s="23">
        <v>100</v>
      </c>
      <c r="V296" s="11">
        <v>2</v>
      </c>
      <c r="W296" s="11">
        <v>0</v>
      </c>
      <c r="X296" s="12">
        <v>5</v>
      </c>
      <c r="Y296" s="30">
        <v>0</v>
      </c>
      <c r="Z296" s="63">
        <f t="shared" si="81"/>
        <v>21</v>
      </c>
      <c r="AA296" s="34">
        <f t="shared" si="82"/>
        <v>0</v>
      </c>
      <c r="AB296" s="12">
        <f t="shared" si="83"/>
        <v>21</v>
      </c>
      <c r="AC296" s="75">
        <f t="shared" si="84"/>
        <v>21</v>
      </c>
    </row>
    <row r="297" spans="1:29" outlineLevel="2" x14ac:dyDescent="0.2">
      <c r="A297" s="9" t="s">
        <v>449</v>
      </c>
      <c r="B297" s="10" t="s">
        <v>8</v>
      </c>
      <c r="C297" s="10" t="s">
        <v>13</v>
      </c>
      <c r="D297" s="10" t="s">
        <v>9</v>
      </c>
      <c r="E297" s="10" t="s">
        <v>10</v>
      </c>
      <c r="F297" s="10" t="s">
        <v>11</v>
      </c>
      <c r="G297" s="67">
        <v>24</v>
      </c>
      <c r="H297" s="10" t="s">
        <v>12</v>
      </c>
      <c r="I297" s="57">
        <v>1</v>
      </c>
      <c r="J297" s="57">
        <f>$AE$2</f>
        <v>0.54</v>
      </c>
      <c r="K297" s="57">
        <v>0</v>
      </c>
      <c r="L297" s="58">
        <v>0</v>
      </c>
      <c r="M297" s="27">
        <v>0</v>
      </c>
      <c r="N297" s="90">
        <f t="shared" si="79"/>
        <v>7.4999999999999997E-2</v>
      </c>
      <c r="O297" s="91">
        <f t="shared" si="80"/>
        <v>0</v>
      </c>
      <c r="P297" s="23">
        <v>6</v>
      </c>
      <c r="Q297" s="11">
        <f>P297</f>
        <v>6</v>
      </c>
      <c r="R297" s="11">
        <v>0</v>
      </c>
      <c r="S297" s="12">
        <v>0</v>
      </c>
      <c r="T297" s="27">
        <v>0</v>
      </c>
      <c r="U297" s="23">
        <v>10</v>
      </c>
      <c r="V297" s="11">
        <f>U297</f>
        <v>10</v>
      </c>
      <c r="W297" s="11">
        <v>0</v>
      </c>
      <c r="X297" s="12">
        <v>0</v>
      </c>
      <c r="Y297" s="30">
        <v>0</v>
      </c>
      <c r="Z297" s="63">
        <f t="shared" si="81"/>
        <v>8.64</v>
      </c>
      <c r="AA297" s="34">
        <f t="shared" si="82"/>
        <v>3.24</v>
      </c>
      <c r="AB297" s="12">
        <f t="shared" si="83"/>
        <v>5.4</v>
      </c>
      <c r="AC297" s="75">
        <f t="shared" si="84"/>
        <v>8.64</v>
      </c>
    </row>
    <row r="298" spans="1:29" outlineLevel="2" x14ac:dyDescent="0.2">
      <c r="A298" s="9" t="s">
        <v>449</v>
      </c>
      <c r="B298" s="10" t="s">
        <v>14</v>
      </c>
      <c r="C298" s="10" t="s">
        <v>23</v>
      </c>
      <c r="D298" s="10" t="s">
        <v>89</v>
      </c>
      <c r="E298" s="10" t="s">
        <v>90</v>
      </c>
      <c r="F298" s="10" t="s">
        <v>91</v>
      </c>
      <c r="G298" s="67">
        <v>6</v>
      </c>
      <c r="H298" s="10" t="s">
        <v>18</v>
      </c>
      <c r="I298" s="57">
        <v>0.2</v>
      </c>
      <c r="J298" s="57">
        <f>9*I298</f>
        <v>1.8</v>
      </c>
      <c r="K298" s="57">
        <v>0</v>
      </c>
      <c r="L298" s="58">
        <f>9*I298</f>
        <v>1.8</v>
      </c>
      <c r="M298" s="27">
        <v>0</v>
      </c>
      <c r="N298" s="90">
        <f t="shared" si="79"/>
        <v>1</v>
      </c>
      <c r="O298" s="91">
        <f t="shared" si="80"/>
        <v>1</v>
      </c>
      <c r="P298" s="23">
        <v>120</v>
      </c>
      <c r="Q298" s="11">
        <v>2</v>
      </c>
      <c r="R298" s="11">
        <v>0</v>
      </c>
      <c r="S298" s="12">
        <v>6</v>
      </c>
      <c r="T298" s="27">
        <v>0</v>
      </c>
      <c r="U298" s="23">
        <v>0</v>
      </c>
      <c r="V298" s="11">
        <v>0</v>
      </c>
      <c r="W298" s="11">
        <v>0</v>
      </c>
      <c r="X298" s="12">
        <v>0</v>
      </c>
      <c r="Y298" s="30">
        <v>0</v>
      </c>
      <c r="Z298" s="63">
        <f t="shared" si="81"/>
        <v>14.4</v>
      </c>
      <c r="AA298" s="34">
        <f t="shared" si="82"/>
        <v>14.4</v>
      </c>
      <c r="AB298" s="12">
        <f t="shared" si="83"/>
        <v>0</v>
      </c>
      <c r="AC298" s="75">
        <f t="shared" si="84"/>
        <v>14.4</v>
      </c>
    </row>
    <row r="299" spans="1:29" outlineLevel="2" x14ac:dyDescent="0.2">
      <c r="A299" s="9" t="s">
        <v>449</v>
      </c>
      <c r="B299" s="10" t="s">
        <v>14</v>
      </c>
      <c r="C299" s="10" t="s">
        <v>61</v>
      </c>
      <c r="D299" s="10" t="s">
        <v>315</v>
      </c>
      <c r="E299" s="10" t="s">
        <v>316</v>
      </c>
      <c r="F299" s="10" t="s">
        <v>317</v>
      </c>
      <c r="G299" s="67">
        <v>6</v>
      </c>
      <c r="H299" s="10" t="s">
        <v>18</v>
      </c>
      <c r="I299" s="57">
        <v>0.2</v>
      </c>
      <c r="J299" s="57">
        <f>9*I299</f>
        <v>1.8</v>
      </c>
      <c r="K299" s="57">
        <v>0</v>
      </c>
      <c r="L299" s="58">
        <f>9*I299</f>
        <v>1.8</v>
      </c>
      <c r="M299" s="27">
        <v>0</v>
      </c>
      <c r="N299" s="90">
        <f t="shared" si="79"/>
        <v>1</v>
      </c>
      <c r="O299" s="91">
        <f t="shared" si="80"/>
        <v>1</v>
      </c>
      <c r="P299" s="23">
        <v>0</v>
      </c>
      <c r="Q299" s="11">
        <v>0</v>
      </c>
      <c r="R299" s="11">
        <v>0</v>
      </c>
      <c r="S299" s="12">
        <v>0</v>
      </c>
      <c r="T299" s="27">
        <v>0</v>
      </c>
      <c r="U299" s="23">
        <v>100</v>
      </c>
      <c r="V299" s="11">
        <v>2</v>
      </c>
      <c r="W299" s="11">
        <v>0</v>
      </c>
      <c r="X299" s="12">
        <v>5</v>
      </c>
      <c r="Y299" s="30">
        <v>0</v>
      </c>
      <c r="Z299" s="63">
        <f t="shared" si="81"/>
        <v>12.6</v>
      </c>
      <c r="AA299" s="34">
        <f t="shared" si="82"/>
        <v>0</v>
      </c>
      <c r="AB299" s="12">
        <f t="shared" si="83"/>
        <v>12.6</v>
      </c>
      <c r="AC299" s="75">
        <f t="shared" si="84"/>
        <v>12.6</v>
      </c>
    </row>
    <row r="300" spans="1:29" outlineLevel="2" x14ac:dyDescent="0.2">
      <c r="A300" s="9" t="s">
        <v>449</v>
      </c>
      <c r="B300" s="10" t="s">
        <v>14</v>
      </c>
      <c r="C300" s="10" t="s">
        <v>61</v>
      </c>
      <c r="D300" s="10" t="s">
        <v>459</v>
      </c>
      <c r="E300" s="10" t="s">
        <v>460</v>
      </c>
      <c r="F300" s="10" t="s">
        <v>461</v>
      </c>
      <c r="G300" s="67">
        <v>6</v>
      </c>
      <c r="H300" s="10" t="s">
        <v>18</v>
      </c>
      <c r="I300" s="57">
        <v>1</v>
      </c>
      <c r="J300" s="57">
        <v>13.5</v>
      </c>
      <c r="K300" s="57">
        <v>0</v>
      </c>
      <c r="L300" s="58">
        <v>4.5</v>
      </c>
      <c r="M300" s="27">
        <v>0</v>
      </c>
      <c r="N300" s="90">
        <f t="shared" si="79"/>
        <v>7.5</v>
      </c>
      <c r="O300" s="91">
        <f t="shared" si="80"/>
        <v>2.5</v>
      </c>
      <c r="P300" s="23">
        <v>0</v>
      </c>
      <c r="Q300" s="11">
        <v>0</v>
      </c>
      <c r="R300" s="11">
        <v>0</v>
      </c>
      <c r="S300" s="12">
        <v>0</v>
      </c>
      <c r="T300" s="27">
        <v>0</v>
      </c>
      <c r="U300" s="23">
        <v>100</v>
      </c>
      <c r="V300" s="11">
        <v>2</v>
      </c>
      <c r="W300" s="11">
        <v>0</v>
      </c>
      <c r="X300" s="12">
        <v>5</v>
      </c>
      <c r="Y300" s="30">
        <v>0</v>
      </c>
      <c r="Z300" s="63">
        <f t="shared" si="81"/>
        <v>49.5</v>
      </c>
      <c r="AA300" s="34">
        <f t="shared" si="82"/>
        <v>0</v>
      </c>
      <c r="AB300" s="12">
        <f t="shared" si="83"/>
        <v>49.5</v>
      </c>
      <c r="AC300" s="75">
        <f t="shared" si="84"/>
        <v>49.5</v>
      </c>
    </row>
    <row r="301" spans="1:29" outlineLevel="2" x14ac:dyDescent="0.2">
      <c r="A301" s="9" t="s">
        <v>449</v>
      </c>
      <c r="B301" s="10" t="s">
        <v>14</v>
      </c>
      <c r="C301" s="10" t="s">
        <v>27</v>
      </c>
      <c r="D301" s="10" t="s">
        <v>318</v>
      </c>
      <c r="E301" s="10" t="s">
        <v>319</v>
      </c>
      <c r="F301" s="10" t="s">
        <v>320</v>
      </c>
      <c r="G301" s="67">
        <v>6</v>
      </c>
      <c r="H301" s="10" t="s">
        <v>18</v>
      </c>
      <c r="I301" s="57">
        <f>1/3</f>
        <v>0.33333333333333331</v>
      </c>
      <c r="J301" s="57">
        <f>9*I301</f>
        <v>3</v>
      </c>
      <c r="K301" s="57">
        <v>0</v>
      </c>
      <c r="L301" s="58">
        <f>9*I301</f>
        <v>3</v>
      </c>
      <c r="M301" s="27">
        <v>0</v>
      </c>
      <c r="N301" s="90">
        <f t="shared" si="79"/>
        <v>1.6666666666666667</v>
      </c>
      <c r="O301" s="91">
        <f t="shared" si="80"/>
        <v>1.6666666666666667</v>
      </c>
      <c r="P301" s="23">
        <v>90</v>
      </c>
      <c r="Q301" s="11">
        <v>2</v>
      </c>
      <c r="R301" s="11">
        <v>0</v>
      </c>
      <c r="S301" s="12">
        <v>5</v>
      </c>
      <c r="T301" s="27">
        <v>0</v>
      </c>
      <c r="U301" s="23">
        <v>0</v>
      </c>
      <c r="V301" s="11">
        <v>0</v>
      </c>
      <c r="W301" s="11">
        <v>0</v>
      </c>
      <c r="X301" s="12">
        <v>0</v>
      </c>
      <c r="Y301" s="30">
        <v>0</v>
      </c>
      <c r="Z301" s="63">
        <f t="shared" si="81"/>
        <v>21</v>
      </c>
      <c r="AA301" s="34">
        <f t="shared" si="82"/>
        <v>21</v>
      </c>
      <c r="AB301" s="12">
        <f t="shared" si="83"/>
        <v>0</v>
      </c>
      <c r="AC301" s="75">
        <f t="shared" si="84"/>
        <v>21</v>
      </c>
    </row>
    <row r="302" spans="1:29" outlineLevel="2" x14ac:dyDescent="0.2">
      <c r="A302" s="9" t="s">
        <v>449</v>
      </c>
      <c r="B302" s="10" t="s">
        <v>14</v>
      </c>
      <c r="C302" s="10" t="s">
        <v>43</v>
      </c>
      <c r="D302" s="10" t="s">
        <v>92</v>
      </c>
      <c r="E302" s="10" t="s">
        <v>93</v>
      </c>
      <c r="F302" s="10" t="s">
        <v>94</v>
      </c>
      <c r="G302" s="67">
        <v>6</v>
      </c>
      <c r="H302" s="10" t="s">
        <v>18</v>
      </c>
      <c r="I302" s="57">
        <v>0.2</v>
      </c>
      <c r="J302" s="57">
        <v>1.8</v>
      </c>
      <c r="K302" s="57">
        <v>0</v>
      </c>
      <c r="L302" s="58">
        <v>1.8</v>
      </c>
      <c r="M302" s="27">
        <v>0</v>
      </c>
      <c r="N302" s="90">
        <f t="shared" si="79"/>
        <v>1</v>
      </c>
      <c r="O302" s="91">
        <f t="shared" si="80"/>
        <v>1</v>
      </c>
      <c r="P302" s="23">
        <v>0</v>
      </c>
      <c r="Q302" s="11">
        <v>0</v>
      </c>
      <c r="R302" s="11">
        <v>0</v>
      </c>
      <c r="S302" s="12">
        <v>0</v>
      </c>
      <c r="T302" s="27">
        <v>0</v>
      </c>
      <c r="U302" s="23">
        <v>80</v>
      </c>
      <c r="V302" s="11">
        <v>2</v>
      </c>
      <c r="W302" s="11">
        <v>0</v>
      </c>
      <c r="X302" s="12">
        <v>4</v>
      </c>
      <c r="Y302" s="30">
        <v>0</v>
      </c>
      <c r="Z302" s="63">
        <f t="shared" si="81"/>
        <v>10.8</v>
      </c>
      <c r="AA302" s="34">
        <f t="shared" si="82"/>
        <v>0</v>
      </c>
      <c r="AB302" s="12">
        <f t="shared" si="83"/>
        <v>10.8</v>
      </c>
      <c r="AC302" s="75">
        <f t="shared" si="84"/>
        <v>10.8</v>
      </c>
    </row>
    <row r="303" spans="1:29" outlineLevel="2" x14ac:dyDescent="0.2">
      <c r="A303" s="9" t="s">
        <v>449</v>
      </c>
      <c r="B303" s="10" t="s">
        <v>14</v>
      </c>
      <c r="C303" s="10" t="s">
        <v>13</v>
      </c>
      <c r="D303" s="10" t="s">
        <v>28</v>
      </c>
      <c r="E303" s="10" t="s">
        <v>10</v>
      </c>
      <c r="F303" s="10" t="s">
        <v>11</v>
      </c>
      <c r="G303" s="67">
        <v>24</v>
      </c>
      <c r="H303" s="10" t="s">
        <v>12</v>
      </c>
      <c r="I303" s="57">
        <v>1</v>
      </c>
      <c r="J303" s="57">
        <f>$AE$2</f>
        <v>0.54</v>
      </c>
      <c r="K303" s="57">
        <v>0</v>
      </c>
      <c r="L303" s="58">
        <v>0</v>
      </c>
      <c r="M303" s="27">
        <v>0</v>
      </c>
      <c r="N303" s="90">
        <f t="shared" si="79"/>
        <v>7.4999999999999997E-2</v>
      </c>
      <c r="O303" s="91">
        <f t="shared" si="80"/>
        <v>0</v>
      </c>
      <c r="P303" s="23">
        <v>4</v>
      </c>
      <c r="Q303" s="11">
        <f>P303</f>
        <v>4</v>
      </c>
      <c r="R303" s="11">
        <v>0</v>
      </c>
      <c r="S303" s="12">
        <v>0</v>
      </c>
      <c r="T303" s="27">
        <v>0</v>
      </c>
      <c r="U303" s="23">
        <v>4</v>
      </c>
      <c r="V303" s="11">
        <f>U303</f>
        <v>4</v>
      </c>
      <c r="W303" s="11">
        <v>0</v>
      </c>
      <c r="X303" s="12">
        <v>0</v>
      </c>
      <c r="Y303" s="30">
        <v>0</v>
      </c>
      <c r="Z303" s="63">
        <f t="shared" si="81"/>
        <v>4.32</v>
      </c>
      <c r="AA303" s="34">
        <f t="shared" si="82"/>
        <v>2.16</v>
      </c>
      <c r="AB303" s="12">
        <f t="shared" si="83"/>
        <v>2.16</v>
      </c>
      <c r="AC303" s="75">
        <f t="shared" si="84"/>
        <v>4.32</v>
      </c>
    </row>
    <row r="304" spans="1:29" outlineLevel="2" x14ac:dyDescent="0.2">
      <c r="A304" s="9" t="s">
        <v>449</v>
      </c>
      <c r="B304" s="10" t="s">
        <v>80</v>
      </c>
      <c r="C304" s="10" t="s">
        <v>13</v>
      </c>
      <c r="D304" s="10" t="s">
        <v>217</v>
      </c>
      <c r="E304" s="10" t="s">
        <v>10</v>
      </c>
      <c r="F304" s="10" t="s">
        <v>11</v>
      </c>
      <c r="G304" s="67">
        <v>24</v>
      </c>
      <c r="H304" s="10" t="s">
        <v>12</v>
      </c>
      <c r="I304" s="57">
        <v>1</v>
      </c>
      <c r="J304" s="57">
        <f>$AE$2</f>
        <v>0.54</v>
      </c>
      <c r="K304" s="57">
        <v>0</v>
      </c>
      <c r="L304" s="58">
        <v>0</v>
      </c>
      <c r="M304" s="27">
        <v>0</v>
      </c>
      <c r="N304" s="90">
        <f t="shared" si="79"/>
        <v>7.4999999999999997E-2</v>
      </c>
      <c r="O304" s="91">
        <f t="shared" si="80"/>
        <v>0</v>
      </c>
      <c r="P304" s="23">
        <v>0</v>
      </c>
      <c r="Q304" s="11">
        <f>P304</f>
        <v>0</v>
      </c>
      <c r="R304" s="11">
        <v>0</v>
      </c>
      <c r="S304" s="12">
        <v>0</v>
      </c>
      <c r="T304" s="27">
        <v>0</v>
      </c>
      <c r="U304" s="23">
        <v>1</v>
      </c>
      <c r="V304" s="11">
        <f>U304</f>
        <v>1</v>
      </c>
      <c r="W304" s="11">
        <v>0</v>
      </c>
      <c r="X304" s="12">
        <v>0</v>
      </c>
      <c r="Y304" s="30">
        <v>0</v>
      </c>
      <c r="Z304" s="63">
        <f t="shared" si="81"/>
        <v>0.54</v>
      </c>
      <c r="AA304" s="34">
        <f t="shared" si="82"/>
        <v>0</v>
      </c>
      <c r="AB304" s="12">
        <f t="shared" si="83"/>
        <v>0.54</v>
      </c>
      <c r="AC304" s="75">
        <f t="shared" si="84"/>
        <v>0.54</v>
      </c>
    </row>
    <row r="305" spans="1:29" outlineLevel="2" x14ac:dyDescent="0.2">
      <c r="A305" s="9" t="s">
        <v>449</v>
      </c>
      <c r="B305" s="10" t="s">
        <v>8</v>
      </c>
      <c r="C305" s="10" t="s">
        <v>103</v>
      </c>
      <c r="D305" s="10" t="s">
        <v>462</v>
      </c>
      <c r="E305" s="10" t="s">
        <v>463</v>
      </c>
      <c r="F305" s="10" t="s">
        <v>464</v>
      </c>
      <c r="G305" s="67">
        <v>6</v>
      </c>
      <c r="H305" s="10" t="s">
        <v>102</v>
      </c>
      <c r="I305" s="57">
        <v>1</v>
      </c>
      <c r="J305" s="57">
        <f>(9+$AE$5)*I305</f>
        <v>13.5</v>
      </c>
      <c r="K305" s="57">
        <v>0</v>
      </c>
      <c r="L305" s="58">
        <v>4.5</v>
      </c>
      <c r="M305" s="27">
        <v>0</v>
      </c>
      <c r="N305" s="90">
        <f t="shared" si="79"/>
        <v>7.5</v>
      </c>
      <c r="O305" s="91">
        <f t="shared" si="80"/>
        <v>2.5</v>
      </c>
      <c r="P305" s="23">
        <v>20</v>
      </c>
      <c r="Q305" s="11">
        <v>1</v>
      </c>
      <c r="R305" s="11">
        <v>0</v>
      </c>
      <c r="S305" s="12">
        <v>1</v>
      </c>
      <c r="T305" s="27">
        <v>0</v>
      </c>
      <c r="U305" s="23">
        <v>0</v>
      </c>
      <c r="V305" s="11">
        <v>0</v>
      </c>
      <c r="W305" s="11">
        <v>0</v>
      </c>
      <c r="X305" s="12">
        <v>0</v>
      </c>
      <c r="Y305" s="30">
        <v>0</v>
      </c>
      <c r="Z305" s="63">
        <f t="shared" si="81"/>
        <v>18</v>
      </c>
      <c r="AA305" s="34">
        <f t="shared" si="82"/>
        <v>18</v>
      </c>
      <c r="AB305" s="12">
        <f t="shared" si="83"/>
        <v>0</v>
      </c>
      <c r="AC305" s="75">
        <f t="shared" si="84"/>
        <v>18</v>
      </c>
    </row>
    <row r="306" spans="1:29" outlineLevel="2" x14ac:dyDescent="0.2">
      <c r="A306" s="9" t="s">
        <v>449</v>
      </c>
      <c r="B306" s="10" t="s">
        <v>8</v>
      </c>
      <c r="C306" s="10" t="s">
        <v>13</v>
      </c>
      <c r="D306" s="10" t="s">
        <v>34</v>
      </c>
      <c r="E306" s="10" t="s">
        <v>35</v>
      </c>
      <c r="F306" s="10" t="s">
        <v>36</v>
      </c>
      <c r="G306" s="67">
        <v>12</v>
      </c>
      <c r="H306" s="10" t="s">
        <v>37</v>
      </c>
      <c r="I306" s="57">
        <v>1</v>
      </c>
      <c r="J306" s="57">
        <f>$AE$3</f>
        <v>0.05</v>
      </c>
      <c r="K306" s="57">
        <v>0</v>
      </c>
      <c r="L306" s="58">
        <v>0</v>
      </c>
      <c r="M306" s="27">
        <v>0</v>
      </c>
      <c r="N306" s="90">
        <f t="shared" si="79"/>
        <v>1.3888888888888888E-2</v>
      </c>
      <c r="O306" s="91">
        <f t="shared" si="80"/>
        <v>0</v>
      </c>
      <c r="P306" s="23">
        <v>0</v>
      </c>
      <c r="Q306" s="11">
        <v>0</v>
      </c>
      <c r="R306" s="11">
        <v>0</v>
      </c>
      <c r="S306" s="12">
        <v>0</v>
      </c>
      <c r="T306" s="27">
        <v>0</v>
      </c>
      <c r="U306" s="23">
        <v>8</v>
      </c>
      <c r="V306" s="11">
        <v>8</v>
      </c>
      <c r="W306" s="11">
        <v>0</v>
      </c>
      <c r="X306" s="12">
        <v>0</v>
      </c>
      <c r="Y306" s="30">
        <v>0</v>
      </c>
      <c r="Z306" s="63">
        <f t="shared" si="81"/>
        <v>0.4</v>
      </c>
      <c r="AA306" s="34">
        <f t="shared" si="82"/>
        <v>0</v>
      </c>
      <c r="AB306" s="12">
        <f t="shared" si="83"/>
        <v>0.4</v>
      </c>
      <c r="AC306" s="75">
        <f t="shared" si="84"/>
        <v>0.4</v>
      </c>
    </row>
    <row r="307" spans="1:29" outlineLevel="1" x14ac:dyDescent="0.2">
      <c r="A307" s="120" t="s">
        <v>601</v>
      </c>
      <c r="B307" s="10"/>
      <c r="C307" s="10"/>
      <c r="D307" s="10"/>
      <c r="E307" s="10"/>
      <c r="F307" s="10"/>
      <c r="G307" s="67"/>
      <c r="H307" s="10"/>
      <c r="I307" s="57"/>
      <c r="J307" s="57"/>
      <c r="K307" s="57"/>
      <c r="L307" s="58"/>
      <c r="M307" s="27"/>
      <c r="N307" s="90"/>
      <c r="O307" s="91"/>
      <c r="P307" s="23"/>
      <c r="Q307" s="11"/>
      <c r="R307" s="11"/>
      <c r="S307" s="12"/>
      <c r="T307" s="27"/>
      <c r="U307" s="23"/>
      <c r="V307" s="11"/>
      <c r="W307" s="11"/>
      <c r="X307" s="12"/>
      <c r="Y307" s="30"/>
      <c r="Z307" s="63"/>
      <c r="AA307" s="34">
        <f>SUBTOTAL(9,AA293:AA306)</f>
        <v>117.3</v>
      </c>
      <c r="AB307" s="12">
        <f>SUBTOTAL(9,AB293:AB306)</f>
        <v>201.4</v>
      </c>
      <c r="AC307" s="75">
        <f>SUBTOTAL(9,AC293:AC306)</f>
        <v>318.7</v>
      </c>
    </row>
    <row r="308" spans="1:29" outlineLevel="2" x14ac:dyDescent="0.2">
      <c r="A308" s="9" t="s">
        <v>492</v>
      </c>
      <c r="B308" s="10" t="s">
        <v>14</v>
      </c>
      <c r="C308" s="10" t="s">
        <v>48</v>
      </c>
      <c r="D308" s="10" t="s">
        <v>246</v>
      </c>
      <c r="E308" s="10" t="s">
        <v>247</v>
      </c>
      <c r="F308" s="10" t="s">
        <v>248</v>
      </c>
      <c r="G308" s="67">
        <v>6</v>
      </c>
      <c r="H308" s="10" t="s">
        <v>249</v>
      </c>
      <c r="I308" s="57">
        <v>0.39460000000000001</v>
      </c>
      <c r="J308" s="57">
        <f>I308*13.5</f>
        <v>5.3270999999999997</v>
      </c>
      <c r="K308" s="57">
        <v>0</v>
      </c>
      <c r="L308" s="58">
        <f>I308*4.5</f>
        <v>1.7757000000000001</v>
      </c>
      <c r="M308" s="27">
        <v>0</v>
      </c>
      <c r="N308" s="90">
        <f t="shared" ref="N308:N326" si="85">J308*10/3/G308</f>
        <v>2.9595000000000002</v>
      </c>
      <c r="O308" s="91">
        <f t="shared" ref="O308:O326" si="86">L308*10/3/G308</f>
        <v>0.98650000000000004</v>
      </c>
      <c r="P308" s="23">
        <v>100</v>
      </c>
      <c r="Q308" s="11">
        <v>2</v>
      </c>
      <c r="R308" s="11">
        <v>0</v>
      </c>
      <c r="S308" s="12">
        <v>5</v>
      </c>
      <c r="T308" s="27">
        <v>0</v>
      </c>
      <c r="U308" s="23">
        <v>10</v>
      </c>
      <c r="V308" s="11">
        <v>0.33</v>
      </c>
      <c r="W308" s="11">
        <v>0</v>
      </c>
      <c r="X308" s="12">
        <v>0.5</v>
      </c>
      <c r="Y308" s="30">
        <v>0</v>
      </c>
      <c r="Z308" s="63">
        <f t="shared" ref="Z308:Z326" si="87">J308*(Q308+V308)+L308*(S308+X308)</f>
        <v>22.178493000000003</v>
      </c>
      <c r="AA308" s="34">
        <f t="shared" ref="AA308:AA326" si="88">J308*Q308+L308*S308</f>
        <v>19.532699999999998</v>
      </c>
      <c r="AB308" s="12">
        <f t="shared" ref="AB308:AB326" si="89">J308*V308+L308*X308</f>
        <v>2.6457930000000003</v>
      </c>
      <c r="AC308" s="75">
        <f t="shared" ref="AC308:AC326" si="90">Z308</f>
        <v>22.178493000000003</v>
      </c>
    </row>
    <row r="309" spans="1:29" outlineLevel="2" x14ac:dyDescent="0.2">
      <c r="A309" s="9" t="s">
        <v>492</v>
      </c>
      <c r="B309" s="10" t="s">
        <v>80</v>
      </c>
      <c r="C309" s="10" t="s">
        <v>48</v>
      </c>
      <c r="D309" s="10" t="s">
        <v>246</v>
      </c>
      <c r="E309" s="10" t="s">
        <v>247</v>
      </c>
      <c r="F309" s="10" t="s">
        <v>248</v>
      </c>
      <c r="G309" s="67">
        <v>6</v>
      </c>
      <c r="H309" s="10" t="s">
        <v>249</v>
      </c>
      <c r="I309" s="57">
        <v>0.39460000000000001</v>
      </c>
      <c r="J309" s="57">
        <f>I309*13.5</f>
        <v>5.3270999999999997</v>
      </c>
      <c r="K309" s="57">
        <v>0</v>
      </c>
      <c r="L309" s="58">
        <f>I309*4.5</f>
        <v>1.7757000000000001</v>
      </c>
      <c r="M309" s="27">
        <v>0</v>
      </c>
      <c r="N309" s="90">
        <f t="shared" si="85"/>
        <v>2.9595000000000002</v>
      </c>
      <c r="O309" s="91">
        <f t="shared" si="86"/>
        <v>0.98650000000000004</v>
      </c>
      <c r="P309" s="23">
        <v>40</v>
      </c>
      <c r="Q309" s="11">
        <v>1</v>
      </c>
      <c r="R309" s="11">
        <v>0</v>
      </c>
      <c r="S309" s="12">
        <v>2</v>
      </c>
      <c r="T309" s="27">
        <v>0</v>
      </c>
      <c r="U309" s="23">
        <v>10</v>
      </c>
      <c r="V309" s="11">
        <v>0.17</v>
      </c>
      <c r="W309" s="11">
        <v>0</v>
      </c>
      <c r="X309" s="12">
        <v>0.5</v>
      </c>
      <c r="Y309" s="30">
        <v>0</v>
      </c>
      <c r="Z309" s="63">
        <f t="shared" si="87"/>
        <v>10.671956999999999</v>
      </c>
      <c r="AA309" s="34">
        <f t="shared" si="88"/>
        <v>8.8784999999999989</v>
      </c>
      <c r="AB309" s="12">
        <f t="shared" si="89"/>
        <v>1.7934570000000001</v>
      </c>
      <c r="AC309" s="75">
        <f t="shared" si="90"/>
        <v>10.671956999999999</v>
      </c>
    </row>
    <row r="310" spans="1:29" outlineLevel="2" x14ac:dyDescent="0.2">
      <c r="A310" s="9" t="s">
        <v>492</v>
      </c>
      <c r="B310" s="10" t="s">
        <v>85</v>
      </c>
      <c r="C310" s="10" t="s">
        <v>48</v>
      </c>
      <c r="D310" s="10" t="s">
        <v>246</v>
      </c>
      <c r="E310" s="10" t="s">
        <v>247</v>
      </c>
      <c r="F310" s="10" t="s">
        <v>248</v>
      </c>
      <c r="G310" s="67">
        <v>6</v>
      </c>
      <c r="H310" s="10" t="s">
        <v>249</v>
      </c>
      <c r="I310" s="57">
        <v>0.39460000000000001</v>
      </c>
      <c r="J310" s="57">
        <f>I310*13.5</f>
        <v>5.3270999999999997</v>
      </c>
      <c r="K310" s="57">
        <v>0</v>
      </c>
      <c r="L310" s="58">
        <f>I310*4.5</f>
        <v>1.7757000000000001</v>
      </c>
      <c r="M310" s="27">
        <v>0</v>
      </c>
      <c r="N310" s="90">
        <f t="shared" si="85"/>
        <v>2.9595000000000002</v>
      </c>
      <c r="O310" s="91">
        <f t="shared" si="86"/>
        <v>0.98650000000000004</v>
      </c>
      <c r="P310" s="23">
        <v>40</v>
      </c>
      <c r="Q310" s="11">
        <v>1</v>
      </c>
      <c r="R310" s="11">
        <v>0</v>
      </c>
      <c r="S310" s="12">
        <v>2</v>
      </c>
      <c r="T310" s="27">
        <v>0</v>
      </c>
      <c r="U310" s="23">
        <v>10</v>
      </c>
      <c r="V310" s="11">
        <v>0.17</v>
      </c>
      <c r="W310" s="11">
        <v>0</v>
      </c>
      <c r="X310" s="12">
        <v>0.5</v>
      </c>
      <c r="Y310" s="30">
        <v>0</v>
      </c>
      <c r="Z310" s="63">
        <f t="shared" si="87"/>
        <v>10.671956999999999</v>
      </c>
      <c r="AA310" s="34">
        <f t="shared" si="88"/>
        <v>8.8784999999999989</v>
      </c>
      <c r="AB310" s="12">
        <f t="shared" si="89"/>
        <v>1.7934570000000001</v>
      </c>
      <c r="AC310" s="75">
        <f t="shared" si="90"/>
        <v>10.671956999999999</v>
      </c>
    </row>
    <row r="311" spans="1:29" outlineLevel="2" x14ac:dyDescent="0.2">
      <c r="A311" s="9" t="s">
        <v>492</v>
      </c>
      <c r="B311" s="10" t="s">
        <v>8</v>
      </c>
      <c r="C311" s="10" t="s">
        <v>48</v>
      </c>
      <c r="D311" s="10" t="s">
        <v>246</v>
      </c>
      <c r="E311" s="10" t="s">
        <v>247</v>
      </c>
      <c r="F311" s="10" t="s">
        <v>248</v>
      </c>
      <c r="G311" s="67">
        <v>6</v>
      </c>
      <c r="H311" s="10" t="s">
        <v>249</v>
      </c>
      <c r="I311" s="57">
        <v>0.39460000000000001</v>
      </c>
      <c r="J311" s="57">
        <f>I311*13.5</f>
        <v>5.3270999999999997</v>
      </c>
      <c r="K311" s="57">
        <v>0</v>
      </c>
      <c r="L311" s="58">
        <f>I311*4.5</f>
        <v>1.7757000000000001</v>
      </c>
      <c r="M311" s="27">
        <v>0</v>
      </c>
      <c r="N311" s="90">
        <f t="shared" si="85"/>
        <v>2.9595000000000002</v>
      </c>
      <c r="O311" s="91">
        <f t="shared" si="86"/>
        <v>0.98650000000000004</v>
      </c>
      <c r="P311" s="23">
        <v>80</v>
      </c>
      <c r="Q311" s="11">
        <v>1</v>
      </c>
      <c r="R311" s="11">
        <v>0</v>
      </c>
      <c r="S311" s="12">
        <v>4</v>
      </c>
      <c r="T311" s="27">
        <v>0</v>
      </c>
      <c r="U311" s="23">
        <v>10</v>
      </c>
      <c r="V311" s="11">
        <v>0.33</v>
      </c>
      <c r="W311" s="11">
        <v>0</v>
      </c>
      <c r="X311" s="12">
        <v>0.5</v>
      </c>
      <c r="Y311" s="30">
        <v>0</v>
      </c>
      <c r="Z311" s="63">
        <f t="shared" si="87"/>
        <v>15.075693000000001</v>
      </c>
      <c r="AA311" s="34">
        <f t="shared" si="88"/>
        <v>12.4299</v>
      </c>
      <c r="AB311" s="12">
        <f t="shared" si="89"/>
        <v>2.6457930000000003</v>
      </c>
      <c r="AC311" s="75">
        <f t="shared" si="90"/>
        <v>15.075693000000001</v>
      </c>
    </row>
    <row r="312" spans="1:29" outlineLevel="2" x14ac:dyDescent="0.2">
      <c r="A312" s="9" t="s">
        <v>492</v>
      </c>
      <c r="B312" s="10" t="s">
        <v>14</v>
      </c>
      <c r="C312" s="10" t="s">
        <v>13</v>
      </c>
      <c r="D312" s="10" t="s">
        <v>493</v>
      </c>
      <c r="E312" s="10" t="s">
        <v>512</v>
      </c>
      <c r="F312" s="10" t="s">
        <v>513</v>
      </c>
      <c r="G312" s="67">
        <v>6</v>
      </c>
      <c r="H312" s="10" t="s">
        <v>37</v>
      </c>
      <c r="I312" s="57">
        <v>0.5</v>
      </c>
      <c r="J312" s="57">
        <f>(4.5+$AE$5)*I312</f>
        <v>4.5</v>
      </c>
      <c r="K312" s="57">
        <v>2</v>
      </c>
      <c r="L312" s="58">
        <f>9*I312</f>
        <v>4.5</v>
      </c>
      <c r="M312" s="27">
        <v>0</v>
      </c>
      <c r="N312" s="90">
        <f t="shared" si="85"/>
        <v>2.5</v>
      </c>
      <c r="O312" s="91">
        <f t="shared" si="86"/>
        <v>2.5</v>
      </c>
      <c r="P312" s="23">
        <v>0</v>
      </c>
      <c r="Q312" s="11">
        <v>0</v>
      </c>
      <c r="R312" s="11">
        <v>0</v>
      </c>
      <c r="S312" s="12">
        <v>0</v>
      </c>
      <c r="T312" s="27">
        <v>0</v>
      </c>
      <c r="U312" s="23">
        <v>8</v>
      </c>
      <c r="V312" s="11">
        <v>0.2</v>
      </c>
      <c r="W312" s="11">
        <v>0</v>
      </c>
      <c r="X312" s="12">
        <v>0.4</v>
      </c>
      <c r="Y312" s="30">
        <v>0</v>
      </c>
      <c r="Z312" s="63">
        <f t="shared" si="87"/>
        <v>2.7</v>
      </c>
      <c r="AA312" s="34">
        <f t="shared" si="88"/>
        <v>0</v>
      </c>
      <c r="AB312" s="12">
        <f t="shared" si="89"/>
        <v>2.7</v>
      </c>
      <c r="AC312" s="75">
        <f t="shared" si="90"/>
        <v>2.7</v>
      </c>
    </row>
    <row r="313" spans="1:29" outlineLevel="2" x14ac:dyDescent="0.2">
      <c r="A313" s="103" t="s">
        <v>492</v>
      </c>
      <c r="B313" s="10" t="s">
        <v>80</v>
      </c>
      <c r="C313" s="10" t="s">
        <v>13</v>
      </c>
      <c r="D313" s="10" t="s">
        <v>493</v>
      </c>
      <c r="E313" s="10" t="s">
        <v>512</v>
      </c>
      <c r="F313" s="10" t="s">
        <v>513</v>
      </c>
      <c r="G313" s="67">
        <v>6</v>
      </c>
      <c r="H313" s="10" t="s">
        <v>37</v>
      </c>
      <c r="I313" s="57">
        <v>0.5</v>
      </c>
      <c r="J313" s="57">
        <f>(4.5+$AE$5)*I313</f>
        <v>4.5</v>
      </c>
      <c r="K313" s="57">
        <v>2</v>
      </c>
      <c r="L313" s="58">
        <f>9*I313</f>
        <v>4.5</v>
      </c>
      <c r="M313" s="27">
        <v>0</v>
      </c>
      <c r="N313" s="90">
        <f t="shared" si="85"/>
        <v>2.5</v>
      </c>
      <c r="O313" s="91">
        <f t="shared" si="86"/>
        <v>2.5</v>
      </c>
      <c r="P313" s="23">
        <v>0</v>
      </c>
      <c r="Q313" s="11">
        <v>0</v>
      </c>
      <c r="R313" s="11">
        <v>0</v>
      </c>
      <c r="S313" s="12">
        <v>0</v>
      </c>
      <c r="T313" s="27">
        <v>0</v>
      </c>
      <c r="U313" s="23">
        <v>8</v>
      </c>
      <c r="V313" s="11">
        <v>0.2</v>
      </c>
      <c r="W313" s="11">
        <v>0</v>
      </c>
      <c r="X313" s="12">
        <v>0.4</v>
      </c>
      <c r="Y313" s="30">
        <v>0</v>
      </c>
      <c r="Z313" s="63">
        <f t="shared" si="87"/>
        <v>2.7</v>
      </c>
      <c r="AA313" s="34">
        <f t="shared" si="88"/>
        <v>0</v>
      </c>
      <c r="AB313" s="12">
        <f t="shared" si="89"/>
        <v>2.7</v>
      </c>
      <c r="AC313" s="75">
        <f t="shared" si="90"/>
        <v>2.7</v>
      </c>
    </row>
    <row r="314" spans="1:29" outlineLevel="2" x14ac:dyDescent="0.2">
      <c r="A314" s="9" t="s">
        <v>492</v>
      </c>
      <c r="B314" s="10" t="s">
        <v>39</v>
      </c>
      <c r="C314" s="10" t="s">
        <v>13</v>
      </c>
      <c r="D314" s="10" t="s">
        <v>493</v>
      </c>
      <c r="E314" s="10" t="s">
        <v>512</v>
      </c>
      <c r="F314" s="10" t="s">
        <v>513</v>
      </c>
      <c r="G314" s="67">
        <v>6</v>
      </c>
      <c r="H314" s="10" t="s">
        <v>37</v>
      </c>
      <c r="I314" s="57">
        <v>0.5</v>
      </c>
      <c r="J314" s="57">
        <f>(4.5+$AE$5)*I314</f>
        <v>4.5</v>
      </c>
      <c r="K314" s="57">
        <v>2</v>
      </c>
      <c r="L314" s="58">
        <f>9*I314</f>
        <v>4.5</v>
      </c>
      <c r="M314" s="27">
        <v>0</v>
      </c>
      <c r="N314" s="90">
        <f t="shared" si="85"/>
        <v>2.5</v>
      </c>
      <c r="O314" s="91">
        <f t="shared" si="86"/>
        <v>2.5</v>
      </c>
      <c r="P314" s="23">
        <v>0</v>
      </c>
      <c r="Q314" s="11">
        <v>0</v>
      </c>
      <c r="R314" s="11">
        <v>0</v>
      </c>
      <c r="S314" s="12">
        <v>0</v>
      </c>
      <c r="T314" s="27">
        <v>0</v>
      </c>
      <c r="U314" s="23">
        <v>8</v>
      </c>
      <c r="V314" s="11">
        <v>0.2</v>
      </c>
      <c r="W314" s="11">
        <v>0</v>
      </c>
      <c r="X314" s="12">
        <v>0.4</v>
      </c>
      <c r="Y314" s="30">
        <v>0</v>
      </c>
      <c r="Z314" s="63">
        <f t="shared" si="87"/>
        <v>2.7</v>
      </c>
      <c r="AA314" s="34">
        <f t="shared" si="88"/>
        <v>0</v>
      </c>
      <c r="AB314" s="12">
        <f t="shared" si="89"/>
        <v>2.7</v>
      </c>
      <c r="AC314" s="75">
        <f t="shared" si="90"/>
        <v>2.7</v>
      </c>
    </row>
    <row r="315" spans="1:29" outlineLevel="2" x14ac:dyDescent="0.2">
      <c r="A315" s="9" t="s">
        <v>492</v>
      </c>
      <c r="B315" s="10" t="s">
        <v>85</v>
      </c>
      <c r="C315" s="10" t="s">
        <v>13</v>
      </c>
      <c r="D315" s="10" t="s">
        <v>493</v>
      </c>
      <c r="E315" s="10" t="s">
        <v>512</v>
      </c>
      <c r="F315" s="10" t="s">
        <v>513</v>
      </c>
      <c r="G315" s="67">
        <v>6</v>
      </c>
      <c r="H315" s="10" t="s">
        <v>37</v>
      </c>
      <c r="I315" s="57">
        <v>0.5</v>
      </c>
      <c r="J315" s="57">
        <f>(4.5+$AE$5)*I315</f>
        <v>4.5</v>
      </c>
      <c r="K315" s="57">
        <v>2</v>
      </c>
      <c r="L315" s="58">
        <f>9*I315</f>
        <v>4.5</v>
      </c>
      <c r="M315" s="27">
        <v>0</v>
      </c>
      <c r="N315" s="90">
        <f t="shared" si="85"/>
        <v>2.5</v>
      </c>
      <c r="O315" s="91">
        <f t="shared" si="86"/>
        <v>2.5</v>
      </c>
      <c r="P315" s="23">
        <v>0</v>
      </c>
      <c r="Q315" s="11">
        <v>0</v>
      </c>
      <c r="R315" s="11">
        <v>0</v>
      </c>
      <c r="S315" s="12">
        <v>0</v>
      </c>
      <c r="T315" s="27">
        <v>0</v>
      </c>
      <c r="U315" s="23">
        <v>8</v>
      </c>
      <c r="V315" s="11">
        <v>0.2</v>
      </c>
      <c r="W315" s="11">
        <v>0</v>
      </c>
      <c r="X315" s="12">
        <v>0.4</v>
      </c>
      <c r="Y315" s="30">
        <v>0</v>
      </c>
      <c r="Z315" s="63">
        <f t="shared" si="87"/>
        <v>2.7</v>
      </c>
      <c r="AA315" s="34">
        <f t="shared" si="88"/>
        <v>0</v>
      </c>
      <c r="AB315" s="12">
        <f t="shared" si="89"/>
        <v>2.7</v>
      </c>
      <c r="AC315" s="75">
        <f t="shared" si="90"/>
        <v>2.7</v>
      </c>
    </row>
    <row r="316" spans="1:29" outlineLevel="2" x14ac:dyDescent="0.2">
      <c r="A316" s="9" t="s">
        <v>492</v>
      </c>
      <c r="B316" s="10" t="s">
        <v>8</v>
      </c>
      <c r="C316" s="10" t="s">
        <v>13</v>
      </c>
      <c r="D316" s="10" t="s">
        <v>493</v>
      </c>
      <c r="E316" s="10" t="s">
        <v>512</v>
      </c>
      <c r="F316" s="10" t="s">
        <v>513</v>
      </c>
      <c r="G316" s="67">
        <v>6</v>
      </c>
      <c r="H316" s="10" t="s">
        <v>37</v>
      </c>
      <c r="I316" s="57">
        <v>0.5</v>
      </c>
      <c r="J316" s="57">
        <f>(4.5+$AE$5)*I316</f>
        <v>4.5</v>
      </c>
      <c r="K316" s="57">
        <v>2</v>
      </c>
      <c r="L316" s="58">
        <f>9*I316</f>
        <v>4.5</v>
      </c>
      <c r="M316" s="27">
        <v>0</v>
      </c>
      <c r="N316" s="90">
        <f t="shared" si="85"/>
        <v>2.5</v>
      </c>
      <c r="O316" s="91">
        <f t="shared" si="86"/>
        <v>2.5</v>
      </c>
      <c r="P316" s="23">
        <v>0</v>
      </c>
      <c r="Q316" s="11">
        <v>0</v>
      </c>
      <c r="R316" s="11">
        <v>0</v>
      </c>
      <c r="S316" s="12">
        <v>0</v>
      </c>
      <c r="T316" s="27">
        <v>0</v>
      </c>
      <c r="U316" s="23">
        <v>8</v>
      </c>
      <c r="V316" s="11">
        <v>0.2</v>
      </c>
      <c r="W316" s="11">
        <v>0</v>
      </c>
      <c r="X316" s="12">
        <v>0.4</v>
      </c>
      <c r="Y316" s="30">
        <v>0</v>
      </c>
      <c r="Z316" s="63">
        <f t="shared" si="87"/>
        <v>2.7</v>
      </c>
      <c r="AA316" s="34">
        <f t="shared" si="88"/>
        <v>0</v>
      </c>
      <c r="AB316" s="12">
        <f t="shared" si="89"/>
        <v>2.7</v>
      </c>
      <c r="AC316" s="75">
        <f t="shared" si="90"/>
        <v>2.7</v>
      </c>
    </row>
    <row r="317" spans="1:29" outlineLevel="2" x14ac:dyDescent="0.2">
      <c r="A317" s="9" t="s">
        <v>492</v>
      </c>
      <c r="B317" s="10" t="s">
        <v>14</v>
      </c>
      <c r="C317" s="10" t="s">
        <v>103</v>
      </c>
      <c r="D317" s="10" t="s">
        <v>494</v>
      </c>
      <c r="E317" s="10" t="s">
        <v>495</v>
      </c>
      <c r="F317" s="10" t="s">
        <v>496</v>
      </c>
      <c r="G317" s="67">
        <v>6</v>
      </c>
      <c r="H317" s="10" t="s">
        <v>102</v>
      </c>
      <c r="I317" s="57">
        <v>1</v>
      </c>
      <c r="J317" s="57">
        <v>9</v>
      </c>
      <c r="K317" s="57">
        <v>0</v>
      </c>
      <c r="L317" s="58">
        <v>9</v>
      </c>
      <c r="M317" s="27">
        <v>0</v>
      </c>
      <c r="N317" s="90">
        <f t="shared" si="85"/>
        <v>5</v>
      </c>
      <c r="O317" s="91">
        <f t="shared" si="86"/>
        <v>5</v>
      </c>
      <c r="P317" s="23">
        <v>40</v>
      </c>
      <c r="Q317" s="11">
        <v>1</v>
      </c>
      <c r="R317" s="11">
        <v>0</v>
      </c>
      <c r="S317" s="12">
        <v>2</v>
      </c>
      <c r="T317" s="27">
        <v>0</v>
      </c>
      <c r="U317" s="23">
        <v>0</v>
      </c>
      <c r="V317" s="11">
        <v>0</v>
      </c>
      <c r="W317" s="11">
        <v>0</v>
      </c>
      <c r="X317" s="12">
        <v>0</v>
      </c>
      <c r="Y317" s="30">
        <v>0</v>
      </c>
      <c r="Z317" s="63">
        <f t="shared" si="87"/>
        <v>27</v>
      </c>
      <c r="AA317" s="34">
        <f t="shared" si="88"/>
        <v>27</v>
      </c>
      <c r="AB317" s="12">
        <f t="shared" si="89"/>
        <v>0</v>
      </c>
      <c r="AC317" s="75">
        <f t="shared" si="90"/>
        <v>27</v>
      </c>
    </row>
    <row r="318" spans="1:29" outlineLevel="2" x14ac:dyDescent="0.2">
      <c r="A318" s="9" t="s">
        <v>492</v>
      </c>
      <c r="B318" s="10" t="s">
        <v>39</v>
      </c>
      <c r="C318" s="10" t="s">
        <v>61</v>
      </c>
      <c r="D318" s="10" t="s">
        <v>497</v>
      </c>
      <c r="E318" s="10" t="s">
        <v>498</v>
      </c>
      <c r="F318" s="10" t="s">
        <v>499</v>
      </c>
      <c r="G318" s="67">
        <v>6</v>
      </c>
      <c r="H318" s="10" t="s">
        <v>47</v>
      </c>
      <c r="I318" s="57">
        <v>1</v>
      </c>
      <c r="J318" s="57">
        <v>13.5</v>
      </c>
      <c r="K318" s="57">
        <v>0</v>
      </c>
      <c r="L318" s="58">
        <v>4.5</v>
      </c>
      <c r="M318" s="27">
        <v>0</v>
      </c>
      <c r="N318" s="90">
        <f t="shared" si="85"/>
        <v>7.5</v>
      </c>
      <c r="O318" s="91">
        <f t="shared" si="86"/>
        <v>2.5</v>
      </c>
      <c r="P318" s="23">
        <v>0</v>
      </c>
      <c r="Q318" s="11">
        <v>0</v>
      </c>
      <c r="R318" s="11">
        <v>0</v>
      </c>
      <c r="S318" s="12">
        <v>0</v>
      </c>
      <c r="T318" s="27">
        <v>0</v>
      </c>
      <c r="U318" s="23">
        <v>40</v>
      </c>
      <c r="V318" s="11">
        <v>1</v>
      </c>
      <c r="W318" s="11">
        <v>0</v>
      </c>
      <c r="X318" s="12">
        <v>2</v>
      </c>
      <c r="Y318" s="30">
        <v>0</v>
      </c>
      <c r="Z318" s="63">
        <f t="shared" si="87"/>
        <v>22.5</v>
      </c>
      <c r="AA318" s="34">
        <f t="shared" si="88"/>
        <v>0</v>
      </c>
      <c r="AB318" s="12">
        <f t="shared" si="89"/>
        <v>22.5</v>
      </c>
      <c r="AC318" s="75">
        <f t="shared" si="90"/>
        <v>22.5</v>
      </c>
    </row>
    <row r="319" spans="1:29" outlineLevel="2" x14ac:dyDescent="0.2">
      <c r="A319" s="9" t="s">
        <v>492</v>
      </c>
      <c r="B319" s="10" t="s">
        <v>39</v>
      </c>
      <c r="C319" s="10" t="s">
        <v>27</v>
      </c>
      <c r="D319" s="10" t="s">
        <v>500</v>
      </c>
      <c r="E319" s="10" t="s">
        <v>501</v>
      </c>
      <c r="F319" s="10" t="s">
        <v>502</v>
      </c>
      <c r="G319" s="67">
        <v>6</v>
      </c>
      <c r="H319" s="10" t="s">
        <v>18</v>
      </c>
      <c r="I319" s="57">
        <v>1</v>
      </c>
      <c r="J319" s="57">
        <v>13.5</v>
      </c>
      <c r="K319" s="57">
        <v>0</v>
      </c>
      <c r="L319" s="58">
        <v>4.5</v>
      </c>
      <c r="M319" s="27">
        <v>0</v>
      </c>
      <c r="N319" s="90">
        <f t="shared" si="85"/>
        <v>7.5</v>
      </c>
      <c r="O319" s="91">
        <f t="shared" si="86"/>
        <v>2.5</v>
      </c>
      <c r="P319" s="23">
        <v>20</v>
      </c>
      <c r="Q319" s="11">
        <v>1</v>
      </c>
      <c r="R319" s="11">
        <v>0</v>
      </c>
      <c r="S319" s="12">
        <v>1</v>
      </c>
      <c r="T319" s="27">
        <v>0</v>
      </c>
      <c r="U319" s="23">
        <v>0</v>
      </c>
      <c r="V319" s="11">
        <v>0</v>
      </c>
      <c r="W319" s="11">
        <v>0</v>
      </c>
      <c r="X319" s="12">
        <v>0</v>
      </c>
      <c r="Y319" s="30">
        <v>0</v>
      </c>
      <c r="Z319" s="63">
        <f t="shared" si="87"/>
        <v>18</v>
      </c>
      <c r="AA319" s="34">
        <f t="shared" si="88"/>
        <v>18</v>
      </c>
      <c r="AB319" s="12">
        <f t="shared" si="89"/>
        <v>0</v>
      </c>
      <c r="AC319" s="75">
        <f t="shared" si="90"/>
        <v>18</v>
      </c>
    </row>
    <row r="320" spans="1:29" outlineLevel="2" x14ac:dyDescent="0.2">
      <c r="A320" s="9" t="s">
        <v>492</v>
      </c>
      <c r="B320" s="10" t="s">
        <v>39</v>
      </c>
      <c r="C320" s="10" t="s">
        <v>43</v>
      </c>
      <c r="D320" s="10" t="s">
        <v>503</v>
      </c>
      <c r="E320" s="10" t="s">
        <v>504</v>
      </c>
      <c r="F320" s="10" t="s">
        <v>505</v>
      </c>
      <c r="G320" s="67">
        <v>6</v>
      </c>
      <c r="H320" s="10" t="s">
        <v>18</v>
      </c>
      <c r="I320" s="57">
        <v>1</v>
      </c>
      <c r="J320" s="57">
        <v>13.5</v>
      </c>
      <c r="K320" s="57">
        <v>0</v>
      </c>
      <c r="L320" s="58">
        <v>4.5</v>
      </c>
      <c r="M320" s="27">
        <v>0</v>
      </c>
      <c r="N320" s="90">
        <f t="shared" si="85"/>
        <v>7.5</v>
      </c>
      <c r="O320" s="91">
        <f t="shared" si="86"/>
        <v>2.5</v>
      </c>
      <c r="P320" s="23">
        <v>0</v>
      </c>
      <c r="Q320" s="11">
        <v>0</v>
      </c>
      <c r="R320" s="11">
        <v>0</v>
      </c>
      <c r="S320" s="12">
        <v>0</v>
      </c>
      <c r="T320" s="27">
        <v>0</v>
      </c>
      <c r="U320" s="23">
        <v>20</v>
      </c>
      <c r="V320" s="11">
        <v>1</v>
      </c>
      <c r="W320" s="11">
        <v>0</v>
      </c>
      <c r="X320" s="12">
        <v>1</v>
      </c>
      <c r="Y320" s="30">
        <v>0</v>
      </c>
      <c r="Z320" s="63">
        <f t="shared" si="87"/>
        <v>18</v>
      </c>
      <c r="AA320" s="34">
        <f t="shared" si="88"/>
        <v>0</v>
      </c>
      <c r="AB320" s="12">
        <f t="shared" si="89"/>
        <v>18</v>
      </c>
      <c r="AC320" s="75">
        <f t="shared" si="90"/>
        <v>18</v>
      </c>
    </row>
    <row r="321" spans="1:34" outlineLevel="2" x14ac:dyDescent="0.2">
      <c r="A321" s="9" t="s">
        <v>492</v>
      </c>
      <c r="B321" s="10" t="s">
        <v>39</v>
      </c>
      <c r="C321" s="10" t="s">
        <v>43</v>
      </c>
      <c r="D321" s="10" t="s">
        <v>506</v>
      </c>
      <c r="E321" s="10" t="s">
        <v>507</v>
      </c>
      <c r="F321" s="10" t="s">
        <v>508</v>
      </c>
      <c r="G321" s="67">
        <v>6</v>
      </c>
      <c r="H321" s="10" t="s">
        <v>18</v>
      </c>
      <c r="I321" s="57">
        <v>1</v>
      </c>
      <c r="J321" s="57">
        <v>0</v>
      </c>
      <c r="K321" s="57">
        <v>0</v>
      </c>
      <c r="L321" s="58">
        <v>18</v>
      </c>
      <c r="M321" s="27">
        <v>0</v>
      </c>
      <c r="N321" s="90">
        <f t="shared" si="85"/>
        <v>0</v>
      </c>
      <c r="O321" s="91">
        <f t="shared" si="86"/>
        <v>10</v>
      </c>
      <c r="P321" s="23">
        <v>0</v>
      </c>
      <c r="Q321" s="11">
        <v>0</v>
      </c>
      <c r="R321" s="11">
        <v>0</v>
      </c>
      <c r="S321" s="12">
        <v>0</v>
      </c>
      <c r="T321" s="27">
        <v>0</v>
      </c>
      <c r="U321" s="23">
        <v>20</v>
      </c>
      <c r="V321" s="11">
        <v>1</v>
      </c>
      <c r="W321" s="11">
        <v>0</v>
      </c>
      <c r="X321" s="12">
        <v>2</v>
      </c>
      <c r="Y321" s="30">
        <v>0</v>
      </c>
      <c r="Z321" s="63">
        <f t="shared" si="87"/>
        <v>36</v>
      </c>
      <c r="AA321" s="34">
        <f t="shared" si="88"/>
        <v>0</v>
      </c>
      <c r="AB321" s="12">
        <f t="shared" si="89"/>
        <v>36</v>
      </c>
      <c r="AC321" s="75">
        <f t="shared" si="90"/>
        <v>36</v>
      </c>
    </row>
    <row r="322" spans="1:34" outlineLevel="2" x14ac:dyDescent="0.2">
      <c r="A322" s="9" t="s">
        <v>492</v>
      </c>
      <c r="B322" s="10" t="s">
        <v>39</v>
      </c>
      <c r="C322" s="10" t="s">
        <v>13</v>
      </c>
      <c r="D322" s="10" t="s">
        <v>74</v>
      </c>
      <c r="E322" s="10" t="s">
        <v>10</v>
      </c>
      <c r="F322" s="10" t="s">
        <v>11</v>
      </c>
      <c r="G322" s="67">
        <v>24</v>
      </c>
      <c r="H322" s="10" t="s">
        <v>12</v>
      </c>
      <c r="I322" s="57">
        <v>1</v>
      </c>
      <c r="J322" s="57">
        <f>$AE$2</f>
        <v>0.54</v>
      </c>
      <c r="K322" s="57">
        <v>0</v>
      </c>
      <c r="L322" s="58">
        <v>0</v>
      </c>
      <c r="M322" s="27">
        <v>0</v>
      </c>
      <c r="N322" s="90">
        <f t="shared" si="85"/>
        <v>7.4999999999999997E-2</v>
      </c>
      <c r="O322" s="91">
        <f t="shared" si="86"/>
        <v>0</v>
      </c>
      <c r="P322" s="23">
        <v>2</v>
      </c>
      <c r="Q322" s="11">
        <f>P322</f>
        <v>2</v>
      </c>
      <c r="R322" s="11">
        <v>0</v>
      </c>
      <c r="S322" s="12">
        <v>0</v>
      </c>
      <c r="T322" s="27">
        <v>0</v>
      </c>
      <c r="U322" s="23">
        <v>3</v>
      </c>
      <c r="V322" s="11">
        <f>U322</f>
        <v>3</v>
      </c>
      <c r="W322" s="11">
        <v>0</v>
      </c>
      <c r="X322" s="12">
        <v>0</v>
      </c>
      <c r="Y322" s="30">
        <v>0</v>
      </c>
      <c r="Z322" s="63">
        <f t="shared" si="87"/>
        <v>2.7</v>
      </c>
      <c r="AA322" s="34">
        <f t="shared" si="88"/>
        <v>1.08</v>
      </c>
      <c r="AB322" s="12">
        <f t="shared" si="89"/>
        <v>1.62</v>
      </c>
      <c r="AC322" s="75">
        <f t="shared" si="90"/>
        <v>2.7</v>
      </c>
    </row>
    <row r="323" spans="1:34" outlineLevel="2" x14ac:dyDescent="0.2">
      <c r="A323" s="9" t="s">
        <v>492</v>
      </c>
      <c r="B323" s="10" t="s">
        <v>75</v>
      </c>
      <c r="C323" s="10" t="s">
        <v>19</v>
      </c>
      <c r="D323" s="10" t="s">
        <v>509</v>
      </c>
      <c r="E323" s="10" t="s">
        <v>498</v>
      </c>
      <c r="F323" s="10" t="s">
        <v>510</v>
      </c>
      <c r="G323" s="67">
        <v>5</v>
      </c>
      <c r="H323" s="10" t="s">
        <v>160</v>
      </c>
      <c r="I323" s="57">
        <v>1</v>
      </c>
      <c r="J323" s="57">
        <v>6.75</v>
      </c>
      <c r="K323" s="57">
        <v>0</v>
      </c>
      <c r="L323" s="58">
        <v>6.75</v>
      </c>
      <c r="M323" s="27">
        <v>0</v>
      </c>
      <c r="N323" s="90">
        <f t="shared" si="85"/>
        <v>4.5</v>
      </c>
      <c r="O323" s="91">
        <f t="shared" si="86"/>
        <v>4.5</v>
      </c>
      <c r="P323" s="23">
        <v>0</v>
      </c>
      <c r="Q323" s="11">
        <v>0</v>
      </c>
      <c r="R323" s="11">
        <v>0</v>
      </c>
      <c r="S323" s="12">
        <v>0</v>
      </c>
      <c r="T323" s="27">
        <v>0</v>
      </c>
      <c r="U323" s="23">
        <v>20</v>
      </c>
      <c r="V323" s="11">
        <v>1</v>
      </c>
      <c r="W323" s="11">
        <v>0</v>
      </c>
      <c r="X323" s="12">
        <v>2</v>
      </c>
      <c r="Y323" s="30">
        <v>0</v>
      </c>
      <c r="Z323" s="63">
        <f t="shared" si="87"/>
        <v>20.25</v>
      </c>
      <c r="AA323" s="34">
        <f t="shared" si="88"/>
        <v>0</v>
      </c>
      <c r="AB323" s="12">
        <f t="shared" si="89"/>
        <v>20.25</v>
      </c>
      <c r="AC323" s="75">
        <f t="shared" si="90"/>
        <v>20.25</v>
      </c>
    </row>
    <row r="324" spans="1:34" ht="12.75" outlineLevel="2" x14ac:dyDescent="0.2">
      <c r="A324" s="103" t="s">
        <v>492</v>
      </c>
      <c r="B324" s="10" t="s">
        <v>75</v>
      </c>
      <c r="C324" s="98" t="s">
        <v>23</v>
      </c>
      <c r="D324" s="441" t="s">
        <v>822</v>
      </c>
      <c r="E324" s="422" t="s">
        <v>820</v>
      </c>
      <c r="F324" s="422" t="s">
        <v>821</v>
      </c>
      <c r="G324" s="67">
        <v>5</v>
      </c>
      <c r="H324" s="10" t="s">
        <v>33</v>
      </c>
      <c r="I324" s="57">
        <v>0.25</v>
      </c>
      <c r="J324" s="57">
        <f>(9+$AE$5)*I324</f>
        <v>3.375</v>
      </c>
      <c r="K324" s="57">
        <v>0</v>
      </c>
      <c r="L324" s="58">
        <f>4.5*I324</f>
        <v>1.125</v>
      </c>
      <c r="M324" s="27"/>
      <c r="N324" s="90">
        <f t="shared" si="85"/>
        <v>2.25</v>
      </c>
      <c r="O324" s="91">
        <f t="shared" si="86"/>
        <v>0.75</v>
      </c>
      <c r="P324" s="23">
        <v>12</v>
      </c>
      <c r="Q324" s="11">
        <v>1</v>
      </c>
      <c r="R324" s="11"/>
      <c r="S324" s="12">
        <v>1</v>
      </c>
      <c r="T324" s="27"/>
      <c r="U324" s="23">
        <v>0</v>
      </c>
      <c r="V324" s="11">
        <v>0</v>
      </c>
      <c r="W324" s="11"/>
      <c r="X324" s="12">
        <v>0</v>
      </c>
      <c r="Y324" s="30"/>
      <c r="Z324" s="63">
        <f t="shared" si="87"/>
        <v>4.5</v>
      </c>
      <c r="AA324" s="34">
        <f t="shared" si="88"/>
        <v>4.5</v>
      </c>
      <c r="AB324" s="12">
        <f t="shared" si="89"/>
        <v>0</v>
      </c>
      <c r="AC324" s="75">
        <f t="shared" si="90"/>
        <v>4.5</v>
      </c>
      <c r="AF324"/>
      <c r="AG324" s="80"/>
      <c r="AH324" s="80"/>
    </row>
    <row r="325" spans="1:34" ht="12.75" outlineLevel="2" x14ac:dyDescent="0.2">
      <c r="A325" s="103" t="s">
        <v>492</v>
      </c>
      <c r="B325" s="10" t="s">
        <v>75</v>
      </c>
      <c r="C325" s="10" t="s">
        <v>23</v>
      </c>
      <c r="D325" s="10" t="s">
        <v>167</v>
      </c>
      <c r="E325" s="10" t="s">
        <v>168</v>
      </c>
      <c r="F325" s="10" t="s">
        <v>169</v>
      </c>
      <c r="G325" s="67">
        <v>15</v>
      </c>
      <c r="H325" s="10" t="s">
        <v>12</v>
      </c>
      <c r="I325" s="57">
        <v>1</v>
      </c>
      <c r="J325" s="57">
        <f>$AE$7</f>
        <v>0.54</v>
      </c>
      <c r="K325" s="57">
        <v>0</v>
      </c>
      <c r="L325" s="58">
        <v>0</v>
      </c>
      <c r="M325" s="27">
        <v>0</v>
      </c>
      <c r="N325" s="90">
        <f>J325*10/3/G325</f>
        <v>0.12000000000000001</v>
      </c>
      <c r="O325" s="91">
        <f>L325*10/3/G325</f>
        <v>0</v>
      </c>
      <c r="P325" s="23">
        <v>1</v>
      </c>
      <c r="Q325" s="11">
        <f>P325</f>
        <v>1</v>
      </c>
      <c r="R325" s="11">
        <v>0</v>
      </c>
      <c r="S325" s="12">
        <v>0</v>
      </c>
      <c r="T325" s="27">
        <v>0</v>
      </c>
      <c r="U325" s="23">
        <v>0</v>
      </c>
      <c r="V325" s="11">
        <f>U325</f>
        <v>0</v>
      </c>
      <c r="W325" s="11">
        <v>0</v>
      </c>
      <c r="X325" s="12">
        <v>0</v>
      </c>
      <c r="Y325" s="30">
        <v>0</v>
      </c>
      <c r="Z325" s="63">
        <f>J325*(Q325+V325)+L325*(S325+X325)</f>
        <v>0.54</v>
      </c>
      <c r="AA325" s="34">
        <f>J325*Q325+L325*S325</f>
        <v>0.54</v>
      </c>
      <c r="AB325" s="12">
        <f>J325*V325+L325*X325</f>
        <v>0</v>
      </c>
      <c r="AC325" s="75">
        <f>Z325</f>
        <v>0.54</v>
      </c>
      <c r="AF325"/>
      <c r="AG325" s="80"/>
      <c r="AH325" s="80"/>
    </row>
    <row r="326" spans="1:34" outlineLevel="2" x14ac:dyDescent="0.2">
      <c r="A326" s="9" t="s">
        <v>492</v>
      </c>
      <c r="B326" s="10" t="s">
        <v>39</v>
      </c>
      <c r="C326" s="10" t="s">
        <v>13</v>
      </c>
      <c r="D326" s="10" t="s">
        <v>34</v>
      </c>
      <c r="E326" s="10" t="s">
        <v>35</v>
      </c>
      <c r="F326" s="10" t="s">
        <v>36</v>
      </c>
      <c r="G326" s="67">
        <v>12</v>
      </c>
      <c r="H326" s="10" t="s">
        <v>37</v>
      </c>
      <c r="I326" s="57">
        <v>1</v>
      </c>
      <c r="J326" s="57">
        <f>$AE$3</f>
        <v>0.05</v>
      </c>
      <c r="K326" s="57">
        <v>0</v>
      </c>
      <c r="L326" s="58">
        <v>0</v>
      </c>
      <c r="M326" s="27">
        <v>0</v>
      </c>
      <c r="N326" s="90">
        <f t="shared" si="85"/>
        <v>1.3888888888888888E-2</v>
      </c>
      <c r="O326" s="91">
        <f t="shared" si="86"/>
        <v>0</v>
      </c>
      <c r="P326" s="23">
        <v>0</v>
      </c>
      <c r="Q326" s="11">
        <v>0</v>
      </c>
      <c r="R326" s="11">
        <v>0</v>
      </c>
      <c r="S326" s="12">
        <v>0</v>
      </c>
      <c r="T326" s="27">
        <v>0</v>
      </c>
      <c r="U326" s="23">
        <v>3</v>
      </c>
      <c r="V326" s="11">
        <v>3</v>
      </c>
      <c r="W326" s="11">
        <v>0</v>
      </c>
      <c r="X326" s="12">
        <v>0</v>
      </c>
      <c r="Y326" s="30">
        <v>0</v>
      </c>
      <c r="Z326" s="63">
        <f t="shared" si="87"/>
        <v>0.15000000000000002</v>
      </c>
      <c r="AA326" s="34">
        <f t="shared" si="88"/>
        <v>0</v>
      </c>
      <c r="AB326" s="12">
        <f t="shared" si="89"/>
        <v>0.15000000000000002</v>
      </c>
      <c r="AC326" s="75">
        <f t="shared" si="90"/>
        <v>0.15000000000000002</v>
      </c>
    </row>
    <row r="327" spans="1:34" outlineLevel="1" x14ac:dyDescent="0.2">
      <c r="A327" s="120" t="s">
        <v>602</v>
      </c>
      <c r="B327" s="10"/>
      <c r="C327" s="10"/>
      <c r="D327" s="10"/>
      <c r="E327" s="10"/>
      <c r="F327" s="10"/>
      <c r="G327" s="67"/>
      <c r="H327" s="10"/>
      <c r="I327" s="57"/>
      <c r="J327" s="57"/>
      <c r="K327" s="57"/>
      <c r="L327" s="58"/>
      <c r="M327" s="27"/>
      <c r="N327" s="90"/>
      <c r="O327" s="91"/>
      <c r="P327" s="23"/>
      <c r="Q327" s="11"/>
      <c r="R327" s="11"/>
      <c r="S327" s="12"/>
      <c r="T327" s="27"/>
      <c r="U327" s="23"/>
      <c r="V327" s="11"/>
      <c r="W327" s="11"/>
      <c r="X327" s="12"/>
      <c r="Y327" s="30"/>
      <c r="Z327" s="63"/>
      <c r="AA327" s="34">
        <f>SUBTOTAL(9,AA308:AA326)</f>
        <v>100.8396</v>
      </c>
      <c r="AB327" s="12">
        <f>SUBTOTAL(9,AB308:AB326)</f>
        <v>120.89850000000001</v>
      </c>
      <c r="AC327" s="75">
        <f>SUBTOTAL(9,AC308:AC326)</f>
        <v>221.7381</v>
      </c>
    </row>
    <row r="328" spans="1:34" outlineLevel="2" x14ac:dyDescent="0.2">
      <c r="A328" s="103" t="s">
        <v>582</v>
      </c>
      <c r="B328" s="10" t="s">
        <v>14</v>
      </c>
      <c r="C328" s="10" t="s">
        <v>48</v>
      </c>
      <c r="D328" s="10" t="s">
        <v>360</v>
      </c>
      <c r="E328" s="10" t="s">
        <v>361</v>
      </c>
      <c r="F328" s="10" t="s">
        <v>362</v>
      </c>
      <c r="G328" s="67">
        <v>6</v>
      </c>
      <c r="H328" s="10" t="s">
        <v>47</v>
      </c>
      <c r="I328" s="57">
        <v>1</v>
      </c>
      <c r="J328" s="57">
        <v>15.75</v>
      </c>
      <c r="K328" s="57">
        <v>0</v>
      </c>
      <c r="L328" s="58">
        <v>2.25</v>
      </c>
      <c r="M328" s="27">
        <v>0</v>
      </c>
      <c r="N328" s="90">
        <f t="shared" ref="N328:N339" si="91">J328*10/3/G328</f>
        <v>8.75</v>
      </c>
      <c r="O328" s="91">
        <f t="shared" ref="O328:O339" si="92">L328*10/3/G328</f>
        <v>1.25</v>
      </c>
      <c r="P328" s="23">
        <v>100</v>
      </c>
      <c r="Q328" s="11">
        <v>2</v>
      </c>
      <c r="R328" s="11">
        <v>0</v>
      </c>
      <c r="S328" s="12">
        <v>5</v>
      </c>
      <c r="T328" s="27">
        <v>0</v>
      </c>
      <c r="U328" s="23">
        <v>40</v>
      </c>
      <c r="V328" s="11">
        <v>1</v>
      </c>
      <c r="W328" s="11">
        <v>0</v>
      </c>
      <c r="X328" s="12">
        <v>2</v>
      </c>
      <c r="Y328" s="30">
        <v>0</v>
      </c>
      <c r="Z328" s="63">
        <f t="shared" ref="Z328:Z339" si="93">J328*(Q328+V328)+L328*(S328+X328)</f>
        <v>63</v>
      </c>
      <c r="AA328" s="34">
        <f t="shared" ref="AA328:AA339" si="94">J328*Q328+L328*S328</f>
        <v>42.75</v>
      </c>
      <c r="AB328" s="12">
        <f t="shared" ref="AB328:AB339" si="95">J328*V328+L328*X328</f>
        <v>20.25</v>
      </c>
      <c r="AC328" s="75">
        <f t="shared" ref="AC328:AC339" si="96">Z328</f>
        <v>63</v>
      </c>
    </row>
    <row r="329" spans="1:34" outlineLevel="2" x14ac:dyDescent="0.2">
      <c r="A329" s="103" t="s">
        <v>582</v>
      </c>
      <c r="B329" s="10" t="s">
        <v>14</v>
      </c>
      <c r="C329" s="10" t="s">
        <v>48</v>
      </c>
      <c r="D329" s="10" t="s">
        <v>360</v>
      </c>
      <c r="E329" s="10" t="s">
        <v>361</v>
      </c>
      <c r="F329" s="10" t="s">
        <v>580</v>
      </c>
      <c r="G329" s="67">
        <v>6</v>
      </c>
      <c r="H329" s="10" t="s">
        <v>47</v>
      </c>
      <c r="I329" s="57">
        <v>1</v>
      </c>
      <c r="J329" s="57">
        <v>0</v>
      </c>
      <c r="K329" s="57">
        <v>0</v>
      </c>
      <c r="L329" s="58">
        <v>2.25</v>
      </c>
      <c r="M329" s="27">
        <v>0</v>
      </c>
      <c r="N329" s="90">
        <f t="shared" si="91"/>
        <v>0</v>
      </c>
      <c r="O329" s="91">
        <f t="shared" si="92"/>
        <v>1.25</v>
      </c>
      <c r="P329" s="23">
        <v>20</v>
      </c>
      <c r="Q329" s="11">
        <v>0</v>
      </c>
      <c r="R329" s="11">
        <v>0</v>
      </c>
      <c r="S329" s="12">
        <v>2</v>
      </c>
      <c r="T329" s="27">
        <v>0</v>
      </c>
      <c r="U329" s="23">
        <v>0</v>
      </c>
      <c r="V329" s="11">
        <v>0</v>
      </c>
      <c r="W329" s="11">
        <v>0</v>
      </c>
      <c r="X329" s="12">
        <v>0</v>
      </c>
      <c r="Y329" s="30">
        <v>0</v>
      </c>
      <c r="Z329" s="63">
        <f t="shared" si="93"/>
        <v>4.5</v>
      </c>
      <c r="AA329" s="34">
        <f t="shared" si="94"/>
        <v>4.5</v>
      </c>
      <c r="AB329" s="12">
        <f t="shared" si="95"/>
        <v>0</v>
      </c>
      <c r="AC329" s="75">
        <f t="shared" si="96"/>
        <v>4.5</v>
      </c>
    </row>
    <row r="330" spans="1:34" outlineLevel="2" x14ac:dyDescent="0.2">
      <c r="A330" s="103" t="s">
        <v>582</v>
      </c>
      <c r="B330" s="10" t="s">
        <v>80</v>
      </c>
      <c r="C330" s="10" t="s">
        <v>48</v>
      </c>
      <c r="D330" s="10" t="s">
        <v>360</v>
      </c>
      <c r="E330" s="10" t="s">
        <v>361</v>
      </c>
      <c r="F330" s="10" t="s">
        <v>362</v>
      </c>
      <c r="G330" s="67">
        <v>6</v>
      </c>
      <c r="H330" s="10" t="s">
        <v>47</v>
      </c>
      <c r="I330" s="57">
        <v>1</v>
      </c>
      <c r="J330" s="57">
        <v>15.75</v>
      </c>
      <c r="K330" s="57">
        <v>0</v>
      </c>
      <c r="L330" s="58">
        <v>2.25</v>
      </c>
      <c r="M330" s="27">
        <v>0</v>
      </c>
      <c r="N330" s="90">
        <f t="shared" si="91"/>
        <v>8.75</v>
      </c>
      <c r="O330" s="91">
        <f t="shared" si="92"/>
        <v>1.25</v>
      </c>
      <c r="P330" s="23">
        <v>60</v>
      </c>
      <c r="Q330" s="11">
        <v>1</v>
      </c>
      <c r="R330" s="11">
        <v>0</v>
      </c>
      <c r="S330" s="12">
        <v>3</v>
      </c>
      <c r="T330" s="27">
        <v>0</v>
      </c>
      <c r="U330" s="23">
        <v>12</v>
      </c>
      <c r="V330" s="11">
        <v>0.25</v>
      </c>
      <c r="W330" s="11">
        <v>0</v>
      </c>
      <c r="X330" s="12">
        <v>1</v>
      </c>
      <c r="Y330" s="30">
        <v>0</v>
      </c>
      <c r="Z330" s="63">
        <f t="shared" si="93"/>
        <v>28.6875</v>
      </c>
      <c r="AA330" s="34">
        <f t="shared" si="94"/>
        <v>22.5</v>
      </c>
      <c r="AB330" s="12">
        <f t="shared" si="95"/>
        <v>6.1875</v>
      </c>
      <c r="AC330" s="75">
        <f t="shared" si="96"/>
        <v>28.6875</v>
      </c>
    </row>
    <row r="331" spans="1:34" outlineLevel="2" x14ac:dyDescent="0.2">
      <c r="A331" s="103" t="s">
        <v>582</v>
      </c>
      <c r="B331" s="10" t="s">
        <v>85</v>
      </c>
      <c r="C331" s="10" t="s">
        <v>48</v>
      </c>
      <c r="D331" s="10" t="s">
        <v>360</v>
      </c>
      <c r="E331" s="10" t="s">
        <v>361</v>
      </c>
      <c r="F331" s="10" t="s">
        <v>362</v>
      </c>
      <c r="G331" s="67">
        <v>6</v>
      </c>
      <c r="H331" s="10" t="s">
        <v>47</v>
      </c>
      <c r="I331" s="57">
        <v>1</v>
      </c>
      <c r="J331" s="57">
        <v>15.75</v>
      </c>
      <c r="K331" s="57">
        <v>0</v>
      </c>
      <c r="L331" s="58">
        <v>2.25</v>
      </c>
      <c r="M331" s="27">
        <v>0</v>
      </c>
      <c r="N331" s="90">
        <f t="shared" si="91"/>
        <v>8.75</v>
      </c>
      <c r="O331" s="91">
        <f t="shared" si="92"/>
        <v>1.25</v>
      </c>
      <c r="P331" s="23">
        <v>60</v>
      </c>
      <c r="Q331" s="11">
        <v>1</v>
      </c>
      <c r="R331" s="11">
        <v>0</v>
      </c>
      <c r="S331" s="12">
        <v>2</v>
      </c>
      <c r="T331" s="27">
        <v>0</v>
      </c>
      <c r="U331" s="23">
        <v>20</v>
      </c>
      <c r="V331" s="11">
        <v>0.25</v>
      </c>
      <c r="W331" s="11">
        <v>0</v>
      </c>
      <c r="X331" s="12">
        <v>1</v>
      </c>
      <c r="Y331" s="30">
        <v>0</v>
      </c>
      <c r="Z331" s="63">
        <f t="shared" si="93"/>
        <v>26.4375</v>
      </c>
      <c r="AA331" s="34">
        <f t="shared" si="94"/>
        <v>20.25</v>
      </c>
      <c r="AB331" s="12">
        <f t="shared" si="95"/>
        <v>6.1875</v>
      </c>
      <c r="AC331" s="75">
        <f t="shared" si="96"/>
        <v>26.4375</v>
      </c>
    </row>
    <row r="332" spans="1:34" outlineLevel="2" x14ac:dyDescent="0.2">
      <c r="A332" s="103" t="s">
        <v>582</v>
      </c>
      <c r="B332" s="10" t="s">
        <v>8</v>
      </c>
      <c r="C332" s="10" t="s">
        <v>48</v>
      </c>
      <c r="D332" s="10" t="s">
        <v>360</v>
      </c>
      <c r="E332" s="10" t="s">
        <v>361</v>
      </c>
      <c r="F332" s="10" t="s">
        <v>362</v>
      </c>
      <c r="G332" s="67">
        <v>6</v>
      </c>
      <c r="H332" s="10" t="s">
        <v>47</v>
      </c>
      <c r="I332" s="57">
        <v>1</v>
      </c>
      <c r="J332" s="57">
        <v>15.75</v>
      </c>
      <c r="K332" s="57">
        <v>0</v>
      </c>
      <c r="L332" s="58">
        <v>2.25</v>
      </c>
      <c r="M332" s="27">
        <v>0</v>
      </c>
      <c r="N332" s="90">
        <f t="shared" si="91"/>
        <v>8.75</v>
      </c>
      <c r="O332" s="91">
        <f t="shared" si="92"/>
        <v>1.25</v>
      </c>
      <c r="P332" s="23">
        <v>60</v>
      </c>
      <c r="Q332" s="11">
        <v>1</v>
      </c>
      <c r="R332" s="11">
        <v>0</v>
      </c>
      <c r="S332" s="12">
        <v>3</v>
      </c>
      <c r="T332" s="27">
        <v>0</v>
      </c>
      <c r="U332" s="23">
        <v>20</v>
      </c>
      <c r="V332" s="11">
        <v>0.5</v>
      </c>
      <c r="W332" s="11">
        <v>0</v>
      </c>
      <c r="X332" s="12">
        <v>1</v>
      </c>
      <c r="Y332" s="30">
        <v>0</v>
      </c>
      <c r="Z332" s="63">
        <f t="shared" si="93"/>
        <v>32.625</v>
      </c>
      <c r="AA332" s="34">
        <f t="shared" si="94"/>
        <v>22.5</v>
      </c>
      <c r="AB332" s="12">
        <f t="shared" si="95"/>
        <v>10.125</v>
      </c>
      <c r="AC332" s="75">
        <f t="shared" si="96"/>
        <v>32.625</v>
      </c>
    </row>
    <row r="333" spans="1:34" outlineLevel="2" x14ac:dyDescent="0.2">
      <c r="A333" s="103" t="s">
        <v>582</v>
      </c>
      <c r="B333" s="10" t="s">
        <v>8</v>
      </c>
      <c r="C333" s="10" t="s">
        <v>48</v>
      </c>
      <c r="D333" s="10" t="s">
        <v>360</v>
      </c>
      <c r="E333" s="10" t="s">
        <v>361</v>
      </c>
      <c r="F333" s="10" t="s">
        <v>580</v>
      </c>
      <c r="G333" s="67">
        <v>6</v>
      </c>
      <c r="H333" s="10" t="s">
        <v>47</v>
      </c>
      <c r="I333" s="57">
        <v>1</v>
      </c>
      <c r="J333" s="57">
        <v>0</v>
      </c>
      <c r="K333" s="57">
        <v>0</v>
      </c>
      <c r="L333" s="58">
        <v>2.25</v>
      </c>
      <c r="M333" s="27">
        <v>0</v>
      </c>
      <c r="N333" s="90">
        <f t="shared" si="91"/>
        <v>0</v>
      </c>
      <c r="O333" s="91">
        <f t="shared" si="92"/>
        <v>1.25</v>
      </c>
      <c r="P333" s="23">
        <v>20</v>
      </c>
      <c r="Q333" s="11">
        <v>0</v>
      </c>
      <c r="R333" s="11">
        <v>0</v>
      </c>
      <c r="S333" s="12">
        <v>2</v>
      </c>
      <c r="T333" s="27">
        <v>0</v>
      </c>
      <c r="U333" s="23">
        <v>0</v>
      </c>
      <c r="V333" s="11">
        <v>0</v>
      </c>
      <c r="W333" s="11">
        <v>0</v>
      </c>
      <c r="X333" s="12">
        <v>0</v>
      </c>
      <c r="Y333" s="30">
        <v>0</v>
      </c>
      <c r="Z333" s="63">
        <f t="shared" si="93"/>
        <v>4.5</v>
      </c>
      <c r="AA333" s="34">
        <f t="shared" si="94"/>
        <v>4.5</v>
      </c>
      <c r="AB333" s="12">
        <f t="shared" si="95"/>
        <v>0</v>
      </c>
      <c r="AC333" s="75">
        <f t="shared" si="96"/>
        <v>4.5</v>
      </c>
    </row>
    <row r="334" spans="1:34" outlineLevel="2" x14ac:dyDescent="0.2">
      <c r="A334" s="103" t="s">
        <v>582</v>
      </c>
      <c r="B334" s="10" t="s">
        <v>14</v>
      </c>
      <c r="C334" s="10" t="s">
        <v>19</v>
      </c>
      <c r="D334" s="10" t="s">
        <v>363</v>
      </c>
      <c r="E334" s="10" t="s">
        <v>364</v>
      </c>
      <c r="F334" s="10" t="s">
        <v>365</v>
      </c>
      <c r="G334" s="67">
        <v>6</v>
      </c>
      <c r="H334" s="10" t="s">
        <v>47</v>
      </c>
      <c r="I334" s="57">
        <v>1</v>
      </c>
      <c r="J334" s="57">
        <v>15.75</v>
      </c>
      <c r="K334" s="57">
        <v>0</v>
      </c>
      <c r="L334" s="58">
        <v>2.25</v>
      </c>
      <c r="M334" s="27">
        <v>0</v>
      </c>
      <c r="N334" s="90">
        <f t="shared" si="91"/>
        <v>8.75</v>
      </c>
      <c r="O334" s="91">
        <f t="shared" si="92"/>
        <v>1.25</v>
      </c>
      <c r="P334" s="23">
        <v>30</v>
      </c>
      <c r="Q334" s="11">
        <v>0.8</v>
      </c>
      <c r="R334" s="11">
        <v>0</v>
      </c>
      <c r="S334" s="12">
        <v>1.5</v>
      </c>
      <c r="T334" s="27">
        <v>0</v>
      </c>
      <c r="U334" s="23">
        <v>80</v>
      </c>
      <c r="V334" s="11">
        <v>2</v>
      </c>
      <c r="W334" s="11">
        <v>0</v>
      </c>
      <c r="X334" s="12">
        <v>4</v>
      </c>
      <c r="Y334" s="30">
        <v>0</v>
      </c>
      <c r="Z334" s="63">
        <f t="shared" si="93"/>
        <v>56.474999999999994</v>
      </c>
      <c r="AA334" s="34">
        <f t="shared" si="94"/>
        <v>15.975000000000001</v>
      </c>
      <c r="AB334" s="12">
        <f t="shared" si="95"/>
        <v>40.5</v>
      </c>
      <c r="AC334" s="75">
        <f t="shared" si="96"/>
        <v>56.474999999999994</v>
      </c>
      <c r="AE334" s="87"/>
    </row>
    <row r="335" spans="1:34" outlineLevel="2" x14ac:dyDescent="0.2">
      <c r="A335" s="103" t="s">
        <v>582</v>
      </c>
      <c r="B335" s="10" t="s">
        <v>80</v>
      </c>
      <c r="C335" s="10" t="s">
        <v>19</v>
      </c>
      <c r="D335" s="10" t="s">
        <v>363</v>
      </c>
      <c r="E335" s="10" t="s">
        <v>364</v>
      </c>
      <c r="F335" s="10" t="s">
        <v>365</v>
      </c>
      <c r="G335" s="67">
        <v>6</v>
      </c>
      <c r="H335" s="10" t="s">
        <v>47</v>
      </c>
      <c r="I335" s="57">
        <v>1</v>
      </c>
      <c r="J335" s="57">
        <v>15.75</v>
      </c>
      <c r="K335" s="57">
        <v>0</v>
      </c>
      <c r="L335" s="58">
        <v>2.25</v>
      </c>
      <c r="M335" s="27">
        <v>0</v>
      </c>
      <c r="N335" s="90">
        <f t="shared" si="91"/>
        <v>8.75</v>
      </c>
      <c r="O335" s="91">
        <f t="shared" si="92"/>
        <v>1.25</v>
      </c>
      <c r="P335" s="23">
        <v>20</v>
      </c>
      <c r="Q335" s="11">
        <v>0.4</v>
      </c>
      <c r="R335" s="11">
        <v>0</v>
      </c>
      <c r="S335" s="12">
        <v>1</v>
      </c>
      <c r="T335" s="27">
        <v>0</v>
      </c>
      <c r="U335" s="23">
        <v>40</v>
      </c>
      <c r="V335" s="11">
        <v>1</v>
      </c>
      <c r="W335" s="11">
        <v>0</v>
      </c>
      <c r="X335" s="12">
        <v>2</v>
      </c>
      <c r="Y335" s="30">
        <v>0</v>
      </c>
      <c r="Z335" s="63">
        <f t="shared" si="93"/>
        <v>28.799999999999997</v>
      </c>
      <c r="AA335" s="34">
        <f t="shared" si="94"/>
        <v>8.5500000000000007</v>
      </c>
      <c r="AB335" s="12">
        <f t="shared" si="95"/>
        <v>20.25</v>
      </c>
      <c r="AC335" s="75">
        <f t="shared" si="96"/>
        <v>28.799999999999997</v>
      </c>
    </row>
    <row r="336" spans="1:34" outlineLevel="2" x14ac:dyDescent="0.2">
      <c r="A336" s="103" t="s">
        <v>582</v>
      </c>
      <c r="B336" s="10" t="s">
        <v>85</v>
      </c>
      <c r="C336" s="10" t="s">
        <v>19</v>
      </c>
      <c r="D336" s="10" t="s">
        <v>363</v>
      </c>
      <c r="E336" s="10" t="s">
        <v>364</v>
      </c>
      <c r="F336" s="10" t="s">
        <v>365</v>
      </c>
      <c r="G336" s="67">
        <v>6</v>
      </c>
      <c r="H336" s="10" t="s">
        <v>47</v>
      </c>
      <c r="I336" s="57">
        <v>1</v>
      </c>
      <c r="J336" s="57">
        <v>15.75</v>
      </c>
      <c r="K336" s="57">
        <v>0</v>
      </c>
      <c r="L336" s="58">
        <v>2.25</v>
      </c>
      <c r="M336" s="27">
        <v>0</v>
      </c>
      <c r="N336" s="90">
        <f t="shared" si="91"/>
        <v>8.75</v>
      </c>
      <c r="O336" s="91">
        <f t="shared" si="92"/>
        <v>1.25</v>
      </c>
      <c r="P336" s="23">
        <v>20</v>
      </c>
      <c r="Q336" s="11">
        <v>0.4</v>
      </c>
      <c r="R336" s="11">
        <v>0</v>
      </c>
      <c r="S336" s="12">
        <v>1</v>
      </c>
      <c r="T336" s="27">
        <v>0</v>
      </c>
      <c r="U336" s="23">
        <v>40</v>
      </c>
      <c r="V336" s="11">
        <v>1</v>
      </c>
      <c r="W336" s="11">
        <v>0</v>
      </c>
      <c r="X336" s="12">
        <v>2</v>
      </c>
      <c r="Y336" s="30">
        <v>0</v>
      </c>
      <c r="Z336" s="63">
        <f t="shared" si="93"/>
        <v>28.799999999999997</v>
      </c>
      <c r="AA336" s="34">
        <f t="shared" si="94"/>
        <v>8.5500000000000007</v>
      </c>
      <c r="AB336" s="12">
        <f t="shared" si="95"/>
        <v>20.25</v>
      </c>
      <c r="AC336" s="75">
        <f t="shared" si="96"/>
        <v>28.799999999999997</v>
      </c>
    </row>
    <row r="337" spans="1:31" outlineLevel="2" x14ac:dyDescent="0.2">
      <c r="A337" s="103" t="s">
        <v>582</v>
      </c>
      <c r="B337" s="10" t="s">
        <v>8</v>
      </c>
      <c r="C337" s="10" t="s">
        <v>19</v>
      </c>
      <c r="D337" s="10" t="s">
        <v>363</v>
      </c>
      <c r="E337" s="10" t="s">
        <v>364</v>
      </c>
      <c r="F337" s="10" t="s">
        <v>365</v>
      </c>
      <c r="G337" s="67">
        <v>6</v>
      </c>
      <c r="H337" s="10" t="s">
        <v>47</v>
      </c>
      <c r="I337" s="57">
        <v>1</v>
      </c>
      <c r="J337" s="57">
        <v>15.75</v>
      </c>
      <c r="K337" s="57">
        <v>0</v>
      </c>
      <c r="L337" s="58">
        <v>2.25</v>
      </c>
      <c r="M337" s="27">
        <v>0</v>
      </c>
      <c r="N337" s="90">
        <f t="shared" si="91"/>
        <v>8.75</v>
      </c>
      <c r="O337" s="91">
        <f t="shared" si="92"/>
        <v>1.25</v>
      </c>
      <c r="P337" s="23">
        <v>30</v>
      </c>
      <c r="Q337" s="11">
        <v>0.4</v>
      </c>
      <c r="R337" s="11">
        <v>0</v>
      </c>
      <c r="S337" s="12">
        <v>1.5</v>
      </c>
      <c r="T337" s="27">
        <v>0</v>
      </c>
      <c r="U337" s="23">
        <v>60</v>
      </c>
      <c r="V337" s="11">
        <v>1</v>
      </c>
      <c r="W337" s="11">
        <v>0</v>
      </c>
      <c r="X337" s="12">
        <v>3</v>
      </c>
      <c r="Y337" s="30">
        <v>0</v>
      </c>
      <c r="Z337" s="63">
        <f t="shared" si="93"/>
        <v>32.174999999999997</v>
      </c>
      <c r="AA337" s="34">
        <f t="shared" si="94"/>
        <v>9.6750000000000007</v>
      </c>
      <c r="AB337" s="12">
        <f t="shared" si="95"/>
        <v>22.5</v>
      </c>
      <c r="AC337" s="75">
        <f t="shared" si="96"/>
        <v>32.174999999999997</v>
      </c>
    </row>
    <row r="338" spans="1:31" outlineLevel="2" x14ac:dyDescent="0.2">
      <c r="A338" s="103" t="s">
        <v>582</v>
      </c>
      <c r="B338" s="10" t="s">
        <v>39</v>
      </c>
      <c r="C338" s="10" t="s">
        <v>48</v>
      </c>
      <c r="D338" s="10" t="s">
        <v>366</v>
      </c>
      <c r="E338" s="10" t="s">
        <v>367</v>
      </c>
      <c r="F338" s="10" t="s">
        <v>368</v>
      </c>
      <c r="G338" s="67">
        <v>7.5</v>
      </c>
      <c r="H338" s="10" t="s">
        <v>47</v>
      </c>
      <c r="I338" s="57">
        <v>1</v>
      </c>
      <c r="J338" s="57">
        <v>20.25</v>
      </c>
      <c r="K338" s="57">
        <v>0</v>
      </c>
      <c r="L338" s="58">
        <v>2.25</v>
      </c>
      <c r="M338" s="27">
        <v>0</v>
      </c>
      <c r="N338" s="90">
        <f>J338*10/3/G338</f>
        <v>9</v>
      </c>
      <c r="O338" s="91">
        <f>L338*10/3/G338</f>
        <v>1</v>
      </c>
      <c r="P338" s="23">
        <v>60</v>
      </c>
      <c r="Q338" s="11">
        <v>1</v>
      </c>
      <c r="R338" s="11">
        <v>0</v>
      </c>
      <c r="S338" s="12">
        <v>3</v>
      </c>
      <c r="T338" s="27">
        <v>0</v>
      </c>
      <c r="U338" s="23">
        <v>20</v>
      </c>
      <c r="V338" s="11">
        <v>1</v>
      </c>
      <c r="W338" s="11">
        <v>0</v>
      </c>
      <c r="X338" s="12">
        <v>1</v>
      </c>
      <c r="Y338" s="30">
        <v>0</v>
      </c>
      <c r="Z338" s="63">
        <f>J338*(Q338+V338)+L338*(S338+X338)</f>
        <v>49.5</v>
      </c>
      <c r="AA338" s="34">
        <f>J338*Q338+L338*S338</f>
        <v>27</v>
      </c>
      <c r="AB338" s="12">
        <f>J338*V338+L338*X338</f>
        <v>22.5</v>
      </c>
      <c r="AC338" s="75">
        <f>Z338</f>
        <v>49.5</v>
      </c>
    </row>
    <row r="339" spans="1:31" outlineLevel="2" x14ac:dyDescent="0.2">
      <c r="A339" s="103" t="s">
        <v>582</v>
      </c>
      <c r="B339" s="10" t="s">
        <v>39</v>
      </c>
      <c r="C339" s="10" t="s">
        <v>48</v>
      </c>
      <c r="D339" s="10" t="s">
        <v>366</v>
      </c>
      <c r="E339" s="10" t="s">
        <v>367</v>
      </c>
      <c r="F339" s="10" t="s">
        <v>731</v>
      </c>
      <c r="G339" s="67">
        <v>7.5</v>
      </c>
      <c r="H339" s="10" t="s">
        <v>47</v>
      </c>
      <c r="I339" s="57">
        <v>1</v>
      </c>
      <c r="J339" s="57">
        <v>0</v>
      </c>
      <c r="K339" s="57">
        <v>0</v>
      </c>
      <c r="L339" s="58">
        <v>2.7</v>
      </c>
      <c r="M339" s="27">
        <v>0</v>
      </c>
      <c r="N339" s="90">
        <f t="shared" si="91"/>
        <v>0</v>
      </c>
      <c r="O339" s="91">
        <f t="shared" si="92"/>
        <v>1.2</v>
      </c>
      <c r="P339" s="23">
        <v>10</v>
      </c>
      <c r="Q339" s="11">
        <v>0</v>
      </c>
      <c r="R339" s="11">
        <v>0</v>
      </c>
      <c r="S339" s="12">
        <v>1</v>
      </c>
      <c r="T339" s="27">
        <v>0</v>
      </c>
      <c r="U339" s="23">
        <v>0</v>
      </c>
      <c r="V339" s="11">
        <v>0</v>
      </c>
      <c r="W339" s="11">
        <v>0</v>
      </c>
      <c r="X339" s="12">
        <v>0</v>
      </c>
      <c r="Y339" s="30">
        <v>0</v>
      </c>
      <c r="Z339" s="63">
        <f t="shared" si="93"/>
        <v>2.7</v>
      </c>
      <c r="AA339" s="34">
        <f t="shared" si="94"/>
        <v>2.7</v>
      </c>
      <c r="AB339" s="12">
        <f t="shared" si="95"/>
        <v>0</v>
      </c>
      <c r="AC339" s="75">
        <f t="shared" si="96"/>
        <v>2.7</v>
      </c>
    </row>
    <row r="340" spans="1:31" outlineLevel="1" x14ac:dyDescent="0.2">
      <c r="A340" s="121" t="s">
        <v>603</v>
      </c>
      <c r="B340" s="10"/>
      <c r="C340" s="10"/>
      <c r="D340" s="10"/>
      <c r="E340" s="10"/>
      <c r="F340" s="10"/>
      <c r="G340" s="67"/>
      <c r="H340" s="10"/>
      <c r="I340" s="57"/>
      <c r="J340" s="57"/>
      <c r="K340" s="57"/>
      <c r="L340" s="58"/>
      <c r="M340" s="27"/>
      <c r="N340" s="90"/>
      <c r="O340" s="91"/>
      <c r="P340" s="23"/>
      <c r="Q340" s="11"/>
      <c r="R340" s="11"/>
      <c r="S340" s="12"/>
      <c r="T340" s="27"/>
      <c r="U340" s="23"/>
      <c r="V340" s="11"/>
      <c r="W340" s="11"/>
      <c r="X340" s="12"/>
      <c r="Y340" s="30"/>
      <c r="Z340" s="63"/>
      <c r="AA340" s="34">
        <f>SUBTOTAL(9,AA328:AA339)</f>
        <v>189.45000000000002</v>
      </c>
      <c r="AB340" s="12">
        <f>SUBTOTAL(9,AB328:AB339)</f>
        <v>168.75</v>
      </c>
      <c r="AC340" s="75">
        <f>SUBTOTAL(9,AC328:AC339)</f>
        <v>358.2</v>
      </c>
    </row>
    <row r="341" spans="1:31" outlineLevel="2" x14ac:dyDescent="0.2">
      <c r="A341" s="103" t="s">
        <v>581</v>
      </c>
      <c r="B341" s="10" t="s">
        <v>14</v>
      </c>
      <c r="C341" s="10" t="s">
        <v>48</v>
      </c>
      <c r="D341" s="10" t="s">
        <v>467</v>
      </c>
      <c r="E341" s="10" t="s">
        <v>468</v>
      </c>
      <c r="F341" s="10" t="s">
        <v>469</v>
      </c>
      <c r="G341" s="67">
        <v>6</v>
      </c>
      <c r="H341" s="10" t="s">
        <v>47</v>
      </c>
      <c r="I341" s="57">
        <v>1</v>
      </c>
      <c r="J341" s="57">
        <v>18</v>
      </c>
      <c r="K341" s="57">
        <v>0</v>
      </c>
      <c r="L341" s="58">
        <v>0</v>
      </c>
      <c r="M341" s="27">
        <v>0</v>
      </c>
      <c r="N341" s="90">
        <f t="shared" ref="N341:N367" si="97">J341*10/3/G341</f>
        <v>10</v>
      </c>
      <c r="O341" s="91">
        <f t="shared" ref="O341:O367" si="98">L341*10/3/G341</f>
        <v>0</v>
      </c>
      <c r="P341" s="23">
        <v>100</v>
      </c>
      <c r="Q341" s="11">
        <v>2</v>
      </c>
      <c r="R341" s="11">
        <v>0</v>
      </c>
      <c r="S341" s="12">
        <v>0</v>
      </c>
      <c r="T341" s="27">
        <v>0</v>
      </c>
      <c r="U341" s="23">
        <v>40</v>
      </c>
      <c r="V341" s="11">
        <v>1</v>
      </c>
      <c r="W341" s="11">
        <v>0</v>
      </c>
      <c r="X341" s="12">
        <v>0</v>
      </c>
      <c r="Y341" s="30">
        <v>0</v>
      </c>
      <c r="Z341" s="63">
        <f t="shared" ref="Z341:Z367" si="99">J341*(Q341+V341)+L341*(S341+X341)</f>
        <v>54</v>
      </c>
      <c r="AA341" s="34">
        <f t="shared" ref="AA341:AA367" si="100">J341*Q341+L341*S341</f>
        <v>36</v>
      </c>
      <c r="AB341" s="12">
        <f t="shared" ref="AB341:AB367" si="101">J341*V341+L341*X341</f>
        <v>18</v>
      </c>
      <c r="AC341" s="75">
        <f t="shared" ref="AC341:AC367" si="102">Z341</f>
        <v>54</v>
      </c>
    </row>
    <row r="342" spans="1:31" outlineLevel="2" x14ac:dyDescent="0.2">
      <c r="A342" s="103" t="s">
        <v>581</v>
      </c>
      <c r="B342" s="10" t="s">
        <v>14</v>
      </c>
      <c r="C342" s="10" t="s">
        <v>48</v>
      </c>
      <c r="D342" s="10" t="s">
        <v>467</v>
      </c>
      <c r="E342" s="10" t="s">
        <v>468</v>
      </c>
      <c r="F342" s="10" t="s">
        <v>579</v>
      </c>
      <c r="G342" s="67">
        <v>6</v>
      </c>
      <c r="H342" s="10" t="s">
        <v>47</v>
      </c>
      <c r="I342" s="57">
        <v>1</v>
      </c>
      <c r="J342" s="57">
        <v>0</v>
      </c>
      <c r="K342" s="57">
        <v>0</v>
      </c>
      <c r="L342" s="58">
        <v>2.25</v>
      </c>
      <c r="M342" s="27">
        <v>0</v>
      </c>
      <c r="N342" s="90">
        <f t="shared" si="97"/>
        <v>0</v>
      </c>
      <c r="O342" s="91">
        <f t="shared" si="98"/>
        <v>1.25</v>
      </c>
      <c r="P342" s="23">
        <v>30</v>
      </c>
      <c r="Q342" s="11">
        <v>0</v>
      </c>
      <c r="R342" s="11">
        <v>0</v>
      </c>
      <c r="S342" s="12">
        <v>3</v>
      </c>
      <c r="T342" s="27">
        <v>0</v>
      </c>
      <c r="U342" s="23">
        <v>0</v>
      </c>
      <c r="V342" s="11">
        <v>0</v>
      </c>
      <c r="W342" s="11">
        <v>0</v>
      </c>
      <c r="X342" s="12">
        <v>0</v>
      </c>
      <c r="Y342" s="30">
        <v>0</v>
      </c>
      <c r="Z342" s="63">
        <f t="shared" si="99"/>
        <v>6.75</v>
      </c>
      <c r="AA342" s="34">
        <f t="shared" si="100"/>
        <v>6.75</v>
      </c>
      <c r="AB342" s="12">
        <f t="shared" si="101"/>
        <v>0</v>
      </c>
      <c r="AC342" s="75">
        <f t="shared" si="102"/>
        <v>6.75</v>
      </c>
    </row>
    <row r="343" spans="1:31" outlineLevel="2" x14ac:dyDescent="0.2">
      <c r="A343" s="103" t="s">
        <v>581</v>
      </c>
      <c r="B343" s="10" t="s">
        <v>80</v>
      </c>
      <c r="C343" s="10" t="s">
        <v>48</v>
      </c>
      <c r="D343" s="10" t="s">
        <v>467</v>
      </c>
      <c r="E343" s="10" t="s">
        <v>468</v>
      </c>
      <c r="F343" s="10" t="s">
        <v>469</v>
      </c>
      <c r="G343" s="67">
        <v>6</v>
      </c>
      <c r="H343" s="10" t="s">
        <v>47</v>
      </c>
      <c r="I343" s="57">
        <v>1</v>
      </c>
      <c r="J343" s="57">
        <v>18</v>
      </c>
      <c r="K343" s="57">
        <v>0</v>
      </c>
      <c r="L343" s="58">
        <v>0</v>
      </c>
      <c r="M343" s="27">
        <v>0</v>
      </c>
      <c r="N343" s="90">
        <f t="shared" si="97"/>
        <v>10</v>
      </c>
      <c r="O343" s="91">
        <f t="shared" si="98"/>
        <v>0</v>
      </c>
      <c r="P343" s="23">
        <v>60</v>
      </c>
      <c r="Q343" s="11">
        <v>1</v>
      </c>
      <c r="R343" s="11">
        <v>0</v>
      </c>
      <c r="S343" s="12">
        <v>0</v>
      </c>
      <c r="T343" s="27">
        <v>0</v>
      </c>
      <c r="U343" s="23">
        <v>12</v>
      </c>
      <c r="V343" s="11">
        <v>0.25</v>
      </c>
      <c r="W343" s="11">
        <v>0</v>
      </c>
      <c r="X343" s="12">
        <v>0</v>
      </c>
      <c r="Y343" s="30">
        <v>0</v>
      </c>
      <c r="Z343" s="63">
        <f t="shared" si="99"/>
        <v>22.5</v>
      </c>
      <c r="AA343" s="34">
        <f t="shared" si="100"/>
        <v>18</v>
      </c>
      <c r="AB343" s="12">
        <f t="shared" si="101"/>
        <v>4.5</v>
      </c>
      <c r="AC343" s="75">
        <f t="shared" si="102"/>
        <v>22.5</v>
      </c>
    </row>
    <row r="344" spans="1:31" outlineLevel="2" x14ac:dyDescent="0.2">
      <c r="A344" s="103" t="s">
        <v>581</v>
      </c>
      <c r="B344" s="10" t="s">
        <v>85</v>
      </c>
      <c r="C344" s="10" t="s">
        <v>48</v>
      </c>
      <c r="D344" s="10" t="s">
        <v>467</v>
      </c>
      <c r="E344" s="10" t="s">
        <v>468</v>
      </c>
      <c r="F344" s="10" t="s">
        <v>469</v>
      </c>
      <c r="G344" s="67">
        <v>6</v>
      </c>
      <c r="H344" s="10" t="s">
        <v>47</v>
      </c>
      <c r="I344" s="57">
        <v>1</v>
      </c>
      <c r="J344" s="57">
        <v>18</v>
      </c>
      <c r="K344" s="57">
        <v>0</v>
      </c>
      <c r="L344" s="58">
        <v>0</v>
      </c>
      <c r="M344" s="27">
        <v>0</v>
      </c>
      <c r="N344" s="90">
        <f t="shared" si="97"/>
        <v>10</v>
      </c>
      <c r="O344" s="91">
        <f t="shared" si="98"/>
        <v>0</v>
      </c>
      <c r="P344" s="23">
        <v>60</v>
      </c>
      <c r="Q344" s="11">
        <v>1</v>
      </c>
      <c r="R344" s="11">
        <v>0</v>
      </c>
      <c r="S344" s="12">
        <v>0</v>
      </c>
      <c r="T344" s="27">
        <v>0</v>
      </c>
      <c r="U344" s="23">
        <v>20</v>
      </c>
      <c r="V344" s="11">
        <v>0.25</v>
      </c>
      <c r="W344" s="11">
        <v>0</v>
      </c>
      <c r="X344" s="12">
        <v>0</v>
      </c>
      <c r="Y344" s="30">
        <v>0</v>
      </c>
      <c r="Z344" s="63">
        <f t="shared" si="99"/>
        <v>22.5</v>
      </c>
      <c r="AA344" s="34">
        <f t="shared" si="100"/>
        <v>18</v>
      </c>
      <c r="AB344" s="12">
        <f t="shared" si="101"/>
        <v>4.5</v>
      </c>
      <c r="AC344" s="75">
        <f t="shared" si="102"/>
        <v>22.5</v>
      </c>
    </row>
    <row r="345" spans="1:31" outlineLevel="2" x14ac:dyDescent="0.2">
      <c r="A345" s="103" t="s">
        <v>581</v>
      </c>
      <c r="B345" s="10" t="s">
        <v>8</v>
      </c>
      <c r="C345" s="10" t="s">
        <v>48</v>
      </c>
      <c r="D345" s="10" t="s">
        <v>467</v>
      </c>
      <c r="E345" s="10" t="s">
        <v>468</v>
      </c>
      <c r="F345" s="10" t="s">
        <v>469</v>
      </c>
      <c r="G345" s="67">
        <v>6</v>
      </c>
      <c r="H345" s="10" t="s">
        <v>47</v>
      </c>
      <c r="I345" s="57">
        <v>1</v>
      </c>
      <c r="J345" s="57">
        <v>18</v>
      </c>
      <c r="K345" s="57">
        <v>0</v>
      </c>
      <c r="L345" s="58">
        <v>0</v>
      </c>
      <c r="M345" s="27">
        <v>0</v>
      </c>
      <c r="N345" s="90">
        <f t="shared" si="97"/>
        <v>10</v>
      </c>
      <c r="O345" s="91">
        <f t="shared" si="98"/>
        <v>0</v>
      </c>
      <c r="P345" s="23">
        <v>60</v>
      </c>
      <c r="Q345" s="11">
        <v>1</v>
      </c>
      <c r="R345" s="11">
        <v>0</v>
      </c>
      <c r="S345" s="12">
        <v>0</v>
      </c>
      <c r="T345" s="27">
        <v>0</v>
      </c>
      <c r="U345" s="23">
        <v>20</v>
      </c>
      <c r="V345" s="11">
        <v>0.5</v>
      </c>
      <c r="W345" s="11">
        <v>0</v>
      </c>
      <c r="X345" s="12">
        <v>0</v>
      </c>
      <c r="Y345" s="30">
        <v>0</v>
      </c>
      <c r="Z345" s="63">
        <f t="shared" si="99"/>
        <v>27</v>
      </c>
      <c r="AA345" s="34">
        <f t="shared" si="100"/>
        <v>18</v>
      </c>
      <c r="AB345" s="12">
        <f t="shared" si="101"/>
        <v>9</v>
      </c>
      <c r="AC345" s="75">
        <f t="shared" si="102"/>
        <v>27</v>
      </c>
      <c r="AD345" s="96"/>
      <c r="AE345" s="96"/>
    </row>
    <row r="346" spans="1:31" outlineLevel="2" x14ac:dyDescent="0.2">
      <c r="A346" s="103" t="s">
        <v>581</v>
      </c>
      <c r="B346" s="10" t="s">
        <v>8</v>
      </c>
      <c r="C346" s="10" t="s">
        <v>48</v>
      </c>
      <c r="D346" s="10" t="s">
        <v>467</v>
      </c>
      <c r="E346" s="10" t="s">
        <v>468</v>
      </c>
      <c r="F346" s="10" t="s">
        <v>579</v>
      </c>
      <c r="G346" s="67">
        <v>6</v>
      </c>
      <c r="H346" s="10" t="s">
        <v>47</v>
      </c>
      <c r="I346" s="57">
        <v>1</v>
      </c>
      <c r="J346" s="57">
        <v>0</v>
      </c>
      <c r="K346" s="57">
        <v>0</v>
      </c>
      <c r="L346" s="58">
        <v>2.25</v>
      </c>
      <c r="M346" s="27">
        <v>0</v>
      </c>
      <c r="N346" s="90">
        <f t="shared" si="97"/>
        <v>0</v>
      </c>
      <c r="O346" s="91">
        <f t="shared" si="98"/>
        <v>1.25</v>
      </c>
      <c r="P346" s="23">
        <v>30</v>
      </c>
      <c r="Q346" s="11">
        <v>0</v>
      </c>
      <c r="R346" s="11">
        <v>0</v>
      </c>
      <c r="S346" s="12">
        <v>3</v>
      </c>
      <c r="T346" s="27">
        <v>0</v>
      </c>
      <c r="U346" s="23">
        <v>0</v>
      </c>
      <c r="V346" s="11">
        <v>0</v>
      </c>
      <c r="W346" s="11">
        <v>0</v>
      </c>
      <c r="X346" s="12">
        <v>0</v>
      </c>
      <c r="Y346" s="30">
        <v>0</v>
      </c>
      <c r="Z346" s="63">
        <f t="shared" si="99"/>
        <v>6.75</v>
      </c>
      <c r="AA346" s="34">
        <f t="shared" si="100"/>
        <v>6.75</v>
      </c>
      <c r="AB346" s="12">
        <f t="shared" si="101"/>
        <v>0</v>
      </c>
      <c r="AC346" s="75">
        <f t="shared" si="102"/>
        <v>6.75</v>
      </c>
      <c r="AD346" s="96"/>
      <c r="AE346" s="96"/>
    </row>
    <row r="347" spans="1:31" outlineLevel="2" x14ac:dyDescent="0.2">
      <c r="A347" s="103" t="s">
        <v>581</v>
      </c>
      <c r="B347" s="10" t="s">
        <v>80</v>
      </c>
      <c r="C347" s="10" t="s">
        <v>19</v>
      </c>
      <c r="D347" s="10" t="s">
        <v>470</v>
      </c>
      <c r="E347" s="10" t="s">
        <v>471</v>
      </c>
      <c r="F347" s="10" t="s">
        <v>472</v>
      </c>
      <c r="G347" s="67">
        <v>6</v>
      </c>
      <c r="H347" s="10" t="s">
        <v>47</v>
      </c>
      <c r="I347" s="57">
        <v>1</v>
      </c>
      <c r="J347" s="57">
        <v>15.75</v>
      </c>
      <c r="K347" s="57">
        <v>0</v>
      </c>
      <c r="L347" s="58">
        <v>2.25</v>
      </c>
      <c r="M347" s="27">
        <v>0</v>
      </c>
      <c r="N347" s="90">
        <f t="shared" si="97"/>
        <v>8.75</v>
      </c>
      <c r="O347" s="91">
        <f t="shared" si="98"/>
        <v>1.25</v>
      </c>
      <c r="P347" s="23">
        <v>20</v>
      </c>
      <c r="Q347" s="11">
        <v>0.33</v>
      </c>
      <c r="R347" s="11">
        <v>0</v>
      </c>
      <c r="S347" s="12">
        <v>1</v>
      </c>
      <c r="T347" s="27">
        <v>0</v>
      </c>
      <c r="U347" s="23">
        <v>20</v>
      </c>
      <c r="V347" s="11">
        <v>0.75</v>
      </c>
      <c r="W347" s="11">
        <v>0</v>
      </c>
      <c r="X347" s="12">
        <v>1</v>
      </c>
      <c r="Y347" s="30">
        <v>0</v>
      </c>
      <c r="Z347" s="63">
        <f t="shared" si="99"/>
        <v>21.51</v>
      </c>
      <c r="AA347" s="34">
        <f t="shared" si="100"/>
        <v>7.4475000000000007</v>
      </c>
      <c r="AB347" s="12">
        <f t="shared" si="101"/>
        <v>14.0625</v>
      </c>
      <c r="AC347" s="75">
        <f t="shared" si="102"/>
        <v>21.51</v>
      </c>
      <c r="AD347" s="96"/>
      <c r="AE347" s="96"/>
    </row>
    <row r="348" spans="1:31" outlineLevel="2" x14ac:dyDescent="0.2">
      <c r="A348" s="103" t="s">
        <v>581</v>
      </c>
      <c r="B348" s="10" t="s">
        <v>85</v>
      </c>
      <c r="C348" s="10" t="s">
        <v>19</v>
      </c>
      <c r="D348" s="10" t="s">
        <v>470</v>
      </c>
      <c r="E348" s="10" t="s">
        <v>471</v>
      </c>
      <c r="F348" s="10" t="s">
        <v>472</v>
      </c>
      <c r="G348" s="67">
        <v>6</v>
      </c>
      <c r="H348" s="10" t="s">
        <v>47</v>
      </c>
      <c r="I348" s="57">
        <v>1</v>
      </c>
      <c r="J348" s="57">
        <v>15.75</v>
      </c>
      <c r="K348" s="57">
        <v>0</v>
      </c>
      <c r="L348" s="58">
        <v>2.25</v>
      </c>
      <c r="M348" s="27">
        <v>0</v>
      </c>
      <c r="N348" s="90">
        <f t="shared" si="97"/>
        <v>8.75</v>
      </c>
      <c r="O348" s="91">
        <f t="shared" si="98"/>
        <v>1.25</v>
      </c>
      <c r="P348" s="23">
        <v>20</v>
      </c>
      <c r="Q348" s="11">
        <v>0.33</v>
      </c>
      <c r="R348" s="11">
        <v>0</v>
      </c>
      <c r="S348" s="12">
        <v>1</v>
      </c>
      <c r="T348" s="27">
        <v>0</v>
      </c>
      <c r="U348" s="23">
        <v>20</v>
      </c>
      <c r="V348" s="11">
        <v>0.75</v>
      </c>
      <c r="W348" s="11">
        <v>0</v>
      </c>
      <c r="X348" s="12">
        <v>1</v>
      </c>
      <c r="Y348" s="30">
        <v>0</v>
      </c>
      <c r="Z348" s="63">
        <f t="shared" si="99"/>
        <v>21.51</v>
      </c>
      <c r="AA348" s="34">
        <f t="shared" si="100"/>
        <v>7.4475000000000007</v>
      </c>
      <c r="AB348" s="12">
        <f t="shared" si="101"/>
        <v>14.0625</v>
      </c>
      <c r="AC348" s="75">
        <f t="shared" si="102"/>
        <v>21.51</v>
      </c>
      <c r="AD348" s="96"/>
      <c r="AE348" s="96"/>
    </row>
    <row r="349" spans="1:31" outlineLevel="2" x14ac:dyDescent="0.2">
      <c r="A349" s="103" t="s">
        <v>581</v>
      </c>
      <c r="B349" s="10" t="s">
        <v>8</v>
      </c>
      <c r="C349" s="10" t="s">
        <v>19</v>
      </c>
      <c r="D349" s="10" t="s">
        <v>470</v>
      </c>
      <c r="E349" s="10" t="s">
        <v>471</v>
      </c>
      <c r="F349" s="10" t="s">
        <v>472</v>
      </c>
      <c r="G349" s="67">
        <v>6</v>
      </c>
      <c r="H349" s="10" t="s">
        <v>47</v>
      </c>
      <c r="I349" s="57">
        <v>1</v>
      </c>
      <c r="J349" s="57">
        <v>15.75</v>
      </c>
      <c r="K349" s="57">
        <v>0</v>
      </c>
      <c r="L349" s="58">
        <v>2.25</v>
      </c>
      <c r="M349" s="27">
        <v>0</v>
      </c>
      <c r="N349" s="90">
        <f t="shared" si="97"/>
        <v>8.75</v>
      </c>
      <c r="O349" s="91">
        <f t="shared" si="98"/>
        <v>1.25</v>
      </c>
      <c r="P349" s="23">
        <v>20</v>
      </c>
      <c r="Q349" s="11">
        <v>0.34</v>
      </c>
      <c r="R349" s="11">
        <v>0</v>
      </c>
      <c r="S349" s="12">
        <v>1</v>
      </c>
      <c r="T349" s="27">
        <v>0</v>
      </c>
      <c r="U349" s="23">
        <v>80</v>
      </c>
      <c r="V349" s="11">
        <v>1.5</v>
      </c>
      <c r="W349" s="11">
        <v>0</v>
      </c>
      <c r="X349" s="12">
        <v>4</v>
      </c>
      <c r="Y349" s="30">
        <v>0</v>
      </c>
      <c r="Z349" s="63">
        <f t="shared" si="99"/>
        <v>40.230000000000004</v>
      </c>
      <c r="AA349" s="34">
        <f t="shared" si="100"/>
        <v>7.6050000000000004</v>
      </c>
      <c r="AB349" s="12">
        <f t="shared" si="101"/>
        <v>32.625</v>
      </c>
      <c r="AC349" s="75">
        <f t="shared" si="102"/>
        <v>40.230000000000004</v>
      </c>
      <c r="AD349" s="96"/>
      <c r="AE349" s="96"/>
    </row>
    <row r="350" spans="1:31" outlineLevel="2" x14ac:dyDescent="0.2">
      <c r="A350" s="103" t="s">
        <v>581</v>
      </c>
      <c r="B350" s="10" t="s">
        <v>80</v>
      </c>
      <c r="C350" s="10" t="s">
        <v>19</v>
      </c>
      <c r="D350" s="10" t="s">
        <v>473</v>
      </c>
      <c r="E350" s="10" t="s">
        <v>474</v>
      </c>
      <c r="F350" s="10" t="s">
        <v>475</v>
      </c>
      <c r="G350" s="67">
        <v>6</v>
      </c>
      <c r="H350" s="10" t="s">
        <v>47</v>
      </c>
      <c r="I350" s="57">
        <v>1</v>
      </c>
      <c r="J350" s="57">
        <v>15.75</v>
      </c>
      <c r="K350" s="57">
        <v>0</v>
      </c>
      <c r="L350" s="58">
        <v>2.25</v>
      </c>
      <c r="M350" s="27">
        <v>0</v>
      </c>
      <c r="N350" s="90">
        <f t="shared" si="97"/>
        <v>8.75</v>
      </c>
      <c r="O350" s="91">
        <f t="shared" si="98"/>
        <v>1.25</v>
      </c>
      <c r="P350" s="23">
        <v>20</v>
      </c>
      <c r="Q350" s="11">
        <v>0.5</v>
      </c>
      <c r="R350" s="11">
        <v>0</v>
      </c>
      <c r="S350" s="12">
        <v>1</v>
      </c>
      <c r="T350" s="27">
        <v>0</v>
      </c>
      <c r="U350" s="23">
        <v>20</v>
      </c>
      <c r="V350" s="11">
        <v>0.75</v>
      </c>
      <c r="W350" s="11">
        <v>0</v>
      </c>
      <c r="X350" s="12">
        <v>1</v>
      </c>
      <c r="Y350" s="30">
        <v>0</v>
      </c>
      <c r="Z350" s="63">
        <f t="shared" si="99"/>
        <v>24.1875</v>
      </c>
      <c r="AA350" s="34">
        <f t="shared" si="100"/>
        <v>10.125</v>
      </c>
      <c r="AB350" s="12">
        <f t="shared" si="101"/>
        <v>14.0625</v>
      </c>
      <c r="AC350" s="75">
        <f t="shared" si="102"/>
        <v>24.1875</v>
      </c>
      <c r="AD350" s="96"/>
      <c r="AE350" s="96"/>
    </row>
    <row r="351" spans="1:31" outlineLevel="2" x14ac:dyDescent="0.2">
      <c r="A351" s="103" t="s">
        <v>581</v>
      </c>
      <c r="B351" s="10" t="s">
        <v>85</v>
      </c>
      <c r="C351" s="10" t="s">
        <v>19</v>
      </c>
      <c r="D351" s="10" t="s">
        <v>473</v>
      </c>
      <c r="E351" s="10" t="s">
        <v>474</v>
      </c>
      <c r="F351" s="10" t="s">
        <v>475</v>
      </c>
      <c r="G351" s="67">
        <v>6</v>
      </c>
      <c r="H351" s="10" t="s">
        <v>47</v>
      </c>
      <c r="I351" s="57">
        <v>1</v>
      </c>
      <c r="J351" s="57">
        <v>15.75</v>
      </c>
      <c r="K351" s="57">
        <v>0</v>
      </c>
      <c r="L351" s="58">
        <v>2.25</v>
      </c>
      <c r="M351" s="27">
        <v>0</v>
      </c>
      <c r="N351" s="90">
        <f t="shared" si="97"/>
        <v>8.75</v>
      </c>
      <c r="O351" s="91">
        <f t="shared" si="98"/>
        <v>1.25</v>
      </c>
      <c r="P351" s="23">
        <v>20</v>
      </c>
      <c r="Q351" s="11">
        <v>0.5</v>
      </c>
      <c r="R351" s="11">
        <v>0</v>
      </c>
      <c r="S351" s="12">
        <v>1</v>
      </c>
      <c r="T351" s="27">
        <v>0</v>
      </c>
      <c r="U351" s="23">
        <v>20</v>
      </c>
      <c r="V351" s="11">
        <v>0.75</v>
      </c>
      <c r="W351" s="11">
        <v>0</v>
      </c>
      <c r="X351" s="12">
        <v>1</v>
      </c>
      <c r="Y351" s="30">
        <v>0</v>
      </c>
      <c r="Z351" s="63">
        <f t="shared" si="99"/>
        <v>24.1875</v>
      </c>
      <c r="AA351" s="34">
        <f t="shared" si="100"/>
        <v>10.125</v>
      </c>
      <c r="AB351" s="12">
        <f t="shared" si="101"/>
        <v>14.0625</v>
      </c>
      <c r="AC351" s="75">
        <f t="shared" si="102"/>
        <v>24.1875</v>
      </c>
      <c r="AD351" s="96"/>
      <c r="AE351" s="96"/>
    </row>
    <row r="352" spans="1:31" outlineLevel="2" x14ac:dyDescent="0.2">
      <c r="A352" s="103" t="s">
        <v>581</v>
      </c>
      <c r="B352" s="10" t="s">
        <v>8</v>
      </c>
      <c r="C352" s="10" t="s">
        <v>19</v>
      </c>
      <c r="D352" s="10" t="s">
        <v>473</v>
      </c>
      <c r="E352" s="10" t="s">
        <v>474</v>
      </c>
      <c r="F352" s="10" t="s">
        <v>475</v>
      </c>
      <c r="G352" s="67">
        <v>6</v>
      </c>
      <c r="H352" s="10" t="s">
        <v>47</v>
      </c>
      <c r="I352" s="57">
        <v>1</v>
      </c>
      <c r="J352" s="57">
        <v>15.75</v>
      </c>
      <c r="K352" s="57">
        <v>0</v>
      </c>
      <c r="L352" s="58">
        <v>2.25</v>
      </c>
      <c r="M352" s="27">
        <v>0</v>
      </c>
      <c r="N352" s="90">
        <f t="shared" si="97"/>
        <v>8.75</v>
      </c>
      <c r="O352" s="91">
        <f t="shared" si="98"/>
        <v>1.25</v>
      </c>
      <c r="P352" s="23">
        <v>40</v>
      </c>
      <c r="Q352" s="11">
        <v>1</v>
      </c>
      <c r="R352" s="11">
        <v>0</v>
      </c>
      <c r="S352" s="12">
        <v>2</v>
      </c>
      <c r="T352" s="27">
        <v>0</v>
      </c>
      <c r="U352" s="23">
        <v>80</v>
      </c>
      <c r="V352" s="11">
        <v>1.5</v>
      </c>
      <c r="W352" s="11">
        <v>0</v>
      </c>
      <c r="X352" s="12">
        <v>4</v>
      </c>
      <c r="Y352" s="30">
        <v>0</v>
      </c>
      <c r="Z352" s="63">
        <f t="shared" si="99"/>
        <v>52.875</v>
      </c>
      <c r="AA352" s="34">
        <f t="shared" si="100"/>
        <v>20.25</v>
      </c>
      <c r="AB352" s="12">
        <f t="shared" si="101"/>
        <v>32.625</v>
      </c>
      <c r="AC352" s="75">
        <f t="shared" si="102"/>
        <v>52.875</v>
      </c>
      <c r="AD352" s="96"/>
      <c r="AE352" s="96"/>
    </row>
    <row r="353" spans="1:31" outlineLevel="2" x14ac:dyDescent="0.2">
      <c r="A353" s="103" t="s">
        <v>581</v>
      </c>
      <c r="B353" s="10" t="s">
        <v>14</v>
      </c>
      <c r="C353" s="10" t="s">
        <v>23</v>
      </c>
      <c r="D353" s="10" t="s">
        <v>476</v>
      </c>
      <c r="E353" s="10" t="s">
        <v>477</v>
      </c>
      <c r="F353" s="10" t="s">
        <v>478</v>
      </c>
      <c r="G353" s="67">
        <v>6</v>
      </c>
      <c r="H353" s="10" t="s">
        <v>47</v>
      </c>
      <c r="I353" s="57">
        <v>1</v>
      </c>
      <c r="J353" s="57">
        <v>13.5</v>
      </c>
      <c r="K353" s="57">
        <v>0</v>
      </c>
      <c r="L353" s="58">
        <v>4.5</v>
      </c>
      <c r="M353" s="27">
        <v>0</v>
      </c>
      <c r="N353" s="90">
        <f t="shared" si="97"/>
        <v>7.5</v>
      </c>
      <c r="O353" s="91">
        <f t="shared" si="98"/>
        <v>2.5</v>
      </c>
      <c r="P353" s="23">
        <v>80</v>
      </c>
      <c r="Q353" s="11">
        <v>2</v>
      </c>
      <c r="R353" s="11">
        <v>0</v>
      </c>
      <c r="S353" s="12">
        <v>4</v>
      </c>
      <c r="T353" s="27">
        <v>0</v>
      </c>
      <c r="U353" s="23">
        <v>0</v>
      </c>
      <c r="V353" s="11">
        <v>0</v>
      </c>
      <c r="W353" s="11">
        <v>0</v>
      </c>
      <c r="X353" s="12">
        <v>0</v>
      </c>
      <c r="Y353" s="30">
        <v>0</v>
      </c>
      <c r="Z353" s="63">
        <f t="shared" si="99"/>
        <v>45</v>
      </c>
      <c r="AA353" s="34">
        <f t="shared" si="100"/>
        <v>45</v>
      </c>
      <c r="AB353" s="12">
        <f t="shared" si="101"/>
        <v>0</v>
      </c>
      <c r="AC353" s="75">
        <f t="shared" si="102"/>
        <v>45</v>
      </c>
      <c r="AD353" s="96"/>
      <c r="AE353" s="96"/>
    </row>
    <row r="354" spans="1:31" outlineLevel="2" x14ac:dyDescent="0.2">
      <c r="A354" s="103" t="s">
        <v>581</v>
      </c>
      <c r="B354" s="10" t="s">
        <v>80</v>
      </c>
      <c r="C354" s="10" t="s">
        <v>23</v>
      </c>
      <c r="D354" s="10" t="s">
        <v>476</v>
      </c>
      <c r="E354" s="10" t="s">
        <v>477</v>
      </c>
      <c r="F354" s="10" t="s">
        <v>478</v>
      </c>
      <c r="G354" s="67">
        <v>6</v>
      </c>
      <c r="H354" s="10" t="s">
        <v>47</v>
      </c>
      <c r="I354" s="57">
        <v>1</v>
      </c>
      <c r="J354" s="57">
        <v>13.5</v>
      </c>
      <c r="K354" s="57">
        <v>0</v>
      </c>
      <c r="L354" s="58">
        <v>4.5</v>
      </c>
      <c r="M354" s="27">
        <v>0</v>
      </c>
      <c r="N354" s="90">
        <f t="shared" si="97"/>
        <v>7.5</v>
      </c>
      <c r="O354" s="91">
        <f t="shared" si="98"/>
        <v>2.5</v>
      </c>
      <c r="P354" s="23">
        <v>40</v>
      </c>
      <c r="Q354" s="11">
        <v>0.75</v>
      </c>
      <c r="R354" s="11">
        <v>0</v>
      </c>
      <c r="S354" s="12">
        <v>2</v>
      </c>
      <c r="T354" s="27">
        <v>0</v>
      </c>
      <c r="U354" s="23">
        <v>0</v>
      </c>
      <c r="V354" s="11">
        <v>0</v>
      </c>
      <c r="W354" s="11">
        <v>0</v>
      </c>
      <c r="X354" s="12">
        <v>0</v>
      </c>
      <c r="Y354" s="30">
        <v>0</v>
      </c>
      <c r="Z354" s="63">
        <f t="shared" si="99"/>
        <v>19.125</v>
      </c>
      <c r="AA354" s="34">
        <f t="shared" si="100"/>
        <v>19.125</v>
      </c>
      <c r="AB354" s="12">
        <f t="shared" si="101"/>
        <v>0</v>
      </c>
      <c r="AC354" s="75">
        <f t="shared" si="102"/>
        <v>19.125</v>
      </c>
      <c r="AD354" s="96"/>
      <c r="AE354" s="96"/>
    </row>
    <row r="355" spans="1:31" outlineLevel="2" x14ac:dyDescent="0.2">
      <c r="A355" s="103" t="s">
        <v>581</v>
      </c>
      <c r="B355" s="10" t="s">
        <v>85</v>
      </c>
      <c r="C355" s="10" t="s">
        <v>23</v>
      </c>
      <c r="D355" s="10" t="s">
        <v>476</v>
      </c>
      <c r="E355" s="10" t="s">
        <v>477</v>
      </c>
      <c r="F355" s="10" t="s">
        <v>478</v>
      </c>
      <c r="G355" s="67">
        <v>6</v>
      </c>
      <c r="H355" s="10" t="s">
        <v>47</v>
      </c>
      <c r="I355" s="57">
        <v>1</v>
      </c>
      <c r="J355" s="57">
        <v>13.5</v>
      </c>
      <c r="K355" s="57">
        <v>0</v>
      </c>
      <c r="L355" s="58">
        <v>4.5</v>
      </c>
      <c r="M355" s="27">
        <v>0</v>
      </c>
      <c r="N355" s="90">
        <f t="shared" si="97"/>
        <v>7.5</v>
      </c>
      <c r="O355" s="91">
        <f t="shared" si="98"/>
        <v>2.5</v>
      </c>
      <c r="P355" s="23">
        <v>40</v>
      </c>
      <c r="Q355" s="11">
        <v>0.75</v>
      </c>
      <c r="R355" s="11">
        <v>0</v>
      </c>
      <c r="S355" s="12">
        <v>2</v>
      </c>
      <c r="T355" s="27">
        <v>0</v>
      </c>
      <c r="U355" s="23">
        <v>0</v>
      </c>
      <c r="V355" s="11">
        <v>0</v>
      </c>
      <c r="W355" s="11">
        <v>0</v>
      </c>
      <c r="X355" s="12">
        <v>0</v>
      </c>
      <c r="Y355" s="30">
        <v>0</v>
      </c>
      <c r="Z355" s="63">
        <f t="shared" si="99"/>
        <v>19.125</v>
      </c>
      <c r="AA355" s="34">
        <f t="shared" si="100"/>
        <v>19.125</v>
      </c>
      <c r="AB355" s="12">
        <f t="shared" si="101"/>
        <v>0</v>
      </c>
      <c r="AC355" s="75">
        <f t="shared" si="102"/>
        <v>19.125</v>
      </c>
      <c r="AD355" s="96"/>
      <c r="AE355" s="96"/>
    </row>
    <row r="356" spans="1:31" outlineLevel="2" x14ac:dyDescent="0.2">
      <c r="A356" s="103" t="s">
        <v>581</v>
      </c>
      <c r="B356" s="10" t="s">
        <v>8</v>
      </c>
      <c r="C356" s="10" t="s">
        <v>23</v>
      </c>
      <c r="D356" s="10" t="s">
        <v>476</v>
      </c>
      <c r="E356" s="10" t="s">
        <v>477</v>
      </c>
      <c r="F356" s="10" t="s">
        <v>478</v>
      </c>
      <c r="G356" s="67">
        <v>6</v>
      </c>
      <c r="H356" s="10" t="s">
        <v>47</v>
      </c>
      <c r="I356" s="57">
        <v>1</v>
      </c>
      <c r="J356" s="57">
        <v>13.5</v>
      </c>
      <c r="K356" s="57">
        <v>0</v>
      </c>
      <c r="L356" s="58">
        <v>4.5</v>
      </c>
      <c r="M356" s="27">
        <v>0</v>
      </c>
      <c r="N356" s="90">
        <f t="shared" si="97"/>
        <v>7.5</v>
      </c>
      <c r="O356" s="91">
        <f t="shared" si="98"/>
        <v>2.5</v>
      </c>
      <c r="P356" s="23">
        <v>60</v>
      </c>
      <c r="Q356" s="11">
        <v>1.5</v>
      </c>
      <c r="R356" s="11">
        <v>0</v>
      </c>
      <c r="S356" s="12">
        <v>3</v>
      </c>
      <c r="T356" s="27">
        <v>0</v>
      </c>
      <c r="U356" s="23">
        <v>0</v>
      </c>
      <c r="V356" s="11">
        <v>0</v>
      </c>
      <c r="W356" s="11">
        <v>0</v>
      </c>
      <c r="X356" s="12">
        <v>0</v>
      </c>
      <c r="Y356" s="30">
        <v>0</v>
      </c>
      <c r="Z356" s="63">
        <f t="shared" si="99"/>
        <v>33.75</v>
      </c>
      <c r="AA356" s="34">
        <f t="shared" si="100"/>
        <v>33.75</v>
      </c>
      <c r="AB356" s="12">
        <f t="shared" si="101"/>
        <v>0</v>
      </c>
      <c r="AC356" s="75">
        <f t="shared" si="102"/>
        <v>33.75</v>
      </c>
      <c r="AD356" s="96"/>
      <c r="AE356" s="96"/>
    </row>
    <row r="357" spans="1:31" outlineLevel="2" x14ac:dyDescent="0.2">
      <c r="A357" s="103" t="s">
        <v>581</v>
      </c>
      <c r="B357" s="10" t="s">
        <v>14</v>
      </c>
      <c r="C357" s="10" t="s">
        <v>19</v>
      </c>
      <c r="D357" s="10" t="s">
        <v>479</v>
      </c>
      <c r="E357" s="10" t="s">
        <v>480</v>
      </c>
      <c r="F357" s="10" t="s">
        <v>481</v>
      </c>
      <c r="G357" s="67">
        <v>6</v>
      </c>
      <c r="H357" s="10" t="s">
        <v>18</v>
      </c>
      <c r="I357" s="57">
        <v>1</v>
      </c>
      <c r="J357" s="57">
        <v>13.5</v>
      </c>
      <c r="K357" s="57">
        <v>0</v>
      </c>
      <c r="L357" s="58">
        <v>4.5</v>
      </c>
      <c r="M357" s="27">
        <v>0</v>
      </c>
      <c r="N357" s="90">
        <f t="shared" si="97"/>
        <v>7.5</v>
      </c>
      <c r="O357" s="91">
        <f t="shared" si="98"/>
        <v>2.5</v>
      </c>
      <c r="P357" s="23">
        <v>40</v>
      </c>
      <c r="Q357" s="11">
        <v>1</v>
      </c>
      <c r="R357" s="11">
        <v>0</v>
      </c>
      <c r="S357" s="12">
        <v>2</v>
      </c>
      <c r="T357" s="27">
        <v>0</v>
      </c>
      <c r="U357" s="23">
        <v>120</v>
      </c>
      <c r="V357" s="11">
        <v>2</v>
      </c>
      <c r="W357" s="11">
        <v>0</v>
      </c>
      <c r="X357" s="12">
        <v>6</v>
      </c>
      <c r="Y357" s="30">
        <v>0</v>
      </c>
      <c r="Z357" s="63">
        <f t="shared" si="99"/>
        <v>76.5</v>
      </c>
      <c r="AA357" s="34">
        <f t="shared" si="100"/>
        <v>22.5</v>
      </c>
      <c r="AB357" s="12">
        <f t="shared" si="101"/>
        <v>54</v>
      </c>
      <c r="AC357" s="75">
        <f t="shared" si="102"/>
        <v>76.5</v>
      </c>
      <c r="AD357" s="96"/>
      <c r="AE357" s="96"/>
    </row>
    <row r="358" spans="1:31" outlineLevel="2" x14ac:dyDescent="0.2">
      <c r="A358" s="103" t="s">
        <v>581</v>
      </c>
      <c r="B358" s="10" t="s">
        <v>14</v>
      </c>
      <c r="C358" s="10" t="s">
        <v>13</v>
      </c>
      <c r="D358" s="10" t="s">
        <v>28</v>
      </c>
      <c r="E358" s="10" t="s">
        <v>10</v>
      </c>
      <c r="F358" s="10" t="s">
        <v>11</v>
      </c>
      <c r="G358" s="67">
        <v>24</v>
      </c>
      <c r="H358" s="10" t="s">
        <v>12</v>
      </c>
      <c r="I358" s="57">
        <v>1</v>
      </c>
      <c r="J358" s="57">
        <f>$AE$2</f>
        <v>0.54</v>
      </c>
      <c r="K358" s="57">
        <v>0</v>
      </c>
      <c r="L358" s="58">
        <v>0</v>
      </c>
      <c r="M358" s="27">
        <v>0</v>
      </c>
      <c r="N358" s="90">
        <f t="shared" si="97"/>
        <v>7.4999999999999997E-2</v>
      </c>
      <c r="O358" s="91">
        <f t="shared" si="98"/>
        <v>0</v>
      </c>
      <c r="P358" s="23">
        <v>1</v>
      </c>
      <c r="Q358" s="11">
        <f>P358</f>
        <v>1</v>
      </c>
      <c r="R358" s="11">
        <v>0</v>
      </c>
      <c r="S358" s="12">
        <v>0</v>
      </c>
      <c r="T358" s="27">
        <v>0</v>
      </c>
      <c r="U358" s="23">
        <v>1</v>
      </c>
      <c r="V358" s="11">
        <f>U358</f>
        <v>1</v>
      </c>
      <c r="W358" s="11">
        <v>0</v>
      </c>
      <c r="X358" s="12">
        <v>0</v>
      </c>
      <c r="Y358" s="30">
        <v>0</v>
      </c>
      <c r="Z358" s="63">
        <f t="shared" si="99"/>
        <v>1.08</v>
      </c>
      <c r="AA358" s="34">
        <f t="shared" si="100"/>
        <v>0.54</v>
      </c>
      <c r="AB358" s="12">
        <f t="shared" si="101"/>
        <v>0.54</v>
      </c>
      <c r="AC358" s="75">
        <f t="shared" si="102"/>
        <v>1.08</v>
      </c>
      <c r="AD358" s="96"/>
      <c r="AE358" s="96"/>
    </row>
    <row r="359" spans="1:31" outlineLevel="2" x14ac:dyDescent="0.2">
      <c r="A359" s="103" t="s">
        <v>581</v>
      </c>
      <c r="B359" s="10" t="s">
        <v>80</v>
      </c>
      <c r="C359" s="10" t="s">
        <v>13</v>
      </c>
      <c r="D359" s="10" t="s">
        <v>217</v>
      </c>
      <c r="E359" s="10" t="s">
        <v>10</v>
      </c>
      <c r="F359" s="10" t="s">
        <v>11</v>
      </c>
      <c r="G359" s="67">
        <v>24</v>
      </c>
      <c r="H359" s="10" t="s">
        <v>12</v>
      </c>
      <c r="I359" s="57">
        <v>1</v>
      </c>
      <c r="J359" s="57">
        <f>$AE$2</f>
        <v>0.54</v>
      </c>
      <c r="K359" s="57">
        <v>0</v>
      </c>
      <c r="L359" s="58">
        <v>0</v>
      </c>
      <c r="M359" s="27">
        <v>0</v>
      </c>
      <c r="N359" s="90">
        <f t="shared" si="97"/>
        <v>7.4999999999999997E-2</v>
      </c>
      <c r="O359" s="91">
        <f t="shared" si="98"/>
        <v>0</v>
      </c>
      <c r="P359" s="23">
        <v>0</v>
      </c>
      <c r="Q359" s="11">
        <f>P359</f>
        <v>0</v>
      </c>
      <c r="R359" s="11">
        <v>0</v>
      </c>
      <c r="S359" s="12">
        <v>0</v>
      </c>
      <c r="T359" s="27">
        <v>0</v>
      </c>
      <c r="U359" s="23">
        <v>1</v>
      </c>
      <c r="V359" s="11">
        <f>U359</f>
        <v>1</v>
      </c>
      <c r="W359" s="11">
        <v>0</v>
      </c>
      <c r="X359" s="12">
        <v>0</v>
      </c>
      <c r="Y359" s="30">
        <v>0</v>
      </c>
      <c r="Z359" s="63">
        <f t="shared" si="99"/>
        <v>0.54</v>
      </c>
      <c r="AA359" s="34">
        <f t="shared" si="100"/>
        <v>0</v>
      </c>
      <c r="AB359" s="12">
        <f t="shared" si="101"/>
        <v>0.54</v>
      </c>
      <c r="AC359" s="75">
        <f t="shared" si="102"/>
        <v>0.54</v>
      </c>
    </row>
    <row r="360" spans="1:31" outlineLevel="2" x14ac:dyDescent="0.2">
      <c r="A360" s="103" t="s">
        <v>581</v>
      </c>
      <c r="B360" s="10" t="s">
        <v>29</v>
      </c>
      <c r="C360" s="10" t="s">
        <v>13</v>
      </c>
      <c r="D360" s="10" t="s">
        <v>30</v>
      </c>
      <c r="E360" s="10" t="s">
        <v>31</v>
      </c>
      <c r="F360" s="10" t="s">
        <v>32</v>
      </c>
      <c r="G360" s="67">
        <v>6</v>
      </c>
      <c r="H360" s="10" t="s">
        <v>33</v>
      </c>
      <c r="I360" s="57">
        <v>6.8000000000000005E-2</v>
      </c>
      <c r="J360" s="57">
        <f>34*I360</f>
        <v>2.3120000000000003</v>
      </c>
      <c r="K360" s="57">
        <v>0</v>
      </c>
      <c r="L360" s="58">
        <v>0</v>
      </c>
      <c r="M360" s="27">
        <v>0</v>
      </c>
      <c r="N360" s="90">
        <f t="shared" si="97"/>
        <v>1.2844444444444447</v>
      </c>
      <c r="O360" s="91">
        <f t="shared" si="98"/>
        <v>0</v>
      </c>
      <c r="P360" s="23">
        <v>0</v>
      </c>
      <c r="Q360" s="11">
        <v>0</v>
      </c>
      <c r="R360" s="11">
        <v>0</v>
      </c>
      <c r="S360" s="12">
        <v>0</v>
      </c>
      <c r="T360" s="27">
        <v>0</v>
      </c>
      <c r="U360" s="23">
        <v>30</v>
      </c>
      <c r="V360" s="11">
        <v>1</v>
      </c>
      <c r="W360" s="11">
        <v>0</v>
      </c>
      <c r="X360" s="12">
        <v>0</v>
      </c>
      <c r="Y360" s="30">
        <v>0</v>
      </c>
      <c r="Z360" s="63">
        <f t="shared" si="99"/>
        <v>2.3120000000000003</v>
      </c>
      <c r="AA360" s="34">
        <f t="shared" si="100"/>
        <v>0</v>
      </c>
      <c r="AB360" s="12">
        <f t="shared" si="101"/>
        <v>2.3120000000000003</v>
      </c>
      <c r="AC360" s="75">
        <f t="shared" si="102"/>
        <v>2.3120000000000003</v>
      </c>
    </row>
    <row r="361" spans="1:31" outlineLevel="2" x14ac:dyDescent="0.2">
      <c r="A361" s="103" t="s">
        <v>581</v>
      </c>
      <c r="B361" s="10" t="s">
        <v>29</v>
      </c>
      <c r="C361" s="10" t="s">
        <v>13</v>
      </c>
      <c r="D361" s="10" t="s">
        <v>30</v>
      </c>
      <c r="E361" s="10" t="s">
        <v>31</v>
      </c>
      <c r="F361" s="10" t="s">
        <v>32</v>
      </c>
      <c r="G361" s="67">
        <v>6</v>
      </c>
      <c r="H361" s="10" t="s">
        <v>33</v>
      </c>
      <c r="I361" s="57">
        <v>6.25E-2</v>
      </c>
      <c r="J361" s="57">
        <v>0</v>
      </c>
      <c r="K361" s="57"/>
      <c r="L361" s="58">
        <v>1</v>
      </c>
      <c r="M361" s="27"/>
      <c r="N361" s="90">
        <f t="shared" si="97"/>
        <v>0</v>
      </c>
      <c r="O361" s="91">
        <f t="shared" si="98"/>
        <v>0.55555555555555558</v>
      </c>
      <c r="P361" s="23">
        <v>0</v>
      </c>
      <c r="Q361" s="11">
        <v>0</v>
      </c>
      <c r="R361" s="11">
        <v>0</v>
      </c>
      <c r="S361" s="12">
        <v>0</v>
      </c>
      <c r="T361" s="27"/>
      <c r="U361" s="23">
        <v>30</v>
      </c>
      <c r="V361" s="11">
        <v>0</v>
      </c>
      <c r="W361" s="11"/>
      <c r="X361" s="12">
        <v>1</v>
      </c>
      <c r="Y361" s="30">
        <v>0</v>
      </c>
      <c r="Z361" s="63">
        <f t="shared" si="99"/>
        <v>1</v>
      </c>
      <c r="AA361" s="34">
        <f t="shared" si="100"/>
        <v>0</v>
      </c>
      <c r="AB361" s="12">
        <f t="shared" si="101"/>
        <v>1</v>
      </c>
      <c r="AC361" s="75">
        <f t="shared" si="102"/>
        <v>1</v>
      </c>
    </row>
    <row r="362" spans="1:31" outlineLevel="2" x14ac:dyDescent="0.2">
      <c r="A362" s="103" t="s">
        <v>581</v>
      </c>
      <c r="B362" s="10" t="s">
        <v>39</v>
      </c>
      <c r="C362" s="10" t="s">
        <v>23</v>
      </c>
      <c r="D362" s="10" t="s">
        <v>482</v>
      </c>
      <c r="E362" s="10" t="s">
        <v>477</v>
      </c>
      <c r="F362" s="10" t="s">
        <v>478</v>
      </c>
      <c r="G362" s="67">
        <v>6</v>
      </c>
      <c r="H362" s="10" t="s">
        <v>47</v>
      </c>
      <c r="I362" s="57">
        <v>1</v>
      </c>
      <c r="J362" s="57">
        <v>13.5</v>
      </c>
      <c r="K362" s="57">
        <v>0</v>
      </c>
      <c r="L362" s="58">
        <v>4.5</v>
      </c>
      <c r="M362" s="27">
        <v>0</v>
      </c>
      <c r="N362" s="90">
        <f t="shared" si="97"/>
        <v>7.5</v>
      </c>
      <c r="O362" s="91">
        <f t="shared" si="98"/>
        <v>2.5</v>
      </c>
      <c r="P362" s="23">
        <v>40</v>
      </c>
      <c r="Q362" s="11">
        <v>1</v>
      </c>
      <c r="R362" s="11">
        <v>0</v>
      </c>
      <c r="S362" s="12">
        <v>2</v>
      </c>
      <c r="T362" s="27">
        <v>0</v>
      </c>
      <c r="U362" s="23">
        <v>0</v>
      </c>
      <c r="V362" s="11">
        <v>0</v>
      </c>
      <c r="W362" s="11">
        <v>0</v>
      </c>
      <c r="X362" s="12">
        <v>0</v>
      </c>
      <c r="Y362" s="30">
        <v>0</v>
      </c>
      <c r="Z362" s="63">
        <f t="shared" si="99"/>
        <v>22.5</v>
      </c>
      <c r="AA362" s="34">
        <f t="shared" si="100"/>
        <v>22.5</v>
      </c>
      <c r="AB362" s="12">
        <f t="shared" si="101"/>
        <v>0</v>
      </c>
      <c r="AC362" s="75">
        <f t="shared" si="102"/>
        <v>22.5</v>
      </c>
    </row>
    <row r="363" spans="1:31" outlineLevel="2" x14ac:dyDescent="0.2">
      <c r="A363" s="103" t="s">
        <v>581</v>
      </c>
      <c r="B363" s="10" t="s">
        <v>39</v>
      </c>
      <c r="C363" s="10" t="s">
        <v>48</v>
      </c>
      <c r="D363" s="10" t="s">
        <v>483</v>
      </c>
      <c r="E363" s="10" t="s">
        <v>468</v>
      </c>
      <c r="F363" s="10" t="s">
        <v>469</v>
      </c>
      <c r="G363" s="67">
        <v>7.5</v>
      </c>
      <c r="H363" s="10" t="s">
        <v>47</v>
      </c>
      <c r="I363" s="57">
        <v>1</v>
      </c>
      <c r="J363" s="57">
        <v>22.5</v>
      </c>
      <c r="K363" s="57">
        <v>0</v>
      </c>
      <c r="L363" s="58">
        <v>0</v>
      </c>
      <c r="M363" s="27">
        <v>0</v>
      </c>
      <c r="N363" s="90">
        <f t="shared" si="97"/>
        <v>10</v>
      </c>
      <c r="O363" s="91">
        <f t="shared" si="98"/>
        <v>0</v>
      </c>
      <c r="P363" s="23">
        <v>60</v>
      </c>
      <c r="Q363" s="11">
        <v>1</v>
      </c>
      <c r="R363" s="11">
        <v>0</v>
      </c>
      <c r="S363" s="12">
        <v>0</v>
      </c>
      <c r="T363" s="27">
        <v>0</v>
      </c>
      <c r="U363" s="23">
        <v>20</v>
      </c>
      <c r="V363" s="11">
        <v>1</v>
      </c>
      <c r="W363" s="11">
        <v>0</v>
      </c>
      <c r="X363" s="12">
        <v>0</v>
      </c>
      <c r="Y363" s="30">
        <v>0</v>
      </c>
      <c r="Z363" s="63">
        <f t="shared" si="99"/>
        <v>45</v>
      </c>
      <c r="AA363" s="34">
        <f t="shared" si="100"/>
        <v>22.5</v>
      </c>
      <c r="AB363" s="12">
        <f t="shared" si="101"/>
        <v>22.5</v>
      </c>
      <c r="AC363" s="75">
        <f t="shared" si="102"/>
        <v>45</v>
      </c>
    </row>
    <row r="364" spans="1:31" outlineLevel="2" x14ac:dyDescent="0.2">
      <c r="A364" s="103" t="s">
        <v>581</v>
      </c>
      <c r="B364" s="10" t="s">
        <v>39</v>
      </c>
      <c r="C364" s="10" t="s">
        <v>48</v>
      </c>
      <c r="D364" s="10" t="s">
        <v>483</v>
      </c>
      <c r="E364" s="10" t="s">
        <v>468</v>
      </c>
      <c r="F364" s="10" t="s">
        <v>579</v>
      </c>
      <c r="G364" s="67">
        <v>7.5</v>
      </c>
      <c r="H364" s="10" t="s">
        <v>47</v>
      </c>
      <c r="I364" s="57">
        <v>1</v>
      </c>
      <c r="J364" s="57">
        <v>0</v>
      </c>
      <c r="K364" s="57">
        <v>0</v>
      </c>
      <c r="L364" s="58">
        <v>2.25</v>
      </c>
      <c r="M364" s="27">
        <v>0</v>
      </c>
      <c r="N364" s="90">
        <f t="shared" si="97"/>
        <v>0</v>
      </c>
      <c r="O364" s="91">
        <f t="shared" si="98"/>
        <v>1</v>
      </c>
      <c r="P364" s="23">
        <v>10</v>
      </c>
      <c r="Q364" s="11">
        <v>0</v>
      </c>
      <c r="R364" s="11">
        <v>0</v>
      </c>
      <c r="S364" s="12">
        <v>1</v>
      </c>
      <c r="T364" s="27">
        <v>0</v>
      </c>
      <c r="U364" s="23">
        <v>0</v>
      </c>
      <c r="V364" s="11">
        <v>0</v>
      </c>
      <c r="W364" s="11">
        <v>0</v>
      </c>
      <c r="X364" s="12">
        <v>0</v>
      </c>
      <c r="Y364" s="30">
        <v>0</v>
      </c>
      <c r="Z364" s="63">
        <f t="shared" si="99"/>
        <v>2.25</v>
      </c>
      <c r="AA364" s="34">
        <f t="shared" si="100"/>
        <v>2.25</v>
      </c>
      <c r="AB364" s="12">
        <f t="shared" si="101"/>
        <v>0</v>
      </c>
      <c r="AC364" s="75">
        <f t="shared" si="102"/>
        <v>2.25</v>
      </c>
    </row>
    <row r="365" spans="1:31" outlineLevel="2" x14ac:dyDescent="0.2">
      <c r="A365" s="103" t="s">
        <v>581</v>
      </c>
      <c r="B365" s="10" t="s">
        <v>39</v>
      </c>
      <c r="C365" s="10" t="s">
        <v>19</v>
      </c>
      <c r="D365" s="10" t="s">
        <v>484</v>
      </c>
      <c r="E365" s="10" t="s">
        <v>485</v>
      </c>
      <c r="F365" s="10" t="s">
        <v>486</v>
      </c>
      <c r="G365" s="67">
        <v>7.5</v>
      </c>
      <c r="H365" s="10" t="s">
        <v>47</v>
      </c>
      <c r="I365" s="57">
        <v>1</v>
      </c>
      <c r="J365" s="57">
        <v>18</v>
      </c>
      <c r="K365" s="57">
        <v>0</v>
      </c>
      <c r="L365" s="58">
        <v>4.5</v>
      </c>
      <c r="M365" s="27">
        <v>0</v>
      </c>
      <c r="N365" s="90">
        <f t="shared" si="97"/>
        <v>8</v>
      </c>
      <c r="O365" s="91">
        <f t="shared" si="98"/>
        <v>2</v>
      </c>
      <c r="P365" s="23">
        <v>20</v>
      </c>
      <c r="Q365" s="11">
        <v>1</v>
      </c>
      <c r="R365" s="11">
        <v>0</v>
      </c>
      <c r="S365" s="12">
        <v>1</v>
      </c>
      <c r="T365" s="27">
        <v>0</v>
      </c>
      <c r="U365" s="23">
        <v>60</v>
      </c>
      <c r="V365" s="11">
        <v>1</v>
      </c>
      <c r="W365" s="11">
        <v>0</v>
      </c>
      <c r="X365" s="12">
        <v>3</v>
      </c>
      <c r="Y365" s="30">
        <v>0</v>
      </c>
      <c r="Z365" s="63">
        <f t="shared" si="99"/>
        <v>54</v>
      </c>
      <c r="AA365" s="34">
        <f t="shared" si="100"/>
        <v>22.5</v>
      </c>
      <c r="AB365" s="12">
        <f t="shared" si="101"/>
        <v>31.5</v>
      </c>
      <c r="AC365" s="75">
        <f t="shared" si="102"/>
        <v>54</v>
      </c>
    </row>
    <row r="366" spans="1:31" outlineLevel="2" x14ac:dyDescent="0.2">
      <c r="A366" s="103" t="s">
        <v>581</v>
      </c>
      <c r="B366" s="10" t="s">
        <v>39</v>
      </c>
      <c r="C366" s="10" t="s">
        <v>19</v>
      </c>
      <c r="D366" s="10" t="s">
        <v>487</v>
      </c>
      <c r="E366" s="10" t="s">
        <v>488</v>
      </c>
      <c r="F366" s="10" t="s">
        <v>489</v>
      </c>
      <c r="G366" s="67">
        <v>7.5</v>
      </c>
      <c r="H366" s="10" t="s">
        <v>47</v>
      </c>
      <c r="I366" s="57">
        <v>1</v>
      </c>
      <c r="J366" s="57">
        <v>18</v>
      </c>
      <c r="K366" s="57">
        <v>0</v>
      </c>
      <c r="L366" s="58">
        <v>4.5</v>
      </c>
      <c r="M366" s="27">
        <v>0</v>
      </c>
      <c r="N366" s="90">
        <f t="shared" si="97"/>
        <v>8</v>
      </c>
      <c r="O366" s="91">
        <f t="shared" si="98"/>
        <v>2</v>
      </c>
      <c r="P366" s="23">
        <v>20</v>
      </c>
      <c r="Q366" s="11">
        <v>1</v>
      </c>
      <c r="R366" s="11">
        <v>0</v>
      </c>
      <c r="S366" s="12">
        <v>1</v>
      </c>
      <c r="T366" s="27">
        <v>0</v>
      </c>
      <c r="U366" s="23">
        <v>60</v>
      </c>
      <c r="V366" s="11">
        <v>1</v>
      </c>
      <c r="W366" s="11">
        <v>0</v>
      </c>
      <c r="X366" s="12">
        <v>3</v>
      </c>
      <c r="Y366" s="30">
        <v>0</v>
      </c>
      <c r="Z366" s="63">
        <f t="shared" si="99"/>
        <v>54</v>
      </c>
      <c r="AA366" s="34">
        <f t="shared" si="100"/>
        <v>22.5</v>
      </c>
      <c r="AB366" s="12">
        <f t="shared" si="101"/>
        <v>31.5</v>
      </c>
      <c r="AC366" s="75">
        <f t="shared" si="102"/>
        <v>54</v>
      </c>
    </row>
    <row r="367" spans="1:31" outlineLevel="2" x14ac:dyDescent="0.2">
      <c r="A367" s="103" t="s">
        <v>581</v>
      </c>
      <c r="B367" s="10" t="s">
        <v>75</v>
      </c>
      <c r="C367" s="10" t="s">
        <v>48</v>
      </c>
      <c r="D367" s="10" t="s">
        <v>490</v>
      </c>
      <c r="E367" s="10" t="s">
        <v>56</v>
      </c>
      <c r="F367" s="10" t="s">
        <v>491</v>
      </c>
      <c r="G367" s="67">
        <v>5</v>
      </c>
      <c r="H367" s="10" t="s">
        <v>160</v>
      </c>
      <c r="I367" s="57">
        <v>1</v>
      </c>
      <c r="J367" s="57">
        <v>6.75</v>
      </c>
      <c r="K367" s="57">
        <v>0</v>
      </c>
      <c r="L367" s="58">
        <v>6.75</v>
      </c>
      <c r="M367" s="27">
        <v>0</v>
      </c>
      <c r="N367" s="90">
        <f t="shared" si="97"/>
        <v>4.5</v>
      </c>
      <c r="O367" s="91">
        <f t="shared" si="98"/>
        <v>4.5</v>
      </c>
      <c r="P367" s="23">
        <v>20</v>
      </c>
      <c r="Q367" s="11">
        <v>1</v>
      </c>
      <c r="R367" s="11">
        <v>0</v>
      </c>
      <c r="S367" s="12">
        <v>2</v>
      </c>
      <c r="T367" s="27">
        <v>0</v>
      </c>
      <c r="U367" s="23">
        <v>0</v>
      </c>
      <c r="V367" s="11">
        <v>0</v>
      </c>
      <c r="W367" s="11">
        <v>0</v>
      </c>
      <c r="X367" s="12">
        <v>0</v>
      </c>
      <c r="Y367" s="30">
        <v>0</v>
      </c>
      <c r="Z367" s="63">
        <f t="shared" si="99"/>
        <v>20.25</v>
      </c>
      <c r="AA367" s="34">
        <f t="shared" si="100"/>
        <v>20.25</v>
      </c>
      <c r="AB367" s="12">
        <f t="shared" si="101"/>
        <v>0</v>
      </c>
      <c r="AC367" s="75">
        <f t="shared" si="102"/>
        <v>20.25</v>
      </c>
    </row>
    <row r="368" spans="1:31" outlineLevel="1" x14ac:dyDescent="0.2">
      <c r="A368" s="121" t="s">
        <v>604</v>
      </c>
      <c r="B368" s="10"/>
      <c r="C368" s="10"/>
      <c r="D368" s="10"/>
      <c r="E368" s="10"/>
      <c r="F368" s="10"/>
      <c r="G368" s="67"/>
      <c r="H368" s="10"/>
      <c r="I368" s="57"/>
      <c r="J368" s="57"/>
      <c r="K368" s="57"/>
      <c r="L368" s="58"/>
      <c r="M368" s="27"/>
      <c r="N368" s="90"/>
      <c r="O368" s="91"/>
      <c r="P368" s="23"/>
      <c r="Q368" s="11"/>
      <c r="R368" s="11"/>
      <c r="S368" s="12"/>
      <c r="T368" s="27"/>
      <c r="U368" s="23"/>
      <c r="V368" s="11"/>
      <c r="W368" s="11"/>
      <c r="X368" s="12"/>
      <c r="Y368" s="30"/>
      <c r="Z368" s="63"/>
      <c r="AA368" s="34">
        <f>SUBTOTAL(9,AA341:AA367)</f>
        <v>419.04</v>
      </c>
      <c r="AB368" s="12">
        <f>SUBTOTAL(9,AB341:AB367)</f>
        <v>301.392</v>
      </c>
      <c r="AC368" s="75">
        <f>SUBTOTAL(9,AC341:AC367)</f>
        <v>720.43200000000002</v>
      </c>
    </row>
    <row r="369" spans="1:29" outlineLevel="2" x14ac:dyDescent="0.2">
      <c r="A369" s="103" t="s">
        <v>648</v>
      </c>
      <c r="B369" s="10" t="s">
        <v>14</v>
      </c>
      <c r="C369" s="10" t="s">
        <v>103</v>
      </c>
      <c r="D369" s="10" t="s">
        <v>437</v>
      </c>
      <c r="E369" s="10" t="s">
        <v>438</v>
      </c>
      <c r="F369" s="10" t="s">
        <v>439</v>
      </c>
      <c r="G369" s="67">
        <v>6</v>
      </c>
      <c r="H369" s="10" t="s">
        <v>37</v>
      </c>
      <c r="I369" s="57">
        <v>1</v>
      </c>
      <c r="J369" s="57">
        <f>(9+$AE$5)*I369</f>
        <v>13.5</v>
      </c>
      <c r="K369" s="57">
        <v>0</v>
      </c>
      <c r="L369" s="58">
        <v>4.5</v>
      </c>
      <c r="M369" s="27">
        <v>0</v>
      </c>
      <c r="N369" s="90">
        <f t="shared" ref="N369:N385" si="103">J369*10/3/G369</f>
        <v>7.5</v>
      </c>
      <c r="O369" s="91">
        <f t="shared" ref="O369:O385" si="104">L369*10/3/G369</f>
        <v>2.5</v>
      </c>
      <c r="P369" s="23">
        <v>12</v>
      </c>
      <c r="Q369" s="11">
        <v>0.2</v>
      </c>
      <c r="R369" s="11">
        <v>0</v>
      </c>
      <c r="S369" s="12">
        <v>0.6</v>
      </c>
      <c r="T369" s="27">
        <v>0</v>
      </c>
      <c r="U369" s="23">
        <v>0</v>
      </c>
      <c r="V369" s="11">
        <v>0</v>
      </c>
      <c r="W369" s="11">
        <v>0</v>
      </c>
      <c r="X369" s="12">
        <v>0</v>
      </c>
      <c r="Y369" s="30">
        <v>0</v>
      </c>
      <c r="Z369" s="63">
        <f t="shared" ref="Z369:Z385" si="105">J369*(Q369+V369)+L369*(S369+X369)</f>
        <v>5.4</v>
      </c>
      <c r="AA369" s="34">
        <f t="shared" ref="AA369:AA385" si="106">J369*Q369+L369*S369</f>
        <v>5.4</v>
      </c>
      <c r="AB369" s="12">
        <f t="shared" ref="AB369:AB385" si="107">J369*V369+L369*X369</f>
        <v>0</v>
      </c>
      <c r="AC369" s="75">
        <f t="shared" ref="AC369:AC385" si="108">Z369</f>
        <v>5.4</v>
      </c>
    </row>
    <row r="370" spans="1:29" outlineLevel="2" x14ac:dyDescent="0.2">
      <c r="A370" s="103" t="s">
        <v>648</v>
      </c>
      <c r="B370" s="10" t="s">
        <v>80</v>
      </c>
      <c r="C370" s="10" t="s">
        <v>103</v>
      </c>
      <c r="D370" s="10" t="s">
        <v>437</v>
      </c>
      <c r="E370" s="10" t="s">
        <v>438</v>
      </c>
      <c r="F370" s="10" t="s">
        <v>439</v>
      </c>
      <c r="G370" s="67">
        <v>6</v>
      </c>
      <c r="H370" s="10" t="s">
        <v>37</v>
      </c>
      <c r="I370" s="57">
        <v>1</v>
      </c>
      <c r="J370" s="57">
        <f>(9+$AE$5)*I370</f>
        <v>13.5</v>
      </c>
      <c r="K370" s="57">
        <v>0</v>
      </c>
      <c r="L370" s="58">
        <v>4.5</v>
      </c>
      <c r="M370" s="27">
        <v>0</v>
      </c>
      <c r="N370" s="90">
        <f t="shared" si="103"/>
        <v>7.5</v>
      </c>
      <c r="O370" s="91">
        <f t="shared" si="104"/>
        <v>2.5</v>
      </c>
      <c r="P370" s="23">
        <v>12</v>
      </c>
      <c r="Q370" s="11">
        <v>0.2</v>
      </c>
      <c r="R370" s="11">
        <v>0</v>
      </c>
      <c r="S370" s="12">
        <v>0.6</v>
      </c>
      <c r="T370" s="27">
        <v>0</v>
      </c>
      <c r="U370" s="23">
        <v>0</v>
      </c>
      <c r="V370" s="11">
        <v>0</v>
      </c>
      <c r="W370" s="11">
        <v>0</v>
      </c>
      <c r="X370" s="12">
        <v>0</v>
      </c>
      <c r="Y370" s="30">
        <v>0</v>
      </c>
      <c r="Z370" s="63">
        <f t="shared" si="105"/>
        <v>5.4</v>
      </c>
      <c r="AA370" s="34">
        <f t="shared" si="106"/>
        <v>5.4</v>
      </c>
      <c r="AB370" s="12">
        <f t="shared" si="107"/>
        <v>0</v>
      </c>
      <c r="AC370" s="75">
        <f t="shared" si="108"/>
        <v>5.4</v>
      </c>
    </row>
    <row r="371" spans="1:29" outlineLevel="2" x14ac:dyDescent="0.2">
      <c r="A371" s="103" t="s">
        <v>648</v>
      </c>
      <c r="B371" s="10" t="s">
        <v>39</v>
      </c>
      <c r="C371" s="10" t="s">
        <v>103</v>
      </c>
      <c r="D371" s="10" t="s">
        <v>437</v>
      </c>
      <c r="E371" s="10" t="s">
        <v>438</v>
      </c>
      <c r="F371" s="10" t="s">
        <v>439</v>
      </c>
      <c r="G371" s="67">
        <v>6</v>
      </c>
      <c r="H371" s="10" t="s">
        <v>37</v>
      </c>
      <c r="I371" s="57">
        <v>1</v>
      </c>
      <c r="J371" s="57">
        <f>(9+$AE$5)*I371</f>
        <v>13.5</v>
      </c>
      <c r="K371" s="57">
        <v>0</v>
      </c>
      <c r="L371" s="58">
        <v>4.5</v>
      </c>
      <c r="M371" s="27">
        <v>0</v>
      </c>
      <c r="N371" s="90">
        <f t="shared" si="103"/>
        <v>7.5</v>
      </c>
      <c r="O371" s="91">
        <f t="shared" si="104"/>
        <v>2.5</v>
      </c>
      <c r="P371" s="23">
        <v>12</v>
      </c>
      <c r="Q371" s="11">
        <v>0.2</v>
      </c>
      <c r="R371" s="11">
        <v>0</v>
      </c>
      <c r="S371" s="12">
        <v>0.6</v>
      </c>
      <c r="T371" s="27">
        <v>0</v>
      </c>
      <c r="U371" s="23">
        <v>0</v>
      </c>
      <c r="V371" s="11">
        <v>0</v>
      </c>
      <c r="W371" s="11">
        <v>0</v>
      </c>
      <c r="X371" s="12">
        <v>0</v>
      </c>
      <c r="Y371" s="30">
        <v>0</v>
      </c>
      <c r="Z371" s="63">
        <f t="shared" si="105"/>
        <v>5.4</v>
      </c>
      <c r="AA371" s="34">
        <f t="shared" si="106"/>
        <v>5.4</v>
      </c>
      <c r="AB371" s="12">
        <f t="shared" si="107"/>
        <v>0</v>
      </c>
      <c r="AC371" s="75">
        <f t="shared" si="108"/>
        <v>5.4</v>
      </c>
    </row>
    <row r="372" spans="1:29" outlineLevel="2" x14ac:dyDescent="0.2">
      <c r="A372" s="103" t="s">
        <v>648</v>
      </c>
      <c r="B372" s="10" t="s">
        <v>85</v>
      </c>
      <c r="C372" s="10" t="s">
        <v>103</v>
      </c>
      <c r="D372" s="10" t="s">
        <v>437</v>
      </c>
      <c r="E372" s="10" t="s">
        <v>438</v>
      </c>
      <c r="F372" s="10" t="s">
        <v>439</v>
      </c>
      <c r="G372" s="67">
        <v>6</v>
      </c>
      <c r="H372" s="10" t="s">
        <v>37</v>
      </c>
      <c r="I372" s="57">
        <v>1</v>
      </c>
      <c r="J372" s="57">
        <f>(9+$AE$5)*I372</f>
        <v>13.5</v>
      </c>
      <c r="K372" s="57">
        <v>0</v>
      </c>
      <c r="L372" s="58">
        <v>4.5</v>
      </c>
      <c r="M372" s="27">
        <v>0</v>
      </c>
      <c r="N372" s="90">
        <f t="shared" si="103"/>
        <v>7.5</v>
      </c>
      <c r="O372" s="91">
        <f t="shared" si="104"/>
        <v>2.5</v>
      </c>
      <c r="P372" s="23">
        <v>12</v>
      </c>
      <c r="Q372" s="11">
        <v>0.2</v>
      </c>
      <c r="R372" s="11">
        <v>0</v>
      </c>
      <c r="S372" s="12">
        <v>0.6</v>
      </c>
      <c r="T372" s="27">
        <v>0</v>
      </c>
      <c r="U372" s="23">
        <v>0</v>
      </c>
      <c r="V372" s="11">
        <v>0</v>
      </c>
      <c r="W372" s="11">
        <v>0</v>
      </c>
      <c r="X372" s="12">
        <v>0</v>
      </c>
      <c r="Y372" s="30">
        <v>0</v>
      </c>
      <c r="Z372" s="63">
        <f t="shared" si="105"/>
        <v>5.4</v>
      </c>
      <c r="AA372" s="34">
        <f t="shared" si="106"/>
        <v>5.4</v>
      </c>
      <c r="AB372" s="12">
        <f t="shared" si="107"/>
        <v>0</v>
      </c>
      <c r="AC372" s="75">
        <f t="shared" si="108"/>
        <v>5.4</v>
      </c>
    </row>
    <row r="373" spans="1:29" outlineLevel="2" x14ac:dyDescent="0.2">
      <c r="A373" s="103" t="s">
        <v>648</v>
      </c>
      <c r="B373" s="10" t="s">
        <v>8</v>
      </c>
      <c r="C373" s="10" t="s">
        <v>103</v>
      </c>
      <c r="D373" s="10" t="s">
        <v>437</v>
      </c>
      <c r="E373" s="10" t="s">
        <v>438</v>
      </c>
      <c r="F373" s="10" t="s">
        <v>439</v>
      </c>
      <c r="G373" s="67">
        <v>6</v>
      </c>
      <c r="H373" s="10" t="s">
        <v>37</v>
      </c>
      <c r="I373" s="57">
        <v>1</v>
      </c>
      <c r="J373" s="57">
        <f>(9+$AE$5)*I373</f>
        <v>13.5</v>
      </c>
      <c r="K373" s="57">
        <v>0</v>
      </c>
      <c r="L373" s="58">
        <v>4.5</v>
      </c>
      <c r="M373" s="27">
        <v>0</v>
      </c>
      <c r="N373" s="90">
        <f t="shared" si="103"/>
        <v>7.5</v>
      </c>
      <c r="O373" s="91">
        <f t="shared" si="104"/>
        <v>2.5</v>
      </c>
      <c r="P373" s="23">
        <v>12</v>
      </c>
      <c r="Q373" s="11">
        <v>0.2</v>
      </c>
      <c r="R373" s="11">
        <v>0</v>
      </c>
      <c r="S373" s="12">
        <v>0.6</v>
      </c>
      <c r="T373" s="27">
        <v>0</v>
      </c>
      <c r="U373" s="23">
        <v>0</v>
      </c>
      <c r="V373" s="11">
        <v>0</v>
      </c>
      <c r="W373" s="11">
        <v>0</v>
      </c>
      <c r="X373" s="12">
        <v>0</v>
      </c>
      <c r="Y373" s="30">
        <v>0</v>
      </c>
      <c r="Z373" s="63">
        <f t="shared" si="105"/>
        <v>5.4</v>
      </c>
      <c r="AA373" s="34">
        <f t="shared" si="106"/>
        <v>5.4</v>
      </c>
      <c r="AB373" s="12">
        <f t="shared" si="107"/>
        <v>0</v>
      </c>
      <c r="AC373" s="75">
        <f t="shared" si="108"/>
        <v>5.4</v>
      </c>
    </row>
    <row r="374" spans="1:29" outlineLevel="2" x14ac:dyDescent="0.2">
      <c r="A374" s="103" t="s">
        <v>648</v>
      </c>
      <c r="B374" s="10" t="s">
        <v>14</v>
      </c>
      <c r="C374" s="10" t="s">
        <v>103</v>
      </c>
      <c r="D374" s="10" t="s">
        <v>440</v>
      </c>
      <c r="E374" s="10" t="s">
        <v>441</v>
      </c>
      <c r="F374" s="10" t="s">
        <v>442</v>
      </c>
      <c r="G374" s="67">
        <v>6</v>
      </c>
      <c r="H374" s="10" t="s">
        <v>37</v>
      </c>
      <c r="I374" s="57">
        <v>1</v>
      </c>
      <c r="J374" s="57">
        <v>0</v>
      </c>
      <c r="K374" s="57">
        <v>0</v>
      </c>
      <c r="L374" s="58">
        <f>13.5+$AE$5</f>
        <v>18</v>
      </c>
      <c r="M374" s="27">
        <v>0</v>
      </c>
      <c r="N374" s="90">
        <f t="shared" si="103"/>
        <v>0</v>
      </c>
      <c r="O374" s="91">
        <f t="shared" si="104"/>
        <v>10</v>
      </c>
      <c r="P374" s="23">
        <v>12</v>
      </c>
      <c r="Q374" s="11">
        <v>0</v>
      </c>
      <c r="R374" s="11">
        <v>0</v>
      </c>
      <c r="S374" s="12">
        <v>0.6</v>
      </c>
      <c r="T374" s="27">
        <v>0</v>
      </c>
      <c r="U374" s="23">
        <v>0</v>
      </c>
      <c r="V374" s="11">
        <v>0</v>
      </c>
      <c r="W374" s="11">
        <v>0</v>
      </c>
      <c r="X374" s="12">
        <v>0</v>
      </c>
      <c r="Y374" s="30">
        <v>0</v>
      </c>
      <c r="Z374" s="63">
        <f t="shared" si="105"/>
        <v>10.799999999999999</v>
      </c>
      <c r="AA374" s="34">
        <f t="shared" si="106"/>
        <v>10.799999999999999</v>
      </c>
      <c r="AB374" s="12">
        <f t="shared" si="107"/>
        <v>0</v>
      </c>
      <c r="AC374" s="75">
        <f t="shared" si="108"/>
        <v>10.799999999999999</v>
      </c>
    </row>
    <row r="375" spans="1:29" outlineLevel="2" x14ac:dyDescent="0.2">
      <c r="A375" s="103" t="s">
        <v>648</v>
      </c>
      <c r="B375" s="10" t="s">
        <v>80</v>
      </c>
      <c r="C375" s="10" t="s">
        <v>103</v>
      </c>
      <c r="D375" s="10" t="s">
        <v>440</v>
      </c>
      <c r="E375" s="10" t="s">
        <v>441</v>
      </c>
      <c r="F375" s="10" t="s">
        <v>442</v>
      </c>
      <c r="G375" s="67">
        <v>6</v>
      </c>
      <c r="H375" s="10" t="s">
        <v>37</v>
      </c>
      <c r="I375" s="57">
        <v>1</v>
      </c>
      <c r="J375" s="57">
        <v>0</v>
      </c>
      <c r="K375" s="57">
        <v>0</v>
      </c>
      <c r="L375" s="58">
        <f>13.5+$AE$5</f>
        <v>18</v>
      </c>
      <c r="M375" s="27">
        <v>0</v>
      </c>
      <c r="N375" s="90">
        <f t="shared" si="103"/>
        <v>0</v>
      </c>
      <c r="O375" s="91">
        <f t="shared" si="104"/>
        <v>10</v>
      </c>
      <c r="P375" s="23">
        <v>12</v>
      </c>
      <c r="Q375" s="11">
        <v>0</v>
      </c>
      <c r="R375" s="11">
        <v>0</v>
      </c>
      <c r="S375" s="12">
        <v>0.6</v>
      </c>
      <c r="T375" s="27">
        <v>0</v>
      </c>
      <c r="U375" s="23">
        <v>0</v>
      </c>
      <c r="V375" s="11">
        <v>0</v>
      </c>
      <c r="W375" s="11">
        <v>0</v>
      </c>
      <c r="X375" s="12">
        <v>0</v>
      </c>
      <c r="Y375" s="30">
        <v>0</v>
      </c>
      <c r="Z375" s="63">
        <f t="shared" si="105"/>
        <v>10.799999999999999</v>
      </c>
      <c r="AA375" s="34">
        <f t="shared" si="106"/>
        <v>10.799999999999999</v>
      </c>
      <c r="AB375" s="12">
        <f t="shared" si="107"/>
        <v>0</v>
      </c>
      <c r="AC375" s="75">
        <f t="shared" si="108"/>
        <v>10.799999999999999</v>
      </c>
    </row>
    <row r="376" spans="1:29" outlineLevel="2" x14ac:dyDescent="0.2">
      <c r="A376" s="103" t="s">
        <v>648</v>
      </c>
      <c r="B376" s="10" t="s">
        <v>39</v>
      </c>
      <c r="C376" s="10" t="s">
        <v>103</v>
      </c>
      <c r="D376" s="10" t="s">
        <v>440</v>
      </c>
      <c r="E376" s="10" t="s">
        <v>441</v>
      </c>
      <c r="F376" s="10" t="s">
        <v>442</v>
      </c>
      <c r="G376" s="67">
        <v>6</v>
      </c>
      <c r="H376" s="10" t="s">
        <v>37</v>
      </c>
      <c r="I376" s="57">
        <v>1</v>
      </c>
      <c r="J376" s="57">
        <v>0</v>
      </c>
      <c r="K376" s="57">
        <v>0</v>
      </c>
      <c r="L376" s="58">
        <f>13.5+$AE$5</f>
        <v>18</v>
      </c>
      <c r="M376" s="27">
        <v>0</v>
      </c>
      <c r="N376" s="90">
        <f t="shared" si="103"/>
        <v>0</v>
      </c>
      <c r="O376" s="91">
        <f t="shared" si="104"/>
        <v>10</v>
      </c>
      <c r="P376" s="23">
        <v>12</v>
      </c>
      <c r="Q376" s="11">
        <v>0</v>
      </c>
      <c r="R376" s="11">
        <v>0</v>
      </c>
      <c r="S376" s="12">
        <v>0.6</v>
      </c>
      <c r="T376" s="27">
        <v>0</v>
      </c>
      <c r="U376" s="23">
        <v>0</v>
      </c>
      <c r="V376" s="11">
        <v>0</v>
      </c>
      <c r="W376" s="11">
        <v>0</v>
      </c>
      <c r="X376" s="12">
        <v>0</v>
      </c>
      <c r="Y376" s="30">
        <v>0</v>
      </c>
      <c r="Z376" s="63">
        <f t="shared" si="105"/>
        <v>10.799999999999999</v>
      </c>
      <c r="AA376" s="34">
        <f t="shared" si="106"/>
        <v>10.799999999999999</v>
      </c>
      <c r="AB376" s="12">
        <f t="shared" si="107"/>
        <v>0</v>
      </c>
      <c r="AC376" s="75">
        <f t="shared" si="108"/>
        <v>10.799999999999999</v>
      </c>
    </row>
    <row r="377" spans="1:29" outlineLevel="2" x14ac:dyDescent="0.2">
      <c r="A377" s="103" t="s">
        <v>648</v>
      </c>
      <c r="B377" s="10" t="s">
        <v>85</v>
      </c>
      <c r="C377" s="10" t="s">
        <v>103</v>
      </c>
      <c r="D377" s="10" t="s">
        <v>440</v>
      </c>
      <c r="E377" s="10" t="s">
        <v>441</v>
      </c>
      <c r="F377" s="10" t="s">
        <v>442</v>
      </c>
      <c r="G377" s="67">
        <v>6</v>
      </c>
      <c r="H377" s="10" t="s">
        <v>37</v>
      </c>
      <c r="I377" s="57">
        <v>1</v>
      </c>
      <c r="J377" s="57">
        <v>0</v>
      </c>
      <c r="K377" s="57">
        <v>0</v>
      </c>
      <c r="L377" s="58">
        <f>13.5+$AE$5</f>
        <v>18</v>
      </c>
      <c r="M377" s="27">
        <v>0</v>
      </c>
      <c r="N377" s="90">
        <f t="shared" si="103"/>
        <v>0</v>
      </c>
      <c r="O377" s="91">
        <f t="shared" si="104"/>
        <v>10</v>
      </c>
      <c r="P377" s="23">
        <v>12</v>
      </c>
      <c r="Q377" s="11">
        <v>0</v>
      </c>
      <c r="R377" s="11">
        <v>0</v>
      </c>
      <c r="S377" s="12">
        <v>0.6</v>
      </c>
      <c r="T377" s="27">
        <v>0</v>
      </c>
      <c r="U377" s="23">
        <v>0</v>
      </c>
      <c r="V377" s="11">
        <v>0</v>
      </c>
      <c r="W377" s="11">
        <v>0</v>
      </c>
      <c r="X377" s="12">
        <v>0</v>
      </c>
      <c r="Y377" s="30">
        <v>0</v>
      </c>
      <c r="Z377" s="63">
        <f t="shared" si="105"/>
        <v>10.799999999999999</v>
      </c>
      <c r="AA377" s="34">
        <f t="shared" si="106"/>
        <v>10.799999999999999</v>
      </c>
      <c r="AB377" s="12">
        <f t="shared" si="107"/>
        <v>0</v>
      </c>
      <c r="AC377" s="75">
        <f t="shared" si="108"/>
        <v>10.799999999999999</v>
      </c>
    </row>
    <row r="378" spans="1:29" outlineLevel="2" x14ac:dyDescent="0.2">
      <c r="A378" s="103" t="s">
        <v>648</v>
      </c>
      <c r="B378" s="10" t="s">
        <v>8</v>
      </c>
      <c r="C378" s="10" t="s">
        <v>103</v>
      </c>
      <c r="D378" s="10" t="s">
        <v>440</v>
      </c>
      <c r="E378" s="10" t="s">
        <v>441</v>
      </c>
      <c r="F378" s="10" t="s">
        <v>442</v>
      </c>
      <c r="G378" s="67">
        <v>6</v>
      </c>
      <c r="H378" s="10" t="s">
        <v>37</v>
      </c>
      <c r="I378" s="57">
        <v>1</v>
      </c>
      <c r="J378" s="57">
        <v>0</v>
      </c>
      <c r="K378" s="57">
        <v>0</v>
      </c>
      <c r="L378" s="58">
        <f>13.5+$AE$5</f>
        <v>18</v>
      </c>
      <c r="M378" s="27">
        <v>0</v>
      </c>
      <c r="N378" s="90">
        <f t="shared" si="103"/>
        <v>0</v>
      </c>
      <c r="O378" s="91">
        <f t="shared" si="104"/>
        <v>10</v>
      </c>
      <c r="P378" s="23">
        <v>12</v>
      </c>
      <c r="Q378" s="11">
        <v>0</v>
      </c>
      <c r="R378" s="11">
        <v>0</v>
      </c>
      <c r="S378" s="12">
        <v>0.6</v>
      </c>
      <c r="T378" s="27">
        <v>0</v>
      </c>
      <c r="U378" s="23">
        <v>0</v>
      </c>
      <c r="V378" s="11">
        <v>0</v>
      </c>
      <c r="W378" s="11">
        <v>0</v>
      </c>
      <c r="X378" s="12">
        <v>0</v>
      </c>
      <c r="Y378" s="30">
        <v>0</v>
      </c>
      <c r="Z378" s="63">
        <f t="shared" si="105"/>
        <v>10.799999999999999</v>
      </c>
      <c r="AA378" s="34">
        <f t="shared" si="106"/>
        <v>10.799999999999999</v>
      </c>
      <c r="AB378" s="12">
        <f t="shared" si="107"/>
        <v>0</v>
      </c>
      <c r="AC378" s="75">
        <f t="shared" si="108"/>
        <v>10.799999999999999</v>
      </c>
    </row>
    <row r="379" spans="1:29" outlineLevel="2" x14ac:dyDescent="0.2">
      <c r="A379" s="103" t="s">
        <v>648</v>
      </c>
      <c r="B379" s="10" t="s">
        <v>14</v>
      </c>
      <c r="C379" s="10" t="s">
        <v>13</v>
      </c>
      <c r="D379" s="10" t="s">
        <v>443</v>
      </c>
      <c r="E379" s="10" t="s">
        <v>444</v>
      </c>
      <c r="F379" s="10" t="s">
        <v>445</v>
      </c>
      <c r="G379" s="67">
        <v>6</v>
      </c>
      <c r="H379" s="10" t="s">
        <v>37</v>
      </c>
      <c r="I379" s="57">
        <v>1</v>
      </c>
      <c r="J379" s="57">
        <f>(9+$AE$5)*I379</f>
        <v>13.5</v>
      </c>
      <c r="K379" s="57">
        <v>0</v>
      </c>
      <c r="L379" s="58">
        <v>4.5</v>
      </c>
      <c r="M379" s="27">
        <v>0</v>
      </c>
      <c r="N379" s="90">
        <f t="shared" si="103"/>
        <v>7.5</v>
      </c>
      <c r="O379" s="91">
        <f t="shared" si="104"/>
        <v>2.5</v>
      </c>
      <c r="P379" s="23">
        <v>0</v>
      </c>
      <c r="Q379" s="11">
        <v>0</v>
      </c>
      <c r="R379" s="11">
        <v>0</v>
      </c>
      <c r="S379" s="12">
        <v>0</v>
      </c>
      <c r="T379" s="27">
        <v>0</v>
      </c>
      <c r="U379" s="23">
        <v>12</v>
      </c>
      <c r="V379" s="11">
        <v>0.4</v>
      </c>
      <c r="W379" s="11">
        <v>0</v>
      </c>
      <c r="X379" s="12">
        <v>0.8</v>
      </c>
      <c r="Y379" s="30">
        <v>0</v>
      </c>
      <c r="Z379" s="63">
        <f t="shared" si="105"/>
        <v>9</v>
      </c>
      <c r="AA379" s="34">
        <f t="shared" si="106"/>
        <v>0</v>
      </c>
      <c r="AB379" s="12">
        <f t="shared" si="107"/>
        <v>9</v>
      </c>
      <c r="AC379" s="75">
        <f t="shared" si="108"/>
        <v>9</v>
      </c>
    </row>
    <row r="380" spans="1:29" outlineLevel="2" x14ac:dyDescent="0.2">
      <c r="A380" s="103" t="s">
        <v>648</v>
      </c>
      <c r="B380" s="10" t="s">
        <v>80</v>
      </c>
      <c r="C380" s="10" t="s">
        <v>13</v>
      </c>
      <c r="D380" s="10" t="s">
        <v>443</v>
      </c>
      <c r="E380" s="10" t="s">
        <v>444</v>
      </c>
      <c r="F380" s="10" t="s">
        <v>445</v>
      </c>
      <c r="G380" s="67">
        <v>6</v>
      </c>
      <c r="H380" s="10" t="s">
        <v>37</v>
      </c>
      <c r="I380" s="57">
        <v>1</v>
      </c>
      <c r="J380" s="57">
        <f>(9+$AE$5)*I380</f>
        <v>13.5</v>
      </c>
      <c r="K380" s="57">
        <v>0</v>
      </c>
      <c r="L380" s="58">
        <v>4.5</v>
      </c>
      <c r="M380" s="27">
        <v>0</v>
      </c>
      <c r="N380" s="90">
        <f t="shared" si="103"/>
        <v>7.5</v>
      </c>
      <c r="O380" s="91">
        <f t="shared" si="104"/>
        <v>2.5</v>
      </c>
      <c r="P380" s="23">
        <v>0</v>
      </c>
      <c r="Q380" s="11">
        <v>0</v>
      </c>
      <c r="R380" s="11">
        <v>0</v>
      </c>
      <c r="S380" s="12">
        <v>0</v>
      </c>
      <c r="T380" s="27">
        <v>0</v>
      </c>
      <c r="U380" s="23">
        <v>12</v>
      </c>
      <c r="V380" s="11">
        <v>0.4</v>
      </c>
      <c r="W380" s="11">
        <v>0</v>
      </c>
      <c r="X380" s="12">
        <v>0.8</v>
      </c>
      <c r="Y380" s="30">
        <v>0</v>
      </c>
      <c r="Z380" s="63">
        <f t="shared" si="105"/>
        <v>9</v>
      </c>
      <c r="AA380" s="34">
        <f t="shared" si="106"/>
        <v>0</v>
      </c>
      <c r="AB380" s="12">
        <f t="shared" si="107"/>
        <v>9</v>
      </c>
      <c r="AC380" s="75">
        <f t="shared" si="108"/>
        <v>9</v>
      </c>
    </row>
    <row r="381" spans="1:29" outlineLevel="2" x14ac:dyDescent="0.2">
      <c r="A381" s="103" t="s">
        <v>648</v>
      </c>
      <c r="B381" s="10" t="s">
        <v>39</v>
      </c>
      <c r="C381" s="10" t="s">
        <v>13</v>
      </c>
      <c r="D381" s="10" t="s">
        <v>443</v>
      </c>
      <c r="E381" s="10" t="s">
        <v>444</v>
      </c>
      <c r="F381" s="10" t="s">
        <v>445</v>
      </c>
      <c r="G381" s="67">
        <v>6</v>
      </c>
      <c r="H381" s="10" t="s">
        <v>37</v>
      </c>
      <c r="I381" s="57">
        <v>1</v>
      </c>
      <c r="J381" s="57">
        <f>(9+$AE$5)*I381</f>
        <v>13.5</v>
      </c>
      <c r="K381" s="57">
        <v>0</v>
      </c>
      <c r="L381" s="58">
        <v>4.5</v>
      </c>
      <c r="M381" s="27">
        <v>0</v>
      </c>
      <c r="N381" s="90">
        <f t="shared" si="103"/>
        <v>7.5</v>
      </c>
      <c r="O381" s="91">
        <f t="shared" si="104"/>
        <v>2.5</v>
      </c>
      <c r="P381" s="23">
        <v>0</v>
      </c>
      <c r="Q381" s="11">
        <v>0</v>
      </c>
      <c r="R381" s="11">
        <v>0</v>
      </c>
      <c r="S381" s="12">
        <v>0</v>
      </c>
      <c r="T381" s="27">
        <v>0</v>
      </c>
      <c r="U381" s="23">
        <v>12</v>
      </c>
      <c r="V381" s="11">
        <v>0.4</v>
      </c>
      <c r="W381" s="11">
        <v>0</v>
      </c>
      <c r="X381" s="12">
        <v>0.8</v>
      </c>
      <c r="Y381" s="30">
        <v>0</v>
      </c>
      <c r="Z381" s="63">
        <f t="shared" si="105"/>
        <v>9</v>
      </c>
      <c r="AA381" s="34">
        <f t="shared" si="106"/>
        <v>0</v>
      </c>
      <c r="AB381" s="12">
        <f t="shared" si="107"/>
        <v>9</v>
      </c>
      <c r="AC381" s="75">
        <f t="shared" si="108"/>
        <v>9</v>
      </c>
    </row>
    <row r="382" spans="1:29" outlineLevel="2" x14ac:dyDescent="0.2">
      <c r="A382" s="103" t="s">
        <v>648</v>
      </c>
      <c r="B382" s="10" t="s">
        <v>85</v>
      </c>
      <c r="C382" s="10" t="s">
        <v>13</v>
      </c>
      <c r="D382" s="10" t="s">
        <v>443</v>
      </c>
      <c r="E382" s="10" t="s">
        <v>444</v>
      </c>
      <c r="F382" s="10" t="s">
        <v>445</v>
      </c>
      <c r="G382" s="67">
        <v>6</v>
      </c>
      <c r="H382" s="10" t="s">
        <v>37</v>
      </c>
      <c r="I382" s="57">
        <v>1</v>
      </c>
      <c r="J382" s="57">
        <f>(9+$AE$5)*I382</f>
        <v>13.5</v>
      </c>
      <c r="K382" s="57">
        <v>0</v>
      </c>
      <c r="L382" s="58">
        <v>4.5</v>
      </c>
      <c r="M382" s="27">
        <v>0</v>
      </c>
      <c r="N382" s="90">
        <f t="shared" si="103"/>
        <v>7.5</v>
      </c>
      <c r="O382" s="91">
        <f t="shared" si="104"/>
        <v>2.5</v>
      </c>
      <c r="P382" s="23">
        <v>0</v>
      </c>
      <c r="Q382" s="11">
        <v>0</v>
      </c>
      <c r="R382" s="11">
        <v>0</v>
      </c>
      <c r="S382" s="12">
        <v>0</v>
      </c>
      <c r="T382" s="27">
        <v>0</v>
      </c>
      <c r="U382" s="23">
        <v>12</v>
      </c>
      <c r="V382" s="11">
        <v>0.4</v>
      </c>
      <c r="W382" s="11">
        <v>0</v>
      </c>
      <c r="X382" s="12">
        <v>0.8</v>
      </c>
      <c r="Y382" s="30">
        <v>0</v>
      </c>
      <c r="Z382" s="63">
        <f t="shared" si="105"/>
        <v>9</v>
      </c>
      <c r="AA382" s="34">
        <f t="shared" si="106"/>
        <v>0</v>
      </c>
      <c r="AB382" s="12">
        <f t="shared" si="107"/>
        <v>9</v>
      </c>
      <c r="AC382" s="75">
        <f t="shared" si="108"/>
        <v>9</v>
      </c>
    </row>
    <row r="383" spans="1:29" outlineLevel="2" x14ac:dyDescent="0.2">
      <c r="A383" s="103" t="s">
        <v>648</v>
      </c>
      <c r="B383" s="10" t="s">
        <v>8</v>
      </c>
      <c r="C383" s="10" t="s">
        <v>13</v>
      </c>
      <c r="D383" s="10" t="s">
        <v>443</v>
      </c>
      <c r="E383" s="10" t="s">
        <v>444</v>
      </c>
      <c r="F383" s="10" t="s">
        <v>445</v>
      </c>
      <c r="G383" s="67">
        <v>6</v>
      </c>
      <c r="H383" s="10" t="s">
        <v>37</v>
      </c>
      <c r="I383" s="57">
        <v>1</v>
      </c>
      <c r="J383" s="57">
        <f>(9+$AE$5)*I383</f>
        <v>13.5</v>
      </c>
      <c r="K383" s="57">
        <v>0</v>
      </c>
      <c r="L383" s="58">
        <v>4.5</v>
      </c>
      <c r="M383" s="27">
        <v>0</v>
      </c>
      <c r="N383" s="90">
        <f t="shared" si="103"/>
        <v>7.5</v>
      </c>
      <c r="O383" s="91">
        <f t="shared" si="104"/>
        <v>2.5</v>
      </c>
      <c r="P383" s="23">
        <v>0</v>
      </c>
      <c r="Q383" s="11">
        <v>0</v>
      </c>
      <c r="R383" s="11">
        <v>0</v>
      </c>
      <c r="S383" s="12">
        <v>0</v>
      </c>
      <c r="T383" s="27">
        <v>0</v>
      </c>
      <c r="U383" s="23">
        <v>12</v>
      </c>
      <c r="V383" s="11">
        <v>0.4</v>
      </c>
      <c r="W383" s="11">
        <v>0</v>
      </c>
      <c r="X383" s="12">
        <v>0.8</v>
      </c>
      <c r="Y383" s="30">
        <v>0</v>
      </c>
      <c r="Z383" s="63">
        <f t="shared" si="105"/>
        <v>9</v>
      </c>
      <c r="AA383" s="34">
        <f t="shared" si="106"/>
        <v>0</v>
      </c>
      <c r="AB383" s="12">
        <f t="shared" si="107"/>
        <v>9</v>
      </c>
      <c r="AC383" s="75">
        <f t="shared" si="108"/>
        <v>9</v>
      </c>
    </row>
    <row r="384" spans="1:29" outlineLevel="2" x14ac:dyDescent="0.2">
      <c r="A384" s="103" t="s">
        <v>648</v>
      </c>
      <c r="B384" s="10" t="s">
        <v>8</v>
      </c>
      <c r="C384" s="10" t="s">
        <v>13</v>
      </c>
      <c r="D384" s="10" t="s">
        <v>446</v>
      </c>
      <c r="E384" s="10" t="s">
        <v>447</v>
      </c>
      <c r="F384" s="10" t="s">
        <v>448</v>
      </c>
      <c r="G384" s="67">
        <v>3</v>
      </c>
      <c r="H384" s="10" t="s">
        <v>37</v>
      </c>
      <c r="I384" s="57">
        <v>1</v>
      </c>
      <c r="J384" s="57">
        <f>(4.5+$AE$5)*I384</f>
        <v>9</v>
      </c>
      <c r="K384" s="57">
        <v>0</v>
      </c>
      <c r="L384" s="58">
        <v>0</v>
      </c>
      <c r="M384" s="27">
        <v>0</v>
      </c>
      <c r="N384" s="90">
        <f t="shared" si="103"/>
        <v>10</v>
      </c>
      <c r="O384" s="91">
        <f t="shared" si="104"/>
        <v>0</v>
      </c>
      <c r="P384" s="23">
        <v>0</v>
      </c>
      <c r="Q384" s="11">
        <v>0</v>
      </c>
      <c r="R384" s="11">
        <v>0</v>
      </c>
      <c r="S384" s="12">
        <v>0</v>
      </c>
      <c r="T384" s="27">
        <v>0</v>
      </c>
      <c r="U384" s="23">
        <v>40</v>
      </c>
      <c r="V384" s="11">
        <v>2</v>
      </c>
      <c r="W384" s="11">
        <v>0</v>
      </c>
      <c r="X384" s="12">
        <v>0</v>
      </c>
      <c r="Y384" s="30">
        <v>0</v>
      </c>
      <c r="Z384" s="63">
        <f t="shared" si="105"/>
        <v>18</v>
      </c>
      <c r="AA384" s="34">
        <f t="shared" si="106"/>
        <v>0</v>
      </c>
      <c r="AB384" s="12">
        <f t="shared" si="107"/>
        <v>18</v>
      </c>
      <c r="AC384" s="75">
        <f t="shared" si="108"/>
        <v>18</v>
      </c>
    </row>
    <row r="385" spans="1:31" outlineLevel="2" x14ac:dyDescent="0.2">
      <c r="A385" s="103" t="s">
        <v>648</v>
      </c>
      <c r="B385" s="10" t="s">
        <v>29</v>
      </c>
      <c r="C385" s="10" t="s">
        <v>13</v>
      </c>
      <c r="D385" s="10" t="s">
        <v>30</v>
      </c>
      <c r="E385" s="10" t="s">
        <v>31</v>
      </c>
      <c r="F385" s="10" t="s">
        <v>32</v>
      </c>
      <c r="G385" s="67">
        <v>6</v>
      </c>
      <c r="H385" s="10" t="s">
        <v>33</v>
      </c>
      <c r="I385" s="57">
        <v>0.40600000000000003</v>
      </c>
      <c r="J385" s="57">
        <f>34*I385</f>
        <v>13.804</v>
      </c>
      <c r="K385" s="57">
        <v>0</v>
      </c>
      <c r="L385" s="58">
        <v>0</v>
      </c>
      <c r="M385" s="27">
        <v>0</v>
      </c>
      <c r="N385" s="90">
        <f t="shared" si="103"/>
        <v>7.6688888888888878</v>
      </c>
      <c r="O385" s="91">
        <f t="shared" si="104"/>
        <v>0</v>
      </c>
      <c r="P385" s="23">
        <v>0</v>
      </c>
      <c r="Q385" s="11">
        <v>0</v>
      </c>
      <c r="R385" s="11">
        <v>0</v>
      </c>
      <c r="S385" s="12">
        <v>0</v>
      </c>
      <c r="T385" s="27">
        <v>0</v>
      </c>
      <c r="U385" s="23">
        <v>30</v>
      </c>
      <c r="V385" s="11">
        <v>1</v>
      </c>
      <c r="W385" s="11">
        <v>0</v>
      </c>
      <c r="X385" s="12">
        <v>0</v>
      </c>
      <c r="Y385" s="30">
        <v>0</v>
      </c>
      <c r="Z385" s="63">
        <f t="shared" si="105"/>
        <v>13.804</v>
      </c>
      <c r="AA385" s="34">
        <f t="shared" si="106"/>
        <v>0</v>
      </c>
      <c r="AB385" s="12">
        <f t="shared" si="107"/>
        <v>13.804</v>
      </c>
      <c r="AC385" s="75">
        <f t="shared" si="108"/>
        <v>13.804</v>
      </c>
    </row>
    <row r="386" spans="1:31" outlineLevel="1" x14ac:dyDescent="0.2">
      <c r="A386" s="106" t="s">
        <v>649</v>
      </c>
      <c r="B386" s="48"/>
      <c r="C386" s="48"/>
      <c r="D386" s="48"/>
      <c r="E386" s="48"/>
      <c r="F386" s="48"/>
      <c r="G386" s="84"/>
      <c r="H386" s="48"/>
      <c r="I386" s="65"/>
      <c r="J386" s="65"/>
      <c r="K386" s="65"/>
      <c r="L386" s="65"/>
      <c r="M386" s="50"/>
      <c r="N386" s="65"/>
      <c r="O386" s="65"/>
      <c r="P386" s="50"/>
      <c r="Q386" s="49"/>
      <c r="R386" s="49"/>
      <c r="S386" s="49"/>
      <c r="T386" s="50"/>
      <c r="U386" s="50"/>
      <c r="V386" s="49"/>
      <c r="W386" s="49"/>
      <c r="X386" s="49"/>
      <c r="Y386" s="48"/>
      <c r="Z386" s="66"/>
      <c r="AA386" s="49">
        <f>SUBTOTAL(9,AA369:AA385)</f>
        <v>80.999999999999986</v>
      </c>
      <c r="AB386" s="49">
        <f>SUBTOTAL(9,AB369:AB385)</f>
        <v>76.804000000000002</v>
      </c>
      <c r="AC386" s="77">
        <f>SUBTOTAL(9,AC369:AC385)</f>
        <v>157.804</v>
      </c>
    </row>
    <row r="387" spans="1:31" x14ac:dyDescent="0.2">
      <c r="A387" s="106" t="s">
        <v>511</v>
      </c>
      <c r="B387" s="48"/>
      <c r="C387" s="48"/>
      <c r="D387" s="48"/>
      <c r="E387" s="48"/>
      <c r="F387" s="48"/>
      <c r="G387" s="84"/>
      <c r="H387" s="48"/>
      <c r="I387" s="65"/>
      <c r="J387" s="65"/>
      <c r="K387" s="65"/>
      <c r="L387" s="65"/>
      <c r="M387" s="50"/>
      <c r="N387" s="65"/>
      <c r="O387" s="65"/>
      <c r="P387" s="50"/>
      <c r="Q387" s="49"/>
      <c r="R387" s="49"/>
      <c r="S387" s="49"/>
      <c r="T387" s="50"/>
      <c r="U387" s="50"/>
      <c r="V387" s="49"/>
      <c r="W387" s="49"/>
      <c r="X387" s="49"/>
      <c r="Y387" s="48"/>
      <c r="Z387" s="66"/>
      <c r="AA387" s="350">
        <f>SUBTOTAL(9,AA2:AA385)</f>
        <v>3941.3499999999995</v>
      </c>
      <c r="AB387" s="350">
        <f>SUBTOTAL(9,AB2:AB385)</f>
        <v>3307.8499999999976</v>
      </c>
      <c r="AC387" s="126">
        <f>SUBTOTAL(9,AC2:AC385)</f>
        <v>7249.1999999999935</v>
      </c>
    </row>
    <row r="388" spans="1:31" x14ac:dyDescent="0.2">
      <c r="A388" s="48"/>
      <c r="B388" s="48"/>
      <c r="C388" s="48"/>
      <c r="D388" s="48"/>
      <c r="E388" s="48"/>
      <c r="F388" s="48"/>
      <c r="G388" s="84"/>
      <c r="H388" s="48"/>
      <c r="I388" s="65"/>
      <c r="J388" s="65"/>
      <c r="K388" s="65"/>
      <c r="L388" s="65"/>
      <c r="M388" s="50"/>
      <c r="N388" s="65"/>
      <c r="O388" s="65"/>
      <c r="P388" s="183"/>
      <c r="Q388" s="204"/>
      <c r="R388" s="204"/>
      <c r="S388" s="204"/>
      <c r="T388" s="50"/>
      <c r="U388" s="50"/>
      <c r="V388" s="49"/>
      <c r="W388" s="49"/>
      <c r="X388" s="49"/>
      <c r="Y388" s="48"/>
      <c r="Z388" s="66"/>
      <c r="AA388" s="49"/>
      <c r="AB388" s="49"/>
      <c r="AC388" s="77"/>
    </row>
    <row r="389" spans="1:31" ht="15" x14ac:dyDescent="0.25">
      <c r="D389" s="46"/>
      <c r="E389" s="52" t="s">
        <v>538</v>
      </c>
      <c r="F389" s="52" t="s">
        <v>529</v>
      </c>
      <c r="L389" s="222"/>
      <c r="M389" s="220"/>
      <c r="N389" s="220"/>
      <c r="O389" s="222"/>
      <c r="Q389" s="360" t="s">
        <v>565</v>
      </c>
      <c r="R389" s="216">
        <v>0.65</v>
      </c>
      <c r="S389" s="216">
        <f>AE2</f>
        <v>0.54</v>
      </c>
      <c r="W389" s="216">
        <v>0.65</v>
      </c>
      <c r="X389" s="214"/>
      <c r="Y389" s="210"/>
      <c r="Z389" s="219"/>
      <c r="AA389" s="214"/>
      <c r="AB389" s="215" t="s">
        <v>646</v>
      </c>
      <c r="AC389" s="226">
        <f>AC387</f>
        <v>7249.1999999999935</v>
      </c>
    </row>
    <row r="390" spans="1:31" ht="15" x14ac:dyDescent="0.25">
      <c r="E390" s="4" t="s">
        <v>14</v>
      </c>
      <c r="F390" s="4" t="s">
        <v>531</v>
      </c>
      <c r="L390" s="222"/>
      <c r="M390" s="220"/>
      <c r="N390" s="220"/>
      <c r="O390" s="222"/>
      <c r="Q390" s="361" t="s">
        <v>566</v>
      </c>
      <c r="R390" s="216">
        <v>0.15</v>
      </c>
      <c r="S390" s="216">
        <f>AE3</f>
        <v>0.05</v>
      </c>
      <c r="W390" s="216">
        <v>0.15</v>
      </c>
      <c r="X390" s="214"/>
      <c r="Y390" s="210"/>
      <c r="Z390" s="219"/>
      <c r="AA390" s="214"/>
      <c r="AB390" s="220" t="s">
        <v>645</v>
      </c>
      <c r="AC390" s="225">
        <f>AC430-AC395</f>
        <v>75.583333333333343</v>
      </c>
      <c r="AD390" s="225">
        <v>119.5</v>
      </c>
      <c r="AE390" s="79"/>
    </row>
    <row r="391" spans="1:31" ht="15" x14ac:dyDescent="0.25">
      <c r="E391" s="4" t="s">
        <v>80</v>
      </c>
      <c r="F391" s="4" t="s">
        <v>532</v>
      </c>
      <c r="L391" s="222"/>
      <c r="M391" s="220"/>
      <c r="N391" s="220"/>
      <c r="O391" s="222"/>
      <c r="Q391" s="361" t="s">
        <v>567</v>
      </c>
      <c r="R391" s="216">
        <v>4</v>
      </c>
      <c r="S391" s="99">
        <f>AE4</f>
        <v>4</v>
      </c>
      <c r="W391" s="216">
        <v>4</v>
      </c>
      <c r="X391" s="214"/>
      <c r="Y391" s="210"/>
      <c r="Z391" s="219"/>
      <c r="AA391" s="214"/>
      <c r="AB391" s="351" t="s">
        <v>647</v>
      </c>
      <c r="AC391" s="226">
        <f>SUM(AC389:AC390)</f>
        <v>7324.7833333333265</v>
      </c>
      <c r="AD391" s="226">
        <f>AC389+AD390</f>
        <v>7368.6999999999935</v>
      </c>
    </row>
    <row r="392" spans="1:31" ht="15" x14ac:dyDescent="0.25">
      <c r="E392" s="4" t="s">
        <v>39</v>
      </c>
      <c r="F392" s="4" t="s">
        <v>533</v>
      </c>
      <c r="Q392" s="214"/>
      <c r="R392" s="214"/>
      <c r="S392" s="214"/>
      <c r="T392" s="216">
        <f>O389-O391</f>
        <v>0</v>
      </c>
      <c r="U392" s="222"/>
      <c r="V392" s="214"/>
      <c r="W392" s="214"/>
      <c r="X392" s="214"/>
      <c r="Y392" s="210"/>
      <c r="Z392" s="219"/>
      <c r="AA392" s="214"/>
      <c r="AB392" s="218" t="s">
        <v>714</v>
      </c>
      <c r="AC392" s="227">
        <v>7324</v>
      </c>
      <c r="AD392" s="227">
        <f>AC392+AC395</f>
        <v>7367.916666666667</v>
      </c>
    </row>
    <row r="393" spans="1:31" ht="15" x14ac:dyDescent="0.25">
      <c r="E393" s="4" t="s">
        <v>85</v>
      </c>
      <c r="F393" s="4" t="s">
        <v>534</v>
      </c>
      <c r="L393" s="141"/>
      <c r="M393" s="181"/>
      <c r="N393" s="141"/>
      <c r="O393" s="141"/>
      <c r="P393" s="181"/>
      <c r="Q393" s="361" t="s">
        <v>724</v>
      </c>
      <c r="R393" s="342"/>
      <c r="S393" s="351">
        <f>AE7</f>
        <v>0.54</v>
      </c>
      <c r="T393" s="221">
        <v>75.58</v>
      </c>
      <c r="U393" s="222"/>
      <c r="V393" s="214"/>
      <c r="W393" s="214"/>
      <c r="X393" s="214"/>
      <c r="Y393" s="210"/>
      <c r="Z393" s="219"/>
      <c r="AA393" s="224"/>
      <c r="AB393" s="361" t="s">
        <v>644</v>
      </c>
      <c r="AC393" s="362">
        <f>AC391-AC392</f>
        <v>0.78333333332648181</v>
      </c>
      <c r="AD393" s="335">
        <f>AD391-AD392</f>
        <v>0.78333333332648181</v>
      </c>
    </row>
    <row r="394" spans="1:31" ht="15" x14ac:dyDescent="0.25">
      <c r="E394" s="4" t="s">
        <v>8</v>
      </c>
      <c r="F394" s="4" t="s">
        <v>535</v>
      </c>
      <c r="Q394" s="224" t="s">
        <v>748</v>
      </c>
      <c r="R394" s="214"/>
      <c r="S394" s="209"/>
      <c r="T394" s="211">
        <f>T392+T393</f>
        <v>75.58</v>
      </c>
      <c r="U394" s="222"/>
      <c r="V394" s="214"/>
      <c r="W394" s="214"/>
      <c r="X394" s="214"/>
      <c r="Y394" s="210"/>
      <c r="Z394" s="219"/>
      <c r="AA394" s="224"/>
      <c r="AB394" s="224"/>
      <c r="AC394" s="362"/>
    </row>
    <row r="395" spans="1:31" x14ac:dyDescent="0.2">
      <c r="E395" s="4" t="s">
        <v>75</v>
      </c>
      <c r="F395" s="4" t="s">
        <v>536</v>
      </c>
      <c r="AA395" s="363"/>
      <c r="AB395" s="363" t="s">
        <v>730</v>
      </c>
      <c r="AC395" s="364">
        <f>AC415</f>
        <v>43.916666666666664</v>
      </c>
    </row>
    <row r="396" spans="1:31" x14ac:dyDescent="0.2">
      <c r="E396" s="4" t="s">
        <v>650</v>
      </c>
      <c r="F396" s="4" t="s">
        <v>699</v>
      </c>
    </row>
    <row r="397" spans="1:31" ht="80.099999999999994" customHeight="1" x14ac:dyDescent="0.2"/>
    <row r="398" spans="1:31" ht="48.75" customHeight="1" x14ac:dyDescent="0.2"/>
    <row r="399" spans="1:31" ht="69.75" customHeight="1" x14ac:dyDescent="0.2">
      <c r="A399" s="44" t="s">
        <v>514</v>
      </c>
      <c r="B399" s="45" t="s">
        <v>0</v>
      </c>
      <c r="C399" s="45" t="s">
        <v>515</v>
      </c>
      <c r="D399" s="45" t="s">
        <v>516</v>
      </c>
      <c r="E399" s="45" t="s">
        <v>517</v>
      </c>
      <c r="F399" s="122" t="s">
        <v>762</v>
      </c>
      <c r="G399" s="82" t="s">
        <v>558</v>
      </c>
      <c r="H399" s="45" t="s">
        <v>1</v>
      </c>
      <c r="I399" s="53" t="s">
        <v>568</v>
      </c>
      <c r="J399" s="53" t="s">
        <v>527</v>
      </c>
      <c r="K399" s="53" t="s">
        <v>2</v>
      </c>
      <c r="L399" s="54" t="s">
        <v>528</v>
      </c>
      <c r="M399" s="25" t="s">
        <v>3</v>
      </c>
      <c r="N399" s="88" t="s">
        <v>570</v>
      </c>
      <c r="O399" s="88" t="s">
        <v>571</v>
      </c>
      <c r="P399" s="37" t="s">
        <v>519</v>
      </c>
      <c r="Q399" s="38" t="s">
        <v>518</v>
      </c>
      <c r="R399" s="38" t="s">
        <v>4</v>
      </c>
      <c r="S399" s="39" t="s">
        <v>520</v>
      </c>
      <c r="T399" s="25" t="s">
        <v>5</v>
      </c>
      <c r="U399" s="254" t="s">
        <v>521</v>
      </c>
      <c r="V399" s="255" t="s">
        <v>523</v>
      </c>
      <c r="W399" s="255" t="s">
        <v>4</v>
      </c>
      <c r="X399" s="256" t="s">
        <v>522</v>
      </c>
      <c r="Y399" s="20" t="s">
        <v>6</v>
      </c>
      <c r="Z399" s="32" t="s">
        <v>561</v>
      </c>
      <c r="AA399" s="43" t="s">
        <v>524</v>
      </c>
      <c r="AB399" s="36" t="s">
        <v>525</v>
      </c>
      <c r="AC399" s="73" t="s">
        <v>526</v>
      </c>
    </row>
    <row r="400" spans="1:31" outlineLevel="2" x14ac:dyDescent="0.2">
      <c r="A400" s="253" t="s">
        <v>38</v>
      </c>
      <c r="B400" s="18" t="s">
        <v>650</v>
      </c>
      <c r="C400" s="261" t="s">
        <v>48</v>
      </c>
      <c r="D400" s="18"/>
      <c r="E400" s="18" t="s">
        <v>685</v>
      </c>
      <c r="F400" s="10" t="s">
        <v>684</v>
      </c>
      <c r="G400" s="83">
        <v>5</v>
      </c>
      <c r="H400" s="18" t="s">
        <v>18</v>
      </c>
      <c r="I400" s="55">
        <v>1</v>
      </c>
      <c r="J400" s="55">
        <f>11.25*I400</f>
        <v>11.25</v>
      </c>
      <c r="K400" s="55"/>
      <c r="L400" s="56">
        <v>0</v>
      </c>
      <c r="M400" s="26"/>
      <c r="N400" s="72"/>
      <c r="O400" s="89"/>
      <c r="P400" s="21">
        <v>18</v>
      </c>
      <c r="Q400" s="19">
        <v>1</v>
      </c>
      <c r="R400" s="19"/>
      <c r="S400" s="22">
        <v>0</v>
      </c>
      <c r="T400" s="26"/>
      <c r="U400" s="21">
        <v>0</v>
      </c>
      <c r="V400" s="19">
        <v>0</v>
      </c>
      <c r="W400" s="19"/>
      <c r="X400" s="22">
        <v>0</v>
      </c>
      <c r="Y400" s="17">
        <v>0</v>
      </c>
      <c r="Z400" s="257">
        <f>J400*(Q400+V400)+L400*(S400+X400)</f>
        <v>11.25</v>
      </c>
      <c r="AA400" s="33">
        <f>J400*Q400+L400*S400</f>
        <v>11.25</v>
      </c>
      <c r="AB400" s="22">
        <f>J400*V400+L400*X400</f>
        <v>0</v>
      </c>
      <c r="AC400" s="259">
        <f>Z400</f>
        <v>11.25</v>
      </c>
    </row>
    <row r="401" spans="1:29" outlineLevel="1" x14ac:dyDescent="0.2">
      <c r="A401" s="277" t="s">
        <v>695</v>
      </c>
      <c r="B401" s="262"/>
      <c r="C401" s="263"/>
      <c r="D401" s="262"/>
      <c r="E401" s="262"/>
      <c r="F401" s="10"/>
      <c r="G401" s="264"/>
      <c r="H401" s="262"/>
      <c r="I401" s="265"/>
      <c r="J401" s="265"/>
      <c r="K401" s="265"/>
      <c r="L401" s="266"/>
      <c r="M401" s="267"/>
      <c r="N401" s="268"/>
      <c r="O401" s="269"/>
      <c r="P401" s="270"/>
      <c r="Q401" s="271"/>
      <c r="R401" s="271"/>
      <c r="S401" s="272"/>
      <c r="T401" s="267"/>
      <c r="U401" s="270"/>
      <c r="V401" s="271"/>
      <c r="W401" s="271"/>
      <c r="X401" s="272"/>
      <c r="Y401" s="273"/>
      <c r="Z401" s="274"/>
      <c r="AA401" s="275">
        <f>SUBTOTAL(9,AA400:AA400)</f>
        <v>11.25</v>
      </c>
      <c r="AB401" s="272">
        <f>SUBTOTAL(9,AB400:AB400)</f>
        <v>0</v>
      </c>
      <c r="AC401" s="276">
        <f>SUBTOTAL(9,AC400:AC400)</f>
        <v>11.25</v>
      </c>
    </row>
    <row r="402" spans="1:29" outlineLevel="2" x14ac:dyDescent="0.2">
      <c r="A402" s="103" t="s">
        <v>79</v>
      </c>
      <c r="B402" s="10" t="s">
        <v>650</v>
      </c>
      <c r="C402" s="98" t="s">
        <v>19</v>
      </c>
      <c r="D402" s="10"/>
      <c r="E402" s="10" t="s">
        <v>687</v>
      </c>
      <c r="F402" s="10" t="s">
        <v>686</v>
      </c>
      <c r="G402" s="67">
        <v>5</v>
      </c>
      <c r="H402" s="10" t="s">
        <v>18</v>
      </c>
      <c r="I402" s="57">
        <f>1/3</f>
        <v>0.33333333333333331</v>
      </c>
      <c r="J402" s="57">
        <f>11.25*I402</f>
        <v>3.75</v>
      </c>
      <c r="K402" s="57"/>
      <c r="L402" s="58">
        <v>0</v>
      </c>
      <c r="M402" s="27"/>
      <c r="N402" s="90"/>
      <c r="O402" s="91"/>
      <c r="P402" s="23">
        <v>0</v>
      </c>
      <c r="Q402" s="11">
        <v>0</v>
      </c>
      <c r="R402" s="11"/>
      <c r="S402" s="12">
        <v>0</v>
      </c>
      <c r="T402" s="27"/>
      <c r="U402" s="23">
        <v>18</v>
      </c>
      <c r="V402" s="11">
        <v>1</v>
      </c>
      <c r="W402" s="11"/>
      <c r="X402" s="12">
        <v>0</v>
      </c>
      <c r="Y402" s="9">
        <v>0</v>
      </c>
      <c r="Z402" s="258">
        <f>J402*(Q402+V402)+L402*(S402+X402)</f>
        <v>3.75</v>
      </c>
      <c r="AA402" s="34">
        <f>J402*Q402+L402*S402</f>
        <v>0</v>
      </c>
      <c r="AB402" s="12">
        <f>J402*V402+L402*X402</f>
        <v>3.75</v>
      </c>
      <c r="AC402" s="260">
        <f>Z402</f>
        <v>3.75</v>
      </c>
    </row>
    <row r="403" spans="1:29" outlineLevel="2" x14ac:dyDescent="0.2">
      <c r="A403" s="103" t="s">
        <v>79</v>
      </c>
      <c r="B403" s="10" t="s">
        <v>650</v>
      </c>
      <c r="C403" s="98" t="s">
        <v>19</v>
      </c>
      <c r="D403" s="10"/>
      <c r="E403" s="10" t="s">
        <v>168</v>
      </c>
      <c r="F403" s="10" t="s">
        <v>694</v>
      </c>
      <c r="G403" s="67">
        <v>15</v>
      </c>
      <c r="H403" s="10" t="s">
        <v>160</v>
      </c>
      <c r="I403" s="57">
        <v>1</v>
      </c>
      <c r="J403" s="57">
        <f>25*I403/18</f>
        <v>1.3888888888888888</v>
      </c>
      <c r="K403" s="57"/>
      <c r="L403" s="58">
        <v>0</v>
      </c>
      <c r="M403" s="27"/>
      <c r="N403" s="90"/>
      <c r="O403" s="91"/>
      <c r="P403" s="23">
        <v>0</v>
      </c>
      <c r="Q403" s="11">
        <v>0</v>
      </c>
      <c r="R403" s="11"/>
      <c r="S403" s="12">
        <v>0</v>
      </c>
      <c r="T403" s="27"/>
      <c r="U403" s="23">
        <v>3</v>
      </c>
      <c r="V403" s="11">
        <f>U403</f>
        <v>3</v>
      </c>
      <c r="W403" s="11"/>
      <c r="X403" s="12">
        <v>0</v>
      </c>
      <c r="Y403" s="9">
        <v>0</v>
      </c>
      <c r="Z403" s="258">
        <f>J403*(Q403+V403)+L403*(S403+X403)</f>
        <v>4.1666666666666661</v>
      </c>
      <c r="AA403" s="34">
        <f>J403*Q403+L403*S403</f>
        <v>0</v>
      </c>
      <c r="AB403" s="12">
        <f>J403*V403+L403*X403</f>
        <v>4.1666666666666661</v>
      </c>
      <c r="AC403" s="260">
        <f>Z403</f>
        <v>4.1666666666666661</v>
      </c>
    </row>
    <row r="404" spans="1:29" outlineLevel="1" x14ac:dyDescent="0.2">
      <c r="A404" s="121" t="s">
        <v>696</v>
      </c>
      <c r="B404" s="10"/>
      <c r="C404" s="98"/>
      <c r="D404" s="10"/>
      <c r="E404" s="10"/>
      <c r="F404" s="10"/>
      <c r="G404" s="67"/>
      <c r="H404" s="10"/>
      <c r="I404" s="57"/>
      <c r="J404" s="57"/>
      <c r="K404" s="57"/>
      <c r="L404" s="58"/>
      <c r="M404" s="27"/>
      <c r="N404" s="90"/>
      <c r="O404" s="91"/>
      <c r="P404" s="23"/>
      <c r="Q404" s="11"/>
      <c r="R404" s="11"/>
      <c r="S404" s="12"/>
      <c r="T404" s="27"/>
      <c r="U404" s="23"/>
      <c r="V404" s="11"/>
      <c r="W404" s="11"/>
      <c r="X404" s="12"/>
      <c r="Y404" s="9"/>
      <c r="Z404" s="258"/>
      <c r="AA404" s="34">
        <f>SUBTOTAL(9,AA402:AA403)</f>
        <v>0</v>
      </c>
      <c r="AB404" s="12">
        <f>SUBTOTAL(9,AB402:AB403)</f>
        <v>7.9166666666666661</v>
      </c>
      <c r="AC404" s="260">
        <f>SUBTOTAL(9,AC402:AC403)</f>
        <v>7.9166666666666661</v>
      </c>
    </row>
    <row r="405" spans="1:29" outlineLevel="2" x14ac:dyDescent="0.2">
      <c r="A405" s="103" t="s">
        <v>122</v>
      </c>
      <c r="B405" s="10" t="s">
        <v>650</v>
      </c>
      <c r="C405" s="98" t="s">
        <v>48</v>
      </c>
      <c r="D405" s="10"/>
      <c r="E405" s="10" t="s">
        <v>683</v>
      </c>
      <c r="F405" s="10" t="s">
        <v>682</v>
      </c>
      <c r="G405" s="67">
        <v>5</v>
      </c>
      <c r="H405" s="10" t="s">
        <v>18</v>
      </c>
      <c r="I405" s="57">
        <f>14/15</f>
        <v>0.93333333333333335</v>
      </c>
      <c r="J405" s="57">
        <f>11.25*I405</f>
        <v>10.5</v>
      </c>
      <c r="K405" s="57"/>
      <c r="L405" s="58">
        <v>0</v>
      </c>
      <c r="M405" s="27"/>
      <c r="N405" s="90"/>
      <c r="O405" s="91"/>
      <c r="P405" s="23">
        <v>18</v>
      </c>
      <c r="Q405" s="11">
        <v>1</v>
      </c>
      <c r="R405" s="11"/>
      <c r="S405" s="12">
        <v>0</v>
      </c>
      <c r="T405" s="27"/>
      <c r="U405" s="23">
        <v>0</v>
      </c>
      <c r="V405" s="11">
        <v>0</v>
      </c>
      <c r="W405" s="11"/>
      <c r="X405" s="12">
        <v>0</v>
      </c>
      <c r="Y405" s="9">
        <v>0</v>
      </c>
      <c r="Z405" s="258">
        <f>J405*(Q405+V405)+L405*(S405+X405)</f>
        <v>10.5</v>
      </c>
      <c r="AA405" s="34">
        <f>J405*Q405+L405*S405</f>
        <v>10.5</v>
      </c>
      <c r="AB405" s="12">
        <f>J405*V405+L405*X405</f>
        <v>0</v>
      </c>
      <c r="AC405" s="260">
        <f>Z405</f>
        <v>10.5</v>
      </c>
    </row>
    <row r="406" spans="1:29" outlineLevel="2" x14ac:dyDescent="0.2">
      <c r="A406" s="103" t="s">
        <v>122</v>
      </c>
      <c r="B406" s="10" t="s">
        <v>650</v>
      </c>
      <c r="C406" s="98" t="s">
        <v>19</v>
      </c>
      <c r="D406" s="10"/>
      <c r="E406" s="10" t="s">
        <v>168</v>
      </c>
      <c r="F406" s="10" t="s">
        <v>694</v>
      </c>
      <c r="G406" s="67">
        <v>15</v>
      </c>
      <c r="H406" s="10" t="s">
        <v>160</v>
      </c>
      <c r="I406" s="57">
        <v>1</v>
      </c>
      <c r="J406" s="57">
        <f>25*I406/18</f>
        <v>1.3888888888888888</v>
      </c>
      <c r="K406" s="57"/>
      <c r="L406" s="58">
        <v>0</v>
      </c>
      <c r="M406" s="27"/>
      <c r="N406" s="90"/>
      <c r="O406" s="91"/>
      <c r="P406" s="23">
        <v>0</v>
      </c>
      <c r="Q406" s="11">
        <v>0</v>
      </c>
      <c r="R406" s="11"/>
      <c r="S406" s="12">
        <v>0</v>
      </c>
      <c r="T406" s="27"/>
      <c r="U406" s="23">
        <v>3</v>
      </c>
      <c r="V406" s="11">
        <f>U406</f>
        <v>3</v>
      </c>
      <c r="W406" s="11"/>
      <c r="X406" s="12">
        <v>0</v>
      </c>
      <c r="Y406" s="9">
        <v>0</v>
      </c>
      <c r="Z406" s="258">
        <f>J406*(Q406+V406)+L406*(S406+X406)</f>
        <v>4.1666666666666661</v>
      </c>
      <c r="AA406" s="34">
        <f>J406*Q406+L406*S406</f>
        <v>0</v>
      </c>
      <c r="AB406" s="12">
        <f>J406*V406+L406*X406</f>
        <v>4.1666666666666661</v>
      </c>
      <c r="AC406" s="260">
        <f>Z406</f>
        <v>4.1666666666666661</v>
      </c>
    </row>
    <row r="407" spans="1:29" outlineLevel="1" x14ac:dyDescent="0.2">
      <c r="A407" s="121" t="s">
        <v>619</v>
      </c>
      <c r="B407" s="10"/>
      <c r="C407" s="98"/>
      <c r="D407" s="10"/>
      <c r="E407" s="10"/>
      <c r="F407" s="10"/>
      <c r="G407" s="67"/>
      <c r="H407" s="10"/>
      <c r="I407" s="57"/>
      <c r="J407" s="57"/>
      <c r="K407" s="57"/>
      <c r="L407" s="58"/>
      <c r="M407" s="27"/>
      <c r="N407" s="90"/>
      <c r="O407" s="91"/>
      <c r="P407" s="23"/>
      <c r="Q407" s="11"/>
      <c r="R407" s="11"/>
      <c r="S407" s="12"/>
      <c r="T407" s="27"/>
      <c r="U407" s="23"/>
      <c r="V407" s="11"/>
      <c r="W407" s="11"/>
      <c r="X407" s="12"/>
      <c r="Y407" s="9"/>
      <c r="Z407" s="258"/>
      <c r="AA407" s="34">
        <f>SUBTOTAL(9,AA405:AA406)</f>
        <v>10.5</v>
      </c>
      <c r="AB407" s="12">
        <f>SUBTOTAL(9,AB405:AB406)</f>
        <v>4.1666666666666661</v>
      </c>
      <c r="AC407" s="260">
        <f>SUBTOTAL(9,AC405:AC406)</f>
        <v>14.666666666666666</v>
      </c>
    </row>
    <row r="408" spans="1:29" outlineLevel="2" x14ac:dyDescent="0.2">
      <c r="A408" s="103" t="s">
        <v>334</v>
      </c>
      <c r="B408" s="10" t="s">
        <v>650</v>
      </c>
      <c r="C408" s="98" t="s">
        <v>48</v>
      </c>
      <c r="D408" s="10"/>
      <c r="E408" s="10" t="s">
        <v>678</v>
      </c>
      <c r="F408" s="10" t="s">
        <v>677</v>
      </c>
      <c r="G408" s="67">
        <v>5</v>
      </c>
      <c r="H408" s="10" t="s">
        <v>675</v>
      </c>
      <c r="I408" s="57">
        <v>0.5</v>
      </c>
      <c r="J408" s="57">
        <f>9*I408</f>
        <v>4.5</v>
      </c>
      <c r="K408" s="57"/>
      <c r="L408" s="58">
        <v>0</v>
      </c>
      <c r="M408" s="27"/>
      <c r="N408" s="90"/>
      <c r="O408" s="91"/>
      <c r="P408" s="23">
        <v>18</v>
      </c>
      <c r="Q408" s="11">
        <v>1</v>
      </c>
      <c r="R408" s="11"/>
      <c r="S408" s="12">
        <v>0</v>
      </c>
      <c r="T408" s="27"/>
      <c r="U408" s="23">
        <v>0</v>
      </c>
      <c r="V408" s="11">
        <v>0</v>
      </c>
      <c r="W408" s="11"/>
      <c r="X408" s="12">
        <v>0</v>
      </c>
      <c r="Y408" s="9">
        <v>0</v>
      </c>
      <c r="Z408" s="258">
        <f t="shared" ref="Z408:Z414" si="109">J408*(Q408+V408)+L408*(S408+X408)</f>
        <v>4.5</v>
      </c>
      <c r="AA408" s="34">
        <f t="shared" ref="AA408:AA414" si="110">J408*Q408+L408*S408</f>
        <v>4.5</v>
      </c>
      <c r="AB408" s="12">
        <f t="shared" ref="AB408:AB414" si="111">J408*V408+L408*X408</f>
        <v>0</v>
      </c>
      <c r="AC408" s="260">
        <f t="shared" ref="AC408:AC414" si="112">Z408</f>
        <v>4.5</v>
      </c>
    </row>
    <row r="409" spans="1:29" outlineLevel="2" x14ac:dyDescent="0.2">
      <c r="A409" s="103" t="s">
        <v>334</v>
      </c>
      <c r="B409" s="10" t="s">
        <v>650</v>
      </c>
      <c r="C409" s="10" t="s">
        <v>48</v>
      </c>
      <c r="D409" s="10"/>
      <c r="E409" s="10" t="s">
        <v>679</v>
      </c>
      <c r="F409" s="10" t="s">
        <v>676</v>
      </c>
      <c r="G409" s="67">
        <v>5</v>
      </c>
      <c r="H409" s="10" t="s">
        <v>675</v>
      </c>
      <c r="I409" s="57">
        <v>0.5</v>
      </c>
      <c r="J409" s="57">
        <f>9*I409</f>
        <v>4.5</v>
      </c>
      <c r="K409" s="57">
        <v>0</v>
      </c>
      <c r="L409" s="58">
        <v>0</v>
      </c>
      <c r="M409" s="27">
        <v>0</v>
      </c>
      <c r="N409" s="90">
        <f>J409*10/3/G409</f>
        <v>3</v>
      </c>
      <c r="O409" s="91">
        <f>L409*10/3/G409</f>
        <v>0</v>
      </c>
      <c r="P409" s="23">
        <v>18</v>
      </c>
      <c r="Q409" s="11">
        <v>1</v>
      </c>
      <c r="R409" s="11">
        <v>0</v>
      </c>
      <c r="S409" s="12">
        <v>0</v>
      </c>
      <c r="T409" s="27">
        <v>0</v>
      </c>
      <c r="U409" s="23">
        <v>0</v>
      </c>
      <c r="V409" s="11">
        <v>0</v>
      </c>
      <c r="W409" s="11">
        <v>0</v>
      </c>
      <c r="X409" s="12">
        <v>0</v>
      </c>
      <c r="Y409" s="9">
        <v>0</v>
      </c>
      <c r="Z409" s="258">
        <f t="shared" si="109"/>
        <v>4.5</v>
      </c>
      <c r="AA409" s="34">
        <f t="shared" si="110"/>
        <v>4.5</v>
      </c>
      <c r="AB409" s="12">
        <f t="shared" si="111"/>
        <v>0</v>
      </c>
      <c r="AC409" s="260">
        <f t="shared" si="112"/>
        <v>4.5</v>
      </c>
    </row>
    <row r="410" spans="1:29" outlineLevel="2" x14ac:dyDescent="0.2">
      <c r="A410" s="103" t="s">
        <v>334</v>
      </c>
      <c r="B410" s="10" t="s">
        <v>650</v>
      </c>
      <c r="C410" s="98" t="s">
        <v>48</v>
      </c>
      <c r="D410" s="10"/>
      <c r="E410" s="10" t="s">
        <v>681</v>
      </c>
      <c r="F410" s="10" t="s">
        <v>680</v>
      </c>
      <c r="G410" s="67">
        <v>5</v>
      </c>
      <c r="H410" s="10" t="s">
        <v>675</v>
      </c>
      <c r="I410" s="57">
        <v>0.5</v>
      </c>
      <c r="J410" s="57">
        <f>9*I410</f>
        <v>4.5</v>
      </c>
      <c r="K410" s="57"/>
      <c r="L410" s="58">
        <v>0</v>
      </c>
      <c r="M410" s="27"/>
      <c r="N410" s="90"/>
      <c r="O410" s="91"/>
      <c r="P410" s="23">
        <v>18</v>
      </c>
      <c r="Q410" s="11">
        <v>1</v>
      </c>
      <c r="R410" s="11"/>
      <c r="S410" s="12">
        <v>0</v>
      </c>
      <c r="T410" s="27"/>
      <c r="U410" s="23">
        <v>0</v>
      </c>
      <c r="V410" s="11">
        <v>0</v>
      </c>
      <c r="W410" s="11"/>
      <c r="X410" s="12">
        <v>0</v>
      </c>
      <c r="Y410" s="9">
        <v>0</v>
      </c>
      <c r="Z410" s="258">
        <f t="shared" si="109"/>
        <v>4.5</v>
      </c>
      <c r="AA410" s="34">
        <f t="shared" si="110"/>
        <v>4.5</v>
      </c>
      <c r="AB410" s="12">
        <f t="shared" si="111"/>
        <v>0</v>
      </c>
      <c r="AC410" s="260">
        <f t="shared" si="112"/>
        <v>4.5</v>
      </c>
    </row>
    <row r="411" spans="1:29" outlineLevel="2" x14ac:dyDescent="0.2">
      <c r="A411" s="103" t="s">
        <v>334</v>
      </c>
      <c r="B411" s="10" t="s">
        <v>650</v>
      </c>
      <c r="C411" s="98" t="s">
        <v>48</v>
      </c>
      <c r="D411" s="10"/>
      <c r="E411" s="10" t="s">
        <v>689</v>
      </c>
      <c r="F411" s="10" t="s">
        <v>688</v>
      </c>
      <c r="G411" s="67">
        <v>5</v>
      </c>
      <c r="H411" s="10" t="s">
        <v>18</v>
      </c>
      <c r="I411" s="57">
        <f>2/3</f>
        <v>0.66666666666666663</v>
      </c>
      <c r="J411" s="57">
        <f>11.25*I411</f>
        <v>7.5</v>
      </c>
      <c r="K411" s="57"/>
      <c r="L411" s="58">
        <v>0</v>
      </c>
      <c r="M411" s="27"/>
      <c r="N411" s="90"/>
      <c r="O411" s="91"/>
      <c r="P411" s="23">
        <v>18</v>
      </c>
      <c r="Q411" s="11">
        <v>1</v>
      </c>
      <c r="R411" s="11"/>
      <c r="S411" s="12">
        <v>0</v>
      </c>
      <c r="T411" s="27"/>
      <c r="U411" s="23">
        <v>0</v>
      </c>
      <c r="V411" s="11">
        <v>0</v>
      </c>
      <c r="W411" s="11"/>
      <c r="X411" s="12">
        <v>0</v>
      </c>
      <c r="Y411" s="9">
        <v>0</v>
      </c>
      <c r="Z411" s="258">
        <f t="shared" si="109"/>
        <v>7.5</v>
      </c>
      <c r="AA411" s="34">
        <f t="shared" si="110"/>
        <v>7.5</v>
      </c>
      <c r="AB411" s="12">
        <f t="shared" si="111"/>
        <v>0</v>
      </c>
      <c r="AC411" s="260">
        <f t="shared" si="112"/>
        <v>7.5</v>
      </c>
    </row>
    <row r="412" spans="1:29" outlineLevel="2" x14ac:dyDescent="0.2">
      <c r="A412" s="103" t="s">
        <v>334</v>
      </c>
      <c r="B412" s="10" t="s">
        <v>650</v>
      </c>
      <c r="C412" s="98" t="s">
        <v>19</v>
      </c>
      <c r="D412" s="10"/>
      <c r="E412" s="10" t="s">
        <v>691</v>
      </c>
      <c r="F412" s="10" t="s">
        <v>690</v>
      </c>
      <c r="G412" s="67">
        <v>5</v>
      </c>
      <c r="H412" s="10" t="s">
        <v>18</v>
      </c>
      <c r="I412" s="57">
        <v>1</v>
      </c>
      <c r="J412" s="57">
        <f>11.25*I412</f>
        <v>11.25</v>
      </c>
      <c r="K412" s="57"/>
      <c r="L412" s="58">
        <v>0</v>
      </c>
      <c r="M412" s="27"/>
      <c r="N412" s="90"/>
      <c r="O412" s="91"/>
      <c r="P412" s="23">
        <v>0</v>
      </c>
      <c r="Q412" s="11">
        <v>0</v>
      </c>
      <c r="R412" s="11"/>
      <c r="S412" s="12">
        <v>0</v>
      </c>
      <c r="T412" s="27"/>
      <c r="U412" s="23">
        <v>18</v>
      </c>
      <c r="V412" s="11">
        <v>1</v>
      </c>
      <c r="W412" s="11"/>
      <c r="X412" s="12">
        <v>0</v>
      </c>
      <c r="Y412" s="9">
        <v>0</v>
      </c>
      <c r="Z412" s="258">
        <f t="shared" si="109"/>
        <v>11.25</v>
      </c>
      <c r="AA412" s="34">
        <f t="shared" si="110"/>
        <v>0</v>
      </c>
      <c r="AB412" s="12">
        <f t="shared" si="111"/>
        <v>11.25</v>
      </c>
      <c r="AC412" s="260">
        <f t="shared" si="112"/>
        <v>11.25</v>
      </c>
    </row>
    <row r="413" spans="1:29" outlineLevel="2" x14ac:dyDescent="0.2">
      <c r="A413" s="103" t="s">
        <v>334</v>
      </c>
      <c r="B413" s="10" t="s">
        <v>650</v>
      </c>
      <c r="C413" s="98" t="s">
        <v>19</v>
      </c>
      <c r="D413" s="10"/>
      <c r="E413" s="10" t="s">
        <v>693</v>
      </c>
      <c r="F413" s="10" t="s">
        <v>692</v>
      </c>
      <c r="G413" s="67">
        <v>5</v>
      </c>
      <c r="H413" s="10" t="s">
        <v>18</v>
      </c>
      <c r="I413" s="57">
        <f>2/3</f>
        <v>0.66666666666666663</v>
      </c>
      <c r="J413" s="57">
        <f>11.25*I413</f>
        <v>7.5</v>
      </c>
      <c r="K413" s="57"/>
      <c r="L413" s="58">
        <v>0</v>
      </c>
      <c r="M413" s="27"/>
      <c r="N413" s="90"/>
      <c r="O413" s="91"/>
      <c r="P413" s="23">
        <v>0</v>
      </c>
      <c r="Q413" s="11">
        <v>0</v>
      </c>
      <c r="R413" s="11"/>
      <c r="S413" s="12">
        <v>0</v>
      </c>
      <c r="T413" s="27"/>
      <c r="U413" s="23">
        <v>18</v>
      </c>
      <c r="V413" s="11">
        <v>1</v>
      </c>
      <c r="W413" s="11"/>
      <c r="X413" s="12">
        <v>0</v>
      </c>
      <c r="Y413" s="9">
        <v>0</v>
      </c>
      <c r="Z413" s="258">
        <f t="shared" si="109"/>
        <v>7.5</v>
      </c>
      <c r="AA413" s="34">
        <f t="shared" si="110"/>
        <v>0</v>
      </c>
      <c r="AB413" s="12">
        <f t="shared" si="111"/>
        <v>7.5</v>
      </c>
      <c r="AC413" s="260">
        <f t="shared" si="112"/>
        <v>7.5</v>
      </c>
    </row>
    <row r="414" spans="1:29" outlineLevel="2" x14ac:dyDescent="0.2">
      <c r="A414" s="103" t="s">
        <v>334</v>
      </c>
      <c r="B414" s="10" t="s">
        <v>650</v>
      </c>
      <c r="C414" s="98" t="s">
        <v>19</v>
      </c>
      <c r="D414" s="10"/>
      <c r="E414" s="10" t="s">
        <v>168</v>
      </c>
      <c r="F414" s="10" t="s">
        <v>694</v>
      </c>
      <c r="G414" s="67">
        <v>15</v>
      </c>
      <c r="H414" s="10" t="s">
        <v>160</v>
      </c>
      <c r="I414" s="57">
        <v>1</v>
      </c>
      <c r="J414" s="57">
        <f>25*I414/18</f>
        <v>1.3888888888888888</v>
      </c>
      <c r="K414" s="57"/>
      <c r="L414" s="58">
        <v>0</v>
      </c>
      <c r="M414" s="27"/>
      <c r="N414" s="90"/>
      <c r="O414" s="91"/>
      <c r="P414" s="23">
        <v>0</v>
      </c>
      <c r="Q414" s="11">
        <v>0</v>
      </c>
      <c r="R414" s="11"/>
      <c r="S414" s="12">
        <v>0</v>
      </c>
      <c r="T414" s="27"/>
      <c r="U414" s="23">
        <v>3</v>
      </c>
      <c r="V414" s="11">
        <f>U414</f>
        <v>3</v>
      </c>
      <c r="W414" s="11"/>
      <c r="X414" s="12">
        <v>0</v>
      </c>
      <c r="Y414" s="9">
        <v>0</v>
      </c>
      <c r="Z414" s="258">
        <f t="shared" si="109"/>
        <v>4.1666666666666661</v>
      </c>
      <c r="AA414" s="34">
        <f t="shared" si="110"/>
        <v>0</v>
      </c>
      <c r="AB414" s="12">
        <f t="shared" si="111"/>
        <v>4.1666666666666661</v>
      </c>
      <c r="AC414" s="260">
        <f t="shared" si="112"/>
        <v>4.1666666666666661</v>
      </c>
    </row>
    <row r="415" spans="1:29" outlineLevel="1" x14ac:dyDescent="0.2">
      <c r="A415" s="121" t="s">
        <v>697</v>
      </c>
      <c r="B415" s="10"/>
      <c r="C415" s="98"/>
      <c r="D415" s="10"/>
      <c r="E415" s="10"/>
      <c r="F415" s="10"/>
      <c r="G415" s="67"/>
      <c r="H415" s="10"/>
      <c r="I415" s="57"/>
      <c r="J415" s="57"/>
      <c r="K415" s="57"/>
      <c r="L415" s="58"/>
      <c r="M415" s="27"/>
      <c r="N415" s="90"/>
      <c r="O415" s="91"/>
      <c r="P415" s="23"/>
      <c r="Q415" s="11"/>
      <c r="R415" s="11"/>
      <c r="S415" s="12"/>
      <c r="T415" s="27"/>
      <c r="U415" s="23"/>
      <c r="V415" s="11"/>
      <c r="W415" s="11"/>
      <c r="X415" s="12"/>
      <c r="Y415" s="9"/>
      <c r="Z415" s="258"/>
      <c r="AA415" s="34">
        <f>SUBTOTAL(9,AA408:AA414)</f>
        <v>21</v>
      </c>
      <c r="AB415" s="12">
        <f>SUBTOTAL(9,AB408:AB414)</f>
        <v>22.916666666666664</v>
      </c>
      <c r="AC415" s="260">
        <f>SUBTOTAL(9,AC408:AC414)</f>
        <v>43.916666666666664</v>
      </c>
    </row>
    <row r="416" spans="1:29" outlineLevel="2" x14ac:dyDescent="0.2">
      <c r="A416" s="103" t="s">
        <v>409</v>
      </c>
      <c r="B416" s="10" t="s">
        <v>650</v>
      </c>
      <c r="C416" s="98" t="s">
        <v>19</v>
      </c>
      <c r="D416" s="10"/>
      <c r="E416" s="10" t="s">
        <v>687</v>
      </c>
      <c r="F416" s="10" t="s">
        <v>686</v>
      </c>
      <c r="G416" s="67">
        <v>5</v>
      </c>
      <c r="H416" s="10" t="s">
        <v>18</v>
      </c>
      <c r="I416" s="57">
        <f>1/3</f>
        <v>0.33333333333333331</v>
      </c>
      <c r="J416" s="57">
        <f>11.25*I416</f>
        <v>3.75</v>
      </c>
      <c r="K416" s="57"/>
      <c r="L416" s="58">
        <v>0</v>
      </c>
      <c r="M416" s="27"/>
      <c r="N416" s="90"/>
      <c r="O416" s="91"/>
      <c r="P416" s="23">
        <v>0</v>
      </c>
      <c r="Q416" s="11">
        <v>0</v>
      </c>
      <c r="R416" s="11"/>
      <c r="S416" s="12">
        <v>0</v>
      </c>
      <c r="T416" s="27"/>
      <c r="U416" s="23">
        <v>18</v>
      </c>
      <c r="V416" s="11">
        <v>1</v>
      </c>
      <c r="W416" s="11"/>
      <c r="X416" s="12">
        <v>0</v>
      </c>
      <c r="Y416" s="9">
        <v>0</v>
      </c>
      <c r="Z416" s="258">
        <f>J416*(Q416+V416)+L416*(S416+X416)</f>
        <v>3.75</v>
      </c>
      <c r="AA416" s="34">
        <f>J416*Q416+L416*S416</f>
        <v>0</v>
      </c>
      <c r="AB416" s="12">
        <f>J416*V416+L416*X416</f>
        <v>3.75</v>
      </c>
      <c r="AC416" s="260">
        <f>Z416</f>
        <v>3.75</v>
      </c>
    </row>
    <row r="417" spans="1:29" outlineLevel="2" x14ac:dyDescent="0.2">
      <c r="A417" s="103" t="s">
        <v>409</v>
      </c>
      <c r="B417" s="10" t="s">
        <v>650</v>
      </c>
      <c r="C417" s="98" t="s">
        <v>19</v>
      </c>
      <c r="D417" s="10"/>
      <c r="E417" s="10" t="s">
        <v>168</v>
      </c>
      <c r="F417" s="10" t="s">
        <v>694</v>
      </c>
      <c r="G417" s="67">
        <v>15</v>
      </c>
      <c r="H417" s="10" t="s">
        <v>160</v>
      </c>
      <c r="I417" s="57">
        <v>1</v>
      </c>
      <c r="J417" s="57">
        <f>25*I417/18</f>
        <v>1.3888888888888888</v>
      </c>
      <c r="K417" s="57"/>
      <c r="L417" s="58">
        <v>0</v>
      </c>
      <c r="M417" s="27"/>
      <c r="N417" s="90"/>
      <c r="O417" s="91"/>
      <c r="P417" s="23">
        <v>0</v>
      </c>
      <c r="Q417" s="11">
        <v>0</v>
      </c>
      <c r="R417" s="11"/>
      <c r="S417" s="12">
        <v>0</v>
      </c>
      <c r="T417" s="27"/>
      <c r="U417" s="23">
        <v>3</v>
      </c>
      <c r="V417" s="11">
        <f>U417</f>
        <v>3</v>
      </c>
      <c r="W417" s="11"/>
      <c r="X417" s="12">
        <v>0</v>
      </c>
      <c r="Y417" s="9">
        <v>0</v>
      </c>
      <c r="Z417" s="258">
        <f>J417*(Q417+V417)+L417*(S417+X417)</f>
        <v>4.1666666666666661</v>
      </c>
      <c r="AA417" s="34">
        <f>J417*Q417+L417*S417</f>
        <v>0</v>
      </c>
      <c r="AB417" s="12">
        <f>J417*V417+L417*X417</f>
        <v>4.1666666666666661</v>
      </c>
      <c r="AC417" s="260">
        <f>Z417</f>
        <v>4.1666666666666661</v>
      </c>
    </row>
    <row r="418" spans="1:29" outlineLevel="1" x14ac:dyDescent="0.2">
      <c r="A418" s="121" t="s">
        <v>622</v>
      </c>
      <c r="B418" s="10"/>
      <c r="C418" s="98"/>
      <c r="D418" s="10"/>
      <c r="E418" s="10"/>
      <c r="F418" s="10"/>
      <c r="G418" s="67"/>
      <c r="H418" s="10"/>
      <c r="I418" s="57"/>
      <c r="J418" s="57"/>
      <c r="K418" s="57"/>
      <c r="L418" s="58"/>
      <c r="M418" s="27"/>
      <c r="N418" s="90"/>
      <c r="O418" s="91"/>
      <c r="P418" s="23"/>
      <c r="Q418" s="11"/>
      <c r="R418" s="11"/>
      <c r="S418" s="12"/>
      <c r="T418" s="27"/>
      <c r="U418" s="23"/>
      <c r="V418" s="11"/>
      <c r="W418" s="11"/>
      <c r="X418" s="12"/>
      <c r="Y418" s="9"/>
      <c r="Z418" s="258"/>
      <c r="AA418" s="34">
        <f>SUBTOTAL(9,AA416:AA417)</f>
        <v>0</v>
      </c>
      <c r="AB418" s="12">
        <f>SUBTOTAL(9,AB416:AB417)</f>
        <v>7.9166666666666661</v>
      </c>
      <c r="AC418" s="260">
        <f>SUBTOTAL(9,AC416:AC417)</f>
        <v>7.9166666666666661</v>
      </c>
    </row>
    <row r="419" spans="1:29" outlineLevel="2" x14ac:dyDescent="0.2">
      <c r="A419" s="103" t="s">
        <v>492</v>
      </c>
      <c r="B419" s="10" t="s">
        <v>650</v>
      </c>
      <c r="C419" s="98" t="s">
        <v>48</v>
      </c>
      <c r="D419" s="10"/>
      <c r="E419" s="10" t="s">
        <v>683</v>
      </c>
      <c r="F419" s="10" t="s">
        <v>682</v>
      </c>
      <c r="G419" s="67">
        <v>5</v>
      </c>
      <c r="H419" s="10" t="s">
        <v>18</v>
      </c>
      <c r="I419" s="57">
        <v>6.6666666666666666E-2</v>
      </c>
      <c r="J419" s="57">
        <f>11.25*I419</f>
        <v>0.75</v>
      </c>
      <c r="K419" s="57"/>
      <c r="L419" s="58">
        <v>0</v>
      </c>
      <c r="M419" s="27"/>
      <c r="N419" s="90"/>
      <c r="O419" s="91"/>
      <c r="P419" s="23">
        <v>18</v>
      </c>
      <c r="Q419" s="11">
        <v>1</v>
      </c>
      <c r="R419" s="11"/>
      <c r="S419" s="12">
        <v>0</v>
      </c>
      <c r="T419" s="27"/>
      <c r="U419" s="23">
        <v>0</v>
      </c>
      <c r="V419" s="11">
        <v>0</v>
      </c>
      <c r="W419" s="11"/>
      <c r="X419" s="12">
        <v>0</v>
      </c>
      <c r="Y419" s="9">
        <v>0</v>
      </c>
      <c r="Z419" s="258">
        <f>J419*(Q419+V419)+L419*(S419+X419)</f>
        <v>0.75</v>
      </c>
      <c r="AA419" s="34">
        <f>J419*Q419+L419*S419</f>
        <v>0.75</v>
      </c>
      <c r="AB419" s="12">
        <f>J419*V419+L419*X419</f>
        <v>0</v>
      </c>
      <c r="AC419" s="260">
        <f>Z419</f>
        <v>0.75</v>
      </c>
    </row>
    <row r="420" spans="1:29" outlineLevel="2" x14ac:dyDescent="0.2">
      <c r="A420" s="103" t="s">
        <v>492</v>
      </c>
      <c r="B420" s="10" t="s">
        <v>650</v>
      </c>
      <c r="C420" s="98" t="s">
        <v>19</v>
      </c>
      <c r="D420" s="10"/>
      <c r="E420" s="10" t="s">
        <v>168</v>
      </c>
      <c r="F420" s="10" t="s">
        <v>694</v>
      </c>
      <c r="G420" s="67">
        <v>15</v>
      </c>
      <c r="H420" s="10" t="s">
        <v>160</v>
      </c>
      <c r="I420" s="57">
        <v>1</v>
      </c>
      <c r="J420" s="57">
        <f>25*I420/18</f>
        <v>1.3888888888888888</v>
      </c>
      <c r="K420" s="57"/>
      <c r="L420" s="58">
        <v>0</v>
      </c>
      <c r="M420" s="27"/>
      <c r="N420" s="90"/>
      <c r="O420" s="91"/>
      <c r="P420" s="23">
        <v>0</v>
      </c>
      <c r="Q420" s="11">
        <v>0</v>
      </c>
      <c r="R420" s="11"/>
      <c r="S420" s="12">
        <v>0</v>
      </c>
      <c r="T420" s="27"/>
      <c r="U420" s="23">
        <v>3</v>
      </c>
      <c r="V420" s="11">
        <f>U420</f>
        <v>3</v>
      </c>
      <c r="W420" s="11"/>
      <c r="X420" s="12">
        <v>0</v>
      </c>
      <c r="Y420" s="9">
        <v>0</v>
      </c>
      <c r="Z420" s="258">
        <f>J420*(Q420+V420)+L420*(S420+X420)</f>
        <v>4.1666666666666661</v>
      </c>
      <c r="AA420" s="34">
        <f>J420*Q420+L420*S420</f>
        <v>0</v>
      </c>
      <c r="AB420" s="12">
        <f>J420*V420+L420*X420</f>
        <v>4.1666666666666661</v>
      </c>
      <c r="AC420" s="260">
        <f>Z420</f>
        <v>4.1666666666666661</v>
      </c>
    </row>
    <row r="421" spans="1:29" outlineLevel="1" x14ac:dyDescent="0.2">
      <c r="A421" s="121" t="s">
        <v>623</v>
      </c>
      <c r="B421" s="10"/>
      <c r="C421" s="98"/>
      <c r="D421" s="10"/>
      <c r="E421" s="10"/>
      <c r="F421" s="10"/>
      <c r="G421" s="67"/>
      <c r="H421" s="10"/>
      <c r="I421" s="57"/>
      <c r="J421" s="57"/>
      <c r="K421" s="57"/>
      <c r="L421" s="58"/>
      <c r="M421" s="27"/>
      <c r="N421" s="90"/>
      <c r="O421" s="91"/>
      <c r="P421" s="23"/>
      <c r="Q421" s="11"/>
      <c r="R421" s="11"/>
      <c r="S421" s="12"/>
      <c r="T421" s="27"/>
      <c r="U421" s="23"/>
      <c r="V421" s="11"/>
      <c r="W421" s="11"/>
      <c r="X421" s="12"/>
      <c r="Y421" s="9"/>
      <c r="Z421" s="258"/>
      <c r="AA421" s="34">
        <f>SUBTOTAL(9,AA419:AA420)</f>
        <v>0.75</v>
      </c>
      <c r="AB421" s="12">
        <f>SUBTOTAL(9,AB419:AB420)</f>
        <v>4.1666666666666661</v>
      </c>
      <c r="AC421" s="260">
        <f>SUBTOTAL(9,AC419:AC420)</f>
        <v>4.9166666666666661</v>
      </c>
    </row>
    <row r="422" spans="1:29" outlineLevel="2" x14ac:dyDescent="0.2">
      <c r="A422" s="103" t="s">
        <v>581</v>
      </c>
      <c r="B422" s="10" t="s">
        <v>650</v>
      </c>
      <c r="C422" s="98" t="s">
        <v>48</v>
      </c>
      <c r="D422" s="10"/>
      <c r="E422" s="10" t="s">
        <v>678</v>
      </c>
      <c r="F422" s="10" t="s">
        <v>677</v>
      </c>
      <c r="G422" s="67">
        <v>5</v>
      </c>
      <c r="H422" s="10" t="s">
        <v>675</v>
      </c>
      <c r="I422" s="57">
        <v>0.5</v>
      </c>
      <c r="J422" s="57">
        <f>9*I422</f>
        <v>4.5</v>
      </c>
      <c r="K422" s="57"/>
      <c r="L422" s="58">
        <v>0</v>
      </c>
      <c r="M422" s="27"/>
      <c r="N422" s="90"/>
      <c r="O422" s="91"/>
      <c r="P422" s="23">
        <v>18</v>
      </c>
      <c r="Q422" s="11">
        <v>1</v>
      </c>
      <c r="R422" s="11"/>
      <c r="S422" s="12">
        <v>0</v>
      </c>
      <c r="T422" s="27"/>
      <c r="U422" s="23">
        <v>0</v>
      </c>
      <c r="V422" s="11">
        <v>0</v>
      </c>
      <c r="W422" s="11"/>
      <c r="X422" s="12">
        <v>0</v>
      </c>
      <c r="Y422" s="9">
        <v>0</v>
      </c>
      <c r="Z422" s="258">
        <f t="shared" ref="Z422:Z428" si="113">J422*(Q422+V422)+L422*(S422+X422)</f>
        <v>4.5</v>
      </c>
      <c r="AA422" s="34">
        <f t="shared" ref="AA422:AA428" si="114">J422*Q422+L422*S422</f>
        <v>4.5</v>
      </c>
      <c r="AB422" s="12">
        <f t="shared" ref="AB422:AB428" si="115">J422*V422+L422*X422</f>
        <v>0</v>
      </c>
      <c r="AC422" s="260">
        <f t="shared" ref="AC422:AC428" si="116">Z422</f>
        <v>4.5</v>
      </c>
    </row>
    <row r="423" spans="1:29" outlineLevel="2" x14ac:dyDescent="0.2">
      <c r="A423" s="103" t="s">
        <v>581</v>
      </c>
      <c r="B423" s="10" t="s">
        <v>650</v>
      </c>
      <c r="C423" s="98" t="s">
        <v>48</v>
      </c>
      <c r="D423" s="10"/>
      <c r="E423" s="10" t="s">
        <v>679</v>
      </c>
      <c r="F423" s="10" t="s">
        <v>676</v>
      </c>
      <c r="G423" s="67">
        <v>5</v>
      </c>
      <c r="H423" s="10" t="s">
        <v>675</v>
      </c>
      <c r="I423" s="57">
        <v>0.5</v>
      </c>
      <c r="J423" s="57">
        <f>9*I423</f>
        <v>4.5</v>
      </c>
      <c r="K423" s="57"/>
      <c r="L423" s="58">
        <v>0</v>
      </c>
      <c r="M423" s="27"/>
      <c r="N423" s="90"/>
      <c r="O423" s="91"/>
      <c r="P423" s="23">
        <v>18</v>
      </c>
      <c r="Q423" s="11">
        <v>1</v>
      </c>
      <c r="R423" s="11"/>
      <c r="S423" s="12">
        <v>0</v>
      </c>
      <c r="T423" s="27"/>
      <c r="U423" s="23">
        <v>0</v>
      </c>
      <c r="V423" s="11">
        <v>0</v>
      </c>
      <c r="W423" s="11"/>
      <c r="X423" s="12">
        <v>0</v>
      </c>
      <c r="Y423" s="9">
        <v>0</v>
      </c>
      <c r="Z423" s="258">
        <f t="shared" si="113"/>
        <v>4.5</v>
      </c>
      <c r="AA423" s="34">
        <f t="shared" si="114"/>
        <v>4.5</v>
      </c>
      <c r="AB423" s="12">
        <f t="shared" si="115"/>
        <v>0</v>
      </c>
      <c r="AC423" s="260">
        <f t="shared" si="116"/>
        <v>4.5</v>
      </c>
    </row>
    <row r="424" spans="1:29" outlineLevel="2" x14ac:dyDescent="0.2">
      <c r="A424" s="103" t="s">
        <v>581</v>
      </c>
      <c r="B424" s="10" t="s">
        <v>650</v>
      </c>
      <c r="C424" s="98" t="s">
        <v>48</v>
      </c>
      <c r="D424" s="10"/>
      <c r="E424" s="10" t="s">
        <v>681</v>
      </c>
      <c r="F424" s="10" t="s">
        <v>680</v>
      </c>
      <c r="G424" s="67">
        <v>5</v>
      </c>
      <c r="H424" s="10" t="s">
        <v>675</v>
      </c>
      <c r="I424" s="57">
        <v>0.5</v>
      </c>
      <c r="J424" s="57">
        <f>9*I424</f>
        <v>4.5</v>
      </c>
      <c r="K424" s="57"/>
      <c r="L424" s="58">
        <v>0</v>
      </c>
      <c r="M424" s="27"/>
      <c r="N424" s="90"/>
      <c r="O424" s="91"/>
      <c r="P424" s="23">
        <v>18</v>
      </c>
      <c r="Q424" s="11">
        <v>1</v>
      </c>
      <c r="R424" s="11"/>
      <c r="S424" s="12">
        <v>0</v>
      </c>
      <c r="T424" s="27"/>
      <c r="U424" s="23">
        <v>0</v>
      </c>
      <c r="V424" s="11">
        <v>0</v>
      </c>
      <c r="W424" s="11"/>
      <c r="X424" s="12">
        <v>0</v>
      </c>
      <c r="Y424" s="9">
        <v>0</v>
      </c>
      <c r="Z424" s="258">
        <f t="shared" si="113"/>
        <v>4.5</v>
      </c>
      <c r="AA424" s="34">
        <f t="shared" si="114"/>
        <v>4.5</v>
      </c>
      <c r="AB424" s="12">
        <f t="shared" si="115"/>
        <v>0</v>
      </c>
      <c r="AC424" s="260">
        <f t="shared" si="116"/>
        <v>4.5</v>
      </c>
    </row>
    <row r="425" spans="1:29" outlineLevel="2" x14ac:dyDescent="0.2">
      <c r="A425" s="103" t="s">
        <v>581</v>
      </c>
      <c r="B425" s="10" t="s">
        <v>650</v>
      </c>
      <c r="C425" s="98" t="s">
        <v>48</v>
      </c>
      <c r="D425" s="10"/>
      <c r="E425" s="10" t="s">
        <v>689</v>
      </c>
      <c r="F425" s="10" t="s">
        <v>688</v>
      </c>
      <c r="G425" s="67">
        <v>5</v>
      </c>
      <c r="H425" s="10" t="s">
        <v>18</v>
      </c>
      <c r="I425" s="57">
        <f>1/3</f>
        <v>0.33333333333333331</v>
      </c>
      <c r="J425" s="57">
        <f>11.25*I425</f>
        <v>3.75</v>
      </c>
      <c r="K425" s="57"/>
      <c r="L425" s="58">
        <v>0</v>
      </c>
      <c r="M425" s="27"/>
      <c r="N425" s="90"/>
      <c r="O425" s="91"/>
      <c r="P425" s="23">
        <v>18</v>
      </c>
      <c r="Q425" s="11">
        <v>1</v>
      </c>
      <c r="R425" s="11"/>
      <c r="S425" s="12">
        <v>0</v>
      </c>
      <c r="T425" s="27"/>
      <c r="U425" s="23">
        <v>0</v>
      </c>
      <c r="V425" s="11">
        <v>0</v>
      </c>
      <c r="W425" s="11"/>
      <c r="X425" s="12">
        <v>0</v>
      </c>
      <c r="Y425" s="9">
        <v>0</v>
      </c>
      <c r="Z425" s="258">
        <f t="shared" si="113"/>
        <v>3.75</v>
      </c>
      <c r="AA425" s="34">
        <f t="shared" si="114"/>
        <v>3.75</v>
      </c>
      <c r="AB425" s="12">
        <f t="shared" si="115"/>
        <v>0</v>
      </c>
      <c r="AC425" s="260">
        <f t="shared" si="116"/>
        <v>3.75</v>
      </c>
    </row>
    <row r="426" spans="1:29" outlineLevel="2" x14ac:dyDescent="0.2">
      <c r="A426" s="103" t="s">
        <v>581</v>
      </c>
      <c r="B426" s="10" t="s">
        <v>650</v>
      </c>
      <c r="C426" s="98" t="s">
        <v>19</v>
      </c>
      <c r="D426" s="10"/>
      <c r="E426" s="10" t="s">
        <v>687</v>
      </c>
      <c r="F426" s="10" t="s">
        <v>686</v>
      </c>
      <c r="G426" s="67">
        <v>5</v>
      </c>
      <c r="H426" s="10" t="s">
        <v>18</v>
      </c>
      <c r="I426" s="57">
        <f>1/3</f>
        <v>0.33333333333333331</v>
      </c>
      <c r="J426" s="57">
        <f>11.25*I426</f>
        <v>3.75</v>
      </c>
      <c r="K426" s="57"/>
      <c r="L426" s="58">
        <v>0</v>
      </c>
      <c r="M426" s="27"/>
      <c r="N426" s="90"/>
      <c r="O426" s="91"/>
      <c r="P426" s="23">
        <v>0</v>
      </c>
      <c r="Q426" s="11">
        <v>0</v>
      </c>
      <c r="R426" s="11"/>
      <c r="S426" s="12">
        <v>0</v>
      </c>
      <c r="T426" s="27"/>
      <c r="U426" s="23">
        <v>18</v>
      </c>
      <c r="V426" s="11">
        <v>1</v>
      </c>
      <c r="W426" s="11"/>
      <c r="X426" s="12">
        <v>0</v>
      </c>
      <c r="Y426" s="9">
        <v>0</v>
      </c>
      <c r="Z426" s="258">
        <f t="shared" si="113"/>
        <v>3.75</v>
      </c>
      <c r="AA426" s="34">
        <f t="shared" si="114"/>
        <v>0</v>
      </c>
      <c r="AB426" s="12">
        <f t="shared" si="115"/>
        <v>3.75</v>
      </c>
      <c r="AC426" s="260">
        <f t="shared" si="116"/>
        <v>3.75</v>
      </c>
    </row>
    <row r="427" spans="1:29" outlineLevel="2" x14ac:dyDescent="0.2">
      <c r="A427" s="103" t="s">
        <v>581</v>
      </c>
      <c r="B427" s="10" t="s">
        <v>650</v>
      </c>
      <c r="C427" s="98" t="s">
        <v>19</v>
      </c>
      <c r="D427" s="10"/>
      <c r="E427" s="10" t="s">
        <v>693</v>
      </c>
      <c r="F427" s="10" t="s">
        <v>692</v>
      </c>
      <c r="G427" s="67">
        <v>5</v>
      </c>
      <c r="H427" s="10" t="s">
        <v>18</v>
      </c>
      <c r="I427" s="57">
        <f>1/3</f>
        <v>0.33333333333333331</v>
      </c>
      <c r="J427" s="57">
        <f>11.25*I427</f>
        <v>3.75</v>
      </c>
      <c r="K427" s="57"/>
      <c r="L427" s="58">
        <v>0</v>
      </c>
      <c r="M427" s="27"/>
      <c r="N427" s="90"/>
      <c r="O427" s="91"/>
      <c r="P427" s="23">
        <v>0</v>
      </c>
      <c r="Q427" s="11">
        <v>0</v>
      </c>
      <c r="R427" s="11"/>
      <c r="S427" s="12">
        <v>0</v>
      </c>
      <c r="T427" s="27"/>
      <c r="U427" s="23">
        <v>18</v>
      </c>
      <c r="V427" s="11">
        <v>1</v>
      </c>
      <c r="W427" s="11"/>
      <c r="X427" s="12">
        <v>0</v>
      </c>
      <c r="Y427" s="9">
        <v>0</v>
      </c>
      <c r="Z427" s="258">
        <f t="shared" si="113"/>
        <v>3.75</v>
      </c>
      <c r="AA427" s="34">
        <f t="shared" si="114"/>
        <v>0</v>
      </c>
      <c r="AB427" s="12">
        <f t="shared" si="115"/>
        <v>3.75</v>
      </c>
      <c r="AC427" s="260">
        <f t="shared" si="116"/>
        <v>3.75</v>
      </c>
    </row>
    <row r="428" spans="1:29" outlineLevel="2" x14ac:dyDescent="0.2">
      <c r="A428" s="103" t="s">
        <v>581</v>
      </c>
      <c r="B428" s="10" t="s">
        <v>650</v>
      </c>
      <c r="C428" s="98" t="s">
        <v>19</v>
      </c>
      <c r="D428" s="10"/>
      <c r="E428" s="10" t="s">
        <v>168</v>
      </c>
      <c r="F428" s="10" t="s">
        <v>694</v>
      </c>
      <c r="G428" s="67">
        <v>15</v>
      </c>
      <c r="H428" s="10" t="s">
        <v>160</v>
      </c>
      <c r="I428" s="57">
        <v>1</v>
      </c>
      <c r="J428" s="57">
        <f>25*I428/18</f>
        <v>1.3888888888888888</v>
      </c>
      <c r="K428" s="57"/>
      <c r="L428" s="58">
        <v>0</v>
      </c>
      <c r="M428" s="27"/>
      <c r="N428" s="90"/>
      <c r="O428" s="91"/>
      <c r="P428" s="23">
        <v>0</v>
      </c>
      <c r="Q428" s="11">
        <v>0</v>
      </c>
      <c r="R428" s="11"/>
      <c r="S428" s="12">
        <v>0</v>
      </c>
      <c r="T428" s="27"/>
      <c r="U428" s="23">
        <v>3</v>
      </c>
      <c r="V428" s="11">
        <f>U428</f>
        <v>3</v>
      </c>
      <c r="W428" s="11"/>
      <c r="X428" s="12">
        <v>0</v>
      </c>
      <c r="Y428" s="9">
        <v>0</v>
      </c>
      <c r="Z428" s="258">
        <f t="shared" si="113"/>
        <v>4.1666666666666661</v>
      </c>
      <c r="AA428" s="34">
        <f t="shared" si="114"/>
        <v>0</v>
      </c>
      <c r="AB428" s="12">
        <f t="shared" si="115"/>
        <v>4.1666666666666661</v>
      </c>
      <c r="AC428" s="260">
        <f t="shared" si="116"/>
        <v>4.1666666666666661</v>
      </c>
    </row>
    <row r="429" spans="1:29" outlineLevel="1" x14ac:dyDescent="0.2">
      <c r="A429" s="106" t="s">
        <v>698</v>
      </c>
      <c r="B429" s="48"/>
      <c r="C429" s="153"/>
      <c r="D429" s="48"/>
      <c r="E429" s="48"/>
      <c r="F429" s="48"/>
      <c r="G429" s="84"/>
      <c r="H429" s="48"/>
      <c r="I429" s="65"/>
      <c r="J429" s="65"/>
      <c r="K429" s="65"/>
      <c r="L429" s="65"/>
      <c r="M429" s="50"/>
      <c r="N429" s="65"/>
      <c r="O429" s="65"/>
      <c r="P429" s="50"/>
      <c r="Q429" s="49"/>
      <c r="R429" s="49"/>
      <c r="S429" s="49"/>
      <c r="T429" s="183"/>
      <c r="U429" s="183"/>
      <c r="V429" s="204"/>
      <c r="W429" s="204"/>
      <c r="X429" s="204"/>
      <c r="Y429" s="48"/>
      <c r="Z429" s="66"/>
      <c r="AA429" s="49">
        <f>SUBTOTAL(9,AA422:AA428)</f>
        <v>17.25</v>
      </c>
      <c r="AB429" s="49">
        <f>SUBTOTAL(9,AB422:AB428)</f>
        <v>11.666666666666666</v>
      </c>
      <c r="AC429" s="77">
        <f>SUBTOTAL(9,AC422:AC428)</f>
        <v>28.916666666666664</v>
      </c>
    </row>
    <row r="430" spans="1:29" x14ac:dyDescent="0.2">
      <c r="A430" s="106" t="s">
        <v>511</v>
      </c>
      <c r="B430" s="48"/>
      <c r="C430" s="153"/>
      <c r="D430" s="48"/>
      <c r="E430" s="48"/>
      <c r="F430" s="48"/>
      <c r="G430" s="84"/>
      <c r="H430" s="48"/>
      <c r="I430" s="65"/>
      <c r="J430" s="65"/>
      <c r="K430" s="65"/>
      <c r="L430" s="65"/>
      <c r="M430" s="50"/>
      <c r="N430" s="65"/>
      <c r="O430" s="65"/>
      <c r="P430" s="50"/>
      <c r="Q430" s="49"/>
      <c r="R430" s="49"/>
      <c r="S430" s="49"/>
      <c r="T430" s="183"/>
      <c r="U430" s="183"/>
      <c r="V430" s="204"/>
      <c r="W430" s="204"/>
      <c r="X430" s="204"/>
      <c r="Y430" s="48"/>
      <c r="Z430" s="66"/>
      <c r="AA430" s="350">
        <f>SUBTOTAL(9,AA400:AA428)</f>
        <v>60.75</v>
      </c>
      <c r="AB430" s="350">
        <f>SUBTOTAL(9,AB400:AB428)</f>
        <v>58.749999999999993</v>
      </c>
      <c r="AC430" s="126">
        <f>SUBTOTAL(9,AC400:AC428)</f>
        <v>119.50000000000001</v>
      </c>
    </row>
    <row r="431" spans="1:29" x14ac:dyDescent="0.2">
      <c r="Z431" s="7">
        <f>SUM(Z400:Z428)</f>
        <v>119.50000000000001</v>
      </c>
      <c r="AA431" s="7"/>
      <c r="AB431" s="7"/>
      <c r="AC431" s="7"/>
    </row>
    <row r="433" spans="1:31" ht="103.5" customHeight="1" x14ac:dyDescent="0.2"/>
    <row r="434" spans="1:31" ht="65.25" customHeight="1" x14ac:dyDescent="0.2">
      <c r="A434" s="44" t="s">
        <v>514</v>
      </c>
      <c r="B434" s="45" t="s">
        <v>0</v>
      </c>
      <c r="C434" s="45" t="s">
        <v>515</v>
      </c>
      <c r="D434" s="45" t="s">
        <v>516</v>
      </c>
      <c r="E434" s="45" t="s">
        <v>517</v>
      </c>
      <c r="F434" s="45" t="s">
        <v>749</v>
      </c>
      <c r="G434" s="82" t="s">
        <v>558</v>
      </c>
      <c r="H434" s="45" t="s">
        <v>1</v>
      </c>
      <c r="I434" s="53" t="s">
        <v>568</v>
      </c>
      <c r="J434" s="53" t="s">
        <v>527</v>
      </c>
      <c r="K434" s="53" t="s">
        <v>2</v>
      </c>
      <c r="L434" s="54" t="s">
        <v>528</v>
      </c>
      <c r="M434" s="25" t="s">
        <v>3</v>
      </c>
      <c r="N434" s="88" t="s">
        <v>570</v>
      </c>
      <c r="O434" s="88" t="s">
        <v>571</v>
      </c>
      <c r="P434" s="37" t="s">
        <v>519</v>
      </c>
      <c r="Q434" s="38" t="s">
        <v>518</v>
      </c>
      <c r="R434" s="38" t="s">
        <v>4</v>
      </c>
      <c r="S434" s="39" t="s">
        <v>520</v>
      </c>
      <c r="T434" s="25" t="s">
        <v>5</v>
      </c>
      <c r="U434" s="40" t="s">
        <v>521</v>
      </c>
      <c r="V434" s="41" t="s">
        <v>523</v>
      </c>
      <c r="W434" s="41" t="s">
        <v>4</v>
      </c>
      <c r="X434" s="42" t="s">
        <v>522</v>
      </c>
      <c r="Y434" s="20" t="s">
        <v>6</v>
      </c>
      <c r="Z434" s="32" t="s">
        <v>561</v>
      </c>
      <c r="AA434" s="43" t="s">
        <v>524</v>
      </c>
      <c r="AB434" s="36" t="s">
        <v>525</v>
      </c>
      <c r="AC434" s="73" t="s">
        <v>526</v>
      </c>
    </row>
    <row r="435" spans="1:31" x14ac:dyDescent="0.2">
      <c r="A435" s="9" t="s">
        <v>330</v>
      </c>
      <c r="B435" s="10" t="s">
        <v>80</v>
      </c>
      <c r="C435" s="10" t="s">
        <v>48</v>
      </c>
      <c r="D435" s="10" t="s">
        <v>331</v>
      </c>
      <c r="E435" s="10" t="s">
        <v>332</v>
      </c>
      <c r="F435" s="10" t="s">
        <v>333</v>
      </c>
      <c r="G435" s="67">
        <v>6</v>
      </c>
      <c r="H435" s="10" t="s">
        <v>47</v>
      </c>
      <c r="I435" s="57">
        <v>1</v>
      </c>
      <c r="J435" s="57">
        <v>9</v>
      </c>
      <c r="K435" s="57">
        <v>0</v>
      </c>
      <c r="L435" s="58">
        <v>9</v>
      </c>
      <c r="M435" s="27">
        <v>0</v>
      </c>
      <c r="N435" s="90">
        <f t="shared" ref="N435:N442" si="117">J435*10/3/G435</f>
        <v>5</v>
      </c>
      <c r="O435" s="91">
        <f t="shared" ref="O435:O442" si="118">L435*10/3/G435</f>
        <v>5</v>
      </c>
      <c r="P435" s="23">
        <v>40</v>
      </c>
      <c r="Q435" s="11">
        <v>0</v>
      </c>
      <c r="R435" s="11">
        <v>0</v>
      </c>
      <c r="S435" s="12">
        <v>3</v>
      </c>
      <c r="T435" s="27">
        <v>0</v>
      </c>
      <c r="U435" s="23">
        <v>0</v>
      </c>
      <c r="V435" s="11">
        <v>0</v>
      </c>
      <c r="W435" s="11">
        <v>0</v>
      </c>
      <c r="X435" s="12">
        <v>0</v>
      </c>
      <c r="Y435" s="30">
        <v>0</v>
      </c>
      <c r="Z435" s="63">
        <f t="shared" ref="Z435:Z449" si="119">J435*(Q435+V435)+L435*(S435+X435)</f>
        <v>27</v>
      </c>
      <c r="AA435" s="34">
        <f t="shared" ref="AA435:AA449" si="120">J435*Q435+L435*S435</f>
        <v>27</v>
      </c>
      <c r="AB435" s="12">
        <f t="shared" ref="AB435:AB449" si="121">J435*V435+L435*X435</f>
        <v>0</v>
      </c>
      <c r="AC435" s="75">
        <f t="shared" ref="AC435:AC449" si="122">Z435</f>
        <v>27</v>
      </c>
      <c r="AD435" s="96"/>
      <c r="AE435" s="96"/>
    </row>
    <row r="436" spans="1:31" x14ac:dyDescent="0.2">
      <c r="A436" s="9" t="s">
        <v>330</v>
      </c>
      <c r="B436" s="10" t="s">
        <v>85</v>
      </c>
      <c r="C436" s="10" t="s">
        <v>48</v>
      </c>
      <c r="D436" s="10" t="s">
        <v>331</v>
      </c>
      <c r="E436" s="10" t="s">
        <v>332</v>
      </c>
      <c r="F436" s="10" t="s">
        <v>333</v>
      </c>
      <c r="G436" s="67">
        <v>6</v>
      </c>
      <c r="H436" s="10" t="s">
        <v>47</v>
      </c>
      <c r="I436" s="57">
        <v>1</v>
      </c>
      <c r="J436" s="57">
        <v>9</v>
      </c>
      <c r="K436" s="57">
        <v>0</v>
      </c>
      <c r="L436" s="58">
        <v>9</v>
      </c>
      <c r="M436" s="27">
        <v>0</v>
      </c>
      <c r="N436" s="90">
        <f t="shared" si="117"/>
        <v>5</v>
      </c>
      <c r="O436" s="91">
        <f t="shared" si="118"/>
        <v>5</v>
      </c>
      <c r="P436" s="23">
        <v>40</v>
      </c>
      <c r="Q436" s="11">
        <v>0</v>
      </c>
      <c r="R436" s="11">
        <v>0</v>
      </c>
      <c r="S436" s="12">
        <v>3</v>
      </c>
      <c r="T436" s="27">
        <v>0</v>
      </c>
      <c r="U436" s="23">
        <v>0</v>
      </c>
      <c r="V436" s="11">
        <v>0</v>
      </c>
      <c r="W436" s="11">
        <v>0</v>
      </c>
      <c r="X436" s="12">
        <v>0</v>
      </c>
      <c r="Y436" s="30">
        <v>0</v>
      </c>
      <c r="Z436" s="63">
        <f t="shared" si="119"/>
        <v>27</v>
      </c>
      <c r="AA436" s="34">
        <f t="shared" si="120"/>
        <v>27</v>
      </c>
      <c r="AB436" s="12">
        <f t="shared" si="121"/>
        <v>0</v>
      </c>
      <c r="AC436" s="75">
        <f t="shared" si="122"/>
        <v>27</v>
      </c>
      <c r="AD436" s="96"/>
      <c r="AE436" s="96"/>
    </row>
    <row r="437" spans="1:31" x14ac:dyDescent="0.2">
      <c r="A437" s="9" t="s">
        <v>330</v>
      </c>
      <c r="B437" s="10" t="s">
        <v>8</v>
      </c>
      <c r="C437" s="10" t="s">
        <v>48</v>
      </c>
      <c r="D437" s="10" t="s">
        <v>331</v>
      </c>
      <c r="E437" s="10" t="s">
        <v>332</v>
      </c>
      <c r="F437" s="10" t="s">
        <v>333</v>
      </c>
      <c r="G437" s="67">
        <v>6</v>
      </c>
      <c r="H437" s="10" t="s">
        <v>47</v>
      </c>
      <c r="I437" s="57">
        <v>1</v>
      </c>
      <c r="J437" s="57">
        <v>9</v>
      </c>
      <c r="K437" s="57">
        <v>0</v>
      </c>
      <c r="L437" s="58">
        <v>9</v>
      </c>
      <c r="M437" s="27">
        <v>0</v>
      </c>
      <c r="N437" s="90">
        <f t="shared" si="117"/>
        <v>5</v>
      </c>
      <c r="O437" s="91">
        <f t="shared" si="118"/>
        <v>5</v>
      </c>
      <c r="P437" s="23">
        <v>40</v>
      </c>
      <c r="Q437" s="11">
        <v>0</v>
      </c>
      <c r="R437" s="11">
        <v>0</v>
      </c>
      <c r="S437" s="12">
        <v>5</v>
      </c>
      <c r="T437" s="27">
        <v>0</v>
      </c>
      <c r="U437" s="23">
        <v>0</v>
      </c>
      <c r="V437" s="11">
        <v>0</v>
      </c>
      <c r="W437" s="11">
        <v>0</v>
      </c>
      <c r="X437" s="12">
        <v>0</v>
      </c>
      <c r="Y437" s="30">
        <v>0</v>
      </c>
      <c r="Z437" s="63">
        <f t="shared" si="119"/>
        <v>45</v>
      </c>
      <c r="AA437" s="34">
        <f t="shared" si="120"/>
        <v>45</v>
      </c>
      <c r="AB437" s="12">
        <f t="shared" si="121"/>
        <v>0</v>
      </c>
      <c r="AC437" s="75">
        <f t="shared" si="122"/>
        <v>45</v>
      </c>
      <c r="AD437" s="96"/>
      <c r="AE437" s="96"/>
    </row>
    <row r="438" spans="1:31" x14ac:dyDescent="0.2">
      <c r="A438" s="9" t="s">
        <v>586</v>
      </c>
      <c r="B438" s="10" t="s">
        <v>14</v>
      </c>
      <c r="C438" s="10" t="s">
        <v>13</v>
      </c>
      <c r="D438" s="98" t="s">
        <v>28</v>
      </c>
      <c r="E438" s="10" t="s">
        <v>10</v>
      </c>
      <c r="F438" s="10" t="s">
        <v>11</v>
      </c>
      <c r="G438" s="67">
        <v>24</v>
      </c>
      <c r="H438" s="10" t="s">
        <v>12</v>
      </c>
      <c r="I438" s="57">
        <v>1</v>
      </c>
      <c r="J438" s="57">
        <f>3-$S$389</f>
        <v>2.46</v>
      </c>
      <c r="K438" s="57">
        <v>0</v>
      </c>
      <c r="L438" s="58">
        <v>0</v>
      </c>
      <c r="M438" s="27">
        <v>0</v>
      </c>
      <c r="N438" s="90">
        <f t="shared" si="117"/>
        <v>0.34166666666666673</v>
      </c>
      <c r="O438" s="91">
        <f t="shared" si="118"/>
        <v>0</v>
      </c>
      <c r="P438" s="23">
        <v>30</v>
      </c>
      <c r="Q438" s="11">
        <f>P438</f>
        <v>30</v>
      </c>
      <c r="R438" s="11">
        <v>0</v>
      </c>
      <c r="S438" s="12">
        <v>0</v>
      </c>
      <c r="T438" s="27">
        <v>0</v>
      </c>
      <c r="U438" s="23">
        <v>35</v>
      </c>
      <c r="V438" s="11">
        <f>U438</f>
        <v>35</v>
      </c>
      <c r="W438" s="11">
        <v>0</v>
      </c>
      <c r="X438" s="12">
        <v>0</v>
      </c>
      <c r="Y438" s="30">
        <v>0</v>
      </c>
      <c r="Z438" s="63">
        <f t="shared" si="119"/>
        <v>159.9</v>
      </c>
      <c r="AA438" s="34">
        <f t="shared" si="120"/>
        <v>73.8</v>
      </c>
      <c r="AB438" s="12">
        <f t="shared" si="121"/>
        <v>86.1</v>
      </c>
      <c r="AC438" s="75">
        <f t="shared" si="122"/>
        <v>159.9</v>
      </c>
    </row>
    <row r="439" spans="1:31" x14ac:dyDescent="0.2">
      <c r="A439" s="9" t="s">
        <v>586</v>
      </c>
      <c r="B439" s="10" t="s">
        <v>80</v>
      </c>
      <c r="C439" s="10" t="s">
        <v>13</v>
      </c>
      <c r="D439" s="98" t="s">
        <v>217</v>
      </c>
      <c r="E439" s="10" t="s">
        <v>10</v>
      </c>
      <c r="F439" s="10" t="s">
        <v>11</v>
      </c>
      <c r="G439" s="67">
        <v>25</v>
      </c>
      <c r="H439" s="10" t="s">
        <v>12</v>
      </c>
      <c r="I439" s="57">
        <v>1</v>
      </c>
      <c r="J439" s="57">
        <f>3-$S$389</f>
        <v>2.46</v>
      </c>
      <c r="K439" s="57">
        <v>0</v>
      </c>
      <c r="L439" s="58">
        <v>0</v>
      </c>
      <c r="M439" s="27">
        <v>0</v>
      </c>
      <c r="N439" s="90">
        <f t="shared" si="117"/>
        <v>0.32800000000000007</v>
      </c>
      <c r="O439" s="91">
        <f t="shared" si="118"/>
        <v>0</v>
      </c>
      <c r="P439" s="23">
        <v>6</v>
      </c>
      <c r="Q439" s="11">
        <f t="shared" ref="Q439:Q449" si="123">P439</f>
        <v>6</v>
      </c>
      <c r="R439" s="11">
        <v>0</v>
      </c>
      <c r="S439" s="12">
        <v>0</v>
      </c>
      <c r="T439" s="27">
        <v>0</v>
      </c>
      <c r="U439" s="23">
        <v>10</v>
      </c>
      <c r="V439" s="11">
        <f t="shared" ref="V439:V449" si="124">U439</f>
        <v>10</v>
      </c>
      <c r="W439" s="11">
        <v>0</v>
      </c>
      <c r="X439" s="12">
        <v>0</v>
      </c>
      <c r="Y439" s="30">
        <v>0</v>
      </c>
      <c r="Z439" s="63">
        <f t="shared" si="119"/>
        <v>39.36</v>
      </c>
      <c r="AA439" s="34">
        <f t="shared" si="120"/>
        <v>14.76</v>
      </c>
      <c r="AB439" s="12">
        <f t="shared" si="121"/>
        <v>24.6</v>
      </c>
      <c r="AC439" s="75">
        <f t="shared" si="122"/>
        <v>39.36</v>
      </c>
    </row>
    <row r="440" spans="1:31" x14ac:dyDescent="0.2">
      <c r="A440" s="9" t="s">
        <v>586</v>
      </c>
      <c r="B440" s="10" t="s">
        <v>39</v>
      </c>
      <c r="C440" s="10" t="s">
        <v>13</v>
      </c>
      <c r="D440" s="98" t="s">
        <v>74</v>
      </c>
      <c r="E440" s="10" t="s">
        <v>10</v>
      </c>
      <c r="F440" s="10" t="s">
        <v>11</v>
      </c>
      <c r="G440" s="67">
        <v>26</v>
      </c>
      <c r="H440" s="10" t="s">
        <v>12</v>
      </c>
      <c r="I440" s="57">
        <v>1</v>
      </c>
      <c r="J440" s="57">
        <f>3-$S$389</f>
        <v>2.46</v>
      </c>
      <c r="K440" s="57">
        <v>0</v>
      </c>
      <c r="L440" s="58">
        <v>0</v>
      </c>
      <c r="M440" s="27">
        <v>0</v>
      </c>
      <c r="N440" s="90">
        <f t="shared" si="117"/>
        <v>0.31538461538461543</v>
      </c>
      <c r="O440" s="91">
        <f t="shared" si="118"/>
        <v>0</v>
      </c>
      <c r="P440" s="23">
        <v>8</v>
      </c>
      <c r="Q440" s="11">
        <f t="shared" si="123"/>
        <v>8</v>
      </c>
      <c r="R440" s="11">
        <v>0</v>
      </c>
      <c r="S440" s="12">
        <v>0</v>
      </c>
      <c r="T440" s="27">
        <v>0</v>
      </c>
      <c r="U440" s="23">
        <v>10</v>
      </c>
      <c r="V440" s="11">
        <f t="shared" si="124"/>
        <v>10</v>
      </c>
      <c r="W440" s="11">
        <v>0</v>
      </c>
      <c r="X440" s="12">
        <v>0</v>
      </c>
      <c r="Y440" s="30">
        <v>0</v>
      </c>
      <c r="Z440" s="63">
        <f t="shared" si="119"/>
        <v>44.28</v>
      </c>
      <c r="AA440" s="34">
        <f t="shared" si="120"/>
        <v>19.68</v>
      </c>
      <c r="AB440" s="12">
        <f t="shared" si="121"/>
        <v>24.6</v>
      </c>
      <c r="AC440" s="75">
        <f t="shared" si="122"/>
        <v>44.28</v>
      </c>
    </row>
    <row r="441" spans="1:31" x14ac:dyDescent="0.2">
      <c r="A441" s="9" t="s">
        <v>586</v>
      </c>
      <c r="B441" s="10" t="s">
        <v>85</v>
      </c>
      <c r="C441" s="10" t="s">
        <v>13</v>
      </c>
      <c r="D441" s="98" t="s">
        <v>147</v>
      </c>
      <c r="E441" s="10" t="s">
        <v>10</v>
      </c>
      <c r="F441" s="10" t="s">
        <v>11</v>
      </c>
      <c r="G441" s="67">
        <v>27</v>
      </c>
      <c r="H441" s="10" t="s">
        <v>12</v>
      </c>
      <c r="I441" s="57">
        <v>1</v>
      </c>
      <c r="J441" s="57">
        <f>3-$S$389</f>
        <v>2.46</v>
      </c>
      <c r="K441" s="57">
        <v>0</v>
      </c>
      <c r="L441" s="58">
        <v>0</v>
      </c>
      <c r="M441" s="27">
        <v>0</v>
      </c>
      <c r="N441" s="90">
        <f t="shared" si="117"/>
        <v>0.30370370370370375</v>
      </c>
      <c r="O441" s="91">
        <f t="shared" si="118"/>
        <v>0</v>
      </c>
      <c r="P441" s="23">
        <v>6</v>
      </c>
      <c r="Q441" s="11">
        <f t="shared" si="123"/>
        <v>6</v>
      </c>
      <c r="R441" s="11">
        <v>0</v>
      </c>
      <c r="S441" s="12">
        <v>0</v>
      </c>
      <c r="T441" s="27">
        <v>0</v>
      </c>
      <c r="U441" s="23">
        <v>10</v>
      </c>
      <c r="V441" s="11">
        <f t="shared" si="124"/>
        <v>10</v>
      </c>
      <c r="W441" s="11">
        <v>0</v>
      </c>
      <c r="X441" s="12">
        <v>0</v>
      </c>
      <c r="Y441" s="30">
        <v>0</v>
      </c>
      <c r="Z441" s="63">
        <f t="shared" si="119"/>
        <v>39.36</v>
      </c>
      <c r="AA441" s="34">
        <f t="shared" si="120"/>
        <v>14.76</v>
      </c>
      <c r="AB441" s="12">
        <f t="shared" si="121"/>
        <v>24.6</v>
      </c>
      <c r="AC441" s="75">
        <f t="shared" si="122"/>
        <v>39.36</v>
      </c>
    </row>
    <row r="442" spans="1:31" x14ac:dyDescent="0.2">
      <c r="A442" s="9" t="s">
        <v>586</v>
      </c>
      <c r="B442" s="10" t="s">
        <v>8</v>
      </c>
      <c r="C442" s="10" t="s">
        <v>13</v>
      </c>
      <c r="D442" s="98" t="s">
        <v>9</v>
      </c>
      <c r="E442" s="10" t="s">
        <v>10</v>
      </c>
      <c r="F442" s="10" t="s">
        <v>11</v>
      </c>
      <c r="G442" s="67">
        <v>28</v>
      </c>
      <c r="H442" s="10" t="s">
        <v>12</v>
      </c>
      <c r="I442" s="57">
        <v>1</v>
      </c>
      <c r="J442" s="57">
        <f>3-$S$389</f>
        <v>2.46</v>
      </c>
      <c r="K442" s="57">
        <v>0</v>
      </c>
      <c r="L442" s="58">
        <v>0</v>
      </c>
      <c r="M442" s="27">
        <v>0</v>
      </c>
      <c r="N442" s="90">
        <f t="shared" si="117"/>
        <v>0.29285714285714287</v>
      </c>
      <c r="O442" s="91">
        <f t="shared" si="118"/>
        <v>0</v>
      </c>
      <c r="P442" s="23">
        <v>25</v>
      </c>
      <c r="Q442" s="11">
        <f t="shared" si="123"/>
        <v>25</v>
      </c>
      <c r="R442" s="11">
        <v>0</v>
      </c>
      <c r="S442" s="12">
        <v>0</v>
      </c>
      <c r="T442" s="27">
        <v>0</v>
      </c>
      <c r="U442" s="23">
        <v>30</v>
      </c>
      <c r="V442" s="11">
        <f t="shared" si="124"/>
        <v>30</v>
      </c>
      <c r="W442" s="11">
        <v>0</v>
      </c>
      <c r="X442" s="12">
        <v>0</v>
      </c>
      <c r="Y442" s="30">
        <v>0</v>
      </c>
      <c r="Z442" s="63">
        <f t="shared" si="119"/>
        <v>135.30000000000001</v>
      </c>
      <c r="AA442" s="34">
        <f t="shared" si="120"/>
        <v>61.5</v>
      </c>
      <c r="AB442" s="12">
        <f t="shared" si="121"/>
        <v>73.8</v>
      </c>
      <c r="AC442" s="75">
        <f t="shared" si="122"/>
        <v>135.30000000000001</v>
      </c>
    </row>
    <row r="443" spans="1:31" x14ac:dyDescent="0.2">
      <c r="A443" s="9" t="s">
        <v>586</v>
      </c>
      <c r="B443" s="10" t="s">
        <v>75</v>
      </c>
      <c r="C443" s="98" t="s">
        <v>23</v>
      </c>
      <c r="D443" s="98" t="s">
        <v>167</v>
      </c>
      <c r="E443" s="10" t="s">
        <v>168</v>
      </c>
      <c r="F443" s="10" t="s">
        <v>169</v>
      </c>
      <c r="G443" s="67">
        <v>15</v>
      </c>
      <c r="H443" s="10" t="s">
        <v>12</v>
      </c>
      <c r="I443" s="57">
        <v>1</v>
      </c>
      <c r="J443" s="57">
        <f>3-S393</f>
        <v>2.46</v>
      </c>
      <c r="K443" s="57"/>
      <c r="L443" s="58">
        <v>0</v>
      </c>
      <c r="M443" s="27"/>
      <c r="N443" s="90"/>
      <c r="O443" s="91"/>
      <c r="P443" s="23">
        <v>10</v>
      </c>
      <c r="Q443" s="11">
        <f t="shared" si="123"/>
        <v>10</v>
      </c>
      <c r="R443" s="11">
        <v>0</v>
      </c>
      <c r="S443" s="12">
        <v>0</v>
      </c>
      <c r="T443" s="27">
        <v>0</v>
      </c>
      <c r="U443" s="23">
        <v>0</v>
      </c>
      <c r="V443" s="11">
        <f t="shared" si="124"/>
        <v>0</v>
      </c>
      <c r="W443" s="11">
        <v>0</v>
      </c>
      <c r="X443" s="12">
        <v>0</v>
      </c>
      <c r="Y443" s="30">
        <v>0</v>
      </c>
      <c r="Z443" s="63">
        <f t="shared" si="119"/>
        <v>24.6</v>
      </c>
      <c r="AA443" s="34">
        <f t="shared" si="120"/>
        <v>24.6</v>
      </c>
      <c r="AB443" s="12">
        <f t="shared" si="121"/>
        <v>0</v>
      </c>
      <c r="AC443" s="75">
        <f t="shared" si="122"/>
        <v>24.6</v>
      </c>
    </row>
    <row r="444" spans="1:31" x14ac:dyDescent="0.2">
      <c r="A444" s="9" t="s">
        <v>586</v>
      </c>
      <c r="B444" s="10" t="s">
        <v>14</v>
      </c>
      <c r="C444" s="10" t="s">
        <v>13</v>
      </c>
      <c r="D444" s="10" t="s">
        <v>34</v>
      </c>
      <c r="E444" s="10" t="s">
        <v>35</v>
      </c>
      <c r="F444" s="10" t="s">
        <v>36</v>
      </c>
      <c r="G444" s="67">
        <v>12</v>
      </c>
      <c r="H444" s="10" t="s">
        <v>37</v>
      </c>
      <c r="I444" s="57">
        <v>1</v>
      </c>
      <c r="J444" s="57">
        <f t="shared" ref="J444:J449" si="125">1-$S$390</f>
        <v>0.95</v>
      </c>
      <c r="K444" s="57">
        <v>0</v>
      </c>
      <c r="L444" s="58">
        <v>0</v>
      </c>
      <c r="M444" s="27">
        <v>0</v>
      </c>
      <c r="N444" s="90">
        <f>J444*10/3/G444</f>
        <v>0.2638888888888889</v>
      </c>
      <c r="O444" s="91">
        <f>L444*10/3/G444</f>
        <v>0</v>
      </c>
      <c r="P444" s="23">
        <v>0</v>
      </c>
      <c r="Q444" s="11">
        <f t="shared" si="123"/>
        <v>0</v>
      </c>
      <c r="R444" s="11">
        <v>0</v>
      </c>
      <c r="S444" s="12">
        <v>0</v>
      </c>
      <c r="T444" s="27">
        <v>0</v>
      </c>
      <c r="U444" s="23">
        <v>23</v>
      </c>
      <c r="V444" s="11">
        <f t="shared" si="124"/>
        <v>23</v>
      </c>
      <c r="W444" s="11">
        <v>0</v>
      </c>
      <c r="X444" s="12">
        <v>0</v>
      </c>
      <c r="Y444" s="30">
        <v>0</v>
      </c>
      <c r="Z444" s="63">
        <f t="shared" si="119"/>
        <v>21.849999999999998</v>
      </c>
      <c r="AA444" s="34">
        <f t="shared" si="120"/>
        <v>0</v>
      </c>
      <c r="AB444" s="12">
        <f t="shared" si="121"/>
        <v>21.849999999999998</v>
      </c>
      <c r="AC444" s="75">
        <f t="shared" si="122"/>
        <v>21.849999999999998</v>
      </c>
    </row>
    <row r="445" spans="1:31" x14ac:dyDescent="0.2">
      <c r="A445" s="9" t="s">
        <v>586</v>
      </c>
      <c r="B445" s="10" t="s">
        <v>80</v>
      </c>
      <c r="C445" s="10" t="s">
        <v>13</v>
      </c>
      <c r="D445" s="10" t="s">
        <v>34</v>
      </c>
      <c r="E445" s="10" t="s">
        <v>35</v>
      </c>
      <c r="F445" s="10" t="s">
        <v>36</v>
      </c>
      <c r="G445" s="67">
        <v>12</v>
      </c>
      <c r="H445" s="10" t="s">
        <v>37</v>
      </c>
      <c r="I445" s="57">
        <v>1</v>
      </c>
      <c r="J445" s="57">
        <f t="shared" si="125"/>
        <v>0.95</v>
      </c>
      <c r="K445" s="57"/>
      <c r="L445" s="58">
        <v>0</v>
      </c>
      <c r="M445" s="27"/>
      <c r="N445" s="90"/>
      <c r="O445" s="91"/>
      <c r="P445" s="23">
        <v>0</v>
      </c>
      <c r="Q445" s="11">
        <f t="shared" si="123"/>
        <v>0</v>
      </c>
      <c r="R445" s="11">
        <v>0</v>
      </c>
      <c r="S445" s="12">
        <v>0</v>
      </c>
      <c r="T445" s="27">
        <v>0</v>
      </c>
      <c r="U445" s="23">
        <v>11</v>
      </c>
      <c r="V445" s="11">
        <f t="shared" si="124"/>
        <v>11</v>
      </c>
      <c r="W445" s="11">
        <v>0</v>
      </c>
      <c r="X445" s="12">
        <v>0</v>
      </c>
      <c r="Y445" s="30">
        <v>0</v>
      </c>
      <c r="Z445" s="63">
        <f t="shared" si="119"/>
        <v>10.45</v>
      </c>
      <c r="AA445" s="34">
        <f t="shared" si="120"/>
        <v>0</v>
      </c>
      <c r="AB445" s="12">
        <f t="shared" si="121"/>
        <v>10.45</v>
      </c>
      <c r="AC445" s="75">
        <f t="shared" si="122"/>
        <v>10.45</v>
      </c>
    </row>
    <row r="446" spans="1:31" x14ac:dyDescent="0.2">
      <c r="A446" s="9" t="s">
        <v>586</v>
      </c>
      <c r="B446" s="10" t="s">
        <v>39</v>
      </c>
      <c r="C446" s="10" t="s">
        <v>13</v>
      </c>
      <c r="D446" s="10" t="s">
        <v>34</v>
      </c>
      <c r="E446" s="10" t="s">
        <v>35</v>
      </c>
      <c r="F446" s="10" t="s">
        <v>36</v>
      </c>
      <c r="G446" s="67">
        <v>12</v>
      </c>
      <c r="H446" s="10" t="s">
        <v>37</v>
      </c>
      <c r="I446" s="57">
        <v>1</v>
      </c>
      <c r="J446" s="57">
        <f t="shared" si="125"/>
        <v>0.95</v>
      </c>
      <c r="K446" s="57"/>
      <c r="L446" s="58">
        <v>0</v>
      </c>
      <c r="M446" s="27"/>
      <c r="N446" s="90"/>
      <c r="O446" s="91"/>
      <c r="P446" s="23">
        <v>0</v>
      </c>
      <c r="Q446" s="11">
        <f t="shared" si="123"/>
        <v>0</v>
      </c>
      <c r="R446" s="11">
        <v>0</v>
      </c>
      <c r="S446" s="12">
        <v>0</v>
      </c>
      <c r="T446" s="27">
        <v>0</v>
      </c>
      <c r="U446" s="23">
        <v>12</v>
      </c>
      <c r="V446" s="11">
        <f t="shared" si="124"/>
        <v>12</v>
      </c>
      <c r="W446" s="11">
        <v>0</v>
      </c>
      <c r="X446" s="12">
        <v>0</v>
      </c>
      <c r="Y446" s="30">
        <v>0</v>
      </c>
      <c r="Z446" s="63">
        <f t="shared" si="119"/>
        <v>11.399999999999999</v>
      </c>
      <c r="AA446" s="34">
        <f t="shared" si="120"/>
        <v>0</v>
      </c>
      <c r="AB446" s="12">
        <f t="shared" si="121"/>
        <v>11.399999999999999</v>
      </c>
      <c r="AC446" s="75">
        <f t="shared" si="122"/>
        <v>11.399999999999999</v>
      </c>
    </row>
    <row r="447" spans="1:31" x14ac:dyDescent="0.2">
      <c r="A447" s="9" t="s">
        <v>586</v>
      </c>
      <c r="B447" s="10" t="s">
        <v>85</v>
      </c>
      <c r="C447" s="10" t="s">
        <v>13</v>
      </c>
      <c r="D447" s="10" t="s">
        <v>34</v>
      </c>
      <c r="E447" s="10" t="s">
        <v>35</v>
      </c>
      <c r="F447" s="10" t="s">
        <v>36</v>
      </c>
      <c r="G447" s="67">
        <v>12</v>
      </c>
      <c r="H447" s="10" t="s">
        <v>37</v>
      </c>
      <c r="I447" s="57">
        <v>1</v>
      </c>
      <c r="J447" s="57">
        <f t="shared" si="125"/>
        <v>0.95</v>
      </c>
      <c r="K447" s="57"/>
      <c r="L447" s="58">
        <v>0</v>
      </c>
      <c r="M447" s="27"/>
      <c r="N447" s="90"/>
      <c r="O447" s="91"/>
      <c r="P447" s="23">
        <v>0</v>
      </c>
      <c r="Q447" s="11">
        <f t="shared" si="123"/>
        <v>0</v>
      </c>
      <c r="R447" s="11">
        <v>0</v>
      </c>
      <c r="S447" s="12">
        <v>0</v>
      </c>
      <c r="T447" s="27">
        <v>0</v>
      </c>
      <c r="U447" s="23">
        <v>9</v>
      </c>
      <c r="V447" s="11">
        <f t="shared" si="124"/>
        <v>9</v>
      </c>
      <c r="W447" s="11">
        <v>0</v>
      </c>
      <c r="X447" s="12">
        <v>0</v>
      </c>
      <c r="Y447" s="30">
        <v>0</v>
      </c>
      <c r="Z447" s="63">
        <f t="shared" si="119"/>
        <v>8.5499999999999989</v>
      </c>
      <c r="AA447" s="34">
        <f t="shared" si="120"/>
        <v>0</v>
      </c>
      <c r="AB447" s="12">
        <f t="shared" si="121"/>
        <v>8.5499999999999989</v>
      </c>
      <c r="AC447" s="75">
        <f t="shared" si="122"/>
        <v>8.5499999999999989</v>
      </c>
    </row>
    <row r="448" spans="1:31" x14ac:dyDescent="0.2">
      <c r="A448" s="9" t="s">
        <v>586</v>
      </c>
      <c r="B448" s="10" t="s">
        <v>8</v>
      </c>
      <c r="C448" s="10" t="s">
        <v>13</v>
      </c>
      <c r="D448" s="10" t="s">
        <v>34</v>
      </c>
      <c r="E448" s="10" t="s">
        <v>35</v>
      </c>
      <c r="F448" s="10" t="s">
        <v>36</v>
      </c>
      <c r="G448" s="67">
        <v>12</v>
      </c>
      <c r="H448" s="10" t="s">
        <v>37</v>
      </c>
      <c r="I448" s="57">
        <v>1</v>
      </c>
      <c r="J448" s="57">
        <f t="shared" si="125"/>
        <v>0.95</v>
      </c>
      <c r="K448" s="57"/>
      <c r="L448" s="58">
        <v>0</v>
      </c>
      <c r="M448" s="27"/>
      <c r="N448" s="90"/>
      <c r="O448" s="91"/>
      <c r="P448" s="23">
        <v>0</v>
      </c>
      <c r="Q448" s="11">
        <f t="shared" si="123"/>
        <v>0</v>
      </c>
      <c r="R448" s="11">
        <v>0</v>
      </c>
      <c r="S448" s="12">
        <v>0</v>
      </c>
      <c r="T448" s="27">
        <v>0</v>
      </c>
      <c r="U448" s="23">
        <v>32</v>
      </c>
      <c r="V448" s="11">
        <f t="shared" si="124"/>
        <v>32</v>
      </c>
      <c r="W448" s="11">
        <v>0</v>
      </c>
      <c r="X448" s="12">
        <v>0</v>
      </c>
      <c r="Y448" s="30">
        <v>0</v>
      </c>
      <c r="Z448" s="63">
        <f t="shared" si="119"/>
        <v>30.4</v>
      </c>
      <c r="AA448" s="34">
        <f t="shared" si="120"/>
        <v>0</v>
      </c>
      <c r="AB448" s="12">
        <f t="shared" si="121"/>
        <v>30.4</v>
      </c>
      <c r="AC448" s="75">
        <f t="shared" si="122"/>
        <v>30.4</v>
      </c>
    </row>
    <row r="449" spans="1:29" x14ac:dyDescent="0.2">
      <c r="A449" s="9" t="s">
        <v>586</v>
      </c>
      <c r="B449" s="10" t="s">
        <v>75</v>
      </c>
      <c r="C449" s="98" t="s">
        <v>23</v>
      </c>
      <c r="D449" s="10" t="s">
        <v>34</v>
      </c>
      <c r="E449" s="10" t="s">
        <v>35</v>
      </c>
      <c r="F449" s="10" t="s">
        <v>36</v>
      </c>
      <c r="G449" s="67">
        <v>12</v>
      </c>
      <c r="H449" s="10" t="s">
        <v>37</v>
      </c>
      <c r="I449" s="57">
        <v>1</v>
      </c>
      <c r="J449" s="57">
        <f t="shared" si="125"/>
        <v>0.95</v>
      </c>
      <c r="K449" s="57">
        <v>0</v>
      </c>
      <c r="L449" s="58">
        <v>0</v>
      </c>
      <c r="M449" s="27">
        <v>0</v>
      </c>
      <c r="N449" s="90">
        <f>J449*10/3/G449</f>
        <v>0.2638888888888889</v>
      </c>
      <c r="O449" s="91">
        <f>L449*10/3/G449</f>
        <v>0</v>
      </c>
      <c r="P449" s="23">
        <v>5</v>
      </c>
      <c r="Q449" s="11">
        <f t="shared" si="123"/>
        <v>5</v>
      </c>
      <c r="R449" s="11">
        <v>0</v>
      </c>
      <c r="S449" s="12">
        <v>0</v>
      </c>
      <c r="T449" s="27">
        <v>0</v>
      </c>
      <c r="U449" s="23">
        <v>0</v>
      </c>
      <c r="V449" s="11">
        <f t="shared" si="124"/>
        <v>0</v>
      </c>
      <c r="W449" s="11">
        <v>0</v>
      </c>
      <c r="X449" s="12">
        <v>0</v>
      </c>
      <c r="Y449" s="30">
        <v>0</v>
      </c>
      <c r="Z449" s="63">
        <f t="shared" si="119"/>
        <v>4.75</v>
      </c>
      <c r="AA449" s="34">
        <f t="shared" si="120"/>
        <v>4.75</v>
      </c>
      <c r="AB449" s="12">
        <f t="shared" si="121"/>
        <v>0</v>
      </c>
      <c r="AC449" s="75">
        <f t="shared" si="122"/>
        <v>4.75</v>
      </c>
    </row>
    <row r="450" spans="1:29" x14ac:dyDescent="0.2">
      <c r="A450" s="9"/>
      <c r="B450" s="10"/>
      <c r="C450" s="98"/>
      <c r="D450" s="10"/>
      <c r="E450" s="10"/>
      <c r="F450" s="10"/>
      <c r="G450" s="67"/>
      <c r="H450" s="10"/>
      <c r="I450" s="57"/>
      <c r="J450" s="57"/>
      <c r="K450" s="57"/>
      <c r="L450" s="58"/>
      <c r="M450" s="27"/>
      <c r="N450" s="90"/>
      <c r="O450" s="91"/>
      <c r="P450" s="23"/>
      <c r="Q450" s="11"/>
      <c r="R450" s="11"/>
      <c r="S450" s="12"/>
      <c r="T450" s="27"/>
      <c r="U450" s="23"/>
      <c r="V450" s="11"/>
      <c r="W450" s="11"/>
      <c r="X450" s="12"/>
      <c r="Y450" s="30"/>
      <c r="Z450" s="63"/>
      <c r="AA450" s="34"/>
      <c r="AB450" s="12"/>
      <c r="AC450" s="75"/>
    </row>
    <row r="451" spans="1:29" x14ac:dyDescent="0.2">
      <c r="AB451" s="6" t="s">
        <v>578</v>
      </c>
      <c r="AC451" s="125">
        <f>SUM(AC435:AC449)</f>
        <v>629.20000000000005</v>
      </c>
    </row>
    <row r="509" spans="3:29" x14ac:dyDescent="0.2">
      <c r="C509" s="52" t="s">
        <v>511</v>
      </c>
      <c r="AA509" s="6">
        <f>SUBTOTAL(9,AA2:AA508)</f>
        <v>4314.9500000000007</v>
      </c>
      <c r="AB509" s="6">
        <f>SUBTOTAL(9,AB2:AB508)</f>
        <v>3682.9499999999966</v>
      </c>
      <c r="AC509" s="79">
        <f>SUBTOTAL(9,AC2:AC508)</f>
        <v>30645.36666666665</v>
      </c>
    </row>
  </sheetData>
  <sortState ref="A437:AC459">
    <sortCondition ref="A437:A459"/>
    <sortCondition ref="C437:C459"/>
    <sortCondition ref="E437:E459"/>
  </sortState>
  <pageMargins left="0.31496062992125984" right="0.31496062992125984" top="0.55118110236220474" bottom="0.35433070866141736" header="0.31496062992125984" footer="0.31496062992125984"/>
  <pageSetup paperSize="9" scale="50" fitToHeight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1"/>
  <sheetViews>
    <sheetView workbookViewId="0">
      <pane ySplit="1" topLeftCell="A6" activePane="bottomLeft" state="frozen"/>
      <selection activeCell="E1" sqref="E1"/>
      <selection pane="bottomLeft" activeCell="U90" sqref="U90"/>
    </sheetView>
  </sheetViews>
  <sheetFormatPr defaultColWidth="11.42578125" defaultRowHeight="12.75" x14ac:dyDescent="0.2"/>
  <cols>
    <col min="1" max="1" width="6.7109375" style="4" customWidth="1"/>
    <col min="2" max="2" width="8.85546875" style="4" customWidth="1"/>
    <col min="3" max="3" width="4.7109375" style="4" customWidth="1"/>
    <col min="4" max="4" width="9.7109375" style="4" customWidth="1"/>
    <col min="5" max="5" width="9.42578125" style="4" customWidth="1"/>
    <col min="6" max="6" width="6.7109375" style="4" customWidth="1"/>
    <col min="7" max="7" width="48.7109375" style="4" customWidth="1"/>
    <col min="8" max="8" width="7.5703125" style="46" customWidth="1"/>
    <col min="9" max="10" width="10.5703125" style="5" customWidth="1"/>
    <col min="11" max="11" width="5.7109375" style="5" customWidth="1"/>
    <col min="12" max="13" width="8.7109375" style="61" customWidth="1"/>
    <col min="14" max="14" width="8.7109375" style="61" hidden="1" customWidth="1"/>
    <col min="15" max="15" width="8.7109375" style="61" customWidth="1"/>
    <col min="16" max="16" width="9" style="5" hidden="1" customWidth="1"/>
    <col min="17" max="18" width="9" style="61" hidden="1" customWidth="1"/>
    <col min="19" max="21" width="9" style="61" customWidth="1"/>
    <col min="22" max="22" width="6.7109375" style="5" customWidth="1"/>
    <col min="23" max="23" width="6.7109375" style="6" customWidth="1"/>
    <col min="24" max="24" width="6.7109375" style="6" hidden="1" customWidth="1"/>
    <col min="25" max="25" width="6.7109375" style="6" customWidth="1"/>
    <col min="26" max="26" width="6.7109375" style="5" hidden="1" customWidth="1"/>
    <col min="27" max="27" width="6.7109375" style="5" customWidth="1"/>
    <col min="28" max="28" width="6.7109375" style="6" customWidth="1"/>
    <col min="29" max="29" width="6.7109375" style="6" hidden="1" customWidth="1"/>
    <col min="30" max="30" width="6.7109375" style="6" customWidth="1"/>
    <col min="31" max="31" width="5" style="4" hidden="1" customWidth="1"/>
    <col min="32" max="32" width="8.7109375" style="7" hidden="1" customWidth="1"/>
    <col min="33" max="34" width="8.7109375" style="6" customWidth="1"/>
    <col min="35" max="35" width="11.140625" style="79" customWidth="1"/>
    <col min="36" max="36" width="11.28515625" style="61" customWidth="1"/>
    <col min="37" max="37" width="23.85546875" style="80" customWidth="1"/>
    <col min="38" max="38" width="9.28515625" style="80" customWidth="1"/>
    <col min="39" max="39" width="10" customWidth="1"/>
  </cols>
  <sheetData>
    <row r="1" spans="1:39" ht="56.25" customHeight="1" x14ac:dyDescent="0.2">
      <c r="A1" s="383" t="s">
        <v>777</v>
      </c>
      <c r="B1" s="384" t="s">
        <v>778</v>
      </c>
      <c r="C1" s="45" t="s">
        <v>515</v>
      </c>
      <c r="D1" s="384" t="s">
        <v>779</v>
      </c>
      <c r="E1" s="384" t="s">
        <v>782</v>
      </c>
      <c r="F1" s="45" t="s">
        <v>517</v>
      </c>
      <c r="G1" s="122" t="s">
        <v>783</v>
      </c>
      <c r="H1" s="385" t="s">
        <v>558</v>
      </c>
      <c r="I1" s="402" t="s">
        <v>791</v>
      </c>
      <c r="J1" s="402" t="s">
        <v>791</v>
      </c>
      <c r="K1" s="403" t="s">
        <v>1</v>
      </c>
      <c r="L1" s="53" t="s">
        <v>568</v>
      </c>
      <c r="M1" s="53" t="s">
        <v>527</v>
      </c>
      <c r="N1" s="53" t="s">
        <v>2</v>
      </c>
      <c r="O1" s="54" t="s">
        <v>528</v>
      </c>
      <c r="P1" s="25" t="s">
        <v>3</v>
      </c>
      <c r="Q1" s="88" t="s">
        <v>570</v>
      </c>
      <c r="R1" s="88" t="s">
        <v>571</v>
      </c>
      <c r="S1" s="390" t="s">
        <v>788</v>
      </c>
      <c r="T1" s="390" t="s">
        <v>789</v>
      </c>
      <c r="U1" s="390" t="s">
        <v>790</v>
      </c>
      <c r="V1" s="37" t="s">
        <v>519</v>
      </c>
      <c r="W1" s="386" t="s">
        <v>784</v>
      </c>
      <c r="X1" s="386" t="s">
        <v>4</v>
      </c>
      <c r="Y1" s="387" t="s">
        <v>785</v>
      </c>
      <c r="Z1" s="25" t="s">
        <v>5</v>
      </c>
      <c r="AA1" s="40" t="s">
        <v>521</v>
      </c>
      <c r="AB1" s="388" t="s">
        <v>786</v>
      </c>
      <c r="AC1" s="388" t="s">
        <v>4</v>
      </c>
      <c r="AD1" s="389" t="s">
        <v>787</v>
      </c>
      <c r="AE1" s="20" t="s">
        <v>6</v>
      </c>
      <c r="AF1" s="32" t="s">
        <v>561</v>
      </c>
      <c r="AG1" s="43" t="s">
        <v>524</v>
      </c>
      <c r="AH1" s="36" t="s">
        <v>525</v>
      </c>
      <c r="AI1" s="73" t="s">
        <v>526</v>
      </c>
      <c r="AJ1" s="402" t="s">
        <v>792</v>
      </c>
    </row>
    <row r="2" spans="1:39" x14ac:dyDescent="0.2">
      <c r="A2" s="17" t="s">
        <v>122</v>
      </c>
      <c r="B2" s="18" t="s">
        <v>14</v>
      </c>
      <c r="C2" s="18" t="s">
        <v>48</v>
      </c>
      <c r="D2" s="10" t="s">
        <v>780</v>
      </c>
      <c r="E2" s="18" t="s">
        <v>246</v>
      </c>
      <c r="F2" s="18" t="s">
        <v>247</v>
      </c>
      <c r="G2" s="10" t="s">
        <v>248</v>
      </c>
      <c r="H2" s="83">
        <v>6</v>
      </c>
      <c r="I2" s="55">
        <f>AI2</f>
        <v>5.9240069999999996</v>
      </c>
      <c r="J2" s="55">
        <f>(((W2+AB2)*S2+(Y2+AD2)*T2)*H2/10)*3</f>
        <v>5.9240069999999996</v>
      </c>
      <c r="K2" s="414" t="s">
        <v>249</v>
      </c>
      <c r="L2" s="55">
        <v>0.10539999999999999</v>
      </c>
      <c r="M2" s="55">
        <f t="shared" ref="M2:M21" si="0">L2*13.5</f>
        <v>1.4228999999999998</v>
      </c>
      <c r="N2" s="55">
        <v>0</v>
      </c>
      <c r="O2" s="56">
        <f t="shared" ref="O2:O21" si="1">L2*4.5</f>
        <v>0.47429999999999994</v>
      </c>
      <c r="P2" s="26">
        <v>0</v>
      </c>
      <c r="Q2" s="72">
        <f t="shared" ref="Q2:Q65" si="2">M2*10/3/H2</f>
        <v>0.79049999999999987</v>
      </c>
      <c r="R2" s="89">
        <f t="shared" ref="R2:R65" si="3">O2*10/3/H2</f>
        <v>0.26349999999999996</v>
      </c>
      <c r="S2" s="391">
        <f>M2/H2*10/3</f>
        <v>0.79049999999999987</v>
      </c>
      <c r="T2" s="89">
        <f>O2/H2*10/3</f>
        <v>0.26350000000000001</v>
      </c>
      <c r="U2" s="72">
        <f>S2+T2</f>
        <v>1.0539999999999998</v>
      </c>
      <c r="V2" s="21">
        <v>100</v>
      </c>
      <c r="W2" s="19">
        <v>2</v>
      </c>
      <c r="X2" s="19">
        <v>0</v>
      </c>
      <c r="Y2" s="22">
        <v>5</v>
      </c>
      <c r="Z2" s="26">
        <v>0</v>
      </c>
      <c r="AA2" s="21">
        <v>10</v>
      </c>
      <c r="AB2" s="19">
        <v>0.33</v>
      </c>
      <c r="AC2" s="19">
        <v>0</v>
      </c>
      <c r="AD2" s="22">
        <v>0.5</v>
      </c>
      <c r="AE2" s="17">
        <v>0</v>
      </c>
      <c r="AF2" s="257">
        <f t="shared" ref="AF2:AF65" si="4">M2*(W2+AB2)+O2*(Y2+AD2)</f>
        <v>5.9240069999999996</v>
      </c>
      <c r="AG2" s="33">
        <f t="shared" ref="AG2:AG65" si="5">M2*W2+O2*Y2</f>
        <v>5.2172999999999998</v>
      </c>
      <c r="AH2" s="22">
        <f t="shared" ref="AH2:AH65" si="6">M2*AB2+O2*AD2</f>
        <v>0.70670699999999997</v>
      </c>
      <c r="AI2" s="259">
        <f t="shared" ref="AI2:AI65" si="7">AF2</f>
        <v>5.9240069999999996</v>
      </c>
      <c r="AJ2" s="405"/>
    </row>
    <row r="3" spans="1:39" ht="15.75" x14ac:dyDescent="0.25">
      <c r="A3" s="9" t="s">
        <v>122</v>
      </c>
      <c r="B3" s="10" t="s">
        <v>80</v>
      </c>
      <c r="C3" s="10" t="s">
        <v>48</v>
      </c>
      <c r="D3" s="10" t="s">
        <v>780</v>
      </c>
      <c r="E3" s="10" t="s">
        <v>246</v>
      </c>
      <c r="F3" s="10" t="s">
        <v>247</v>
      </c>
      <c r="G3" s="10" t="s">
        <v>248</v>
      </c>
      <c r="H3" s="67">
        <v>6</v>
      </c>
      <c r="I3" s="57">
        <f>AI3</f>
        <v>2.8505429999999996</v>
      </c>
      <c r="J3" s="57">
        <f>(((W3+AB3)*S3+(Y3+AD3)*T3)*H3/10)*3</f>
        <v>2.850543</v>
      </c>
      <c r="K3" s="404" t="s">
        <v>249</v>
      </c>
      <c r="L3" s="57">
        <v>0.10539999999999999</v>
      </c>
      <c r="M3" s="57">
        <f t="shared" si="0"/>
        <v>1.4228999999999998</v>
      </c>
      <c r="N3" s="57">
        <v>0</v>
      </c>
      <c r="O3" s="58">
        <f t="shared" si="1"/>
        <v>0.47429999999999994</v>
      </c>
      <c r="P3" s="27">
        <v>0</v>
      </c>
      <c r="Q3" s="90">
        <f t="shared" si="2"/>
        <v>0.79049999999999987</v>
      </c>
      <c r="R3" s="91">
        <f t="shared" si="3"/>
        <v>0.26349999999999996</v>
      </c>
      <c r="S3" s="392">
        <f t="shared" ref="S3:S66" si="8">M3/H3*10/3</f>
        <v>0.79049999999999987</v>
      </c>
      <c r="T3" s="91">
        <f t="shared" ref="T3:T66" si="9">O3/H3*10/3</f>
        <v>0.26350000000000001</v>
      </c>
      <c r="U3" s="90">
        <f>S3+T3</f>
        <v>1.0539999999999998</v>
      </c>
      <c r="V3" s="23">
        <v>40</v>
      </c>
      <c r="W3" s="11">
        <v>1</v>
      </c>
      <c r="X3" s="11">
        <v>0</v>
      </c>
      <c r="Y3" s="12">
        <v>2</v>
      </c>
      <c r="Z3" s="27">
        <v>0</v>
      </c>
      <c r="AA3" s="23">
        <v>10</v>
      </c>
      <c r="AB3" s="11">
        <v>0.17</v>
      </c>
      <c r="AC3" s="11">
        <v>0</v>
      </c>
      <c r="AD3" s="12">
        <v>0.5</v>
      </c>
      <c r="AE3" s="9">
        <v>0</v>
      </c>
      <c r="AF3" s="258">
        <f t="shared" si="4"/>
        <v>2.8505429999999996</v>
      </c>
      <c r="AG3" s="34">
        <f t="shared" si="5"/>
        <v>2.3714999999999997</v>
      </c>
      <c r="AH3" s="12">
        <f t="shared" si="6"/>
        <v>0.479043</v>
      </c>
      <c r="AI3" s="260">
        <f t="shared" si="7"/>
        <v>2.8505429999999996</v>
      </c>
      <c r="AJ3" s="406"/>
      <c r="AK3" s="341" t="s">
        <v>775</v>
      </c>
      <c r="AL3" s="379">
        <f>25/18</f>
        <v>1.3888888888888888</v>
      </c>
    </row>
    <row r="4" spans="1:39" ht="15.75" x14ac:dyDescent="0.25">
      <c r="A4" s="9" t="s">
        <v>122</v>
      </c>
      <c r="B4" s="10" t="s">
        <v>85</v>
      </c>
      <c r="C4" s="10" t="s">
        <v>48</v>
      </c>
      <c r="D4" s="10" t="s">
        <v>780</v>
      </c>
      <c r="E4" s="10" t="s">
        <v>246</v>
      </c>
      <c r="F4" s="10" t="s">
        <v>247</v>
      </c>
      <c r="G4" s="10" t="s">
        <v>248</v>
      </c>
      <c r="H4" s="67">
        <v>6</v>
      </c>
      <c r="I4" s="57">
        <f t="shared" ref="I4:I67" si="10">AI4</f>
        <v>2.8505429999999996</v>
      </c>
      <c r="J4" s="57">
        <f t="shared" ref="J4:J67" si="11">(((W4+AB4)*S4+(Y4+AD4)*T4)*H4/10)*3</f>
        <v>2.850543</v>
      </c>
      <c r="K4" s="404" t="s">
        <v>249</v>
      </c>
      <c r="L4" s="57">
        <v>0.10539999999999999</v>
      </c>
      <c r="M4" s="57">
        <f t="shared" si="0"/>
        <v>1.4228999999999998</v>
      </c>
      <c r="N4" s="57">
        <v>0</v>
      </c>
      <c r="O4" s="58">
        <f t="shared" si="1"/>
        <v>0.47429999999999994</v>
      </c>
      <c r="P4" s="27">
        <v>0</v>
      </c>
      <c r="Q4" s="90">
        <f t="shared" si="2"/>
        <v>0.79049999999999987</v>
      </c>
      <c r="R4" s="91">
        <f t="shared" si="3"/>
        <v>0.26349999999999996</v>
      </c>
      <c r="S4" s="392">
        <f t="shared" si="8"/>
        <v>0.79049999999999987</v>
      </c>
      <c r="T4" s="91">
        <f t="shared" si="9"/>
        <v>0.26350000000000001</v>
      </c>
      <c r="U4" s="90">
        <f t="shared" ref="U4:U67" si="12">S4+T4</f>
        <v>1.0539999999999998</v>
      </c>
      <c r="V4" s="23">
        <v>40</v>
      </c>
      <c r="W4" s="11">
        <v>1</v>
      </c>
      <c r="X4" s="11">
        <v>0</v>
      </c>
      <c r="Y4" s="12">
        <v>2</v>
      </c>
      <c r="Z4" s="27">
        <v>0</v>
      </c>
      <c r="AA4" s="23">
        <v>10</v>
      </c>
      <c r="AB4" s="11">
        <v>0.17</v>
      </c>
      <c r="AC4" s="11">
        <v>0</v>
      </c>
      <c r="AD4" s="12">
        <v>0.5</v>
      </c>
      <c r="AE4" s="9">
        <v>0</v>
      </c>
      <c r="AF4" s="258">
        <f t="shared" si="4"/>
        <v>2.8505429999999996</v>
      </c>
      <c r="AG4" s="34">
        <f t="shared" si="5"/>
        <v>2.3714999999999997</v>
      </c>
      <c r="AH4" s="12">
        <f t="shared" si="6"/>
        <v>0.479043</v>
      </c>
      <c r="AI4" s="260">
        <f t="shared" si="7"/>
        <v>2.8505429999999996</v>
      </c>
      <c r="AJ4" s="406"/>
      <c r="AK4" s="92"/>
      <c r="AL4" s="340"/>
    </row>
    <row r="5" spans="1:39" ht="15.75" x14ac:dyDescent="0.25">
      <c r="A5" s="9" t="s">
        <v>122</v>
      </c>
      <c r="B5" s="10" t="s">
        <v>8</v>
      </c>
      <c r="C5" s="10" t="s">
        <v>48</v>
      </c>
      <c r="D5" s="10" t="s">
        <v>780</v>
      </c>
      <c r="E5" s="10" t="s">
        <v>246</v>
      </c>
      <c r="F5" s="10" t="s">
        <v>247</v>
      </c>
      <c r="G5" s="10" t="s">
        <v>248</v>
      </c>
      <c r="H5" s="67">
        <v>6</v>
      </c>
      <c r="I5" s="57">
        <f t="shared" si="10"/>
        <v>4.0268069999999998</v>
      </c>
      <c r="J5" s="57">
        <f t="shared" si="11"/>
        <v>4.0268070000000007</v>
      </c>
      <c r="K5" s="404" t="s">
        <v>249</v>
      </c>
      <c r="L5" s="57">
        <v>0.10539999999999999</v>
      </c>
      <c r="M5" s="57">
        <f t="shared" si="0"/>
        <v>1.4228999999999998</v>
      </c>
      <c r="N5" s="57">
        <v>0</v>
      </c>
      <c r="O5" s="58">
        <f t="shared" si="1"/>
        <v>0.47429999999999994</v>
      </c>
      <c r="P5" s="27">
        <v>0</v>
      </c>
      <c r="Q5" s="90">
        <f t="shared" si="2"/>
        <v>0.79049999999999987</v>
      </c>
      <c r="R5" s="91">
        <f t="shared" si="3"/>
        <v>0.26349999999999996</v>
      </c>
      <c r="S5" s="392">
        <f t="shared" si="8"/>
        <v>0.79049999999999987</v>
      </c>
      <c r="T5" s="91">
        <f t="shared" si="9"/>
        <v>0.26350000000000001</v>
      </c>
      <c r="U5" s="90">
        <f t="shared" si="12"/>
        <v>1.0539999999999998</v>
      </c>
      <c r="V5" s="23">
        <v>80</v>
      </c>
      <c r="W5" s="11">
        <v>1</v>
      </c>
      <c r="X5" s="11">
        <v>0</v>
      </c>
      <c r="Y5" s="12">
        <v>4</v>
      </c>
      <c r="Z5" s="27">
        <v>0</v>
      </c>
      <c r="AA5" s="23">
        <v>10</v>
      </c>
      <c r="AB5" s="11">
        <v>0.33</v>
      </c>
      <c r="AC5" s="11">
        <v>0</v>
      </c>
      <c r="AD5" s="12">
        <v>0.5</v>
      </c>
      <c r="AE5" s="9">
        <v>0</v>
      </c>
      <c r="AF5" s="258">
        <f t="shared" si="4"/>
        <v>4.0268069999999998</v>
      </c>
      <c r="AG5" s="34">
        <f t="shared" si="5"/>
        <v>3.3200999999999996</v>
      </c>
      <c r="AH5" s="12">
        <f t="shared" si="6"/>
        <v>0.70670699999999997</v>
      </c>
      <c r="AI5" s="260">
        <f t="shared" si="7"/>
        <v>4.0268069999999998</v>
      </c>
      <c r="AJ5" s="406"/>
      <c r="AK5" s="92"/>
      <c r="AL5" s="340"/>
    </row>
    <row r="6" spans="1:39" x14ac:dyDescent="0.2">
      <c r="A6" s="9" t="s">
        <v>245</v>
      </c>
      <c r="B6" s="10" t="s">
        <v>14</v>
      </c>
      <c r="C6" s="10" t="s">
        <v>48</v>
      </c>
      <c r="D6" s="10" t="s">
        <v>780</v>
      </c>
      <c r="E6" s="10" t="s">
        <v>246</v>
      </c>
      <c r="F6" s="10" t="s">
        <v>247</v>
      </c>
      <c r="G6" s="10" t="s">
        <v>248</v>
      </c>
      <c r="H6" s="67">
        <v>6</v>
      </c>
      <c r="I6" s="57">
        <f t="shared" si="10"/>
        <v>5.9240069999999996</v>
      </c>
      <c r="J6" s="57">
        <f t="shared" si="11"/>
        <v>5.9240069999999996</v>
      </c>
      <c r="K6" s="404" t="s">
        <v>249</v>
      </c>
      <c r="L6" s="57">
        <v>0.10539999999999999</v>
      </c>
      <c r="M6" s="57">
        <f t="shared" si="0"/>
        <v>1.4228999999999998</v>
      </c>
      <c r="N6" s="57">
        <v>0</v>
      </c>
      <c r="O6" s="58">
        <f t="shared" si="1"/>
        <v>0.47429999999999994</v>
      </c>
      <c r="P6" s="27">
        <v>0</v>
      </c>
      <c r="Q6" s="90">
        <f t="shared" si="2"/>
        <v>0.79049999999999987</v>
      </c>
      <c r="R6" s="91">
        <f t="shared" si="3"/>
        <v>0.26349999999999996</v>
      </c>
      <c r="S6" s="392">
        <f t="shared" si="8"/>
        <v>0.79049999999999987</v>
      </c>
      <c r="T6" s="91">
        <f t="shared" si="9"/>
        <v>0.26350000000000001</v>
      </c>
      <c r="U6" s="90">
        <f t="shared" si="12"/>
        <v>1.0539999999999998</v>
      </c>
      <c r="V6" s="23">
        <v>100</v>
      </c>
      <c r="W6" s="11">
        <v>2</v>
      </c>
      <c r="X6" s="11">
        <v>0</v>
      </c>
      <c r="Y6" s="12">
        <v>5</v>
      </c>
      <c r="Z6" s="27">
        <v>0</v>
      </c>
      <c r="AA6" s="23">
        <v>10</v>
      </c>
      <c r="AB6" s="11">
        <v>0.33</v>
      </c>
      <c r="AC6" s="11">
        <v>0</v>
      </c>
      <c r="AD6" s="12">
        <v>0.5</v>
      </c>
      <c r="AE6" s="9">
        <v>0</v>
      </c>
      <c r="AF6" s="258">
        <f t="shared" si="4"/>
        <v>5.9240069999999996</v>
      </c>
      <c r="AG6" s="34">
        <f t="shared" si="5"/>
        <v>5.2172999999999998</v>
      </c>
      <c r="AH6" s="12">
        <f t="shared" si="6"/>
        <v>0.70670699999999997</v>
      </c>
      <c r="AI6" s="260">
        <f t="shared" si="7"/>
        <v>5.9240069999999996</v>
      </c>
      <c r="AJ6" s="406"/>
      <c r="AK6" s="61"/>
      <c r="AL6" s="80">
        <v>0.79049999999999998</v>
      </c>
      <c r="AM6" s="80">
        <v>0.26350000000000001</v>
      </c>
    </row>
    <row r="7" spans="1:39" x14ac:dyDescent="0.2">
      <c r="A7" s="9" t="s">
        <v>245</v>
      </c>
      <c r="B7" s="10" t="s">
        <v>80</v>
      </c>
      <c r="C7" s="10" t="s">
        <v>48</v>
      </c>
      <c r="D7" s="10" t="s">
        <v>780</v>
      </c>
      <c r="E7" s="10" t="s">
        <v>246</v>
      </c>
      <c r="F7" s="10" t="s">
        <v>247</v>
      </c>
      <c r="G7" s="10" t="s">
        <v>248</v>
      </c>
      <c r="H7" s="67">
        <v>6</v>
      </c>
      <c r="I7" s="57">
        <f t="shared" si="10"/>
        <v>2.8505429999999996</v>
      </c>
      <c r="J7" s="57">
        <f t="shared" si="11"/>
        <v>2.850543</v>
      </c>
      <c r="K7" s="404" t="s">
        <v>249</v>
      </c>
      <c r="L7" s="57">
        <v>0.10539999999999999</v>
      </c>
      <c r="M7" s="57">
        <f t="shared" si="0"/>
        <v>1.4228999999999998</v>
      </c>
      <c r="N7" s="57">
        <v>0</v>
      </c>
      <c r="O7" s="58">
        <f t="shared" si="1"/>
        <v>0.47429999999999994</v>
      </c>
      <c r="P7" s="27">
        <v>0</v>
      </c>
      <c r="Q7" s="90">
        <f t="shared" si="2"/>
        <v>0.79049999999999987</v>
      </c>
      <c r="R7" s="91">
        <f t="shared" si="3"/>
        <v>0.26349999999999996</v>
      </c>
      <c r="S7" s="392">
        <f t="shared" si="8"/>
        <v>0.79049999999999987</v>
      </c>
      <c r="T7" s="91">
        <f t="shared" si="9"/>
        <v>0.26350000000000001</v>
      </c>
      <c r="U7" s="90">
        <f t="shared" si="12"/>
        <v>1.0539999999999998</v>
      </c>
      <c r="V7" s="23">
        <v>40</v>
      </c>
      <c r="W7" s="11">
        <v>1</v>
      </c>
      <c r="X7" s="11">
        <v>0</v>
      </c>
      <c r="Y7" s="12">
        <v>2</v>
      </c>
      <c r="Z7" s="27">
        <v>0</v>
      </c>
      <c r="AA7" s="23">
        <v>10</v>
      </c>
      <c r="AB7" s="11">
        <v>0.17</v>
      </c>
      <c r="AC7" s="11">
        <v>0</v>
      </c>
      <c r="AD7" s="12">
        <v>0.5</v>
      </c>
      <c r="AE7" s="9">
        <v>0</v>
      </c>
      <c r="AF7" s="258">
        <f t="shared" si="4"/>
        <v>2.8505429999999996</v>
      </c>
      <c r="AG7" s="34">
        <f t="shared" si="5"/>
        <v>2.3714999999999997</v>
      </c>
      <c r="AH7" s="12">
        <f t="shared" si="6"/>
        <v>0.479043</v>
      </c>
      <c r="AI7" s="260">
        <f t="shared" si="7"/>
        <v>2.8505429999999996</v>
      </c>
      <c r="AJ7" s="406"/>
      <c r="AL7" s="80">
        <v>0.79049999999999998</v>
      </c>
      <c r="AM7" s="80">
        <v>0.26350000000000001</v>
      </c>
    </row>
    <row r="8" spans="1:39" ht="15.75" x14ac:dyDescent="0.25">
      <c r="A8" s="9" t="s">
        <v>245</v>
      </c>
      <c r="B8" s="10" t="s">
        <v>85</v>
      </c>
      <c r="C8" s="10" t="s">
        <v>48</v>
      </c>
      <c r="D8" s="10" t="s">
        <v>780</v>
      </c>
      <c r="E8" s="10" t="s">
        <v>246</v>
      </c>
      <c r="F8" s="10" t="s">
        <v>247</v>
      </c>
      <c r="G8" s="10" t="s">
        <v>248</v>
      </c>
      <c r="H8" s="67">
        <v>6</v>
      </c>
      <c r="I8" s="57">
        <f t="shared" si="10"/>
        <v>2.8505429999999996</v>
      </c>
      <c r="J8" s="57">
        <f t="shared" si="11"/>
        <v>2.850543</v>
      </c>
      <c r="K8" s="404" t="s">
        <v>249</v>
      </c>
      <c r="L8" s="57">
        <v>0.10539999999999999</v>
      </c>
      <c r="M8" s="57">
        <f t="shared" si="0"/>
        <v>1.4228999999999998</v>
      </c>
      <c r="N8" s="57">
        <v>0</v>
      </c>
      <c r="O8" s="58">
        <f t="shared" si="1"/>
        <v>0.47429999999999994</v>
      </c>
      <c r="P8" s="27">
        <v>0</v>
      </c>
      <c r="Q8" s="90">
        <f t="shared" si="2"/>
        <v>0.79049999999999987</v>
      </c>
      <c r="R8" s="91">
        <f t="shared" si="3"/>
        <v>0.26349999999999996</v>
      </c>
      <c r="S8" s="392">
        <f t="shared" si="8"/>
        <v>0.79049999999999987</v>
      </c>
      <c r="T8" s="91">
        <f t="shared" si="9"/>
        <v>0.26350000000000001</v>
      </c>
      <c r="U8" s="90">
        <f t="shared" si="12"/>
        <v>1.0539999999999998</v>
      </c>
      <c r="V8" s="23">
        <v>40</v>
      </c>
      <c r="W8" s="11">
        <v>1</v>
      </c>
      <c r="X8" s="11">
        <v>0</v>
      </c>
      <c r="Y8" s="12">
        <v>2</v>
      </c>
      <c r="Z8" s="27">
        <v>0</v>
      </c>
      <c r="AA8" s="23">
        <v>10</v>
      </c>
      <c r="AB8" s="11">
        <v>0.17</v>
      </c>
      <c r="AC8" s="11">
        <v>0</v>
      </c>
      <c r="AD8" s="12">
        <v>0.5</v>
      </c>
      <c r="AE8" s="9">
        <v>0</v>
      </c>
      <c r="AF8" s="258">
        <f t="shared" si="4"/>
        <v>2.8505429999999996</v>
      </c>
      <c r="AG8" s="34">
        <f t="shared" si="5"/>
        <v>2.3714999999999997</v>
      </c>
      <c r="AH8" s="12">
        <f t="shared" si="6"/>
        <v>0.479043</v>
      </c>
      <c r="AI8" s="260">
        <f t="shared" si="7"/>
        <v>2.8505429999999996</v>
      </c>
      <c r="AJ8" s="406"/>
      <c r="AK8" s="341"/>
      <c r="AL8" s="80">
        <v>2.169</v>
      </c>
      <c r="AM8" s="80">
        <v>0.72299999999999998</v>
      </c>
    </row>
    <row r="9" spans="1:39" x14ac:dyDescent="0.2">
      <c r="A9" s="9" t="s">
        <v>245</v>
      </c>
      <c r="B9" s="10" t="s">
        <v>8</v>
      </c>
      <c r="C9" s="10" t="s">
        <v>48</v>
      </c>
      <c r="D9" s="10" t="s">
        <v>780</v>
      </c>
      <c r="E9" s="10" t="s">
        <v>246</v>
      </c>
      <c r="F9" s="10" t="s">
        <v>247</v>
      </c>
      <c r="G9" s="10" t="s">
        <v>248</v>
      </c>
      <c r="H9" s="67">
        <v>6</v>
      </c>
      <c r="I9" s="57">
        <f t="shared" si="10"/>
        <v>4.0268069999999998</v>
      </c>
      <c r="J9" s="57">
        <f t="shared" si="11"/>
        <v>4.0268070000000007</v>
      </c>
      <c r="K9" s="404" t="s">
        <v>249</v>
      </c>
      <c r="L9" s="57">
        <v>0.10539999999999999</v>
      </c>
      <c r="M9" s="57">
        <f t="shared" si="0"/>
        <v>1.4228999999999998</v>
      </c>
      <c r="N9" s="57">
        <v>0</v>
      </c>
      <c r="O9" s="58">
        <f t="shared" si="1"/>
        <v>0.47429999999999994</v>
      </c>
      <c r="P9" s="27">
        <v>0</v>
      </c>
      <c r="Q9" s="90">
        <f t="shared" si="2"/>
        <v>0.79049999999999987</v>
      </c>
      <c r="R9" s="91">
        <f t="shared" si="3"/>
        <v>0.26349999999999996</v>
      </c>
      <c r="S9" s="392">
        <f t="shared" si="8"/>
        <v>0.79049999999999987</v>
      </c>
      <c r="T9" s="91">
        <f t="shared" si="9"/>
        <v>0.26350000000000001</v>
      </c>
      <c r="U9" s="90">
        <f t="shared" si="12"/>
        <v>1.0539999999999998</v>
      </c>
      <c r="V9" s="23">
        <v>80</v>
      </c>
      <c r="W9" s="11">
        <v>1</v>
      </c>
      <c r="X9" s="11">
        <v>0</v>
      </c>
      <c r="Y9" s="12">
        <v>4</v>
      </c>
      <c r="Z9" s="27">
        <v>0</v>
      </c>
      <c r="AA9" s="23">
        <v>10</v>
      </c>
      <c r="AB9" s="11">
        <v>0.33</v>
      </c>
      <c r="AC9" s="11">
        <v>0</v>
      </c>
      <c r="AD9" s="12">
        <v>0.5</v>
      </c>
      <c r="AE9" s="9">
        <v>0</v>
      </c>
      <c r="AF9" s="258">
        <f t="shared" si="4"/>
        <v>4.0268069999999998</v>
      </c>
      <c r="AG9" s="34">
        <f t="shared" si="5"/>
        <v>3.3200999999999996</v>
      </c>
      <c r="AH9" s="12">
        <f t="shared" si="6"/>
        <v>0.70670699999999997</v>
      </c>
      <c r="AI9" s="260">
        <f t="shared" si="7"/>
        <v>4.0268069999999998</v>
      </c>
      <c r="AJ9" s="406"/>
      <c r="AL9" s="80">
        <v>0.79049999999999998</v>
      </c>
      <c r="AM9" s="80">
        <v>0.26350000000000001</v>
      </c>
    </row>
    <row r="10" spans="1:39" x14ac:dyDescent="0.2">
      <c r="A10" s="9" t="s">
        <v>330</v>
      </c>
      <c r="B10" s="10" t="s">
        <v>14</v>
      </c>
      <c r="C10" s="10" t="s">
        <v>48</v>
      </c>
      <c r="D10" s="10" t="s">
        <v>780</v>
      </c>
      <c r="E10" s="10" t="s">
        <v>246</v>
      </c>
      <c r="F10" s="10" t="s">
        <v>247</v>
      </c>
      <c r="G10" s="10" t="s">
        <v>248</v>
      </c>
      <c r="H10" s="67">
        <v>6</v>
      </c>
      <c r="I10" s="57">
        <f t="shared" si="10"/>
        <v>16.254486</v>
      </c>
      <c r="J10" s="57">
        <f t="shared" si="11"/>
        <v>16.254486</v>
      </c>
      <c r="K10" s="404" t="s">
        <v>249</v>
      </c>
      <c r="L10" s="57">
        <v>0.28920000000000001</v>
      </c>
      <c r="M10" s="57">
        <f t="shared" si="0"/>
        <v>3.9042000000000003</v>
      </c>
      <c r="N10" s="57">
        <v>0</v>
      </c>
      <c r="O10" s="58">
        <f t="shared" si="1"/>
        <v>1.3014000000000001</v>
      </c>
      <c r="P10" s="27">
        <v>0</v>
      </c>
      <c r="Q10" s="90">
        <f t="shared" si="2"/>
        <v>2.169</v>
      </c>
      <c r="R10" s="91">
        <f t="shared" si="3"/>
        <v>0.72299999999999998</v>
      </c>
      <c r="S10" s="392">
        <f t="shared" si="8"/>
        <v>2.169</v>
      </c>
      <c r="T10" s="91">
        <f t="shared" si="9"/>
        <v>0.72299999999999998</v>
      </c>
      <c r="U10" s="90">
        <f t="shared" si="12"/>
        <v>2.8919999999999999</v>
      </c>
      <c r="V10" s="23">
        <v>100</v>
      </c>
      <c r="W10" s="11">
        <v>2</v>
      </c>
      <c r="X10" s="11">
        <v>0</v>
      </c>
      <c r="Y10" s="12">
        <v>5</v>
      </c>
      <c r="Z10" s="27">
        <v>0</v>
      </c>
      <c r="AA10" s="23">
        <v>10</v>
      </c>
      <c r="AB10" s="11">
        <v>0.33</v>
      </c>
      <c r="AC10" s="11">
        <v>0</v>
      </c>
      <c r="AD10" s="12">
        <v>0.5</v>
      </c>
      <c r="AE10" s="9">
        <v>0</v>
      </c>
      <c r="AF10" s="258">
        <f t="shared" si="4"/>
        <v>16.254486</v>
      </c>
      <c r="AG10" s="34">
        <f t="shared" si="5"/>
        <v>14.3154</v>
      </c>
      <c r="AH10" s="12">
        <f t="shared" si="6"/>
        <v>1.9390860000000003</v>
      </c>
      <c r="AI10" s="260">
        <f t="shared" si="7"/>
        <v>16.254486</v>
      </c>
      <c r="AJ10" s="406"/>
      <c r="AL10" s="80">
        <v>2.9594999999999998</v>
      </c>
      <c r="AM10" s="80">
        <v>0.98650000000000004</v>
      </c>
    </row>
    <row r="11" spans="1:39" x14ac:dyDescent="0.2">
      <c r="A11" s="9" t="s">
        <v>330</v>
      </c>
      <c r="B11" s="10" t="s">
        <v>80</v>
      </c>
      <c r="C11" s="10" t="s">
        <v>48</v>
      </c>
      <c r="D11" s="10" t="s">
        <v>780</v>
      </c>
      <c r="E11" s="10" t="s">
        <v>246</v>
      </c>
      <c r="F11" s="10" t="s">
        <v>247</v>
      </c>
      <c r="G11" s="10" t="s">
        <v>248</v>
      </c>
      <c r="H11" s="67">
        <v>6</v>
      </c>
      <c r="I11" s="57">
        <f t="shared" si="10"/>
        <v>7.8214140000000008</v>
      </c>
      <c r="J11" s="57">
        <f t="shared" si="11"/>
        <v>7.8214139999999999</v>
      </c>
      <c r="K11" s="404" t="s">
        <v>249</v>
      </c>
      <c r="L11" s="57">
        <v>0.28920000000000001</v>
      </c>
      <c r="M11" s="57">
        <f t="shared" si="0"/>
        <v>3.9042000000000003</v>
      </c>
      <c r="N11" s="57">
        <v>0</v>
      </c>
      <c r="O11" s="58">
        <f t="shared" si="1"/>
        <v>1.3014000000000001</v>
      </c>
      <c r="P11" s="27">
        <v>0</v>
      </c>
      <c r="Q11" s="90">
        <f t="shared" si="2"/>
        <v>2.169</v>
      </c>
      <c r="R11" s="91">
        <f t="shared" si="3"/>
        <v>0.72299999999999998</v>
      </c>
      <c r="S11" s="392">
        <f t="shared" si="8"/>
        <v>2.169</v>
      </c>
      <c r="T11" s="91">
        <f t="shared" si="9"/>
        <v>0.72299999999999998</v>
      </c>
      <c r="U11" s="90">
        <f t="shared" si="12"/>
        <v>2.8919999999999999</v>
      </c>
      <c r="V11" s="23">
        <v>40</v>
      </c>
      <c r="W11" s="11">
        <v>1</v>
      </c>
      <c r="X11" s="11">
        <v>0</v>
      </c>
      <c r="Y11" s="12">
        <v>2</v>
      </c>
      <c r="Z11" s="27">
        <v>0</v>
      </c>
      <c r="AA11" s="23">
        <v>10</v>
      </c>
      <c r="AB11" s="11">
        <v>0.17</v>
      </c>
      <c r="AC11" s="11">
        <v>0</v>
      </c>
      <c r="AD11" s="12">
        <v>0.5</v>
      </c>
      <c r="AE11" s="9">
        <v>0</v>
      </c>
      <c r="AF11" s="258">
        <f t="shared" si="4"/>
        <v>7.8214140000000008</v>
      </c>
      <c r="AG11" s="34">
        <f t="shared" si="5"/>
        <v>6.5070000000000006</v>
      </c>
      <c r="AH11" s="12">
        <f t="shared" si="6"/>
        <v>1.3144140000000002</v>
      </c>
      <c r="AI11" s="260">
        <f t="shared" si="7"/>
        <v>7.8214140000000008</v>
      </c>
      <c r="AJ11" s="406"/>
      <c r="AM11" s="80"/>
    </row>
    <row r="12" spans="1:39" x14ac:dyDescent="0.2">
      <c r="A12" s="9" t="s">
        <v>330</v>
      </c>
      <c r="B12" s="10" t="s">
        <v>85</v>
      </c>
      <c r="C12" s="10" t="s">
        <v>48</v>
      </c>
      <c r="D12" s="10" t="s">
        <v>780</v>
      </c>
      <c r="E12" s="10" t="s">
        <v>246</v>
      </c>
      <c r="F12" s="10" t="s">
        <v>247</v>
      </c>
      <c r="G12" s="10" t="s">
        <v>248</v>
      </c>
      <c r="H12" s="67">
        <v>6</v>
      </c>
      <c r="I12" s="57">
        <f t="shared" si="10"/>
        <v>7.8214140000000008</v>
      </c>
      <c r="J12" s="57">
        <f t="shared" si="11"/>
        <v>7.8214139999999999</v>
      </c>
      <c r="K12" s="404" t="s">
        <v>249</v>
      </c>
      <c r="L12" s="57">
        <v>0.28920000000000001</v>
      </c>
      <c r="M12" s="57">
        <f t="shared" si="0"/>
        <v>3.9042000000000003</v>
      </c>
      <c r="N12" s="57">
        <v>0</v>
      </c>
      <c r="O12" s="58">
        <f t="shared" si="1"/>
        <v>1.3014000000000001</v>
      </c>
      <c r="P12" s="27">
        <v>0</v>
      </c>
      <c r="Q12" s="90">
        <f t="shared" si="2"/>
        <v>2.169</v>
      </c>
      <c r="R12" s="91">
        <f t="shared" si="3"/>
        <v>0.72299999999999998</v>
      </c>
      <c r="S12" s="392">
        <f t="shared" si="8"/>
        <v>2.169</v>
      </c>
      <c r="T12" s="91">
        <f t="shared" si="9"/>
        <v>0.72299999999999998</v>
      </c>
      <c r="U12" s="90">
        <f t="shared" si="12"/>
        <v>2.8919999999999999</v>
      </c>
      <c r="V12" s="23">
        <v>40</v>
      </c>
      <c r="W12" s="11">
        <v>1</v>
      </c>
      <c r="X12" s="11">
        <v>0</v>
      </c>
      <c r="Y12" s="12">
        <v>2</v>
      </c>
      <c r="Z12" s="27">
        <v>0</v>
      </c>
      <c r="AA12" s="23">
        <v>10</v>
      </c>
      <c r="AB12" s="11">
        <v>0.17</v>
      </c>
      <c r="AC12" s="11">
        <v>0</v>
      </c>
      <c r="AD12" s="12">
        <v>0.5</v>
      </c>
      <c r="AE12" s="9">
        <v>0</v>
      </c>
      <c r="AF12" s="258">
        <f t="shared" si="4"/>
        <v>7.8214140000000008</v>
      </c>
      <c r="AG12" s="34">
        <f t="shared" si="5"/>
        <v>6.5070000000000006</v>
      </c>
      <c r="AH12" s="12">
        <f t="shared" si="6"/>
        <v>1.3144140000000002</v>
      </c>
      <c r="AI12" s="260">
        <f t="shared" si="7"/>
        <v>7.8214140000000008</v>
      </c>
      <c r="AJ12" s="406"/>
      <c r="AL12" s="80">
        <f>SUM(AL6:AL10)</f>
        <v>7.5</v>
      </c>
      <c r="AM12" s="80">
        <f>SUM(AM6:AM10)</f>
        <v>2.5</v>
      </c>
    </row>
    <row r="13" spans="1:39" x14ac:dyDescent="0.2">
      <c r="A13" s="9" t="s">
        <v>330</v>
      </c>
      <c r="B13" s="10" t="s">
        <v>8</v>
      </c>
      <c r="C13" s="10" t="s">
        <v>48</v>
      </c>
      <c r="D13" s="10" t="s">
        <v>780</v>
      </c>
      <c r="E13" s="10" t="s">
        <v>246</v>
      </c>
      <c r="F13" s="10" t="s">
        <v>247</v>
      </c>
      <c r="G13" s="10" t="s">
        <v>248</v>
      </c>
      <c r="H13" s="67">
        <v>6</v>
      </c>
      <c r="I13" s="57">
        <f t="shared" si="10"/>
        <v>11.048886000000001</v>
      </c>
      <c r="J13" s="57">
        <f t="shared" si="11"/>
        <v>11.048886000000003</v>
      </c>
      <c r="K13" s="404" t="s">
        <v>249</v>
      </c>
      <c r="L13" s="57">
        <v>0.28920000000000001</v>
      </c>
      <c r="M13" s="57">
        <f t="shared" si="0"/>
        <v>3.9042000000000003</v>
      </c>
      <c r="N13" s="57">
        <v>0</v>
      </c>
      <c r="O13" s="58">
        <f t="shared" si="1"/>
        <v>1.3014000000000001</v>
      </c>
      <c r="P13" s="27">
        <v>0</v>
      </c>
      <c r="Q13" s="90">
        <f t="shared" si="2"/>
        <v>2.169</v>
      </c>
      <c r="R13" s="91">
        <f t="shared" si="3"/>
        <v>0.72299999999999998</v>
      </c>
      <c r="S13" s="392">
        <f t="shared" si="8"/>
        <v>2.169</v>
      </c>
      <c r="T13" s="91">
        <f t="shared" si="9"/>
        <v>0.72299999999999998</v>
      </c>
      <c r="U13" s="90">
        <f t="shared" si="12"/>
        <v>2.8919999999999999</v>
      </c>
      <c r="V13" s="23">
        <v>80</v>
      </c>
      <c r="W13" s="11">
        <v>1</v>
      </c>
      <c r="X13" s="11">
        <v>0</v>
      </c>
      <c r="Y13" s="12">
        <v>4</v>
      </c>
      <c r="Z13" s="27">
        <v>0</v>
      </c>
      <c r="AA13" s="23">
        <v>10</v>
      </c>
      <c r="AB13" s="11">
        <v>0.33</v>
      </c>
      <c r="AC13" s="11">
        <v>0</v>
      </c>
      <c r="AD13" s="12">
        <v>0.5</v>
      </c>
      <c r="AE13" s="9">
        <v>0</v>
      </c>
      <c r="AF13" s="258">
        <f t="shared" si="4"/>
        <v>11.048886000000001</v>
      </c>
      <c r="AG13" s="34">
        <f t="shared" si="5"/>
        <v>9.1097999999999999</v>
      </c>
      <c r="AH13" s="12">
        <f t="shared" si="6"/>
        <v>1.9390860000000003</v>
      </c>
      <c r="AI13" s="260">
        <f t="shared" si="7"/>
        <v>11.048886000000001</v>
      </c>
      <c r="AJ13" s="406"/>
      <c r="AM13" s="80"/>
    </row>
    <row r="14" spans="1:39" ht="15.75" x14ac:dyDescent="0.25">
      <c r="A14" s="9" t="s">
        <v>409</v>
      </c>
      <c r="B14" s="10" t="s">
        <v>14</v>
      </c>
      <c r="C14" s="10" t="s">
        <v>48</v>
      </c>
      <c r="D14" s="10" t="s">
        <v>780</v>
      </c>
      <c r="E14" s="10" t="s">
        <v>246</v>
      </c>
      <c r="F14" s="10" t="s">
        <v>247</v>
      </c>
      <c r="G14" s="10" t="s">
        <v>248</v>
      </c>
      <c r="H14" s="67">
        <v>6</v>
      </c>
      <c r="I14" s="57">
        <f t="shared" si="10"/>
        <v>5.9240069999999996</v>
      </c>
      <c r="J14" s="57">
        <f t="shared" si="11"/>
        <v>5.9240069999999996</v>
      </c>
      <c r="K14" s="404" t="s">
        <v>249</v>
      </c>
      <c r="L14" s="57">
        <v>0.10539999999999999</v>
      </c>
      <c r="M14" s="57">
        <f t="shared" si="0"/>
        <v>1.4228999999999998</v>
      </c>
      <c r="N14" s="57">
        <v>0</v>
      </c>
      <c r="O14" s="58">
        <f t="shared" si="1"/>
        <v>0.47429999999999994</v>
      </c>
      <c r="P14" s="27">
        <v>0</v>
      </c>
      <c r="Q14" s="90">
        <f t="shared" si="2"/>
        <v>0.79049999999999987</v>
      </c>
      <c r="R14" s="91">
        <f t="shared" si="3"/>
        <v>0.26349999999999996</v>
      </c>
      <c r="S14" s="392">
        <f t="shared" si="8"/>
        <v>0.79049999999999987</v>
      </c>
      <c r="T14" s="91">
        <f t="shared" si="9"/>
        <v>0.26350000000000001</v>
      </c>
      <c r="U14" s="90">
        <f t="shared" si="12"/>
        <v>1.0539999999999998</v>
      </c>
      <c r="V14" s="23">
        <v>100</v>
      </c>
      <c r="W14" s="11">
        <v>2</v>
      </c>
      <c r="X14" s="11">
        <v>0</v>
      </c>
      <c r="Y14" s="12">
        <v>5</v>
      </c>
      <c r="Z14" s="27">
        <v>0</v>
      </c>
      <c r="AA14" s="23">
        <v>10</v>
      </c>
      <c r="AB14" s="11">
        <v>0.33</v>
      </c>
      <c r="AC14" s="11">
        <v>0</v>
      </c>
      <c r="AD14" s="12">
        <v>0.5</v>
      </c>
      <c r="AE14" s="9">
        <v>0</v>
      </c>
      <c r="AF14" s="258">
        <f t="shared" si="4"/>
        <v>5.9240069999999996</v>
      </c>
      <c r="AG14" s="34">
        <f t="shared" si="5"/>
        <v>5.2172999999999998</v>
      </c>
      <c r="AH14" s="12">
        <f t="shared" si="6"/>
        <v>0.70670699999999997</v>
      </c>
      <c r="AI14" s="260">
        <f t="shared" si="7"/>
        <v>5.9240069999999996</v>
      </c>
      <c r="AJ14" s="406"/>
      <c r="AK14" s="92"/>
      <c r="AL14" s="393"/>
      <c r="AM14" s="80"/>
    </row>
    <row r="15" spans="1:39" x14ac:dyDescent="0.2">
      <c r="A15" s="9" t="s">
        <v>409</v>
      </c>
      <c r="B15" s="10" t="s">
        <v>80</v>
      </c>
      <c r="C15" s="10" t="s">
        <v>48</v>
      </c>
      <c r="D15" s="10" t="s">
        <v>780</v>
      </c>
      <c r="E15" s="10" t="s">
        <v>246</v>
      </c>
      <c r="F15" s="10" t="s">
        <v>247</v>
      </c>
      <c r="G15" s="10" t="s">
        <v>248</v>
      </c>
      <c r="H15" s="67">
        <v>6</v>
      </c>
      <c r="I15" s="57">
        <f t="shared" si="10"/>
        <v>2.8505429999999996</v>
      </c>
      <c r="J15" s="57">
        <f t="shared" si="11"/>
        <v>2.850543</v>
      </c>
      <c r="K15" s="404" t="s">
        <v>249</v>
      </c>
      <c r="L15" s="57">
        <v>0.10539999999999999</v>
      </c>
      <c r="M15" s="57">
        <f t="shared" si="0"/>
        <v>1.4228999999999998</v>
      </c>
      <c r="N15" s="57">
        <v>0</v>
      </c>
      <c r="O15" s="58">
        <f t="shared" si="1"/>
        <v>0.47429999999999994</v>
      </c>
      <c r="P15" s="27">
        <v>0</v>
      </c>
      <c r="Q15" s="90">
        <f t="shared" si="2"/>
        <v>0.79049999999999987</v>
      </c>
      <c r="R15" s="91">
        <f t="shared" si="3"/>
        <v>0.26349999999999996</v>
      </c>
      <c r="S15" s="392">
        <f t="shared" si="8"/>
        <v>0.79049999999999987</v>
      </c>
      <c r="T15" s="91">
        <f t="shared" si="9"/>
        <v>0.26350000000000001</v>
      </c>
      <c r="U15" s="90">
        <f t="shared" si="12"/>
        <v>1.0539999999999998</v>
      </c>
      <c r="V15" s="23">
        <v>40</v>
      </c>
      <c r="W15" s="11">
        <v>1</v>
      </c>
      <c r="X15" s="11">
        <v>0</v>
      </c>
      <c r="Y15" s="12">
        <v>2</v>
      </c>
      <c r="Z15" s="27">
        <v>0</v>
      </c>
      <c r="AA15" s="23">
        <v>10</v>
      </c>
      <c r="AB15" s="11">
        <v>0.17</v>
      </c>
      <c r="AC15" s="11">
        <v>0</v>
      </c>
      <c r="AD15" s="12">
        <v>0.5</v>
      </c>
      <c r="AE15" s="9">
        <v>0</v>
      </c>
      <c r="AF15" s="258">
        <f t="shared" si="4"/>
        <v>2.8505429999999996</v>
      </c>
      <c r="AG15" s="34">
        <f t="shared" si="5"/>
        <v>2.3714999999999997</v>
      </c>
      <c r="AH15" s="12">
        <f t="shared" si="6"/>
        <v>0.479043</v>
      </c>
      <c r="AI15" s="260">
        <f t="shared" si="7"/>
        <v>2.8505429999999996</v>
      </c>
      <c r="AJ15" s="406"/>
      <c r="AM15" s="80"/>
    </row>
    <row r="16" spans="1:39" ht="15.75" x14ac:dyDescent="0.25">
      <c r="A16" s="9" t="s">
        <v>409</v>
      </c>
      <c r="B16" s="10" t="s">
        <v>85</v>
      </c>
      <c r="C16" s="10" t="s">
        <v>48</v>
      </c>
      <c r="D16" s="10" t="s">
        <v>780</v>
      </c>
      <c r="E16" s="10" t="s">
        <v>246</v>
      </c>
      <c r="F16" s="10" t="s">
        <v>247</v>
      </c>
      <c r="G16" s="10" t="s">
        <v>248</v>
      </c>
      <c r="H16" s="67">
        <v>6</v>
      </c>
      <c r="I16" s="57">
        <f t="shared" si="10"/>
        <v>2.8505429999999996</v>
      </c>
      <c r="J16" s="57">
        <f t="shared" si="11"/>
        <v>2.850543</v>
      </c>
      <c r="K16" s="404" t="s">
        <v>249</v>
      </c>
      <c r="L16" s="57">
        <v>0.10539999999999999</v>
      </c>
      <c r="M16" s="57">
        <f t="shared" si="0"/>
        <v>1.4228999999999998</v>
      </c>
      <c r="N16" s="57">
        <v>0</v>
      </c>
      <c r="O16" s="58">
        <f t="shared" si="1"/>
        <v>0.47429999999999994</v>
      </c>
      <c r="P16" s="27">
        <v>0</v>
      </c>
      <c r="Q16" s="90">
        <f t="shared" si="2"/>
        <v>0.79049999999999987</v>
      </c>
      <c r="R16" s="91">
        <f t="shared" si="3"/>
        <v>0.26349999999999996</v>
      </c>
      <c r="S16" s="392">
        <f t="shared" si="8"/>
        <v>0.79049999999999987</v>
      </c>
      <c r="T16" s="91">
        <f t="shared" si="9"/>
        <v>0.26350000000000001</v>
      </c>
      <c r="U16" s="90">
        <f t="shared" si="12"/>
        <v>1.0539999999999998</v>
      </c>
      <c r="V16" s="23">
        <v>40</v>
      </c>
      <c r="W16" s="11">
        <v>1</v>
      </c>
      <c r="X16" s="11">
        <v>0</v>
      </c>
      <c r="Y16" s="12">
        <v>2</v>
      </c>
      <c r="Z16" s="27">
        <v>0</v>
      </c>
      <c r="AA16" s="23">
        <v>10</v>
      </c>
      <c r="AB16" s="11">
        <v>0.17</v>
      </c>
      <c r="AC16" s="11">
        <v>0</v>
      </c>
      <c r="AD16" s="12">
        <v>0.5</v>
      </c>
      <c r="AE16" s="9">
        <v>0</v>
      </c>
      <c r="AF16" s="258">
        <f t="shared" si="4"/>
        <v>2.8505429999999996</v>
      </c>
      <c r="AG16" s="34">
        <f t="shared" si="5"/>
        <v>2.3714999999999997</v>
      </c>
      <c r="AH16" s="12">
        <f t="shared" si="6"/>
        <v>0.479043</v>
      </c>
      <c r="AI16" s="260">
        <f t="shared" si="7"/>
        <v>2.8505429999999996</v>
      </c>
      <c r="AJ16" s="406"/>
      <c r="AK16" s="202"/>
      <c r="AL16" s="394"/>
      <c r="AM16" s="80"/>
    </row>
    <row r="17" spans="1:38" ht="15.75" x14ac:dyDescent="0.25">
      <c r="A17" s="9" t="s">
        <v>409</v>
      </c>
      <c r="B17" s="10" t="s">
        <v>8</v>
      </c>
      <c r="C17" s="10" t="s">
        <v>48</v>
      </c>
      <c r="D17" s="10" t="s">
        <v>780</v>
      </c>
      <c r="E17" s="10" t="s">
        <v>246</v>
      </c>
      <c r="F17" s="10" t="s">
        <v>247</v>
      </c>
      <c r="G17" s="10" t="s">
        <v>248</v>
      </c>
      <c r="H17" s="67">
        <v>6</v>
      </c>
      <c r="I17" s="57">
        <f t="shared" si="10"/>
        <v>4.0268069999999998</v>
      </c>
      <c r="J17" s="57">
        <f t="shared" si="11"/>
        <v>4.0268070000000007</v>
      </c>
      <c r="K17" s="404" t="s">
        <v>249</v>
      </c>
      <c r="L17" s="57">
        <v>0.10539999999999999</v>
      </c>
      <c r="M17" s="57">
        <f t="shared" si="0"/>
        <v>1.4228999999999998</v>
      </c>
      <c r="N17" s="57">
        <v>0</v>
      </c>
      <c r="O17" s="58">
        <f t="shared" si="1"/>
        <v>0.47429999999999994</v>
      </c>
      <c r="P17" s="27">
        <v>0</v>
      </c>
      <c r="Q17" s="90">
        <f t="shared" si="2"/>
        <v>0.79049999999999987</v>
      </c>
      <c r="R17" s="91">
        <f t="shared" si="3"/>
        <v>0.26349999999999996</v>
      </c>
      <c r="S17" s="392">
        <f t="shared" si="8"/>
        <v>0.79049999999999987</v>
      </c>
      <c r="T17" s="91">
        <f t="shared" si="9"/>
        <v>0.26350000000000001</v>
      </c>
      <c r="U17" s="90">
        <f t="shared" si="12"/>
        <v>1.0539999999999998</v>
      </c>
      <c r="V17" s="23">
        <v>80</v>
      </c>
      <c r="W17" s="11">
        <v>1</v>
      </c>
      <c r="X17" s="11">
        <v>0</v>
      </c>
      <c r="Y17" s="12">
        <v>4</v>
      </c>
      <c r="Z17" s="27">
        <v>0</v>
      </c>
      <c r="AA17" s="23">
        <v>10</v>
      </c>
      <c r="AB17" s="11">
        <v>0.33</v>
      </c>
      <c r="AC17" s="11">
        <v>0</v>
      </c>
      <c r="AD17" s="12">
        <v>0.5</v>
      </c>
      <c r="AE17" s="9">
        <v>0</v>
      </c>
      <c r="AF17" s="258">
        <f t="shared" si="4"/>
        <v>4.0268069999999998</v>
      </c>
      <c r="AG17" s="34">
        <f t="shared" si="5"/>
        <v>3.3200999999999996</v>
      </c>
      <c r="AH17" s="12">
        <f t="shared" si="6"/>
        <v>0.70670699999999997</v>
      </c>
      <c r="AI17" s="260">
        <f t="shared" si="7"/>
        <v>4.0268069999999998</v>
      </c>
      <c r="AJ17" s="406"/>
      <c r="AK17" s="95"/>
      <c r="AL17" s="93"/>
    </row>
    <row r="18" spans="1:38" x14ac:dyDescent="0.2">
      <c r="A18" s="9" t="s">
        <v>492</v>
      </c>
      <c r="B18" s="10" t="s">
        <v>14</v>
      </c>
      <c r="C18" s="10" t="s">
        <v>48</v>
      </c>
      <c r="D18" s="10" t="s">
        <v>780</v>
      </c>
      <c r="E18" s="10" t="s">
        <v>246</v>
      </c>
      <c r="F18" s="10" t="s">
        <v>247</v>
      </c>
      <c r="G18" s="10" t="s">
        <v>248</v>
      </c>
      <c r="H18" s="67">
        <v>6</v>
      </c>
      <c r="I18" s="57">
        <f t="shared" si="10"/>
        <v>22.178493000000003</v>
      </c>
      <c r="J18" s="57">
        <f t="shared" si="11"/>
        <v>22.178492999999996</v>
      </c>
      <c r="K18" s="404" t="s">
        <v>249</v>
      </c>
      <c r="L18" s="57">
        <v>0.39460000000000001</v>
      </c>
      <c r="M18" s="57">
        <f t="shared" si="0"/>
        <v>5.3270999999999997</v>
      </c>
      <c r="N18" s="57">
        <v>0</v>
      </c>
      <c r="O18" s="58">
        <f t="shared" si="1"/>
        <v>1.7757000000000001</v>
      </c>
      <c r="P18" s="27">
        <v>0</v>
      </c>
      <c r="Q18" s="90">
        <f t="shared" si="2"/>
        <v>2.9595000000000002</v>
      </c>
      <c r="R18" s="91">
        <f t="shared" si="3"/>
        <v>0.98650000000000004</v>
      </c>
      <c r="S18" s="392">
        <f t="shared" si="8"/>
        <v>2.9594999999999998</v>
      </c>
      <c r="T18" s="91">
        <f t="shared" si="9"/>
        <v>0.98649999999999993</v>
      </c>
      <c r="U18" s="90">
        <f t="shared" si="12"/>
        <v>3.9459999999999997</v>
      </c>
      <c r="V18" s="23">
        <v>100</v>
      </c>
      <c r="W18" s="11">
        <v>2</v>
      </c>
      <c r="X18" s="11">
        <v>0</v>
      </c>
      <c r="Y18" s="12">
        <v>5</v>
      </c>
      <c r="Z18" s="27">
        <v>0</v>
      </c>
      <c r="AA18" s="23">
        <v>10</v>
      </c>
      <c r="AB18" s="11">
        <v>0.33</v>
      </c>
      <c r="AC18" s="11">
        <v>0</v>
      </c>
      <c r="AD18" s="12">
        <v>0.5</v>
      </c>
      <c r="AE18" s="9">
        <v>0</v>
      </c>
      <c r="AF18" s="258">
        <f t="shared" si="4"/>
        <v>22.178493000000003</v>
      </c>
      <c r="AG18" s="34">
        <f t="shared" si="5"/>
        <v>19.532699999999998</v>
      </c>
      <c r="AH18" s="12">
        <f t="shared" si="6"/>
        <v>2.6457930000000003</v>
      </c>
      <c r="AI18" s="260">
        <f t="shared" si="7"/>
        <v>22.178493000000003</v>
      </c>
      <c r="AJ18" s="406"/>
      <c r="AL18" s="197"/>
    </row>
    <row r="19" spans="1:38" x14ac:dyDescent="0.2">
      <c r="A19" s="9" t="s">
        <v>492</v>
      </c>
      <c r="B19" s="10" t="s">
        <v>80</v>
      </c>
      <c r="C19" s="10" t="s">
        <v>48</v>
      </c>
      <c r="D19" s="10" t="s">
        <v>780</v>
      </c>
      <c r="E19" s="10" t="s">
        <v>246</v>
      </c>
      <c r="F19" s="10" t="s">
        <v>247</v>
      </c>
      <c r="G19" s="10" t="s">
        <v>248</v>
      </c>
      <c r="H19" s="67">
        <v>6</v>
      </c>
      <c r="I19" s="57">
        <f t="shared" si="10"/>
        <v>10.671956999999999</v>
      </c>
      <c r="J19" s="57">
        <f t="shared" si="11"/>
        <v>10.671956999999999</v>
      </c>
      <c r="K19" s="404" t="s">
        <v>249</v>
      </c>
      <c r="L19" s="57">
        <v>0.39460000000000001</v>
      </c>
      <c r="M19" s="57">
        <f t="shared" si="0"/>
        <v>5.3270999999999997</v>
      </c>
      <c r="N19" s="57">
        <v>0</v>
      </c>
      <c r="O19" s="58">
        <f t="shared" si="1"/>
        <v>1.7757000000000001</v>
      </c>
      <c r="P19" s="27">
        <v>0</v>
      </c>
      <c r="Q19" s="90">
        <f t="shared" si="2"/>
        <v>2.9595000000000002</v>
      </c>
      <c r="R19" s="91">
        <f t="shared" si="3"/>
        <v>0.98650000000000004</v>
      </c>
      <c r="S19" s="392">
        <f t="shared" si="8"/>
        <v>2.9594999999999998</v>
      </c>
      <c r="T19" s="91">
        <f t="shared" si="9"/>
        <v>0.98649999999999993</v>
      </c>
      <c r="U19" s="90">
        <f t="shared" si="12"/>
        <v>3.9459999999999997</v>
      </c>
      <c r="V19" s="23">
        <v>40</v>
      </c>
      <c r="W19" s="11">
        <v>1</v>
      </c>
      <c r="X19" s="11">
        <v>0</v>
      </c>
      <c r="Y19" s="12">
        <v>2</v>
      </c>
      <c r="Z19" s="27">
        <v>0</v>
      </c>
      <c r="AA19" s="23">
        <v>10</v>
      </c>
      <c r="AB19" s="11">
        <v>0.17</v>
      </c>
      <c r="AC19" s="11">
        <v>0</v>
      </c>
      <c r="AD19" s="12">
        <v>0.5</v>
      </c>
      <c r="AE19" s="9">
        <v>0</v>
      </c>
      <c r="AF19" s="258">
        <f t="shared" si="4"/>
        <v>10.671956999999999</v>
      </c>
      <c r="AG19" s="34">
        <f t="shared" si="5"/>
        <v>8.8784999999999989</v>
      </c>
      <c r="AH19" s="12">
        <f t="shared" si="6"/>
        <v>1.7934570000000001</v>
      </c>
      <c r="AI19" s="260">
        <f t="shared" si="7"/>
        <v>10.671956999999999</v>
      </c>
      <c r="AJ19" s="406"/>
    </row>
    <row r="20" spans="1:38" x14ac:dyDescent="0.2">
      <c r="A20" s="9" t="s">
        <v>492</v>
      </c>
      <c r="B20" s="10" t="s">
        <v>85</v>
      </c>
      <c r="C20" s="10" t="s">
        <v>48</v>
      </c>
      <c r="D20" s="10" t="s">
        <v>780</v>
      </c>
      <c r="E20" s="10" t="s">
        <v>246</v>
      </c>
      <c r="F20" s="10" t="s">
        <v>247</v>
      </c>
      <c r="G20" s="10" t="s">
        <v>248</v>
      </c>
      <c r="H20" s="67">
        <v>6</v>
      </c>
      <c r="I20" s="57">
        <f t="shared" si="10"/>
        <v>10.671956999999999</v>
      </c>
      <c r="J20" s="57">
        <f t="shared" si="11"/>
        <v>10.671956999999999</v>
      </c>
      <c r="K20" s="404" t="s">
        <v>249</v>
      </c>
      <c r="L20" s="57">
        <v>0.39460000000000001</v>
      </c>
      <c r="M20" s="57">
        <f t="shared" si="0"/>
        <v>5.3270999999999997</v>
      </c>
      <c r="N20" s="57">
        <v>0</v>
      </c>
      <c r="O20" s="58">
        <f t="shared" si="1"/>
        <v>1.7757000000000001</v>
      </c>
      <c r="P20" s="27">
        <v>0</v>
      </c>
      <c r="Q20" s="90">
        <f t="shared" si="2"/>
        <v>2.9595000000000002</v>
      </c>
      <c r="R20" s="91">
        <f t="shared" si="3"/>
        <v>0.98650000000000004</v>
      </c>
      <c r="S20" s="392">
        <f t="shared" si="8"/>
        <v>2.9594999999999998</v>
      </c>
      <c r="T20" s="91">
        <f t="shared" si="9"/>
        <v>0.98649999999999993</v>
      </c>
      <c r="U20" s="90">
        <f t="shared" si="12"/>
        <v>3.9459999999999997</v>
      </c>
      <c r="V20" s="23">
        <v>40</v>
      </c>
      <c r="W20" s="11">
        <v>1</v>
      </c>
      <c r="X20" s="11">
        <v>0</v>
      </c>
      <c r="Y20" s="12">
        <v>2</v>
      </c>
      <c r="Z20" s="27">
        <v>0</v>
      </c>
      <c r="AA20" s="23">
        <v>10</v>
      </c>
      <c r="AB20" s="11">
        <v>0.17</v>
      </c>
      <c r="AC20" s="11">
        <v>0</v>
      </c>
      <c r="AD20" s="12">
        <v>0.5</v>
      </c>
      <c r="AE20" s="9">
        <v>0</v>
      </c>
      <c r="AF20" s="258">
        <f t="shared" si="4"/>
        <v>10.671956999999999</v>
      </c>
      <c r="AG20" s="34">
        <f t="shared" si="5"/>
        <v>8.8784999999999989</v>
      </c>
      <c r="AH20" s="12">
        <f t="shared" si="6"/>
        <v>1.7934570000000001</v>
      </c>
      <c r="AI20" s="260">
        <f t="shared" si="7"/>
        <v>10.671956999999999</v>
      </c>
      <c r="AJ20" s="406"/>
    </row>
    <row r="21" spans="1:38" x14ac:dyDescent="0.2">
      <c r="A21" s="9" t="s">
        <v>492</v>
      </c>
      <c r="B21" s="10" t="s">
        <v>8</v>
      </c>
      <c r="C21" s="10" t="s">
        <v>48</v>
      </c>
      <c r="D21" s="10" t="s">
        <v>780</v>
      </c>
      <c r="E21" s="10" t="s">
        <v>246</v>
      </c>
      <c r="F21" s="10" t="s">
        <v>247</v>
      </c>
      <c r="G21" s="10" t="s">
        <v>248</v>
      </c>
      <c r="H21" s="67">
        <v>6</v>
      </c>
      <c r="I21" s="57">
        <f t="shared" si="10"/>
        <v>15.075693000000001</v>
      </c>
      <c r="J21" s="57">
        <f t="shared" si="11"/>
        <v>15.075692999999999</v>
      </c>
      <c r="K21" s="404" t="s">
        <v>249</v>
      </c>
      <c r="L21" s="57">
        <v>0.39460000000000001</v>
      </c>
      <c r="M21" s="57">
        <f t="shared" si="0"/>
        <v>5.3270999999999997</v>
      </c>
      <c r="N21" s="57">
        <v>0</v>
      </c>
      <c r="O21" s="58">
        <f t="shared" si="1"/>
        <v>1.7757000000000001</v>
      </c>
      <c r="P21" s="27">
        <v>0</v>
      </c>
      <c r="Q21" s="90">
        <f t="shared" si="2"/>
        <v>2.9595000000000002</v>
      </c>
      <c r="R21" s="91">
        <f t="shared" si="3"/>
        <v>0.98650000000000004</v>
      </c>
      <c r="S21" s="392">
        <f t="shared" si="8"/>
        <v>2.9594999999999998</v>
      </c>
      <c r="T21" s="91">
        <f t="shared" si="9"/>
        <v>0.98649999999999993</v>
      </c>
      <c r="U21" s="90">
        <f t="shared" si="12"/>
        <v>3.9459999999999997</v>
      </c>
      <c r="V21" s="23">
        <v>80</v>
      </c>
      <c r="W21" s="11">
        <v>1</v>
      </c>
      <c r="X21" s="11">
        <v>0</v>
      </c>
      <c r="Y21" s="12">
        <v>4</v>
      </c>
      <c r="Z21" s="27">
        <v>0</v>
      </c>
      <c r="AA21" s="23">
        <v>10</v>
      </c>
      <c r="AB21" s="11">
        <v>0.33</v>
      </c>
      <c r="AC21" s="11">
        <v>0</v>
      </c>
      <c r="AD21" s="12">
        <v>0.5</v>
      </c>
      <c r="AE21" s="9">
        <v>0</v>
      </c>
      <c r="AF21" s="258">
        <f t="shared" si="4"/>
        <v>15.075693000000001</v>
      </c>
      <c r="AG21" s="34">
        <f t="shared" si="5"/>
        <v>12.4299</v>
      </c>
      <c r="AH21" s="12">
        <f t="shared" si="6"/>
        <v>2.6457930000000003</v>
      </c>
      <c r="AI21" s="260">
        <f t="shared" si="7"/>
        <v>15.075693000000001</v>
      </c>
      <c r="AJ21" s="406"/>
    </row>
    <row r="22" spans="1:38" x14ac:dyDescent="0.2">
      <c r="A22" s="9" t="s">
        <v>369</v>
      </c>
      <c r="B22" s="10" t="s">
        <v>14</v>
      </c>
      <c r="C22" s="10" t="s">
        <v>48</v>
      </c>
      <c r="D22" s="10" t="s">
        <v>780</v>
      </c>
      <c r="E22" s="10" t="s">
        <v>370</v>
      </c>
      <c r="F22" s="10" t="s">
        <v>371</v>
      </c>
      <c r="G22" s="10" t="s">
        <v>372</v>
      </c>
      <c r="H22" s="67">
        <v>6</v>
      </c>
      <c r="I22" s="57">
        <f t="shared" si="10"/>
        <v>74.97</v>
      </c>
      <c r="J22" s="57">
        <f t="shared" si="11"/>
        <v>74.97</v>
      </c>
      <c r="K22" s="404" t="s">
        <v>47</v>
      </c>
      <c r="L22" s="57">
        <v>1</v>
      </c>
      <c r="M22" s="57">
        <v>9</v>
      </c>
      <c r="N22" s="57">
        <v>0</v>
      </c>
      <c r="O22" s="58">
        <v>9</v>
      </c>
      <c r="P22" s="27">
        <v>0</v>
      </c>
      <c r="Q22" s="90">
        <f t="shared" si="2"/>
        <v>5</v>
      </c>
      <c r="R22" s="91">
        <f t="shared" si="3"/>
        <v>5</v>
      </c>
      <c r="S22" s="392">
        <f t="shared" si="8"/>
        <v>5</v>
      </c>
      <c r="T22" s="91">
        <f t="shared" si="9"/>
        <v>5</v>
      </c>
      <c r="U22" s="90">
        <f t="shared" si="12"/>
        <v>10</v>
      </c>
      <c r="V22" s="23">
        <v>100</v>
      </c>
      <c r="W22" s="11">
        <v>2</v>
      </c>
      <c r="X22" s="11">
        <v>0</v>
      </c>
      <c r="Y22" s="12">
        <v>5</v>
      </c>
      <c r="Z22" s="27">
        <v>0</v>
      </c>
      <c r="AA22" s="23">
        <v>20</v>
      </c>
      <c r="AB22" s="11">
        <v>0.33</v>
      </c>
      <c r="AC22" s="11">
        <v>0</v>
      </c>
      <c r="AD22" s="12">
        <v>1</v>
      </c>
      <c r="AE22" s="9">
        <v>0</v>
      </c>
      <c r="AF22" s="258">
        <f t="shared" si="4"/>
        <v>74.97</v>
      </c>
      <c r="AG22" s="34">
        <f t="shared" si="5"/>
        <v>63</v>
      </c>
      <c r="AH22" s="12">
        <f t="shared" si="6"/>
        <v>11.97</v>
      </c>
      <c r="AI22" s="260">
        <f t="shared" si="7"/>
        <v>74.97</v>
      </c>
      <c r="AJ22" s="406"/>
    </row>
    <row r="23" spans="1:38" x14ac:dyDescent="0.2">
      <c r="A23" s="9" t="s">
        <v>369</v>
      </c>
      <c r="B23" s="10" t="s">
        <v>80</v>
      </c>
      <c r="C23" s="10" t="s">
        <v>48</v>
      </c>
      <c r="D23" s="10" t="s">
        <v>780</v>
      </c>
      <c r="E23" s="10" t="s">
        <v>370</v>
      </c>
      <c r="F23" s="10" t="s">
        <v>371</v>
      </c>
      <c r="G23" s="10" t="s">
        <v>372</v>
      </c>
      <c r="H23" s="67">
        <v>6</v>
      </c>
      <c r="I23" s="57">
        <f t="shared" si="10"/>
        <v>33.03</v>
      </c>
      <c r="J23" s="57">
        <f t="shared" si="11"/>
        <v>33.03</v>
      </c>
      <c r="K23" s="404" t="s">
        <v>47</v>
      </c>
      <c r="L23" s="57">
        <v>1</v>
      </c>
      <c r="M23" s="57">
        <v>9</v>
      </c>
      <c r="N23" s="57">
        <v>0</v>
      </c>
      <c r="O23" s="58">
        <v>9</v>
      </c>
      <c r="P23" s="27">
        <v>0</v>
      </c>
      <c r="Q23" s="90">
        <f t="shared" si="2"/>
        <v>5</v>
      </c>
      <c r="R23" s="91">
        <f t="shared" si="3"/>
        <v>5</v>
      </c>
      <c r="S23" s="392">
        <f t="shared" si="8"/>
        <v>5</v>
      </c>
      <c r="T23" s="91">
        <f t="shared" si="9"/>
        <v>5</v>
      </c>
      <c r="U23" s="90">
        <f t="shared" si="12"/>
        <v>10</v>
      </c>
      <c r="V23" s="23">
        <v>40</v>
      </c>
      <c r="W23" s="11">
        <v>1</v>
      </c>
      <c r="X23" s="11">
        <v>0</v>
      </c>
      <c r="Y23" s="12">
        <v>2</v>
      </c>
      <c r="Z23" s="27">
        <v>0</v>
      </c>
      <c r="AA23" s="23">
        <v>10</v>
      </c>
      <c r="AB23" s="11">
        <v>0.17</v>
      </c>
      <c r="AC23" s="11">
        <v>0</v>
      </c>
      <c r="AD23" s="12">
        <v>0.5</v>
      </c>
      <c r="AE23" s="9">
        <v>0</v>
      </c>
      <c r="AF23" s="258">
        <f t="shared" si="4"/>
        <v>33.03</v>
      </c>
      <c r="AG23" s="34">
        <f t="shared" si="5"/>
        <v>27</v>
      </c>
      <c r="AH23" s="12">
        <f t="shared" si="6"/>
        <v>6.03</v>
      </c>
      <c r="AI23" s="260">
        <f t="shared" si="7"/>
        <v>33.03</v>
      </c>
      <c r="AJ23" s="406"/>
    </row>
    <row r="24" spans="1:38" x14ac:dyDescent="0.2">
      <c r="A24" s="9" t="s">
        <v>369</v>
      </c>
      <c r="B24" s="10" t="s">
        <v>85</v>
      </c>
      <c r="C24" s="10" t="s">
        <v>48</v>
      </c>
      <c r="D24" s="10" t="s">
        <v>780</v>
      </c>
      <c r="E24" s="10" t="s">
        <v>370</v>
      </c>
      <c r="F24" s="10" t="s">
        <v>371</v>
      </c>
      <c r="G24" s="10" t="s">
        <v>372</v>
      </c>
      <c r="H24" s="67">
        <v>6</v>
      </c>
      <c r="I24" s="57">
        <f t="shared" si="10"/>
        <v>24.03</v>
      </c>
      <c r="J24" s="57">
        <f t="shared" si="11"/>
        <v>24.03</v>
      </c>
      <c r="K24" s="404" t="s">
        <v>47</v>
      </c>
      <c r="L24" s="57">
        <v>1</v>
      </c>
      <c r="M24" s="57">
        <v>9</v>
      </c>
      <c r="N24" s="57">
        <v>0</v>
      </c>
      <c r="O24" s="58">
        <v>9</v>
      </c>
      <c r="P24" s="27">
        <v>0</v>
      </c>
      <c r="Q24" s="90">
        <f t="shared" si="2"/>
        <v>5</v>
      </c>
      <c r="R24" s="91">
        <f t="shared" si="3"/>
        <v>5</v>
      </c>
      <c r="S24" s="392">
        <f t="shared" si="8"/>
        <v>5</v>
      </c>
      <c r="T24" s="91">
        <f t="shared" si="9"/>
        <v>5</v>
      </c>
      <c r="U24" s="90">
        <f t="shared" si="12"/>
        <v>10</v>
      </c>
      <c r="V24" s="23">
        <v>40</v>
      </c>
      <c r="W24" s="11">
        <v>1</v>
      </c>
      <c r="X24" s="11">
        <v>0</v>
      </c>
      <c r="Y24" s="12">
        <v>1</v>
      </c>
      <c r="Z24" s="27">
        <v>0</v>
      </c>
      <c r="AA24" s="380">
        <v>10</v>
      </c>
      <c r="AB24" s="381">
        <v>0.17</v>
      </c>
      <c r="AC24" s="381">
        <v>0</v>
      </c>
      <c r="AD24" s="382">
        <v>0.5</v>
      </c>
      <c r="AE24" s="9">
        <v>0</v>
      </c>
      <c r="AF24" s="258">
        <f t="shared" si="4"/>
        <v>24.03</v>
      </c>
      <c r="AG24" s="34">
        <f t="shared" si="5"/>
        <v>18</v>
      </c>
      <c r="AH24" s="12">
        <f t="shared" si="6"/>
        <v>6.03</v>
      </c>
      <c r="AI24" s="260">
        <f t="shared" si="7"/>
        <v>24.03</v>
      </c>
      <c r="AJ24" s="406"/>
    </row>
    <row r="25" spans="1:38" ht="15.75" x14ac:dyDescent="0.25">
      <c r="A25" s="17" t="s">
        <v>369</v>
      </c>
      <c r="B25" s="18" t="s">
        <v>8</v>
      </c>
      <c r="C25" s="18" t="s">
        <v>48</v>
      </c>
      <c r="D25" s="10" t="s">
        <v>780</v>
      </c>
      <c r="E25" s="18" t="s">
        <v>370</v>
      </c>
      <c r="F25" s="18" t="s">
        <v>371</v>
      </c>
      <c r="G25" s="18" t="s">
        <v>372</v>
      </c>
      <c r="H25" s="83">
        <v>6</v>
      </c>
      <c r="I25" s="57">
        <f t="shared" si="10"/>
        <v>56.97</v>
      </c>
      <c r="J25" s="57">
        <f t="shared" si="11"/>
        <v>56.97</v>
      </c>
      <c r="K25" s="414" t="s">
        <v>47</v>
      </c>
      <c r="L25" s="55">
        <v>1</v>
      </c>
      <c r="M25" s="55">
        <v>9</v>
      </c>
      <c r="N25" s="55">
        <v>0</v>
      </c>
      <c r="O25" s="56">
        <v>9</v>
      </c>
      <c r="P25" s="26">
        <v>0</v>
      </c>
      <c r="Q25" s="72">
        <f t="shared" si="2"/>
        <v>5</v>
      </c>
      <c r="R25" s="89">
        <f t="shared" si="3"/>
        <v>5</v>
      </c>
      <c r="S25" s="392">
        <f t="shared" si="8"/>
        <v>5</v>
      </c>
      <c r="T25" s="91">
        <f t="shared" si="9"/>
        <v>5</v>
      </c>
      <c r="U25" s="90">
        <f t="shared" si="12"/>
        <v>10</v>
      </c>
      <c r="V25" s="21">
        <v>80</v>
      </c>
      <c r="W25" s="19">
        <v>1</v>
      </c>
      <c r="X25" s="19">
        <v>0</v>
      </c>
      <c r="Y25" s="22">
        <v>4</v>
      </c>
      <c r="Z25" s="26">
        <v>0</v>
      </c>
      <c r="AA25" s="21">
        <v>10</v>
      </c>
      <c r="AB25" s="19">
        <v>0.33</v>
      </c>
      <c r="AC25" s="19">
        <v>0</v>
      </c>
      <c r="AD25" s="22">
        <v>1</v>
      </c>
      <c r="AE25" s="29">
        <v>0</v>
      </c>
      <c r="AF25" s="62">
        <f t="shared" si="4"/>
        <v>56.97</v>
      </c>
      <c r="AG25" s="33">
        <f t="shared" si="5"/>
        <v>45</v>
      </c>
      <c r="AH25" s="22">
        <f t="shared" si="6"/>
        <v>11.97</v>
      </c>
      <c r="AI25" s="74">
        <f t="shared" si="7"/>
        <v>56.97</v>
      </c>
      <c r="AJ25" s="406"/>
      <c r="AK25" s="94" t="s">
        <v>565</v>
      </c>
      <c r="AL25" s="340">
        <v>0.54</v>
      </c>
    </row>
    <row r="26" spans="1:38" ht="15.75" x14ac:dyDescent="0.25">
      <c r="A26" s="103" t="s">
        <v>581</v>
      </c>
      <c r="B26" s="10" t="s">
        <v>14</v>
      </c>
      <c r="C26" s="10" t="s">
        <v>48</v>
      </c>
      <c r="D26" s="10" t="s">
        <v>780</v>
      </c>
      <c r="E26" s="10" t="s">
        <v>467</v>
      </c>
      <c r="F26" s="10" t="s">
        <v>468</v>
      </c>
      <c r="G26" s="10" t="s">
        <v>469</v>
      </c>
      <c r="H26" s="67">
        <v>6</v>
      </c>
      <c r="I26" s="57">
        <f t="shared" si="10"/>
        <v>54</v>
      </c>
      <c r="J26" s="57">
        <f t="shared" si="11"/>
        <v>54</v>
      </c>
      <c r="K26" s="404" t="s">
        <v>47</v>
      </c>
      <c r="L26" s="57">
        <v>1</v>
      </c>
      <c r="M26" s="57">
        <v>18</v>
      </c>
      <c r="N26" s="57">
        <v>0</v>
      </c>
      <c r="O26" s="58">
        <v>0</v>
      </c>
      <c r="P26" s="27">
        <v>0</v>
      </c>
      <c r="Q26" s="90">
        <f t="shared" si="2"/>
        <v>10</v>
      </c>
      <c r="R26" s="91">
        <f t="shared" si="3"/>
        <v>0</v>
      </c>
      <c r="S26" s="392">
        <f t="shared" si="8"/>
        <v>10</v>
      </c>
      <c r="T26" s="91">
        <f t="shared" si="9"/>
        <v>0</v>
      </c>
      <c r="U26" s="90">
        <f t="shared" si="12"/>
        <v>10</v>
      </c>
      <c r="V26" s="23">
        <v>100</v>
      </c>
      <c r="W26" s="11">
        <v>2</v>
      </c>
      <c r="X26" s="11">
        <v>0</v>
      </c>
      <c r="Y26" s="12">
        <v>0</v>
      </c>
      <c r="Z26" s="27">
        <v>0</v>
      </c>
      <c r="AA26" s="23">
        <v>40</v>
      </c>
      <c r="AB26" s="11">
        <v>1</v>
      </c>
      <c r="AC26" s="11">
        <v>0</v>
      </c>
      <c r="AD26" s="12">
        <v>0</v>
      </c>
      <c r="AE26" s="30">
        <v>0</v>
      </c>
      <c r="AF26" s="63">
        <f t="shared" si="4"/>
        <v>54</v>
      </c>
      <c r="AG26" s="34">
        <f t="shared" si="5"/>
        <v>36</v>
      </c>
      <c r="AH26" s="12">
        <f t="shared" si="6"/>
        <v>18</v>
      </c>
      <c r="AI26" s="75">
        <f t="shared" si="7"/>
        <v>54</v>
      </c>
      <c r="AJ26" s="406"/>
      <c r="AK26" s="92" t="s">
        <v>566</v>
      </c>
      <c r="AL26" s="340">
        <v>0.05</v>
      </c>
    </row>
    <row r="27" spans="1:38" ht="15.75" x14ac:dyDescent="0.25">
      <c r="A27" s="103" t="s">
        <v>581</v>
      </c>
      <c r="B27" s="10" t="s">
        <v>14</v>
      </c>
      <c r="C27" s="10" t="s">
        <v>48</v>
      </c>
      <c r="D27" s="10" t="s">
        <v>780</v>
      </c>
      <c r="E27" s="10" t="s">
        <v>467</v>
      </c>
      <c r="F27" s="10" t="s">
        <v>468</v>
      </c>
      <c r="G27" s="10" t="s">
        <v>579</v>
      </c>
      <c r="H27" s="67">
        <v>6</v>
      </c>
      <c r="I27" s="57">
        <f t="shared" si="10"/>
        <v>6.75</v>
      </c>
      <c r="J27" s="57">
        <f t="shared" si="11"/>
        <v>6.75</v>
      </c>
      <c r="K27" s="404" t="s">
        <v>47</v>
      </c>
      <c r="L27" s="57">
        <v>1</v>
      </c>
      <c r="M27" s="57">
        <v>0</v>
      </c>
      <c r="N27" s="57">
        <v>0</v>
      </c>
      <c r="O27" s="58">
        <v>2.25</v>
      </c>
      <c r="P27" s="27">
        <v>0</v>
      </c>
      <c r="Q27" s="90">
        <f t="shared" si="2"/>
        <v>0</v>
      </c>
      <c r="R27" s="91">
        <f t="shared" si="3"/>
        <v>1.25</v>
      </c>
      <c r="S27" s="392">
        <f t="shared" si="8"/>
        <v>0</v>
      </c>
      <c r="T27" s="91">
        <f t="shared" si="9"/>
        <v>1.25</v>
      </c>
      <c r="U27" s="90">
        <f t="shared" si="12"/>
        <v>1.25</v>
      </c>
      <c r="V27" s="23">
        <v>30</v>
      </c>
      <c r="W27" s="11">
        <v>0</v>
      </c>
      <c r="X27" s="11">
        <v>0</v>
      </c>
      <c r="Y27" s="12">
        <v>3</v>
      </c>
      <c r="Z27" s="27">
        <v>0</v>
      </c>
      <c r="AA27" s="23">
        <v>0</v>
      </c>
      <c r="AB27" s="11">
        <v>0</v>
      </c>
      <c r="AC27" s="11">
        <v>0</v>
      </c>
      <c r="AD27" s="12">
        <v>0</v>
      </c>
      <c r="AE27" s="30">
        <v>0</v>
      </c>
      <c r="AF27" s="63">
        <f t="shared" si="4"/>
        <v>6.75</v>
      </c>
      <c r="AG27" s="34">
        <f t="shared" si="5"/>
        <v>6.75</v>
      </c>
      <c r="AH27" s="12">
        <f t="shared" si="6"/>
        <v>0</v>
      </c>
      <c r="AI27" s="75">
        <f t="shared" si="7"/>
        <v>6.75</v>
      </c>
      <c r="AJ27" s="406"/>
      <c r="AK27" s="92" t="s">
        <v>567</v>
      </c>
      <c r="AL27" s="340">
        <v>4</v>
      </c>
    </row>
    <row r="28" spans="1:38" x14ac:dyDescent="0.2">
      <c r="A28" s="103" t="s">
        <v>581</v>
      </c>
      <c r="B28" s="10" t="s">
        <v>80</v>
      </c>
      <c r="C28" s="10" t="s">
        <v>48</v>
      </c>
      <c r="D28" s="10" t="s">
        <v>780</v>
      </c>
      <c r="E28" s="10" t="s">
        <v>467</v>
      </c>
      <c r="F28" s="10" t="s">
        <v>468</v>
      </c>
      <c r="G28" s="10" t="s">
        <v>469</v>
      </c>
      <c r="H28" s="67">
        <v>6</v>
      </c>
      <c r="I28" s="57">
        <f t="shared" si="10"/>
        <v>22.5</v>
      </c>
      <c r="J28" s="57">
        <f t="shared" si="11"/>
        <v>22.5</v>
      </c>
      <c r="K28" s="404" t="s">
        <v>47</v>
      </c>
      <c r="L28" s="57">
        <v>1</v>
      </c>
      <c r="M28" s="57">
        <v>18</v>
      </c>
      <c r="N28" s="57">
        <v>0</v>
      </c>
      <c r="O28" s="58">
        <v>0</v>
      </c>
      <c r="P28" s="27">
        <v>0</v>
      </c>
      <c r="Q28" s="90">
        <f t="shared" si="2"/>
        <v>10</v>
      </c>
      <c r="R28" s="91">
        <f t="shared" si="3"/>
        <v>0</v>
      </c>
      <c r="S28" s="392">
        <f t="shared" si="8"/>
        <v>10</v>
      </c>
      <c r="T28" s="91">
        <f t="shared" si="9"/>
        <v>0</v>
      </c>
      <c r="U28" s="90">
        <f t="shared" si="12"/>
        <v>10</v>
      </c>
      <c r="V28" s="23">
        <v>60</v>
      </c>
      <c r="W28" s="11">
        <v>1</v>
      </c>
      <c r="X28" s="11">
        <v>0</v>
      </c>
      <c r="Y28" s="12">
        <v>0</v>
      </c>
      <c r="Z28" s="27">
        <v>0</v>
      </c>
      <c r="AA28" s="23">
        <v>12</v>
      </c>
      <c r="AB28" s="11">
        <v>0.25</v>
      </c>
      <c r="AC28" s="11">
        <v>0</v>
      </c>
      <c r="AD28" s="12">
        <v>0</v>
      </c>
      <c r="AE28" s="30">
        <v>0</v>
      </c>
      <c r="AF28" s="63">
        <f t="shared" si="4"/>
        <v>22.5</v>
      </c>
      <c r="AG28" s="34">
        <f t="shared" si="5"/>
        <v>18</v>
      </c>
      <c r="AH28" s="12">
        <f t="shared" si="6"/>
        <v>4.5</v>
      </c>
      <c r="AI28" s="75">
        <f t="shared" si="7"/>
        <v>22.5</v>
      </c>
      <c r="AJ28" s="406"/>
      <c r="AK28" s="61" t="s">
        <v>569</v>
      </c>
      <c r="AL28" s="47">
        <f>(AL27-3)*4.5</f>
        <v>4.5</v>
      </c>
    </row>
    <row r="29" spans="1:38" x14ac:dyDescent="0.2">
      <c r="A29" s="103" t="s">
        <v>581</v>
      </c>
      <c r="B29" s="10" t="s">
        <v>85</v>
      </c>
      <c r="C29" s="10" t="s">
        <v>48</v>
      </c>
      <c r="D29" s="10" t="s">
        <v>780</v>
      </c>
      <c r="E29" s="10" t="s">
        <v>467</v>
      </c>
      <c r="F29" s="10" t="s">
        <v>468</v>
      </c>
      <c r="G29" s="10" t="s">
        <v>469</v>
      </c>
      <c r="H29" s="67">
        <v>6</v>
      </c>
      <c r="I29" s="57">
        <f t="shared" si="10"/>
        <v>22.5</v>
      </c>
      <c r="J29" s="57">
        <f t="shared" si="11"/>
        <v>22.5</v>
      </c>
      <c r="K29" s="404" t="s">
        <v>47</v>
      </c>
      <c r="L29" s="57">
        <v>1</v>
      </c>
      <c r="M29" s="57">
        <v>18</v>
      </c>
      <c r="N29" s="57">
        <v>0</v>
      </c>
      <c r="O29" s="58">
        <v>0</v>
      </c>
      <c r="P29" s="27">
        <v>0</v>
      </c>
      <c r="Q29" s="90">
        <f t="shared" si="2"/>
        <v>10</v>
      </c>
      <c r="R29" s="91">
        <f t="shared" si="3"/>
        <v>0</v>
      </c>
      <c r="S29" s="392">
        <f t="shared" si="8"/>
        <v>10</v>
      </c>
      <c r="T29" s="91">
        <f t="shared" si="9"/>
        <v>0</v>
      </c>
      <c r="U29" s="90">
        <f t="shared" si="12"/>
        <v>10</v>
      </c>
      <c r="V29" s="23">
        <v>60</v>
      </c>
      <c r="W29" s="11">
        <v>1</v>
      </c>
      <c r="X29" s="11">
        <v>0</v>
      </c>
      <c r="Y29" s="12">
        <v>0</v>
      </c>
      <c r="Z29" s="27">
        <v>0</v>
      </c>
      <c r="AA29" s="23">
        <v>20</v>
      </c>
      <c r="AB29" s="11">
        <v>0.25</v>
      </c>
      <c r="AC29" s="11">
        <v>0</v>
      </c>
      <c r="AD29" s="12">
        <v>0</v>
      </c>
      <c r="AE29" s="30">
        <v>0</v>
      </c>
      <c r="AF29" s="63">
        <f t="shared" si="4"/>
        <v>22.5</v>
      </c>
      <c r="AG29" s="34">
        <f t="shared" si="5"/>
        <v>18</v>
      </c>
      <c r="AH29" s="12">
        <f t="shared" si="6"/>
        <v>4.5</v>
      </c>
      <c r="AI29" s="75">
        <f t="shared" si="7"/>
        <v>22.5</v>
      </c>
      <c r="AJ29" s="406"/>
    </row>
    <row r="30" spans="1:38" ht="15.75" x14ac:dyDescent="0.25">
      <c r="A30" s="103" t="s">
        <v>581</v>
      </c>
      <c r="B30" s="10" t="s">
        <v>8</v>
      </c>
      <c r="C30" s="10" t="s">
        <v>48</v>
      </c>
      <c r="D30" s="10" t="s">
        <v>780</v>
      </c>
      <c r="E30" s="10" t="s">
        <v>467</v>
      </c>
      <c r="F30" s="10" t="s">
        <v>468</v>
      </c>
      <c r="G30" s="10" t="s">
        <v>469</v>
      </c>
      <c r="H30" s="67">
        <v>6</v>
      </c>
      <c r="I30" s="57">
        <f t="shared" si="10"/>
        <v>27</v>
      </c>
      <c r="J30" s="57">
        <f t="shared" si="11"/>
        <v>27</v>
      </c>
      <c r="K30" s="404" t="s">
        <v>47</v>
      </c>
      <c r="L30" s="57">
        <v>1</v>
      </c>
      <c r="M30" s="57">
        <v>18</v>
      </c>
      <c r="N30" s="57">
        <v>0</v>
      </c>
      <c r="O30" s="58">
        <v>0</v>
      </c>
      <c r="P30" s="27">
        <v>0</v>
      </c>
      <c r="Q30" s="90">
        <f t="shared" si="2"/>
        <v>10</v>
      </c>
      <c r="R30" s="91">
        <f t="shared" si="3"/>
        <v>0</v>
      </c>
      <c r="S30" s="392">
        <f t="shared" si="8"/>
        <v>10</v>
      </c>
      <c r="T30" s="91">
        <f t="shared" si="9"/>
        <v>0</v>
      </c>
      <c r="U30" s="90">
        <f t="shared" si="12"/>
        <v>10</v>
      </c>
      <c r="V30" s="23">
        <v>60</v>
      </c>
      <c r="W30" s="11">
        <v>1</v>
      </c>
      <c r="X30" s="11">
        <v>0</v>
      </c>
      <c r="Y30" s="12">
        <v>0</v>
      </c>
      <c r="Z30" s="27">
        <v>0</v>
      </c>
      <c r="AA30" s="23">
        <v>20</v>
      </c>
      <c r="AB30" s="11">
        <v>0.5</v>
      </c>
      <c r="AC30" s="11">
        <v>0</v>
      </c>
      <c r="AD30" s="12">
        <v>0</v>
      </c>
      <c r="AE30" s="30">
        <v>0</v>
      </c>
      <c r="AF30" s="63">
        <f t="shared" si="4"/>
        <v>27</v>
      </c>
      <c r="AG30" s="34">
        <f t="shared" si="5"/>
        <v>18</v>
      </c>
      <c r="AH30" s="12">
        <f t="shared" si="6"/>
        <v>9</v>
      </c>
      <c r="AI30" s="75">
        <f t="shared" si="7"/>
        <v>27</v>
      </c>
      <c r="AJ30" s="406"/>
      <c r="AK30" s="341" t="s">
        <v>724</v>
      </c>
      <c r="AL30" s="340">
        <f>AL25</f>
        <v>0.54</v>
      </c>
    </row>
    <row r="31" spans="1:38" x14ac:dyDescent="0.2">
      <c r="A31" s="103" t="s">
        <v>581</v>
      </c>
      <c r="B31" s="10" t="s">
        <v>8</v>
      </c>
      <c r="C31" s="10" t="s">
        <v>48</v>
      </c>
      <c r="D31" s="10" t="s">
        <v>780</v>
      </c>
      <c r="E31" s="10" t="s">
        <v>467</v>
      </c>
      <c r="F31" s="10" t="s">
        <v>468</v>
      </c>
      <c r="G31" s="10" t="s">
        <v>579</v>
      </c>
      <c r="H31" s="67">
        <v>6</v>
      </c>
      <c r="I31" s="57">
        <f t="shared" si="10"/>
        <v>6.75</v>
      </c>
      <c r="J31" s="57">
        <f t="shared" si="11"/>
        <v>6.75</v>
      </c>
      <c r="K31" s="404" t="s">
        <v>47</v>
      </c>
      <c r="L31" s="57">
        <v>1</v>
      </c>
      <c r="M31" s="57">
        <v>0</v>
      </c>
      <c r="N31" s="57">
        <v>0</v>
      </c>
      <c r="O31" s="58">
        <v>2.25</v>
      </c>
      <c r="P31" s="27">
        <v>0</v>
      </c>
      <c r="Q31" s="90">
        <f t="shared" si="2"/>
        <v>0</v>
      </c>
      <c r="R31" s="91">
        <f t="shared" si="3"/>
        <v>1.25</v>
      </c>
      <c r="S31" s="392">
        <f t="shared" si="8"/>
        <v>0</v>
      </c>
      <c r="T31" s="91">
        <f t="shared" si="9"/>
        <v>1.25</v>
      </c>
      <c r="U31" s="90">
        <f t="shared" si="12"/>
        <v>1.25</v>
      </c>
      <c r="V31" s="23">
        <v>30</v>
      </c>
      <c r="W31" s="11">
        <v>0</v>
      </c>
      <c r="X31" s="11">
        <v>0</v>
      </c>
      <c r="Y31" s="12">
        <v>3</v>
      </c>
      <c r="Z31" s="27">
        <v>0</v>
      </c>
      <c r="AA31" s="23">
        <v>0</v>
      </c>
      <c r="AB31" s="11">
        <v>0</v>
      </c>
      <c r="AC31" s="11">
        <v>0</v>
      </c>
      <c r="AD31" s="12">
        <v>0</v>
      </c>
      <c r="AE31" s="30">
        <v>0</v>
      </c>
      <c r="AF31" s="63">
        <f t="shared" si="4"/>
        <v>6.75</v>
      </c>
      <c r="AG31" s="34">
        <f t="shared" si="5"/>
        <v>6.75</v>
      </c>
      <c r="AH31" s="12">
        <f t="shared" si="6"/>
        <v>0</v>
      </c>
      <c r="AI31" s="75">
        <f t="shared" si="7"/>
        <v>6.75</v>
      </c>
      <c r="AJ31" s="406"/>
      <c r="AL31" s="47"/>
    </row>
    <row r="32" spans="1:38" x14ac:dyDescent="0.2">
      <c r="A32" s="9" t="s">
        <v>330</v>
      </c>
      <c r="B32" s="10" t="s">
        <v>14</v>
      </c>
      <c r="C32" s="10" t="s">
        <v>48</v>
      </c>
      <c r="D32" s="10" t="s">
        <v>780</v>
      </c>
      <c r="E32" s="10" t="s">
        <v>331</v>
      </c>
      <c r="F32" s="10" t="s">
        <v>332</v>
      </c>
      <c r="G32" s="10" t="s">
        <v>333</v>
      </c>
      <c r="H32" s="67">
        <v>6</v>
      </c>
      <c r="I32" s="57">
        <f t="shared" si="10"/>
        <v>90</v>
      </c>
      <c r="J32" s="57">
        <f t="shared" si="11"/>
        <v>90</v>
      </c>
      <c r="K32" s="404" t="s">
        <v>47</v>
      </c>
      <c r="L32" s="57">
        <v>1</v>
      </c>
      <c r="M32" s="57">
        <v>9</v>
      </c>
      <c r="N32" s="57">
        <v>0</v>
      </c>
      <c r="O32" s="58">
        <v>9</v>
      </c>
      <c r="P32" s="27">
        <v>0</v>
      </c>
      <c r="Q32" s="90">
        <f t="shared" si="2"/>
        <v>5</v>
      </c>
      <c r="R32" s="91">
        <f t="shared" si="3"/>
        <v>5</v>
      </c>
      <c r="S32" s="392">
        <f t="shared" si="8"/>
        <v>5</v>
      </c>
      <c r="T32" s="91">
        <f t="shared" si="9"/>
        <v>5</v>
      </c>
      <c r="U32" s="90">
        <f t="shared" si="12"/>
        <v>10</v>
      </c>
      <c r="V32" s="23">
        <v>100</v>
      </c>
      <c r="W32" s="11">
        <v>2</v>
      </c>
      <c r="X32" s="11">
        <v>0</v>
      </c>
      <c r="Y32" s="12">
        <v>5</v>
      </c>
      <c r="Z32" s="27">
        <v>0</v>
      </c>
      <c r="AA32" s="23">
        <v>40</v>
      </c>
      <c r="AB32" s="11">
        <v>1</v>
      </c>
      <c r="AC32" s="11">
        <v>0</v>
      </c>
      <c r="AD32" s="12">
        <v>2</v>
      </c>
      <c r="AE32" s="30">
        <v>0</v>
      </c>
      <c r="AF32" s="63">
        <f t="shared" si="4"/>
        <v>90</v>
      </c>
      <c r="AG32" s="34">
        <f t="shared" si="5"/>
        <v>63</v>
      </c>
      <c r="AH32" s="12">
        <f t="shared" si="6"/>
        <v>27</v>
      </c>
      <c r="AI32" s="75">
        <f t="shared" si="7"/>
        <v>90</v>
      </c>
      <c r="AJ32" s="406"/>
    </row>
    <row r="33" spans="1:39" x14ac:dyDescent="0.2">
      <c r="A33" s="9" t="s">
        <v>330</v>
      </c>
      <c r="B33" s="10" t="s">
        <v>80</v>
      </c>
      <c r="C33" s="10" t="s">
        <v>48</v>
      </c>
      <c r="D33" s="10" t="s">
        <v>780</v>
      </c>
      <c r="E33" s="10" t="s">
        <v>331</v>
      </c>
      <c r="F33" s="10" t="s">
        <v>332</v>
      </c>
      <c r="G33" s="10" t="s">
        <v>333</v>
      </c>
      <c r="H33" s="67">
        <v>6</v>
      </c>
      <c r="I33" s="57">
        <f t="shared" si="10"/>
        <v>29.25</v>
      </c>
      <c r="J33" s="57">
        <f t="shared" si="11"/>
        <v>29.25</v>
      </c>
      <c r="K33" s="404" t="s">
        <v>47</v>
      </c>
      <c r="L33" s="57">
        <v>1</v>
      </c>
      <c r="M33" s="57">
        <v>9</v>
      </c>
      <c r="N33" s="57">
        <v>0</v>
      </c>
      <c r="O33" s="58">
        <v>9</v>
      </c>
      <c r="P33" s="27">
        <v>0</v>
      </c>
      <c r="Q33" s="90">
        <f t="shared" si="2"/>
        <v>5</v>
      </c>
      <c r="R33" s="91">
        <f t="shared" si="3"/>
        <v>5</v>
      </c>
      <c r="S33" s="392">
        <f t="shared" si="8"/>
        <v>5</v>
      </c>
      <c r="T33" s="91">
        <f t="shared" si="9"/>
        <v>5</v>
      </c>
      <c r="U33" s="90">
        <f t="shared" si="12"/>
        <v>10</v>
      </c>
      <c r="V33" s="23">
        <v>20</v>
      </c>
      <c r="W33" s="11">
        <v>1</v>
      </c>
      <c r="X33" s="11">
        <v>0</v>
      </c>
      <c r="Y33" s="12">
        <v>1</v>
      </c>
      <c r="Z33" s="27">
        <v>0</v>
      </c>
      <c r="AA33" s="23">
        <v>15</v>
      </c>
      <c r="AB33" s="11">
        <v>0.25</v>
      </c>
      <c r="AC33" s="11">
        <v>0</v>
      </c>
      <c r="AD33" s="12">
        <v>1</v>
      </c>
      <c r="AE33" s="30">
        <v>0</v>
      </c>
      <c r="AF33" s="63">
        <f t="shared" si="4"/>
        <v>29.25</v>
      </c>
      <c r="AG33" s="34">
        <f t="shared" si="5"/>
        <v>18</v>
      </c>
      <c r="AH33" s="12">
        <f t="shared" si="6"/>
        <v>11.25</v>
      </c>
      <c r="AI33" s="75">
        <f t="shared" si="7"/>
        <v>29.25</v>
      </c>
      <c r="AJ33" s="406">
        <v>27</v>
      </c>
    </row>
    <row r="34" spans="1:39" x14ac:dyDescent="0.2">
      <c r="A34" s="9" t="s">
        <v>330</v>
      </c>
      <c r="B34" s="10" t="s">
        <v>85</v>
      </c>
      <c r="C34" s="10" t="s">
        <v>48</v>
      </c>
      <c r="D34" s="10" t="s">
        <v>780</v>
      </c>
      <c r="E34" s="10" t="s">
        <v>331</v>
      </c>
      <c r="F34" s="10" t="s">
        <v>332</v>
      </c>
      <c r="G34" s="10" t="s">
        <v>333</v>
      </c>
      <c r="H34" s="67">
        <v>6</v>
      </c>
      <c r="I34" s="57">
        <f t="shared" si="10"/>
        <v>29.25</v>
      </c>
      <c r="J34" s="57">
        <f t="shared" si="11"/>
        <v>29.25</v>
      </c>
      <c r="K34" s="404" t="s">
        <v>47</v>
      </c>
      <c r="L34" s="57">
        <v>1</v>
      </c>
      <c r="M34" s="57">
        <v>9</v>
      </c>
      <c r="N34" s="57">
        <v>0</v>
      </c>
      <c r="O34" s="58">
        <v>9</v>
      </c>
      <c r="P34" s="27">
        <v>0</v>
      </c>
      <c r="Q34" s="90">
        <f t="shared" si="2"/>
        <v>5</v>
      </c>
      <c r="R34" s="91">
        <f t="shared" si="3"/>
        <v>5</v>
      </c>
      <c r="S34" s="392">
        <f t="shared" si="8"/>
        <v>5</v>
      </c>
      <c r="T34" s="91">
        <f t="shared" si="9"/>
        <v>5</v>
      </c>
      <c r="U34" s="90">
        <f t="shared" si="12"/>
        <v>10</v>
      </c>
      <c r="V34" s="23">
        <v>20</v>
      </c>
      <c r="W34" s="11">
        <v>1</v>
      </c>
      <c r="X34" s="11">
        <v>0</v>
      </c>
      <c r="Y34" s="12">
        <v>1</v>
      </c>
      <c r="Z34" s="27">
        <v>0</v>
      </c>
      <c r="AA34" s="23">
        <v>20</v>
      </c>
      <c r="AB34" s="11">
        <v>0.25</v>
      </c>
      <c r="AC34" s="11">
        <v>0</v>
      </c>
      <c r="AD34" s="12">
        <v>1</v>
      </c>
      <c r="AE34" s="30">
        <v>0</v>
      </c>
      <c r="AF34" s="63">
        <f t="shared" si="4"/>
        <v>29.25</v>
      </c>
      <c r="AG34" s="34">
        <f t="shared" si="5"/>
        <v>18</v>
      </c>
      <c r="AH34" s="12">
        <f t="shared" si="6"/>
        <v>11.25</v>
      </c>
      <c r="AI34" s="75">
        <f t="shared" si="7"/>
        <v>29.25</v>
      </c>
      <c r="AJ34" s="406">
        <v>27</v>
      </c>
    </row>
    <row r="35" spans="1:39" x14ac:dyDescent="0.2">
      <c r="A35" s="9" t="s">
        <v>330</v>
      </c>
      <c r="B35" s="10" t="s">
        <v>8</v>
      </c>
      <c r="C35" s="10" t="s">
        <v>48</v>
      </c>
      <c r="D35" s="10" t="s">
        <v>780</v>
      </c>
      <c r="E35" s="10" t="s">
        <v>331</v>
      </c>
      <c r="F35" s="10" t="s">
        <v>332</v>
      </c>
      <c r="G35" s="10" t="s">
        <v>333</v>
      </c>
      <c r="H35" s="67">
        <v>6</v>
      </c>
      <c r="I35" s="57">
        <f t="shared" si="10"/>
        <v>40.5</v>
      </c>
      <c r="J35" s="57">
        <f t="shared" si="11"/>
        <v>40.5</v>
      </c>
      <c r="K35" s="404" t="s">
        <v>47</v>
      </c>
      <c r="L35" s="57">
        <v>1</v>
      </c>
      <c r="M35" s="57">
        <v>9</v>
      </c>
      <c r="N35" s="57">
        <v>0</v>
      </c>
      <c r="O35" s="58">
        <v>9</v>
      </c>
      <c r="P35" s="27">
        <v>0</v>
      </c>
      <c r="Q35" s="90">
        <f t="shared" si="2"/>
        <v>5</v>
      </c>
      <c r="R35" s="91">
        <f t="shared" si="3"/>
        <v>5</v>
      </c>
      <c r="S35" s="392">
        <f t="shared" si="8"/>
        <v>5</v>
      </c>
      <c r="T35" s="91">
        <f t="shared" si="9"/>
        <v>5</v>
      </c>
      <c r="U35" s="90">
        <f t="shared" si="12"/>
        <v>10</v>
      </c>
      <c r="V35" s="23">
        <v>20</v>
      </c>
      <c r="W35" s="11">
        <v>1</v>
      </c>
      <c r="X35" s="11">
        <v>0</v>
      </c>
      <c r="Y35" s="12">
        <v>1</v>
      </c>
      <c r="Z35" s="27">
        <v>0</v>
      </c>
      <c r="AA35" s="23">
        <v>40</v>
      </c>
      <c r="AB35" s="11">
        <v>0.5</v>
      </c>
      <c r="AC35" s="11">
        <v>0</v>
      </c>
      <c r="AD35" s="12">
        <v>2</v>
      </c>
      <c r="AE35" s="30">
        <v>0</v>
      </c>
      <c r="AF35" s="63">
        <f t="shared" si="4"/>
        <v>40.5</v>
      </c>
      <c r="AG35" s="34">
        <f t="shared" si="5"/>
        <v>18</v>
      </c>
      <c r="AH35" s="12">
        <f t="shared" si="6"/>
        <v>22.5</v>
      </c>
      <c r="AI35" s="75">
        <f t="shared" si="7"/>
        <v>40.5</v>
      </c>
      <c r="AJ35" s="406">
        <v>45</v>
      </c>
    </row>
    <row r="36" spans="1:39" ht="15.75" x14ac:dyDescent="0.25">
      <c r="A36" s="103" t="s">
        <v>582</v>
      </c>
      <c r="B36" s="10" t="s">
        <v>14</v>
      </c>
      <c r="C36" s="10" t="s">
        <v>48</v>
      </c>
      <c r="D36" s="10" t="s">
        <v>780</v>
      </c>
      <c r="E36" s="10" t="s">
        <v>360</v>
      </c>
      <c r="F36" s="10" t="s">
        <v>361</v>
      </c>
      <c r="G36" s="10" t="s">
        <v>362</v>
      </c>
      <c r="H36" s="67">
        <v>6</v>
      </c>
      <c r="I36" s="57">
        <f t="shared" si="10"/>
        <v>63</v>
      </c>
      <c r="J36" s="57">
        <f t="shared" si="11"/>
        <v>63</v>
      </c>
      <c r="K36" s="404" t="s">
        <v>47</v>
      </c>
      <c r="L36" s="57">
        <v>1</v>
      </c>
      <c r="M36" s="57">
        <v>15.75</v>
      </c>
      <c r="N36" s="57">
        <v>0</v>
      </c>
      <c r="O36" s="58">
        <v>2.25</v>
      </c>
      <c r="P36" s="27">
        <v>0</v>
      </c>
      <c r="Q36" s="90">
        <f t="shared" si="2"/>
        <v>8.75</v>
      </c>
      <c r="R36" s="91">
        <f t="shared" si="3"/>
        <v>1.25</v>
      </c>
      <c r="S36" s="392">
        <f t="shared" si="8"/>
        <v>8.75</v>
      </c>
      <c r="T36" s="91">
        <f t="shared" si="9"/>
        <v>1.25</v>
      </c>
      <c r="U36" s="90">
        <f t="shared" si="12"/>
        <v>10</v>
      </c>
      <c r="V36" s="23">
        <v>100</v>
      </c>
      <c r="W36" s="11">
        <v>2</v>
      </c>
      <c r="X36" s="11">
        <v>0</v>
      </c>
      <c r="Y36" s="12">
        <v>5</v>
      </c>
      <c r="Z36" s="27">
        <v>0</v>
      </c>
      <c r="AA36" s="23">
        <v>40</v>
      </c>
      <c r="AB36" s="11">
        <v>1</v>
      </c>
      <c r="AC36" s="11">
        <v>0</v>
      </c>
      <c r="AD36" s="12">
        <v>2</v>
      </c>
      <c r="AE36" s="30">
        <v>0</v>
      </c>
      <c r="AF36" s="63">
        <f t="shared" si="4"/>
        <v>63</v>
      </c>
      <c r="AG36" s="34">
        <f t="shared" si="5"/>
        <v>42.75</v>
      </c>
      <c r="AH36" s="12">
        <f t="shared" si="6"/>
        <v>20.25</v>
      </c>
      <c r="AI36" s="75">
        <f t="shared" si="7"/>
        <v>63</v>
      </c>
      <c r="AJ36" s="406"/>
      <c r="AK36" s="92" t="s">
        <v>564</v>
      </c>
      <c r="AL36" s="93" t="e">
        <f>#REF!</f>
        <v>#REF!</v>
      </c>
      <c r="AM36" s="99"/>
    </row>
    <row r="37" spans="1:39" x14ac:dyDescent="0.2">
      <c r="A37" s="103" t="s">
        <v>582</v>
      </c>
      <c r="B37" s="10" t="s">
        <v>14</v>
      </c>
      <c r="C37" s="10" t="s">
        <v>48</v>
      </c>
      <c r="D37" s="10" t="s">
        <v>780</v>
      </c>
      <c r="E37" s="10" t="s">
        <v>360</v>
      </c>
      <c r="F37" s="10" t="s">
        <v>361</v>
      </c>
      <c r="G37" s="10" t="s">
        <v>580</v>
      </c>
      <c r="H37" s="67">
        <v>6</v>
      </c>
      <c r="I37" s="57">
        <f t="shared" si="10"/>
        <v>4.5</v>
      </c>
      <c r="J37" s="57">
        <f t="shared" si="11"/>
        <v>4.5</v>
      </c>
      <c r="K37" s="404" t="s">
        <v>47</v>
      </c>
      <c r="L37" s="57">
        <v>1</v>
      </c>
      <c r="M37" s="57">
        <v>0</v>
      </c>
      <c r="N37" s="57">
        <v>0</v>
      </c>
      <c r="O37" s="58">
        <v>2.25</v>
      </c>
      <c r="P37" s="27">
        <v>0</v>
      </c>
      <c r="Q37" s="90">
        <f t="shared" si="2"/>
        <v>0</v>
      </c>
      <c r="R37" s="91">
        <f t="shared" si="3"/>
        <v>1.25</v>
      </c>
      <c r="S37" s="392">
        <f t="shared" si="8"/>
        <v>0</v>
      </c>
      <c r="T37" s="91">
        <f t="shared" si="9"/>
        <v>1.25</v>
      </c>
      <c r="U37" s="90">
        <f t="shared" si="12"/>
        <v>1.25</v>
      </c>
      <c r="V37" s="23">
        <v>20</v>
      </c>
      <c r="W37" s="11">
        <v>0</v>
      </c>
      <c r="X37" s="11">
        <v>0</v>
      </c>
      <c r="Y37" s="12">
        <v>2</v>
      </c>
      <c r="Z37" s="27">
        <v>0</v>
      </c>
      <c r="AA37" s="23">
        <v>0</v>
      </c>
      <c r="AB37" s="11">
        <v>0</v>
      </c>
      <c r="AC37" s="11">
        <v>0</v>
      </c>
      <c r="AD37" s="12">
        <v>0</v>
      </c>
      <c r="AE37" s="30">
        <v>0</v>
      </c>
      <c r="AF37" s="63">
        <f t="shared" si="4"/>
        <v>4.5</v>
      </c>
      <c r="AG37" s="34">
        <f t="shared" si="5"/>
        <v>4.5</v>
      </c>
      <c r="AH37" s="12">
        <f t="shared" si="6"/>
        <v>0</v>
      </c>
      <c r="AI37" s="75">
        <f t="shared" si="7"/>
        <v>4.5</v>
      </c>
      <c r="AJ37" s="406"/>
      <c r="AL37" s="47"/>
    </row>
    <row r="38" spans="1:39" ht="15.75" x14ac:dyDescent="0.25">
      <c r="A38" s="103" t="s">
        <v>582</v>
      </c>
      <c r="B38" s="10" t="s">
        <v>80</v>
      </c>
      <c r="C38" s="10" t="s">
        <v>48</v>
      </c>
      <c r="D38" s="10" t="s">
        <v>780</v>
      </c>
      <c r="E38" s="10" t="s">
        <v>360</v>
      </c>
      <c r="F38" s="10" t="s">
        <v>361</v>
      </c>
      <c r="G38" s="10" t="s">
        <v>362</v>
      </c>
      <c r="H38" s="67">
        <v>6</v>
      </c>
      <c r="I38" s="57">
        <f t="shared" si="10"/>
        <v>28.6875</v>
      </c>
      <c r="J38" s="57">
        <f t="shared" si="11"/>
        <v>28.6875</v>
      </c>
      <c r="K38" s="404" t="s">
        <v>47</v>
      </c>
      <c r="L38" s="57">
        <v>1</v>
      </c>
      <c r="M38" s="57">
        <v>15.75</v>
      </c>
      <c r="N38" s="57">
        <v>0</v>
      </c>
      <c r="O38" s="58">
        <v>2.25</v>
      </c>
      <c r="P38" s="27">
        <v>0</v>
      </c>
      <c r="Q38" s="90">
        <f t="shared" si="2"/>
        <v>8.75</v>
      </c>
      <c r="R38" s="91">
        <f t="shared" si="3"/>
        <v>1.25</v>
      </c>
      <c r="S38" s="392">
        <f t="shared" si="8"/>
        <v>8.75</v>
      </c>
      <c r="T38" s="91">
        <f t="shared" si="9"/>
        <v>1.25</v>
      </c>
      <c r="U38" s="90">
        <f t="shared" si="12"/>
        <v>10</v>
      </c>
      <c r="V38" s="23">
        <v>60</v>
      </c>
      <c r="W38" s="11">
        <v>1</v>
      </c>
      <c r="X38" s="11">
        <v>0</v>
      </c>
      <c r="Y38" s="12">
        <v>3</v>
      </c>
      <c r="Z38" s="27">
        <v>0</v>
      </c>
      <c r="AA38" s="23">
        <v>12</v>
      </c>
      <c r="AB38" s="11">
        <v>0.25</v>
      </c>
      <c r="AC38" s="11">
        <v>0</v>
      </c>
      <c r="AD38" s="12">
        <v>1</v>
      </c>
      <c r="AE38" s="30">
        <v>0</v>
      </c>
      <c r="AF38" s="63">
        <f t="shared" si="4"/>
        <v>28.6875</v>
      </c>
      <c r="AG38" s="34">
        <f t="shared" si="5"/>
        <v>22.5</v>
      </c>
      <c r="AH38" s="12">
        <f t="shared" si="6"/>
        <v>6.1875</v>
      </c>
      <c r="AI38" s="75">
        <f t="shared" si="7"/>
        <v>28.6875</v>
      </c>
      <c r="AJ38" s="406"/>
      <c r="AK38" s="202" t="s">
        <v>632</v>
      </c>
      <c r="AL38" s="203">
        <v>7324</v>
      </c>
      <c r="AM38" s="47"/>
    </row>
    <row r="39" spans="1:39" ht="15.75" x14ac:dyDescent="0.25">
      <c r="A39" s="103" t="s">
        <v>582</v>
      </c>
      <c r="B39" s="10" t="s">
        <v>85</v>
      </c>
      <c r="C39" s="10" t="s">
        <v>48</v>
      </c>
      <c r="D39" s="10" t="s">
        <v>780</v>
      </c>
      <c r="E39" s="10" t="s">
        <v>360</v>
      </c>
      <c r="F39" s="10" t="s">
        <v>361</v>
      </c>
      <c r="G39" s="10" t="s">
        <v>362</v>
      </c>
      <c r="H39" s="67">
        <v>6</v>
      </c>
      <c r="I39" s="57">
        <f t="shared" si="10"/>
        <v>26.4375</v>
      </c>
      <c r="J39" s="57">
        <f t="shared" si="11"/>
        <v>26.4375</v>
      </c>
      <c r="K39" s="404" t="s">
        <v>47</v>
      </c>
      <c r="L39" s="57">
        <v>1</v>
      </c>
      <c r="M39" s="57">
        <v>15.75</v>
      </c>
      <c r="N39" s="57">
        <v>0</v>
      </c>
      <c r="O39" s="58">
        <v>2.25</v>
      </c>
      <c r="P39" s="27">
        <v>0</v>
      </c>
      <c r="Q39" s="90">
        <f t="shared" si="2"/>
        <v>8.75</v>
      </c>
      <c r="R39" s="91">
        <f t="shared" si="3"/>
        <v>1.25</v>
      </c>
      <c r="S39" s="392">
        <f t="shared" si="8"/>
        <v>8.75</v>
      </c>
      <c r="T39" s="91">
        <f t="shared" si="9"/>
        <v>1.25</v>
      </c>
      <c r="U39" s="90">
        <f t="shared" si="12"/>
        <v>10</v>
      </c>
      <c r="V39" s="23">
        <v>60</v>
      </c>
      <c r="W39" s="11">
        <v>1</v>
      </c>
      <c r="X39" s="11">
        <v>0</v>
      </c>
      <c r="Y39" s="12">
        <v>2</v>
      </c>
      <c r="Z39" s="27">
        <v>0</v>
      </c>
      <c r="AA39" s="23">
        <v>20</v>
      </c>
      <c r="AB39" s="11">
        <v>0.25</v>
      </c>
      <c r="AC39" s="11">
        <v>0</v>
      </c>
      <c r="AD39" s="12">
        <v>1</v>
      </c>
      <c r="AE39" s="30">
        <v>0</v>
      </c>
      <c r="AF39" s="63">
        <f t="shared" si="4"/>
        <v>26.4375</v>
      </c>
      <c r="AG39" s="34">
        <f t="shared" si="5"/>
        <v>20.25</v>
      </c>
      <c r="AH39" s="12">
        <f t="shared" si="6"/>
        <v>6.1875</v>
      </c>
      <c r="AI39" s="75">
        <f t="shared" si="7"/>
        <v>26.4375</v>
      </c>
      <c r="AJ39" s="406"/>
      <c r="AK39" s="95" t="s">
        <v>573</v>
      </c>
      <c r="AL39" s="93" t="e">
        <f>AL36-AL38</f>
        <v>#REF!</v>
      </c>
      <c r="AM39" s="47"/>
    </row>
    <row r="40" spans="1:39" x14ac:dyDescent="0.2">
      <c r="A40" s="103" t="s">
        <v>582</v>
      </c>
      <c r="B40" s="10" t="s">
        <v>8</v>
      </c>
      <c r="C40" s="10" t="s">
        <v>48</v>
      </c>
      <c r="D40" s="10" t="s">
        <v>780</v>
      </c>
      <c r="E40" s="10" t="s">
        <v>360</v>
      </c>
      <c r="F40" s="10" t="s">
        <v>361</v>
      </c>
      <c r="G40" s="10" t="s">
        <v>362</v>
      </c>
      <c r="H40" s="67">
        <v>6</v>
      </c>
      <c r="I40" s="57">
        <f t="shared" si="10"/>
        <v>32.625</v>
      </c>
      <c r="J40" s="57">
        <f t="shared" si="11"/>
        <v>32.625</v>
      </c>
      <c r="K40" s="404" t="s">
        <v>47</v>
      </c>
      <c r="L40" s="57">
        <v>1</v>
      </c>
      <c r="M40" s="57">
        <v>15.75</v>
      </c>
      <c r="N40" s="57">
        <v>0</v>
      </c>
      <c r="O40" s="58">
        <v>2.25</v>
      </c>
      <c r="P40" s="27">
        <v>0</v>
      </c>
      <c r="Q40" s="90">
        <f t="shared" si="2"/>
        <v>8.75</v>
      </c>
      <c r="R40" s="91">
        <f t="shared" si="3"/>
        <v>1.25</v>
      </c>
      <c r="S40" s="392">
        <f t="shared" si="8"/>
        <v>8.75</v>
      </c>
      <c r="T40" s="91">
        <f t="shared" si="9"/>
        <v>1.25</v>
      </c>
      <c r="U40" s="90">
        <f t="shared" si="12"/>
        <v>10</v>
      </c>
      <c r="V40" s="23">
        <v>60</v>
      </c>
      <c r="W40" s="11">
        <v>1</v>
      </c>
      <c r="X40" s="11">
        <v>0</v>
      </c>
      <c r="Y40" s="12">
        <v>3</v>
      </c>
      <c r="Z40" s="27">
        <v>0</v>
      </c>
      <c r="AA40" s="23">
        <v>20</v>
      </c>
      <c r="AB40" s="11">
        <v>0.5</v>
      </c>
      <c r="AC40" s="11">
        <v>0</v>
      </c>
      <c r="AD40" s="12">
        <v>1</v>
      </c>
      <c r="AE40" s="30">
        <v>0</v>
      </c>
      <c r="AF40" s="63">
        <f t="shared" si="4"/>
        <v>32.625</v>
      </c>
      <c r="AG40" s="34">
        <f t="shared" si="5"/>
        <v>22.5</v>
      </c>
      <c r="AH40" s="12">
        <f t="shared" si="6"/>
        <v>10.125</v>
      </c>
      <c r="AI40" s="75">
        <f t="shared" si="7"/>
        <v>32.625</v>
      </c>
      <c r="AJ40" s="406"/>
      <c r="AL40" s="197">
        <v>75.58</v>
      </c>
    </row>
    <row r="41" spans="1:39" x14ac:dyDescent="0.2">
      <c r="A41" s="103" t="s">
        <v>582</v>
      </c>
      <c r="B41" s="10" t="s">
        <v>8</v>
      </c>
      <c r="C41" s="10" t="s">
        <v>48</v>
      </c>
      <c r="D41" s="10" t="s">
        <v>780</v>
      </c>
      <c r="E41" s="10" t="s">
        <v>360</v>
      </c>
      <c r="F41" s="10" t="s">
        <v>361</v>
      </c>
      <c r="G41" s="10" t="s">
        <v>580</v>
      </c>
      <c r="H41" s="67">
        <v>6</v>
      </c>
      <c r="I41" s="57">
        <f t="shared" si="10"/>
        <v>4.5</v>
      </c>
      <c r="J41" s="57">
        <f t="shared" si="11"/>
        <v>4.5</v>
      </c>
      <c r="K41" s="404" t="s">
        <v>47</v>
      </c>
      <c r="L41" s="57">
        <v>1</v>
      </c>
      <c r="M41" s="57">
        <v>0</v>
      </c>
      <c r="N41" s="57">
        <v>0</v>
      </c>
      <c r="O41" s="58">
        <v>2.25</v>
      </c>
      <c r="P41" s="27">
        <v>0</v>
      </c>
      <c r="Q41" s="90">
        <f t="shared" si="2"/>
        <v>0</v>
      </c>
      <c r="R41" s="91">
        <f t="shared" si="3"/>
        <v>1.25</v>
      </c>
      <c r="S41" s="392">
        <f t="shared" si="8"/>
        <v>0</v>
      </c>
      <c r="T41" s="91">
        <f t="shared" si="9"/>
        <v>1.25</v>
      </c>
      <c r="U41" s="90">
        <f t="shared" si="12"/>
        <v>1.25</v>
      </c>
      <c r="V41" s="23">
        <v>20</v>
      </c>
      <c r="W41" s="11">
        <v>0</v>
      </c>
      <c r="X41" s="11">
        <v>0</v>
      </c>
      <c r="Y41" s="12">
        <v>2</v>
      </c>
      <c r="Z41" s="27">
        <v>0</v>
      </c>
      <c r="AA41" s="23">
        <v>0</v>
      </c>
      <c r="AB41" s="11">
        <v>0</v>
      </c>
      <c r="AC41" s="11">
        <v>0</v>
      </c>
      <c r="AD41" s="12">
        <v>0</v>
      </c>
      <c r="AE41" s="30">
        <v>0</v>
      </c>
      <c r="AF41" s="63">
        <f t="shared" si="4"/>
        <v>4.5</v>
      </c>
      <c r="AG41" s="34">
        <f t="shared" si="5"/>
        <v>4.5</v>
      </c>
      <c r="AH41" s="12">
        <f t="shared" si="6"/>
        <v>0</v>
      </c>
      <c r="AI41" s="75">
        <f t="shared" si="7"/>
        <v>4.5</v>
      </c>
      <c r="AJ41" s="406"/>
      <c r="AM41" s="80"/>
    </row>
    <row r="42" spans="1:39" x14ac:dyDescent="0.2">
      <c r="A42" s="9" t="s">
        <v>334</v>
      </c>
      <c r="B42" s="10" t="s">
        <v>14</v>
      </c>
      <c r="C42" s="10" t="s">
        <v>19</v>
      </c>
      <c r="D42" s="10" t="s">
        <v>780</v>
      </c>
      <c r="E42" s="10" t="s">
        <v>335</v>
      </c>
      <c r="F42" s="10" t="s">
        <v>336</v>
      </c>
      <c r="G42" s="10" t="s">
        <v>337</v>
      </c>
      <c r="H42" s="67">
        <v>6</v>
      </c>
      <c r="I42" s="57">
        <f t="shared" si="10"/>
        <v>56.7</v>
      </c>
      <c r="J42" s="57">
        <f t="shared" si="11"/>
        <v>56.699999999999996</v>
      </c>
      <c r="K42" s="404" t="s">
        <v>47</v>
      </c>
      <c r="L42" s="57">
        <v>1</v>
      </c>
      <c r="M42" s="57">
        <v>9</v>
      </c>
      <c r="N42" s="57">
        <v>0</v>
      </c>
      <c r="O42" s="58">
        <v>9</v>
      </c>
      <c r="P42" s="27">
        <v>0</v>
      </c>
      <c r="Q42" s="90">
        <f t="shared" si="2"/>
        <v>5</v>
      </c>
      <c r="R42" s="91">
        <f t="shared" si="3"/>
        <v>5</v>
      </c>
      <c r="S42" s="392">
        <f t="shared" si="8"/>
        <v>5</v>
      </c>
      <c r="T42" s="91">
        <f t="shared" si="9"/>
        <v>5</v>
      </c>
      <c r="U42" s="90">
        <f t="shared" si="12"/>
        <v>10</v>
      </c>
      <c r="V42" s="23">
        <v>30</v>
      </c>
      <c r="W42" s="11">
        <v>0.8</v>
      </c>
      <c r="X42" s="11">
        <v>0</v>
      </c>
      <c r="Y42" s="12">
        <v>1.5</v>
      </c>
      <c r="Z42" s="27">
        <v>0</v>
      </c>
      <c r="AA42" s="23">
        <v>60</v>
      </c>
      <c r="AB42" s="11">
        <v>1</v>
      </c>
      <c r="AC42" s="11">
        <v>0</v>
      </c>
      <c r="AD42" s="12">
        <v>3</v>
      </c>
      <c r="AE42" s="30">
        <v>0</v>
      </c>
      <c r="AF42" s="63">
        <f t="shared" si="4"/>
        <v>56.7</v>
      </c>
      <c r="AG42" s="34">
        <f t="shared" si="5"/>
        <v>20.7</v>
      </c>
      <c r="AH42" s="12">
        <f t="shared" si="6"/>
        <v>36</v>
      </c>
      <c r="AI42" s="75">
        <f t="shared" si="7"/>
        <v>56.7</v>
      </c>
      <c r="AJ42" s="406"/>
      <c r="AM42" s="80"/>
    </row>
    <row r="43" spans="1:39" x14ac:dyDescent="0.2">
      <c r="A43" s="9" t="s">
        <v>334</v>
      </c>
      <c r="B43" s="10" t="s">
        <v>80</v>
      </c>
      <c r="C43" s="10" t="s">
        <v>19</v>
      </c>
      <c r="D43" s="10" t="s">
        <v>780</v>
      </c>
      <c r="E43" s="10" t="s">
        <v>335</v>
      </c>
      <c r="F43" s="10" t="s">
        <v>336</v>
      </c>
      <c r="G43" s="10" t="s">
        <v>337</v>
      </c>
      <c r="H43" s="67">
        <v>6</v>
      </c>
      <c r="I43" s="57">
        <f t="shared" si="10"/>
        <v>35.1</v>
      </c>
      <c r="J43" s="57">
        <f t="shared" si="11"/>
        <v>35.099999999999994</v>
      </c>
      <c r="K43" s="404" t="s">
        <v>47</v>
      </c>
      <c r="L43" s="57">
        <v>1</v>
      </c>
      <c r="M43" s="57">
        <v>9</v>
      </c>
      <c r="N43" s="57">
        <v>0</v>
      </c>
      <c r="O43" s="58">
        <v>9</v>
      </c>
      <c r="P43" s="27">
        <v>0</v>
      </c>
      <c r="Q43" s="90">
        <f t="shared" si="2"/>
        <v>5</v>
      </c>
      <c r="R43" s="91">
        <f t="shared" si="3"/>
        <v>5</v>
      </c>
      <c r="S43" s="392">
        <f t="shared" si="8"/>
        <v>5</v>
      </c>
      <c r="T43" s="91">
        <f t="shared" si="9"/>
        <v>5</v>
      </c>
      <c r="U43" s="90">
        <f t="shared" si="12"/>
        <v>10</v>
      </c>
      <c r="V43" s="23">
        <v>10</v>
      </c>
      <c r="W43" s="11">
        <v>0.4</v>
      </c>
      <c r="X43" s="11">
        <v>0</v>
      </c>
      <c r="Y43" s="12">
        <v>0.5</v>
      </c>
      <c r="Z43" s="27">
        <v>0</v>
      </c>
      <c r="AA43" s="23">
        <v>40</v>
      </c>
      <c r="AB43" s="11">
        <v>1</v>
      </c>
      <c r="AC43" s="11">
        <v>0</v>
      </c>
      <c r="AD43" s="12">
        <v>2</v>
      </c>
      <c r="AE43" s="30">
        <v>0</v>
      </c>
      <c r="AF43" s="63">
        <f t="shared" si="4"/>
        <v>35.1</v>
      </c>
      <c r="AG43" s="34">
        <f t="shared" si="5"/>
        <v>8.1</v>
      </c>
      <c r="AH43" s="12">
        <f t="shared" si="6"/>
        <v>27</v>
      </c>
      <c r="AI43" s="75">
        <f t="shared" si="7"/>
        <v>35.1</v>
      </c>
      <c r="AJ43" s="406"/>
      <c r="AL43" s="81"/>
      <c r="AM43" s="81"/>
    </row>
    <row r="44" spans="1:39" x14ac:dyDescent="0.2">
      <c r="A44" s="9" t="s">
        <v>334</v>
      </c>
      <c r="B44" s="10" t="s">
        <v>85</v>
      </c>
      <c r="C44" s="10" t="s">
        <v>19</v>
      </c>
      <c r="D44" s="10" t="s">
        <v>780</v>
      </c>
      <c r="E44" s="10" t="s">
        <v>335</v>
      </c>
      <c r="F44" s="10" t="s">
        <v>336</v>
      </c>
      <c r="G44" s="10" t="s">
        <v>337</v>
      </c>
      <c r="H44" s="67">
        <v>6</v>
      </c>
      <c r="I44" s="57">
        <f t="shared" si="10"/>
        <v>35.1</v>
      </c>
      <c r="J44" s="57">
        <f t="shared" si="11"/>
        <v>35.099999999999994</v>
      </c>
      <c r="K44" s="404" t="s">
        <v>47</v>
      </c>
      <c r="L44" s="57">
        <v>1</v>
      </c>
      <c r="M44" s="57">
        <v>9</v>
      </c>
      <c r="N44" s="57">
        <v>0</v>
      </c>
      <c r="O44" s="58">
        <v>9</v>
      </c>
      <c r="P44" s="27">
        <v>0</v>
      </c>
      <c r="Q44" s="90">
        <f t="shared" si="2"/>
        <v>5</v>
      </c>
      <c r="R44" s="91">
        <f t="shared" si="3"/>
        <v>5</v>
      </c>
      <c r="S44" s="392">
        <f t="shared" si="8"/>
        <v>5</v>
      </c>
      <c r="T44" s="91">
        <f t="shared" si="9"/>
        <v>5</v>
      </c>
      <c r="U44" s="90">
        <f t="shared" si="12"/>
        <v>10</v>
      </c>
      <c r="V44" s="23">
        <v>10</v>
      </c>
      <c r="W44" s="11">
        <v>0.4</v>
      </c>
      <c r="X44" s="11">
        <v>0</v>
      </c>
      <c r="Y44" s="12">
        <v>0.5</v>
      </c>
      <c r="Z44" s="27">
        <v>0</v>
      </c>
      <c r="AA44" s="23">
        <v>40</v>
      </c>
      <c r="AB44" s="11">
        <v>1</v>
      </c>
      <c r="AC44" s="11">
        <v>0</v>
      </c>
      <c r="AD44" s="12">
        <v>2</v>
      </c>
      <c r="AE44" s="30">
        <v>0</v>
      </c>
      <c r="AF44" s="63">
        <f t="shared" si="4"/>
        <v>35.1</v>
      </c>
      <c r="AG44" s="34">
        <f t="shared" si="5"/>
        <v>8.1</v>
      </c>
      <c r="AH44" s="12">
        <f t="shared" si="6"/>
        <v>27</v>
      </c>
      <c r="AI44" s="75">
        <f t="shared" si="7"/>
        <v>35.1</v>
      </c>
      <c r="AJ44" s="406"/>
    </row>
    <row r="45" spans="1:39" x14ac:dyDescent="0.2">
      <c r="A45" s="9" t="s">
        <v>334</v>
      </c>
      <c r="B45" s="10" t="s">
        <v>8</v>
      </c>
      <c r="C45" s="10" t="s">
        <v>19</v>
      </c>
      <c r="D45" s="10" t="s">
        <v>780</v>
      </c>
      <c r="E45" s="10" t="s">
        <v>335</v>
      </c>
      <c r="F45" s="10" t="s">
        <v>336</v>
      </c>
      <c r="G45" s="10" t="s">
        <v>337</v>
      </c>
      <c r="H45" s="67">
        <v>6</v>
      </c>
      <c r="I45" s="57">
        <f t="shared" si="10"/>
        <v>53.1</v>
      </c>
      <c r="J45" s="57">
        <f t="shared" si="11"/>
        <v>53.099999999999994</v>
      </c>
      <c r="K45" s="404" t="s">
        <v>47</v>
      </c>
      <c r="L45" s="57">
        <v>1</v>
      </c>
      <c r="M45" s="57">
        <v>9</v>
      </c>
      <c r="N45" s="57">
        <v>0</v>
      </c>
      <c r="O45" s="58">
        <v>9</v>
      </c>
      <c r="P45" s="27">
        <v>0</v>
      </c>
      <c r="Q45" s="90">
        <f t="shared" si="2"/>
        <v>5</v>
      </c>
      <c r="R45" s="91">
        <f t="shared" si="3"/>
        <v>5</v>
      </c>
      <c r="S45" s="392">
        <f t="shared" si="8"/>
        <v>5</v>
      </c>
      <c r="T45" s="91">
        <f t="shared" si="9"/>
        <v>5</v>
      </c>
      <c r="U45" s="90">
        <f t="shared" si="12"/>
        <v>10</v>
      </c>
      <c r="V45" s="23">
        <v>30</v>
      </c>
      <c r="W45" s="11">
        <v>0.4</v>
      </c>
      <c r="X45" s="11">
        <v>0</v>
      </c>
      <c r="Y45" s="12">
        <v>1.5</v>
      </c>
      <c r="Z45" s="27">
        <v>0</v>
      </c>
      <c r="AA45" s="23">
        <v>60</v>
      </c>
      <c r="AB45" s="11">
        <v>1</v>
      </c>
      <c r="AC45" s="11">
        <v>0</v>
      </c>
      <c r="AD45" s="12">
        <v>3</v>
      </c>
      <c r="AE45" s="30">
        <v>0</v>
      </c>
      <c r="AF45" s="63">
        <f t="shared" si="4"/>
        <v>53.1</v>
      </c>
      <c r="AG45" s="34">
        <f t="shared" si="5"/>
        <v>17.100000000000001</v>
      </c>
      <c r="AH45" s="12">
        <f t="shared" si="6"/>
        <v>36</v>
      </c>
      <c r="AI45" s="75">
        <f t="shared" si="7"/>
        <v>53.1</v>
      </c>
      <c r="AJ45" s="406"/>
    </row>
    <row r="46" spans="1:39" x14ac:dyDescent="0.2">
      <c r="A46" s="103" t="s">
        <v>581</v>
      </c>
      <c r="B46" s="10" t="s">
        <v>80</v>
      </c>
      <c r="C46" s="10" t="s">
        <v>19</v>
      </c>
      <c r="D46" s="10" t="s">
        <v>780</v>
      </c>
      <c r="E46" s="10" t="s">
        <v>470</v>
      </c>
      <c r="F46" s="10" t="s">
        <v>471</v>
      </c>
      <c r="G46" s="10" t="s">
        <v>472</v>
      </c>
      <c r="H46" s="67">
        <v>6</v>
      </c>
      <c r="I46" s="57">
        <f t="shared" si="10"/>
        <v>21.51</v>
      </c>
      <c r="J46" s="57">
        <f t="shared" si="11"/>
        <v>21.509999999999998</v>
      </c>
      <c r="K46" s="404" t="s">
        <v>47</v>
      </c>
      <c r="L46" s="57">
        <v>1</v>
      </c>
      <c r="M46" s="57">
        <v>15.75</v>
      </c>
      <c r="N46" s="57">
        <v>0</v>
      </c>
      <c r="O46" s="58">
        <v>2.25</v>
      </c>
      <c r="P46" s="27">
        <v>0</v>
      </c>
      <c r="Q46" s="90">
        <f t="shared" si="2"/>
        <v>8.75</v>
      </c>
      <c r="R46" s="91">
        <f t="shared" si="3"/>
        <v>1.25</v>
      </c>
      <c r="S46" s="392">
        <f t="shared" si="8"/>
        <v>8.75</v>
      </c>
      <c r="T46" s="91">
        <f t="shared" si="9"/>
        <v>1.25</v>
      </c>
      <c r="U46" s="90">
        <f t="shared" si="12"/>
        <v>10</v>
      </c>
      <c r="V46" s="23">
        <v>20</v>
      </c>
      <c r="W46" s="11">
        <v>0.33</v>
      </c>
      <c r="X46" s="11">
        <v>0</v>
      </c>
      <c r="Y46" s="12">
        <v>1</v>
      </c>
      <c r="Z46" s="27">
        <v>0</v>
      </c>
      <c r="AA46" s="23">
        <v>20</v>
      </c>
      <c r="AB46" s="11">
        <v>0.75</v>
      </c>
      <c r="AC46" s="11">
        <v>0</v>
      </c>
      <c r="AD46" s="12">
        <v>1</v>
      </c>
      <c r="AE46" s="30">
        <v>0</v>
      </c>
      <c r="AF46" s="63">
        <f t="shared" si="4"/>
        <v>21.51</v>
      </c>
      <c r="AG46" s="34">
        <f t="shared" si="5"/>
        <v>7.4475000000000007</v>
      </c>
      <c r="AH46" s="12">
        <f t="shared" si="6"/>
        <v>14.0625</v>
      </c>
      <c r="AI46" s="75">
        <f t="shared" si="7"/>
        <v>21.51</v>
      </c>
      <c r="AJ46" s="406"/>
    </row>
    <row r="47" spans="1:39" x14ac:dyDescent="0.2">
      <c r="A47" s="103" t="s">
        <v>581</v>
      </c>
      <c r="B47" s="10" t="s">
        <v>85</v>
      </c>
      <c r="C47" s="10" t="s">
        <v>19</v>
      </c>
      <c r="D47" s="10" t="s">
        <v>780</v>
      </c>
      <c r="E47" s="10" t="s">
        <v>470</v>
      </c>
      <c r="F47" s="10" t="s">
        <v>471</v>
      </c>
      <c r="G47" s="10" t="s">
        <v>472</v>
      </c>
      <c r="H47" s="67">
        <v>6</v>
      </c>
      <c r="I47" s="57">
        <f t="shared" si="10"/>
        <v>21.51</v>
      </c>
      <c r="J47" s="57">
        <f t="shared" si="11"/>
        <v>21.509999999999998</v>
      </c>
      <c r="K47" s="404" t="s">
        <v>47</v>
      </c>
      <c r="L47" s="57">
        <v>1</v>
      </c>
      <c r="M47" s="57">
        <v>15.75</v>
      </c>
      <c r="N47" s="57">
        <v>0</v>
      </c>
      <c r="O47" s="58">
        <v>2.25</v>
      </c>
      <c r="P47" s="27">
        <v>0</v>
      </c>
      <c r="Q47" s="90">
        <f t="shared" si="2"/>
        <v>8.75</v>
      </c>
      <c r="R47" s="91">
        <f t="shared" si="3"/>
        <v>1.25</v>
      </c>
      <c r="S47" s="392">
        <f t="shared" si="8"/>
        <v>8.75</v>
      </c>
      <c r="T47" s="91">
        <f t="shared" si="9"/>
        <v>1.25</v>
      </c>
      <c r="U47" s="90">
        <f t="shared" si="12"/>
        <v>10</v>
      </c>
      <c r="V47" s="23">
        <v>20</v>
      </c>
      <c r="W47" s="11">
        <v>0.33</v>
      </c>
      <c r="X47" s="11">
        <v>0</v>
      </c>
      <c r="Y47" s="12">
        <v>1</v>
      </c>
      <c r="Z47" s="27">
        <v>0</v>
      </c>
      <c r="AA47" s="23">
        <v>20</v>
      </c>
      <c r="AB47" s="11">
        <v>0.75</v>
      </c>
      <c r="AC47" s="11">
        <v>0</v>
      </c>
      <c r="AD47" s="12">
        <v>1</v>
      </c>
      <c r="AE47" s="30">
        <v>0</v>
      </c>
      <c r="AF47" s="63">
        <f t="shared" si="4"/>
        <v>21.51</v>
      </c>
      <c r="AG47" s="34">
        <f t="shared" si="5"/>
        <v>7.4475000000000007</v>
      </c>
      <c r="AH47" s="12">
        <f t="shared" si="6"/>
        <v>14.0625</v>
      </c>
      <c r="AI47" s="75">
        <f t="shared" si="7"/>
        <v>21.51</v>
      </c>
      <c r="AJ47" s="406"/>
    </row>
    <row r="48" spans="1:39" x14ac:dyDescent="0.2">
      <c r="A48" s="103" t="s">
        <v>581</v>
      </c>
      <c r="B48" s="10" t="s">
        <v>8</v>
      </c>
      <c r="C48" s="10" t="s">
        <v>19</v>
      </c>
      <c r="D48" s="10" t="s">
        <v>780</v>
      </c>
      <c r="E48" s="10" t="s">
        <v>470</v>
      </c>
      <c r="F48" s="10" t="s">
        <v>471</v>
      </c>
      <c r="G48" s="10" t="s">
        <v>472</v>
      </c>
      <c r="H48" s="67">
        <v>6</v>
      </c>
      <c r="I48" s="57">
        <f t="shared" si="10"/>
        <v>40.230000000000004</v>
      </c>
      <c r="J48" s="57">
        <f t="shared" si="11"/>
        <v>40.230000000000004</v>
      </c>
      <c r="K48" s="404" t="s">
        <v>47</v>
      </c>
      <c r="L48" s="57">
        <v>1</v>
      </c>
      <c r="M48" s="57">
        <v>15.75</v>
      </c>
      <c r="N48" s="57">
        <v>0</v>
      </c>
      <c r="O48" s="58">
        <v>2.25</v>
      </c>
      <c r="P48" s="27">
        <v>0</v>
      </c>
      <c r="Q48" s="90">
        <f t="shared" si="2"/>
        <v>8.75</v>
      </c>
      <c r="R48" s="91">
        <f t="shared" si="3"/>
        <v>1.25</v>
      </c>
      <c r="S48" s="392">
        <f t="shared" si="8"/>
        <v>8.75</v>
      </c>
      <c r="T48" s="91">
        <f t="shared" si="9"/>
        <v>1.25</v>
      </c>
      <c r="U48" s="90">
        <f t="shared" si="12"/>
        <v>10</v>
      </c>
      <c r="V48" s="23">
        <v>20</v>
      </c>
      <c r="W48" s="11">
        <v>0.34</v>
      </c>
      <c r="X48" s="11">
        <v>0</v>
      </c>
      <c r="Y48" s="12">
        <v>1</v>
      </c>
      <c r="Z48" s="27">
        <v>0</v>
      </c>
      <c r="AA48" s="23">
        <v>80</v>
      </c>
      <c r="AB48" s="11">
        <v>1.5</v>
      </c>
      <c r="AC48" s="11">
        <v>0</v>
      </c>
      <c r="AD48" s="12">
        <v>4</v>
      </c>
      <c r="AE48" s="30">
        <v>0</v>
      </c>
      <c r="AF48" s="63">
        <f t="shared" si="4"/>
        <v>40.230000000000004</v>
      </c>
      <c r="AG48" s="34">
        <f t="shared" si="5"/>
        <v>7.6050000000000004</v>
      </c>
      <c r="AH48" s="12">
        <f t="shared" si="6"/>
        <v>32.625</v>
      </c>
      <c r="AI48" s="75">
        <f t="shared" si="7"/>
        <v>40.230000000000004</v>
      </c>
      <c r="AJ48" s="406"/>
    </row>
    <row r="49" spans="1:39" x14ac:dyDescent="0.2">
      <c r="A49" s="103" t="s">
        <v>581</v>
      </c>
      <c r="B49" s="10" t="s">
        <v>80</v>
      </c>
      <c r="C49" s="10" t="s">
        <v>19</v>
      </c>
      <c r="D49" s="10" t="s">
        <v>780</v>
      </c>
      <c r="E49" s="10" t="s">
        <v>473</v>
      </c>
      <c r="F49" s="10" t="s">
        <v>474</v>
      </c>
      <c r="G49" s="10" t="s">
        <v>475</v>
      </c>
      <c r="H49" s="67">
        <v>6</v>
      </c>
      <c r="I49" s="57">
        <f t="shared" si="10"/>
        <v>24.1875</v>
      </c>
      <c r="J49" s="57">
        <f t="shared" si="11"/>
        <v>24.1875</v>
      </c>
      <c r="K49" s="404" t="s">
        <v>47</v>
      </c>
      <c r="L49" s="57">
        <v>1</v>
      </c>
      <c r="M49" s="57">
        <v>15.75</v>
      </c>
      <c r="N49" s="57">
        <v>0</v>
      </c>
      <c r="O49" s="58">
        <v>2.25</v>
      </c>
      <c r="P49" s="27">
        <v>0</v>
      </c>
      <c r="Q49" s="90">
        <f t="shared" si="2"/>
        <v>8.75</v>
      </c>
      <c r="R49" s="91">
        <f t="shared" si="3"/>
        <v>1.25</v>
      </c>
      <c r="S49" s="392">
        <f t="shared" si="8"/>
        <v>8.75</v>
      </c>
      <c r="T49" s="91">
        <f t="shared" si="9"/>
        <v>1.25</v>
      </c>
      <c r="U49" s="90">
        <f t="shared" si="12"/>
        <v>10</v>
      </c>
      <c r="V49" s="23">
        <v>20</v>
      </c>
      <c r="W49" s="11">
        <v>0.5</v>
      </c>
      <c r="X49" s="11">
        <v>0</v>
      </c>
      <c r="Y49" s="12">
        <v>1</v>
      </c>
      <c r="Z49" s="27">
        <v>0</v>
      </c>
      <c r="AA49" s="23">
        <v>20</v>
      </c>
      <c r="AB49" s="11">
        <v>0.75</v>
      </c>
      <c r="AC49" s="11">
        <v>0</v>
      </c>
      <c r="AD49" s="12">
        <v>1</v>
      </c>
      <c r="AE49" s="30">
        <v>0</v>
      </c>
      <c r="AF49" s="63">
        <f t="shared" si="4"/>
        <v>24.1875</v>
      </c>
      <c r="AG49" s="34">
        <f t="shared" si="5"/>
        <v>10.125</v>
      </c>
      <c r="AH49" s="12">
        <f t="shared" si="6"/>
        <v>14.0625</v>
      </c>
      <c r="AI49" s="75">
        <f t="shared" si="7"/>
        <v>24.1875</v>
      </c>
      <c r="AJ49" s="406"/>
    </row>
    <row r="50" spans="1:39" x14ac:dyDescent="0.2">
      <c r="A50" s="103" t="s">
        <v>581</v>
      </c>
      <c r="B50" s="10" t="s">
        <v>85</v>
      </c>
      <c r="C50" s="10" t="s">
        <v>19</v>
      </c>
      <c r="D50" s="10" t="s">
        <v>780</v>
      </c>
      <c r="E50" s="10" t="s">
        <v>473</v>
      </c>
      <c r="F50" s="10" t="s">
        <v>474</v>
      </c>
      <c r="G50" s="10" t="s">
        <v>475</v>
      </c>
      <c r="H50" s="67">
        <v>6</v>
      </c>
      <c r="I50" s="57">
        <f t="shared" si="10"/>
        <v>24.1875</v>
      </c>
      <c r="J50" s="57">
        <f t="shared" si="11"/>
        <v>24.1875</v>
      </c>
      <c r="K50" s="404" t="s">
        <v>47</v>
      </c>
      <c r="L50" s="57">
        <v>1</v>
      </c>
      <c r="M50" s="57">
        <v>15.75</v>
      </c>
      <c r="N50" s="57">
        <v>0</v>
      </c>
      <c r="O50" s="58">
        <v>2.25</v>
      </c>
      <c r="P50" s="27">
        <v>0</v>
      </c>
      <c r="Q50" s="90">
        <f t="shared" si="2"/>
        <v>8.75</v>
      </c>
      <c r="R50" s="91">
        <f t="shared" si="3"/>
        <v>1.25</v>
      </c>
      <c r="S50" s="392">
        <f t="shared" si="8"/>
        <v>8.75</v>
      </c>
      <c r="T50" s="91">
        <f t="shared" si="9"/>
        <v>1.25</v>
      </c>
      <c r="U50" s="90">
        <f t="shared" si="12"/>
        <v>10</v>
      </c>
      <c r="V50" s="23">
        <v>20</v>
      </c>
      <c r="W50" s="11">
        <v>0.5</v>
      </c>
      <c r="X50" s="11">
        <v>0</v>
      </c>
      <c r="Y50" s="12">
        <v>1</v>
      </c>
      <c r="Z50" s="27">
        <v>0</v>
      </c>
      <c r="AA50" s="23">
        <v>20</v>
      </c>
      <c r="AB50" s="11">
        <v>0.75</v>
      </c>
      <c r="AC50" s="11">
        <v>0</v>
      </c>
      <c r="AD50" s="12">
        <v>1</v>
      </c>
      <c r="AE50" s="30">
        <v>0</v>
      </c>
      <c r="AF50" s="63">
        <f t="shared" si="4"/>
        <v>24.1875</v>
      </c>
      <c r="AG50" s="34">
        <f t="shared" si="5"/>
        <v>10.125</v>
      </c>
      <c r="AH50" s="12">
        <f t="shared" si="6"/>
        <v>14.0625</v>
      </c>
      <c r="AI50" s="75">
        <f t="shared" si="7"/>
        <v>24.1875</v>
      </c>
      <c r="AJ50" s="406"/>
    </row>
    <row r="51" spans="1:39" x14ac:dyDescent="0.2">
      <c r="A51" s="103" t="s">
        <v>581</v>
      </c>
      <c r="B51" s="10" t="s">
        <v>8</v>
      </c>
      <c r="C51" s="10" t="s">
        <v>19</v>
      </c>
      <c r="D51" s="10" t="s">
        <v>780</v>
      </c>
      <c r="E51" s="10" t="s">
        <v>473</v>
      </c>
      <c r="F51" s="10" t="s">
        <v>474</v>
      </c>
      <c r="G51" s="10" t="s">
        <v>475</v>
      </c>
      <c r="H51" s="67">
        <v>6</v>
      </c>
      <c r="I51" s="57">
        <f t="shared" si="10"/>
        <v>52.875</v>
      </c>
      <c r="J51" s="57">
        <f t="shared" si="11"/>
        <v>52.875</v>
      </c>
      <c r="K51" s="404" t="s">
        <v>47</v>
      </c>
      <c r="L51" s="57">
        <v>1</v>
      </c>
      <c r="M51" s="57">
        <v>15.75</v>
      </c>
      <c r="N51" s="57">
        <v>0</v>
      </c>
      <c r="O51" s="58">
        <v>2.25</v>
      </c>
      <c r="P51" s="27">
        <v>0</v>
      </c>
      <c r="Q51" s="90">
        <f t="shared" si="2"/>
        <v>8.75</v>
      </c>
      <c r="R51" s="91">
        <f t="shared" si="3"/>
        <v>1.25</v>
      </c>
      <c r="S51" s="392">
        <f t="shared" si="8"/>
        <v>8.75</v>
      </c>
      <c r="T51" s="91">
        <f t="shared" si="9"/>
        <v>1.25</v>
      </c>
      <c r="U51" s="90">
        <f t="shared" si="12"/>
        <v>10</v>
      </c>
      <c r="V51" s="23">
        <v>40</v>
      </c>
      <c r="W51" s="11">
        <v>1</v>
      </c>
      <c r="X51" s="11">
        <v>0</v>
      </c>
      <c r="Y51" s="12">
        <v>2</v>
      </c>
      <c r="Z51" s="27">
        <v>0</v>
      </c>
      <c r="AA51" s="23">
        <v>80</v>
      </c>
      <c r="AB51" s="11">
        <v>1.5</v>
      </c>
      <c r="AC51" s="11">
        <v>0</v>
      </c>
      <c r="AD51" s="12">
        <v>4</v>
      </c>
      <c r="AE51" s="30">
        <v>0</v>
      </c>
      <c r="AF51" s="63">
        <f t="shared" si="4"/>
        <v>52.875</v>
      </c>
      <c r="AG51" s="34">
        <f t="shared" si="5"/>
        <v>20.25</v>
      </c>
      <c r="AH51" s="12">
        <f t="shared" si="6"/>
        <v>32.625</v>
      </c>
      <c r="AI51" s="75">
        <f t="shared" si="7"/>
        <v>52.875</v>
      </c>
      <c r="AJ51" s="406"/>
    </row>
    <row r="52" spans="1:39" x14ac:dyDescent="0.2">
      <c r="A52" s="103" t="s">
        <v>582</v>
      </c>
      <c r="B52" s="10" t="s">
        <v>14</v>
      </c>
      <c r="C52" s="10" t="s">
        <v>19</v>
      </c>
      <c r="D52" s="10" t="s">
        <v>780</v>
      </c>
      <c r="E52" s="10" t="s">
        <v>363</v>
      </c>
      <c r="F52" s="10" t="s">
        <v>364</v>
      </c>
      <c r="G52" s="10" t="s">
        <v>365</v>
      </c>
      <c r="H52" s="67">
        <v>6</v>
      </c>
      <c r="I52" s="57">
        <f t="shared" si="10"/>
        <v>56.474999999999994</v>
      </c>
      <c r="J52" s="57">
        <f t="shared" si="11"/>
        <v>56.474999999999994</v>
      </c>
      <c r="K52" s="404" t="s">
        <v>47</v>
      </c>
      <c r="L52" s="57">
        <v>1</v>
      </c>
      <c r="M52" s="57">
        <v>15.75</v>
      </c>
      <c r="N52" s="57">
        <v>0</v>
      </c>
      <c r="O52" s="58">
        <v>2.25</v>
      </c>
      <c r="P52" s="27">
        <v>0</v>
      </c>
      <c r="Q52" s="90">
        <f t="shared" si="2"/>
        <v>8.75</v>
      </c>
      <c r="R52" s="91">
        <f t="shared" si="3"/>
        <v>1.25</v>
      </c>
      <c r="S52" s="392">
        <f t="shared" si="8"/>
        <v>8.75</v>
      </c>
      <c r="T52" s="91">
        <f t="shared" si="9"/>
        <v>1.25</v>
      </c>
      <c r="U52" s="90">
        <f t="shared" si="12"/>
        <v>10</v>
      </c>
      <c r="V52" s="23">
        <v>30</v>
      </c>
      <c r="W52" s="11">
        <v>0.8</v>
      </c>
      <c r="X52" s="11">
        <v>0</v>
      </c>
      <c r="Y52" s="12">
        <v>1.5</v>
      </c>
      <c r="Z52" s="27">
        <v>0</v>
      </c>
      <c r="AA52" s="23">
        <v>80</v>
      </c>
      <c r="AB52" s="11">
        <v>2</v>
      </c>
      <c r="AC52" s="11">
        <v>0</v>
      </c>
      <c r="AD52" s="12">
        <v>4</v>
      </c>
      <c r="AE52" s="30">
        <v>0</v>
      </c>
      <c r="AF52" s="63">
        <f t="shared" si="4"/>
        <v>56.474999999999994</v>
      </c>
      <c r="AG52" s="34">
        <f t="shared" si="5"/>
        <v>15.975000000000001</v>
      </c>
      <c r="AH52" s="12">
        <f t="shared" si="6"/>
        <v>40.5</v>
      </c>
      <c r="AI52" s="75">
        <f t="shared" si="7"/>
        <v>56.474999999999994</v>
      </c>
      <c r="AJ52" s="406"/>
      <c r="AM52" s="80"/>
    </row>
    <row r="53" spans="1:39" x14ac:dyDescent="0.2">
      <c r="A53" s="103" t="s">
        <v>582</v>
      </c>
      <c r="B53" s="10" t="s">
        <v>80</v>
      </c>
      <c r="C53" s="10" t="s">
        <v>19</v>
      </c>
      <c r="D53" s="10" t="s">
        <v>780</v>
      </c>
      <c r="E53" s="10" t="s">
        <v>363</v>
      </c>
      <c r="F53" s="10" t="s">
        <v>364</v>
      </c>
      <c r="G53" s="10" t="s">
        <v>365</v>
      </c>
      <c r="H53" s="67">
        <v>6</v>
      </c>
      <c r="I53" s="57">
        <f t="shared" si="10"/>
        <v>28.799999999999997</v>
      </c>
      <c r="J53" s="57">
        <f t="shared" si="11"/>
        <v>28.799999999999997</v>
      </c>
      <c r="K53" s="404" t="s">
        <v>47</v>
      </c>
      <c r="L53" s="57">
        <v>1</v>
      </c>
      <c r="M53" s="57">
        <v>15.75</v>
      </c>
      <c r="N53" s="57">
        <v>0</v>
      </c>
      <c r="O53" s="58">
        <v>2.25</v>
      </c>
      <c r="P53" s="27">
        <v>0</v>
      </c>
      <c r="Q53" s="90">
        <f t="shared" si="2"/>
        <v>8.75</v>
      </c>
      <c r="R53" s="91">
        <f t="shared" si="3"/>
        <v>1.25</v>
      </c>
      <c r="S53" s="392">
        <f t="shared" si="8"/>
        <v>8.75</v>
      </c>
      <c r="T53" s="91">
        <f t="shared" si="9"/>
        <v>1.25</v>
      </c>
      <c r="U53" s="90">
        <f t="shared" si="12"/>
        <v>10</v>
      </c>
      <c r="V53" s="23">
        <v>20</v>
      </c>
      <c r="W53" s="11">
        <v>0.4</v>
      </c>
      <c r="X53" s="11">
        <v>0</v>
      </c>
      <c r="Y53" s="12">
        <v>1</v>
      </c>
      <c r="Z53" s="27">
        <v>0</v>
      </c>
      <c r="AA53" s="23">
        <v>40</v>
      </c>
      <c r="AB53" s="11">
        <v>1</v>
      </c>
      <c r="AC53" s="11">
        <v>0</v>
      </c>
      <c r="AD53" s="12">
        <v>2</v>
      </c>
      <c r="AE53" s="30">
        <v>0</v>
      </c>
      <c r="AF53" s="63">
        <f t="shared" si="4"/>
        <v>28.799999999999997</v>
      </c>
      <c r="AG53" s="34">
        <f t="shared" si="5"/>
        <v>8.5500000000000007</v>
      </c>
      <c r="AH53" s="12">
        <f t="shared" si="6"/>
        <v>20.25</v>
      </c>
      <c r="AI53" s="75">
        <f t="shared" si="7"/>
        <v>28.799999999999997</v>
      </c>
      <c r="AJ53" s="406"/>
    </row>
    <row r="54" spans="1:39" x14ac:dyDescent="0.2">
      <c r="A54" s="103" t="s">
        <v>582</v>
      </c>
      <c r="B54" s="10" t="s">
        <v>85</v>
      </c>
      <c r="C54" s="10" t="s">
        <v>19</v>
      </c>
      <c r="D54" s="10" t="s">
        <v>780</v>
      </c>
      <c r="E54" s="10" t="s">
        <v>363</v>
      </c>
      <c r="F54" s="10" t="s">
        <v>364</v>
      </c>
      <c r="G54" s="10" t="s">
        <v>365</v>
      </c>
      <c r="H54" s="67">
        <v>6</v>
      </c>
      <c r="I54" s="57">
        <f t="shared" si="10"/>
        <v>28.799999999999997</v>
      </c>
      <c r="J54" s="57">
        <f t="shared" si="11"/>
        <v>28.799999999999997</v>
      </c>
      <c r="K54" s="404" t="s">
        <v>47</v>
      </c>
      <c r="L54" s="57">
        <v>1</v>
      </c>
      <c r="M54" s="57">
        <v>15.75</v>
      </c>
      <c r="N54" s="57">
        <v>0</v>
      </c>
      <c r="O54" s="58">
        <v>2.25</v>
      </c>
      <c r="P54" s="27">
        <v>0</v>
      </c>
      <c r="Q54" s="90">
        <f t="shared" si="2"/>
        <v>8.75</v>
      </c>
      <c r="R54" s="91">
        <f t="shared" si="3"/>
        <v>1.25</v>
      </c>
      <c r="S54" s="392">
        <f t="shared" si="8"/>
        <v>8.75</v>
      </c>
      <c r="T54" s="91">
        <f t="shared" si="9"/>
        <v>1.25</v>
      </c>
      <c r="U54" s="90">
        <f t="shared" si="12"/>
        <v>10</v>
      </c>
      <c r="V54" s="23">
        <v>20</v>
      </c>
      <c r="W54" s="11">
        <v>0.4</v>
      </c>
      <c r="X54" s="11">
        <v>0</v>
      </c>
      <c r="Y54" s="12">
        <v>1</v>
      </c>
      <c r="Z54" s="27">
        <v>0</v>
      </c>
      <c r="AA54" s="23">
        <v>40</v>
      </c>
      <c r="AB54" s="11">
        <v>1</v>
      </c>
      <c r="AC54" s="11">
        <v>0</v>
      </c>
      <c r="AD54" s="12">
        <v>2</v>
      </c>
      <c r="AE54" s="30">
        <v>0</v>
      </c>
      <c r="AF54" s="63">
        <f t="shared" si="4"/>
        <v>28.799999999999997</v>
      </c>
      <c r="AG54" s="34">
        <f t="shared" si="5"/>
        <v>8.5500000000000007</v>
      </c>
      <c r="AH54" s="12">
        <f t="shared" si="6"/>
        <v>20.25</v>
      </c>
      <c r="AI54" s="75">
        <f t="shared" si="7"/>
        <v>28.799999999999997</v>
      </c>
      <c r="AJ54" s="406"/>
    </row>
    <row r="55" spans="1:39" x14ac:dyDescent="0.2">
      <c r="A55" s="103" t="s">
        <v>582</v>
      </c>
      <c r="B55" s="10" t="s">
        <v>8</v>
      </c>
      <c r="C55" s="10" t="s">
        <v>19</v>
      </c>
      <c r="D55" s="10" t="s">
        <v>780</v>
      </c>
      <c r="E55" s="10" t="s">
        <v>363</v>
      </c>
      <c r="F55" s="10" t="s">
        <v>364</v>
      </c>
      <c r="G55" s="10" t="s">
        <v>365</v>
      </c>
      <c r="H55" s="67">
        <v>6</v>
      </c>
      <c r="I55" s="57">
        <f t="shared" si="10"/>
        <v>32.174999999999997</v>
      </c>
      <c r="J55" s="57">
        <f t="shared" si="11"/>
        <v>32.174999999999997</v>
      </c>
      <c r="K55" s="404" t="s">
        <v>47</v>
      </c>
      <c r="L55" s="57">
        <v>1</v>
      </c>
      <c r="M55" s="57">
        <v>15.75</v>
      </c>
      <c r="N55" s="57">
        <v>0</v>
      </c>
      <c r="O55" s="58">
        <v>2.25</v>
      </c>
      <c r="P55" s="27">
        <v>0</v>
      </c>
      <c r="Q55" s="90">
        <f t="shared" si="2"/>
        <v>8.75</v>
      </c>
      <c r="R55" s="91">
        <f t="shared" si="3"/>
        <v>1.25</v>
      </c>
      <c r="S55" s="392">
        <f t="shared" si="8"/>
        <v>8.75</v>
      </c>
      <c r="T55" s="91">
        <f t="shared" si="9"/>
        <v>1.25</v>
      </c>
      <c r="U55" s="90">
        <f t="shared" si="12"/>
        <v>10</v>
      </c>
      <c r="V55" s="23">
        <v>30</v>
      </c>
      <c r="W55" s="11">
        <v>0.4</v>
      </c>
      <c r="X55" s="11">
        <v>0</v>
      </c>
      <c r="Y55" s="12">
        <v>1.5</v>
      </c>
      <c r="Z55" s="27">
        <v>0</v>
      </c>
      <c r="AA55" s="23">
        <v>60</v>
      </c>
      <c r="AB55" s="11">
        <v>1</v>
      </c>
      <c r="AC55" s="11">
        <v>0</v>
      </c>
      <c r="AD55" s="12">
        <v>3</v>
      </c>
      <c r="AE55" s="30">
        <v>0</v>
      </c>
      <c r="AF55" s="63">
        <f t="shared" si="4"/>
        <v>32.174999999999997</v>
      </c>
      <c r="AG55" s="34">
        <f t="shared" si="5"/>
        <v>9.6750000000000007</v>
      </c>
      <c r="AH55" s="12">
        <f t="shared" si="6"/>
        <v>22.5</v>
      </c>
      <c r="AI55" s="75">
        <f t="shared" si="7"/>
        <v>32.174999999999997</v>
      </c>
      <c r="AJ55" s="406"/>
    </row>
    <row r="56" spans="1:39" x14ac:dyDescent="0.2">
      <c r="A56" s="9" t="s">
        <v>425</v>
      </c>
      <c r="B56" s="10" t="s">
        <v>14</v>
      </c>
      <c r="C56" s="10" t="s">
        <v>61</v>
      </c>
      <c r="D56" s="10" t="s">
        <v>780</v>
      </c>
      <c r="E56" s="10" t="s">
        <v>426</v>
      </c>
      <c r="F56" s="10" t="s">
        <v>427</v>
      </c>
      <c r="G56" s="10" t="s">
        <v>428</v>
      </c>
      <c r="H56" s="67">
        <v>6</v>
      </c>
      <c r="I56" s="57">
        <f t="shared" si="10"/>
        <v>42.75</v>
      </c>
      <c r="J56" s="57">
        <f t="shared" si="11"/>
        <v>42.75</v>
      </c>
      <c r="K56" s="404" t="s">
        <v>47</v>
      </c>
      <c r="L56" s="57">
        <v>1</v>
      </c>
      <c r="M56" s="57">
        <v>11.25</v>
      </c>
      <c r="N56" s="57">
        <v>0</v>
      </c>
      <c r="O56" s="58">
        <v>6.75</v>
      </c>
      <c r="P56" s="27">
        <v>0</v>
      </c>
      <c r="Q56" s="90">
        <f t="shared" si="2"/>
        <v>6.25</v>
      </c>
      <c r="R56" s="91">
        <f t="shared" si="3"/>
        <v>3.75</v>
      </c>
      <c r="S56" s="392">
        <f t="shared" si="8"/>
        <v>6.25</v>
      </c>
      <c r="T56" s="91">
        <f t="shared" si="9"/>
        <v>3.75</v>
      </c>
      <c r="U56" s="90">
        <f t="shared" si="12"/>
        <v>10</v>
      </c>
      <c r="V56" s="23">
        <v>0</v>
      </c>
      <c r="W56" s="11">
        <v>0</v>
      </c>
      <c r="X56" s="11">
        <v>0</v>
      </c>
      <c r="Y56" s="12">
        <v>0</v>
      </c>
      <c r="Z56" s="27">
        <v>0</v>
      </c>
      <c r="AA56" s="23">
        <v>90</v>
      </c>
      <c r="AB56" s="11">
        <v>2</v>
      </c>
      <c r="AC56" s="11">
        <v>0</v>
      </c>
      <c r="AD56" s="12">
        <v>3</v>
      </c>
      <c r="AE56" s="30">
        <v>0</v>
      </c>
      <c r="AF56" s="63">
        <f t="shared" si="4"/>
        <v>42.75</v>
      </c>
      <c r="AG56" s="34">
        <f t="shared" si="5"/>
        <v>0</v>
      </c>
      <c r="AH56" s="12">
        <f t="shared" si="6"/>
        <v>42.75</v>
      </c>
      <c r="AI56" s="75">
        <f t="shared" si="7"/>
        <v>42.75</v>
      </c>
      <c r="AJ56" s="406"/>
    </row>
    <row r="57" spans="1:39" x14ac:dyDescent="0.2">
      <c r="A57" s="9" t="s">
        <v>425</v>
      </c>
      <c r="B57" s="10" t="s">
        <v>80</v>
      </c>
      <c r="C57" s="10" t="s">
        <v>23</v>
      </c>
      <c r="D57" s="10" t="s">
        <v>780</v>
      </c>
      <c r="E57" s="10" t="s">
        <v>426</v>
      </c>
      <c r="F57" s="10" t="s">
        <v>427</v>
      </c>
      <c r="G57" s="10" t="s">
        <v>428</v>
      </c>
      <c r="H57" s="67">
        <v>6</v>
      </c>
      <c r="I57" s="57">
        <f t="shared" si="10"/>
        <v>12.375</v>
      </c>
      <c r="J57" s="57">
        <f t="shared" si="11"/>
        <v>12.375</v>
      </c>
      <c r="K57" s="404" t="s">
        <v>47</v>
      </c>
      <c r="L57" s="57">
        <v>1</v>
      </c>
      <c r="M57" s="57">
        <v>11.25</v>
      </c>
      <c r="N57" s="57">
        <v>0</v>
      </c>
      <c r="O57" s="58">
        <v>6.75</v>
      </c>
      <c r="P57" s="27">
        <v>0</v>
      </c>
      <c r="Q57" s="90">
        <f t="shared" si="2"/>
        <v>6.25</v>
      </c>
      <c r="R57" s="91">
        <f t="shared" si="3"/>
        <v>3.75</v>
      </c>
      <c r="S57" s="392">
        <f t="shared" si="8"/>
        <v>6.25</v>
      </c>
      <c r="T57" s="91">
        <f t="shared" si="9"/>
        <v>3.75</v>
      </c>
      <c r="U57" s="90">
        <f t="shared" si="12"/>
        <v>10</v>
      </c>
      <c r="V57" s="23">
        <v>30</v>
      </c>
      <c r="W57" s="11">
        <v>0.5</v>
      </c>
      <c r="X57" s="11">
        <v>0</v>
      </c>
      <c r="Y57" s="12">
        <v>1</v>
      </c>
      <c r="Z57" s="27">
        <v>0</v>
      </c>
      <c r="AA57" s="23">
        <v>0</v>
      </c>
      <c r="AB57" s="11">
        <v>0</v>
      </c>
      <c r="AC57" s="11">
        <v>0</v>
      </c>
      <c r="AD57" s="12">
        <v>0</v>
      </c>
      <c r="AE57" s="30">
        <v>0</v>
      </c>
      <c r="AF57" s="63">
        <f t="shared" si="4"/>
        <v>12.375</v>
      </c>
      <c r="AG57" s="34">
        <f t="shared" si="5"/>
        <v>12.375</v>
      </c>
      <c r="AH57" s="12">
        <f t="shared" si="6"/>
        <v>0</v>
      </c>
      <c r="AI57" s="75">
        <f t="shared" si="7"/>
        <v>12.375</v>
      </c>
      <c r="AJ57" s="406"/>
    </row>
    <row r="58" spans="1:39" x14ac:dyDescent="0.2">
      <c r="A58" s="9" t="s">
        <v>425</v>
      </c>
      <c r="B58" s="10" t="s">
        <v>85</v>
      </c>
      <c r="C58" s="10" t="s">
        <v>23</v>
      </c>
      <c r="D58" s="10" t="s">
        <v>780</v>
      </c>
      <c r="E58" s="10" t="s">
        <v>426</v>
      </c>
      <c r="F58" s="10" t="s">
        <v>427</v>
      </c>
      <c r="G58" s="10" t="s">
        <v>428</v>
      </c>
      <c r="H58" s="67">
        <v>6</v>
      </c>
      <c r="I58" s="57">
        <f t="shared" si="10"/>
        <v>12.375</v>
      </c>
      <c r="J58" s="57">
        <f t="shared" si="11"/>
        <v>12.375</v>
      </c>
      <c r="K58" s="404" t="s">
        <v>47</v>
      </c>
      <c r="L58" s="57">
        <v>1</v>
      </c>
      <c r="M58" s="57">
        <v>11.25</v>
      </c>
      <c r="N58" s="57">
        <v>0</v>
      </c>
      <c r="O58" s="58">
        <v>6.75</v>
      </c>
      <c r="P58" s="27">
        <v>0</v>
      </c>
      <c r="Q58" s="90">
        <f t="shared" si="2"/>
        <v>6.25</v>
      </c>
      <c r="R58" s="91">
        <f t="shared" si="3"/>
        <v>3.75</v>
      </c>
      <c r="S58" s="392">
        <f t="shared" si="8"/>
        <v>6.25</v>
      </c>
      <c r="T58" s="91">
        <f t="shared" si="9"/>
        <v>3.75</v>
      </c>
      <c r="U58" s="90">
        <f t="shared" si="12"/>
        <v>10</v>
      </c>
      <c r="V58" s="23">
        <v>30</v>
      </c>
      <c r="W58" s="11">
        <v>0.5</v>
      </c>
      <c r="X58" s="11">
        <v>0</v>
      </c>
      <c r="Y58" s="12">
        <v>1</v>
      </c>
      <c r="Z58" s="27">
        <v>0</v>
      </c>
      <c r="AA58" s="23">
        <v>0</v>
      </c>
      <c r="AB58" s="11">
        <v>0</v>
      </c>
      <c r="AC58" s="11">
        <v>0</v>
      </c>
      <c r="AD58" s="12">
        <v>0</v>
      </c>
      <c r="AE58" s="30">
        <v>0</v>
      </c>
      <c r="AF58" s="63">
        <f t="shared" si="4"/>
        <v>12.375</v>
      </c>
      <c r="AG58" s="34">
        <f t="shared" si="5"/>
        <v>12.375</v>
      </c>
      <c r="AH58" s="12">
        <f t="shared" si="6"/>
        <v>0</v>
      </c>
      <c r="AI58" s="75">
        <f t="shared" si="7"/>
        <v>12.375</v>
      </c>
      <c r="AJ58" s="406"/>
    </row>
    <row r="59" spans="1:39" x14ac:dyDescent="0.2">
      <c r="A59" s="9" t="s">
        <v>425</v>
      </c>
      <c r="B59" s="10" t="s">
        <v>8</v>
      </c>
      <c r="C59" s="10" t="s">
        <v>23</v>
      </c>
      <c r="D59" s="10" t="s">
        <v>780</v>
      </c>
      <c r="E59" s="10" t="s">
        <v>426</v>
      </c>
      <c r="F59" s="10" t="s">
        <v>427</v>
      </c>
      <c r="G59" s="10" t="s">
        <v>428</v>
      </c>
      <c r="H59" s="67">
        <v>6</v>
      </c>
      <c r="I59" s="57">
        <f t="shared" si="10"/>
        <v>24.75</v>
      </c>
      <c r="J59" s="57">
        <f t="shared" si="11"/>
        <v>24.75</v>
      </c>
      <c r="K59" s="404" t="s">
        <v>47</v>
      </c>
      <c r="L59" s="57">
        <v>1</v>
      </c>
      <c r="M59" s="57">
        <v>11.25</v>
      </c>
      <c r="N59" s="57">
        <v>0</v>
      </c>
      <c r="O59" s="58">
        <v>6.75</v>
      </c>
      <c r="P59" s="27">
        <v>0</v>
      </c>
      <c r="Q59" s="90">
        <f t="shared" si="2"/>
        <v>6.25</v>
      </c>
      <c r="R59" s="91">
        <f t="shared" si="3"/>
        <v>3.75</v>
      </c>
      <c r="S59" s="392">
        <f t="shared" si="8"/>
        <v>6.25</v>
      </c>
      <c r="T59" s="91">
        <f t="shared" si="9"/>
        <v>3.75</v>
      </c>
      <c r="U59" s="90">
        <f t="shared" si="12"/>
        <v>10</v>
      </c>
      <c r="V59" s="23">
        <v>60</v>
      </c>
      <c r="W59" s="11">
        <v>1</v>
      </c>
      <c r="X59" s="11">
        <v>0</v>
      </c>
      <c r="Y59" s="12">
        <v>2</v>
      </c>
      <c r="Z59" s="27">
        <v>0</v>
      </c>
      <c r="AA59" s="23">
        <v>0</v>
      </c>
      <c r="AB59" s="11">
        <v>0</v>
      </c>
      <c r="AC59" s="11">
        <v>0</v>
      </c>
      <c r="AD59" s="12">
        <v>0</v>
      </c>
      <c r="AE59" s="30">
        <v>0</v>
      </c>
      <c r="AF59" s="63">
        <f t="shared" si="4"/>
        <v>24.75</v>
      </c>
      <c r="AG59" s="34">
        <f t="shared" si="5"/>
        <v>24.75</v>
      </c>
      <c r="AH59" s="12">
        <f t="shared" si="6"/>
        <v>0</v>
      </c>
      <c r="AI59" s="75">
        <f t="shared" si="7"/>
        <v>24.75</v>
      </c>
      <c r="AJ59" s="406"/>
    </row>
    <row r="60" spans="1:39" x14ac:dyDescent="0.2">
      <c r="A60" s="103" t="s">
        <v>581</v>
      </c>
      <c r="B60" s="10" t="s">
        <v>14</v>
      </c>
      <c r="C60" s="10" t="s">
        <v>23</v>
      </c>
      <c r="D60" s="10" t="s">
        <v>780</v>
      </c>
      <c r="E60" s="10" t="s">
        <v>476</v>
      </c>
      <c r="F60" s="10" t="s">
        <v>477</v>
      </c>
      <c r="G60" s="10" t="s">
        <v>478</v>
      </c>
      <c r="H60" s="67">
        <v>6</v>
      </c>
      <c r="I60" s="57">
        <f t="shared" si="10"/>
        <v>45</v>
      </c>
      <c r="J60" s="57">
        <f t="shared" si="11"/>
        <v>45</v>
      </c>
      <c r="K60" s="404" t="s">
        <v>47</v>
      </c>
      <c r="L60" s="57">
        <v>1</v>
      </c>
      <c r="M60" s="57">
        <v>13.5</v>
      </c>
      <c r="N60" s="57">
        <v>0</v>
      </c>
      <c r="O60" s="58">
        <v>4.5</v>
      </c>
      <c r="P60" s="27">
        <v>0</v>
      </c>
      <c r="Q60" s="90">
        <f t="shared" si="2"/>
        <v>7.5</v>
      </c>
      <c r="R60" s="91">
        <f t="shared" si="3"/>
        <v>2.5</v>
      </c>
      <c r="S60" s="392">
        <f t="shared" si="8"/>
        <v>7.5</v>
      </c>
      <c r="T60" s="91">
        <f t="shared" si="9"/>
        <v>2.5</v>
      </c>
      <c r="U60" s="90">
        <f t="shared" si="12"/>
        <v>10</v>
      </c>
      <c r="V60" s="23">
        <v>80</v>
      </c>
      <c r="W60" s="11">
        <v>2</v>
      </c>
      <c r="X60" s="11">
        <v>0</v>
      </c>
      <c r="Y60" s="12">
        <v>4</v>
      </c>
      <c r="Z60" s="27">
        <v>0</v>
      </c>
      <c r="AA60" s="23">
        <v>0</v>
      </c>
      <c r="AB60" s="11">
        <v>0</v>
      </c>
      <c r="AC60" s="11">
        <v>0</v>
      </c>
      <c r="AD60" s="12">
        <v>0</v>
      </c>
      <c r="AE60" s="30">
        <v>0</v>
      </c>
      <c r="AF60" s="63">
        <f t="shared" si="4"/>
        <v>45</v>
      </c>
      <c r="AG60" s="34">
        <f t="shared" si="5"/>
        <v>45</v>
      </c>
      <c r="AH60" s="12">
        <f t="shared" si="6"/>
        <v>0</v>
      </c>
      <c r="AI60" s="75">
        <f t="shared" si="7"/>
        <v>45</v>
      </c>
      <c r="AJ60" s="406"/>
    </row>
    <row r="61" spans="1:39" x14ac:dyDescent="0.2">
      <c r="A61" s="103" t="s">
        <v>581</v>
      </c>
      <c r="B61" s="10" t="s">
        <v>80</v>
      </c>
      <c r="C61" s="10" t="s">
        <v>23</v>
      </c>
      <c r="D61" s="10" t="s">
        <v>780</v>
      </c>
      <c r="E61" s="10" t="s">
        <v>476</v>
      </c>
      <c r="F61" s="10" t="s">
        <v>477</v>
      </c>
      <c r="G61" s="10" t="s">
        <v>478</v>
      </c>
      <c r="H61" s="67">
        <v>6</v>
      </c>
      <c r="I61" s="57">
        <f t="shared" si="10"/>
        <v>19.125</v>
      </c>
      <c r="J61" s="57">
        <f t="shared" si="11"/>
        <v>19.125</v>
      </c>
      <c r="K61" s="404" t="s">
        <v>47</v>
      </c>
      <c r="L61" s="57">
        <v>1</v>
      </c>
      <c r="M61" s="57">
        <v>13.5</v>
      </c>
      <c r="N61" s="57">
        <v>0</v>
      </c>
      <c r="O61" s="58">
        <v>4.5</v>
      </c>
      <c r="P61" s="27">
        <v>0</v>
      </c>
      <c r="Q61" s="90">
        <f t="shared" si="2"/>
        <v>7.5</v>
      </c>
      <c r="R61" s="91">
        <f t="shared" si="3"/>
        <v>2.5</v>
      </c>
      <c r="S61" s="392">
        <f t="shared" si="8"/>
        <v>7.5</v>
      </c>
      <c r="T61" s="91">
        <f t="shared" si="9"/>
        <v>2.5</v>
      </c>
      <c r="U61" s="90">
        <f t="shared" si="12"/>
        <v>10</v>
      </c>
      <c r="V61" s="23">
        <v>40</v>
      </c>
      <c r="W61" s="11">
        <v>0.75</v>
      </c>
      <c r="X61" s="11">
        <v>0</v>
      </c>
      <c r="Y61" s="12">
        <v>2</v>
      </c>
      <c r="Z61" s="27">
        <v>0</v>
      </c>
      <c r="AA61" s="23">
        <v>0</v>
      </c>
      <c r="AB61" s="11">
        <v>0</v>
      </c>
      <c r="AC61" s="11">
        <v>0</v>
      </c>
      <c r="AD61" s="12">
        <v>0</v>
      </c>
      <c r="AE61" s="30">
        <v>0</v>
      </c>
      <c r="AF61" s="63">
        <f t="shared" si="4"/>
        <v>19.125</v>
      </c>
      <c r="AG61" s="34">
        <f t="shared" si="5"/>
        <v>19.125</v>
      </c>
      <c r="AH61" s="12">
        <f t="shared" si="6"/>
        <v>0</v>
      </c>
      <c r="AI61" s="75">
        <f t="shared" si="7"/>
        <v>19.125</v>
      </c>
      <c r="AJ61" s="406"/>
    </row>
    <row r="62" spans="1:39" x14ac:dyDescent="0.2">
      <c r="A62" s="103" t="s">
        <v>581</v>
      </c>
      <c r="B62" s="10" t="s">
        <v>85</v>
      </c>
      <c r="C62" s="10" t="s">
        <v>23</v>
      </c>
      <c r="D62" s="10" t="s">
        <v>780</v>
      </c>
      <c r="E62" s="10" t="s">
        <v>476</v>
      </c>
      <c r="F62" s="10" t="s">
        <v>477</v>
      </c>
      <c r="G62" s="10" t="s">
        <v>478</v>
      </c>
      <c r="H62" s="67">
        <v>6</v>
      </c>
      <c r="I62" s="57">
        <f t="shared" si="10"/>
        <v>19.125</v>
      </c>
      <c r="J62" s="57">
        <f t="shared" si="11"/>
        <v>19.125</v>
      </c>
      <c r="K62" s="404" t="s">
        <v>47</v>
      </c>
      <c r="L62" s="57">
        <v>1</v>
      </c>
      <c r="M62" s="57">
        <v>13.5</v>
      </c>
      <c r="N62" s="57">
        <v>0</v>
      </c>
      <c r="O62" s="58">
        <v>4.5</v>
      </c>
      <c r="P62" s="27">
        <v>0</v>
      </c>
      <c r="Q62" s="90">
        <f t="shared" si="2"/>
        <v>7.5</v>
      </c>
      <c r="R62" s="91">
        <f t="shared" si="3"/>
        <v>2.5</v>
      </c>
      <c r="S62" s="392">
        <f t="shared" si="8"/>
        <v>7.5</v>
      </c>
      <c r="T62" s="91">
        <f t="shared" si="9"/>
        <v>2.5</v>
      </c>
      <c r="U62" s="90">
        <f t="shared" si="12"/>
        <v>10</v>
      </c>
      <c r="V62" s="23">
        <v>40</v>
      </c>
      <c r="W62" s="11">
        <v>0.75</v>
      </c>
      <c r="X62" s="11">
        <v>0</v>
      </c>
      <c r="Y62" s="12">
        <v>2</v>
      </c>
      <c r="Z62" s="27">
        <v>0</v>
      </c>
      <c r="AA62" s="23">
        <v>0</v>
      </c>
      <c r="AB62" s="11">
        <v>0</v>
      </c>
      <c r="AC62" s="11">
        <v>0</v>
      </c>
      <c r="AD62" s="12">
        <v>0</v>
      </c>
      <c r="AE62" s="30">
        <v>0</v>
      </c>
      <c r="AF62" s="63">
        <f t="shared" si="4"/>
        <v>19.125</v>
      </c>
      <c r="AG62" s="34">
        <f t="shared" si="5"/>
        <v>19.125</v>
      </c>
      <c r="AH62" s="12">
        <f t="shared" si="6"/>
        <v>0</v>
      </c>
      <c r="AI62" s="75">
        <f t="shared" si="7"/>
        <v>19.125</v>
      </c>
      <c r="AJ62" s="406"/>
      <c r="AL62" s="79"/>
    </row>
    <row r="63" spans="1:39" x14ac:dyDescent="0.2">
      <c r="A63" s="103" t="s">
        <v>581</v>
      </c>
      <c r="B63" s="10" t="s">
        <v>8</v>
      </c>
      <c r="C63" s="10" t="s">
        <v>23</v>
      </c>
      <c r="D63" s="10" t="s">
        <v>780</v>
      </c>
      <c r="E63" s="10" t="s">
        <v>476</v>
      </c>
      <c r="F63" s="10" t="s">
        <v>477</v>
      </c>
      <c r="G63" s="10" t="s">
        <v>478</v>
      </c>
      <c r="H63" s="67">
        <v>6</v>
      </c>
      <c r="I63" s="57">
        <f t="shared" si="10"/>
        <v>33.75</v>
      </c>
      <c r="J63" s="57">
        <f t="shared" si="11"/>
        <v>33.75</v>
      </c>
      <c r="K63" s="404" t="s">
        <v>47</v>
      </c>
      <c r="L63" s="57">
        <v>1</v>
      </c>
      <c r="M63" s="57">
        <v>13.5</v>
      </c>
      <c r="N63" s="57">
        <v>0</v>
      </c>
      <c r="O63" s="58">
        <v>4.5</v>
      </c>
      <c r="P63" s="27">
        <v>0</v>
      </c>
      <c r="Q63" s="90">
        <f t="shared" si="2"/>
        <v>7.5</v>
      </c>
      <c r="R63" s="91">
        <f t="shared" si="3"/>
        <v>2.5</v>
      </c>
      <c r="S63" s="392">
        <f t="shared" si="8"/>
        <v>7.5</v>
      </c>
      <c r="T63" s="91">
        <f t="shared" si="9"/>
        <v>2.5</v>
      </c>
      <c r="U63" s="90">
        <f t="shared" si="12"/>
        <v>10</v>
      </c>
      <c r="V63" s="23">
        <v>60</v>
      </c>
      <c r="W63" s="11">
        <v>1.5</v>
      </c>
      <c r="X63" s="11">
        <v>0</v>
      </c>
      <c r="Y63" s="12">
        <v>3</v>
      </c>
      <c r="Z63" s="27">
        <v>0</v>
      </c>
      <c r="AA63" s="23">
        <v>0</v>
      </c>
      <c r="AB63" s="11">
        <v>0</v>
      </c>
      <c r="AC63" s="11">
        <v>0</v>
      </c>
      <c r="AD63" s="12">
        <v>0</v>
      </c>
      <c r="AE63" s="30">
        <v>0</v>
      </c>
      <c r="AF63" s="63">
        <f t="shared" si="4"/>
        <v>33.75</v>
      </c>
      <c r="AG63" s="34">
        <f t="shared" si="5"/>
        <v>33.75</v>
      </c>
      <c r="AH63" s="12">
        <f t="shared" si="6"/>
        <v>0</v>
      </c>
      <c r="AI63" s="75">
        <f t="shared" si="7"/>
        <v>33.75</v>
      </c>
      <c r="AJ63" s="406"/>
    </row>
    <row r="64" spans="1:39" x14ac:dyDescent="0.2">
      <c r="A64" s="9" t="s">
        <v>180</v>
      </c>
      <c r="B64" s="10" t="s">
        <v>14</v>
      </c>
      <c r="C64" s="10" t="s">
        <v>61</v>
      </c>
      <c r="D64" s="10" t="s">
        <v>780</v>
      </c>
      <c r="E64" s="10" t="s">
        <v>181</v>
      </c>
      <c r="F64" s="10" t="s">
        <v>182</v>
      </c>
      <c r="G64" s="10" t="s">
        <v>183</v>
      </c>
      <c r="H64" s="67">
        <v>6</v>
      </c>
      <c r="I64" s="57">
        <f t="shared" si="10"/>
        <v>63</v>
      </c>
      <c r="J64" s="57">
        <f t="shared" si="11"/>
        <v>63</v>
      </c>
      <c r="K64" s="404" t="s">
        <v>84</v>
      </c>
      <c r="L64" s="57">
        <v>1</v>
      </c>
      <c r="M64" s="57">
        <v>13.5</v>
      </c>
      <c r="N64" s="57">
        <v>0</v>
      </c>
      <c r="O64" s="58">
        <v>4.5</v>
      </c>
      <c r="P64" s="27">
        <v>0</v>
      </c>
      <c r="Q64" s="90">
        <f t="shared" si="2"/>
        <v>7.5</v>
      </c>
      <c r="R64" s="91">
        <f t="shared" si="3"/>
        <v>2.5</v>
      </c>
      <c r="S64" s="392">
        <f t="shared" si="8"/>
        <v>7.5</v>
      </c>
      <c r="T64" s="91">
        <f t="shared" si="9"/>
        <v>2.5</v>
      </c>
      <c r="U64" s="90">
        <f t="shared" si="12"/>
        <v>10</v>
      </c>
      <c r="V64" s="23">
        <v>0</v>
      </c>
      <c r="W64" s="11">
        <v>0</v>
      </c>
      <c r="X64" s="11">
        <v>0</v>
      </c>
      <c r="Y64" s="12">
        <v>0</v>
      </c>
      <c r="Z64" s="27">
        <v>0</v>
      </c>
      <c r="AA64" s="23">
        <v>96</v>
      </c>
      <c r="AB64" s="11">
        <v>2</v>
      </c>
      <c r="AC64" s="11">
        <v>0</v>
      </c>
      <c r="AD64" s="12">
        <v>8</v>
      </c>
      <c r="AE64" s="30">
        <v>0</v>
      </c>
      <c r="AF64" s="63">
        <f t="shared" si="4"/>
        <v>63</v>
      </c>
      <c r="AG64" s="34">
        <f t="shared" si="5"/>
        <v>0</v>
      </c>
      <c r="AH64" s="12">
        <f t="shared" si="6"/>
        <v>63</v>
      </c>
      <c r="AI64" s="75">
        <f t="shared" si="7"/>
        <v>63</v>
      </c>
      <c r="AJ64" s="406"/>
    </row>
    <row r="65" spans="1:39" x14ac:dyDescent="0.2">
      <c r="A65" s="9" t="s">
        <v>180</v>
      </c>
      <c r="B65" s="10" t="s">
        <v>80</v>
      </c>
      <c r="C65" s="10" t="s">
        <v>23</v>
      </c>
      <c r="D65" s="10" t="s">
        <v>780</v>
      </c>
      <c r="E65" s="10" t="s">
        <v>181</v>
      </c>
      <c r="F65" s="10" t="s">
        <v>182</v>
      </c>
      <c r="G65" s="10" t="s">
        <v>183</v>
      </c>
      <c r="H65" s="67">
        <v>6</v>
      </c>
      <c r="I65" s="57">
        <f t="shared" si="10"/>
        <v>17.100000000000001</v>
      </c>
      <c r="J65" s="57">
        <f t="shared" si="11"/>
        <v>17.100000000000001</v>
      </c>
      <c r="K65" s="404" t="s">
        <v>84</v>
      </c>
      <c r="L65" s="57">
        <v>1</v>
      </c>
      <c r="M65" s="57">
        <v>13.5</v>
      </c>
      <c r="N65" s="57">
        <v>0</v>
      </c>
      <c r="O65" s="58">
        <v>4.5</v>
      </c>
      <c r="P65" s="27">
        <v>0</v>
      </c>
      <c r="Q65" s="90">
        <f t="shared" si="2"/>
        <v>7.5</v>
      </c>
      <c r="R65" s="91">
        <f t="shared" si="3"/>
        <v>2.5</v>
      </c>
      <c r="S65" s="392">
        <f t="shared" si="8"/>
        <v>7.5</v>
      </c>
      <c r="T65" s="91">
        <f t="shared" si="9"/>
        <v>2.5</v>
      </c>
      <c r="U65" s="90">
        <f t="shared" si="12"/>
        <v>10</v>
      </c>
      <c r="V65" s="23">
        <v>32</v>
      </c>
      <c r="W65" s="11">
        <v>0.6</v>
      </c>
      <c r="X65" s="11">
        <v>0</v>
      </c>
      <c r="Y65" s="12">
        <v>2</v>
      </c>
      <c r="Z65" s="27">
        <v>0</v>
      </c>
      <c r="AA65" s="23">
        <v>0</v>
      </c>
      <c r="AB65" s="11">
        <v>0</v>
      </c>
      <c r="AC65" s="11">
        <v>0</v>
      </c>
      <c r="AD65" s="12">
        <v>0</v>
      </c>
      <c r="AE65" s="30">
        <v>0</v>
      </c>
      <c r="AF65" s="63">
        <f t="shared" si="4"/>
        <v>17.100000000000001</v>
      </c>
      <c r="AG65" s="34">
        <f t="shared" si="5"/>
        <v>17.100000000000001</v>
      </c>
      <c r="AH65" s="12">
        <f t="shared" si="6"/>
        <v>0</v>
      </c>
      <c r="AI65" s="75">
        <f t="shared" si="7"/>
        <v>17.100000000000001</v>
      </c>
      <c r="AJ65" s="406"/>
      <c r="AM65" s="80"/>
    </row>
    <row r="66" spans="1:39" x14ac:dyDescent="0.2">
      <c r="A66" s="9" t="s">
        <v>180</v>
      </c>
      <c r="B66" s="10" t="s">
        <v>85</v>
      </c>
      <c r="C66" s="10" t="s">
        <v>23</v>
      </c>
      <c r="D66" s="10" t="s">
        <v>780</v>
      </c>
      <c r="E66" s="10" t="s">
        <v>181</v>
      </c>
      <c r="F66" s="10" t="s">
        <v>182</v>
      </c>
      <c r="G66" s="10" t="s">
        <v>183</v>
      </c>
      <c r="H66" s="67">
        <v>6</v>
      </c>
      <c r="I66" s="57">
        <f t="shared" si="10"/>
        <v>17.100000000000001</v>
      </c>
      <c r="J66" s="57">
        <f t="shared" si="11"/>
        <v>17.100000000000001</v>
      </c>
      <c r="K66" s="404" t="s">
        <v>84</v>
      </c>
      <c r="L66" s="57">
        <v>1</v>
      </c>
      <c r="M66" s="57">
        <v>13.5</v>
      </c>
      <c r="N66" s="57">
        <v>0</v>
      </c>
      <c r="O66" s="58">
        <v>4.5</v>
      </c>
      <c r="P66" s="27">
        <v>0</v>
      </c>
      <c r="Q66" s="90">
        <f t="shared" ref="Q66:Q129" si="13">M66*10/3/H66</f>
        <v>7.5</v>
      </c>
      <c r="R66" s="91">
        <f t="shared" ref="R66:R129" si="14">O66*10/3/H66</f>
        <v>2.5</v>
      </c>
      <c r="S66" s="392">
        <f t="shared" si="8"/>
        <v>7.5</v>
      </c>
      <c r="T66" s="91">
        <f t="shared" si="9"/>
        <v>2.5</v>
      </c>
      <c r="U66" s="90">
        <f t="shared" si="12"/>
        <v>10</v>
      </c>
      <c r="V66" s="23">
        <v>32</v>
      </c>
      <c r="W66" s="11">
        <v>0.6</v>
      </c>
      <c r="X66" s="11">
        <v>0</v>
      </c>
      <c r="Y66" s="12">
        <v>2</v>
      </c>
      <c r="Z66" s="27">
        <v>0</v>
      </c>
      <c r="AA66" s="23">
        <v>0</v>
      </c>
      <c r="AB66" s="11">
        <v>0</v>
      </c>
      <c r="AC66" s="11">
        <v>0</v>
      </c>
      <c r="AD66" s="12">
        <v>0</v>
      </c>
      <c r="AE66" s="30">
        <v>0</v>
      </c>
      <c r="AF66" s="63">
        <f t="shared" ref="AF66:AF129" si="15">M66*(W66+AB66)+O66*(Y66+AD66)</f>
        <v>17.100000000000001</v>
      </c>
      <c r="AG66" s="34">
        <f t="shared" ref="AG66:AG129" si="16">M66*W66+O66*Y66</f>
        <v>17.100000000000001</v>
      </c>
      <c r="AH66" s="12">
        <f t="shared" ref="AH66:AH129" si="17">M66*AB66+O66*AD66</f>
        <v>0</v>
      </c>
      <c r="AI66" s="75">
        <f t="shared" ref="AI66:AI129" si="18">AF66</f>
        <v>17.100000000000001</v>
      </c>
      <c r="AJ66" s="406"/>
    </row>
    <row r="67" spans="1:39" x14ac:dyDescent="0.2">
      <c r="A67" s="9" t="s">
        <v>180</v>
      </c>
      <c r="B67" s="10" t="s">
        <v>8</v>
      </c>
      <c r="C67" s="10" t="s">
        <v>23</v>
      </c>
      <c r="D67" s="10" t="s">
        <v>780</v>
      </c>
      <c r="E67" s="10" t="s">
        <v>181</v>
      </c>
      <c r="F67" s="10" t="s">
        <v>182</v>
      </c>
      <c r="G67" s="10" t="s">
        <v>183</v>
      </c>
      <c r="H67" s="67">
        <v>6</v>
      </c>
      <c r="I67" s="57">
        <f t="shared" si="10"/>
        <v>51.3</v>
      </c>
      <c r="J67" s="57">
        <f t="shared" si="11"/>
        <v>51.300000000000004</v>
      </c>
      <c r="K67" s="404" t="s">
        <v>84</v>
      </c>
      <c r="L67" s="57">
        <v>1</v>
      </c>
      <c r="M67" s="57">
        <v>13.5</v>
      </c>
      <c r="N67" s="57">
        <v>0</v>
      </c>
      <c r="O67" s="58">
        <v>4.5</v>
      </c>
      <c r="P67" s="27">
        <v>0</v>
      </c>
      <c r="Q67" s="90">
        <f t="shared" si="13"/>
        <v>7.5</v>
      </c>
      <c r="R67" s="91">
        <f t="shared" si="14"/>
        <v>2.5</v>
      </c>
      <c r="S67" s="392">
        <f t="shared" ref="S67:S130" si="19">M67/H67*10/3</f>
        <v>7.5</v>
      </c>
      <c r="T67" s="91">
        <f t="shared" ref="T67:T130" si="20">O67/H67*10/3</f>
        <v>2.5</v>
      </c>
      <c r="U67" s="90">
        <f t="shared" si="12"/>
        <v>10</v>
      </c>
      <c r="V67" s="23">
        <v>64</v>
      </c>
      <c r="W67" s="11">
        <v>1.8</v>
      </c>
      <c r="X67" s="11">
        <v>0</v>
      </c>
      <c r="Y67" s="12">
        <v>6</v>
      </c>
      <c r="Z67" s="27">
        <v>0</v>
      </c>
      <c r="AA67" s="23">
        <v>0</v>
      </c>
      <c r="AB67" s="11">
        <v>0</v>
      </c>
      <c r="AC67" s="11">
        <v>0</v>
      </c>
      <c r="AD67" s="12">
        <v>0</v>
      </c>
      <c r="AE67" s="30">
        <v>0</v>
      </c>
      <c r="AF67" s="63">
        <f t="shared" si="15"/>
        <v>51.3</v>
      </c>
      <c r="AG67" s="34">
        <f t="shared" si="16"/>
        <v>51.3</v>
      </c>
      <c r="AH67" s="12">
        <f t="shared" si="17"/>
        <v>0</v>
      </c>
      <c r="AI67" s="75">
        <f t="shared" si="18"/>
        <v>51.3</v>
      </c>
      <c r="AJ67" s="406"/>
    </row>
    <row r="68" spans="1:39" x14ac:dyDescent="0.2">
      <c r="A68" s="9" t="s">
        <v>79</v>
      </c>
      <c r="B68" s="10" t="s">
        <v>80</v>
      </c>
      <c r="C68" s="10" t="s">
        <v>19</v>
      </c>
      <c r="D68" s="10" t="s">
        <v>780</v>
      </c>
      <c r="E68" s="10" t="s">
        <v>81</v>
      </c>
      <c r="F68" s="10" t="s">
        <v>82</v>
      </c>
      <c r="G68" s="10" t="s">
        <v>83</v>
      </c>
      <c r="H68" s="67">
        <v>6</v>
      </c>
      <c r="I68" s="57">
        <f t="shared" ref="I68:I131" si="21">AI68</f>
        <v>36.72</v>
      </c>
      <c r="J68" s="57">
        <f t="shared" ref="J68:J131" si="22">(((W68+AB68)*S68+(Y68+AD68)*T68)*H68/10)*3</f>
        <v>36.72</v>
      </c>
      <c r="K68" s="404" t="s">
        <v>84</v>
      </c>
      <c r="L68" s="57">
        <v>1</v>
      </c>
      <c r="M68" s="57">
        <v>9</v>
      </c>
      <c r="N68" s="57">
        <v>0</v>
      </c>
      <c r="O68" s="58">
        <v>9</v>
      </c>
      <c r="P68" s="27">
        <v>0</v>
      </c>
      <c r="Q68" s="90">
        <f t="shared" si="13"/>
        <v>5</v>
      </c>
      <c r="R68" s="91">
        <f t="shared" si="14"/>
        <v>5</v>
      </c>
      <c r="S68" s="392">
        <f t="shared" si="19"/>
        <v>5</v>
      </c>
      <c r="T68" s="91">
        <f t="shared" si="20"/>
        <v>5</v>
      </c>
      <c r="U68" s="90">
        <f t="shared" ref="U68:U131" si="23">S68+T68</f>
        <v>10</v>
      </c>
      <c r="V68" s="23">
        <v>15</v>
      </c>
      <c r="W68" s="11">
        <v>0.33</v>
      </c>
      <c r="X68" s="11">
        <v>0</v>
      </c>
      <c r="Y68" s="12">
        <v>1</v>
      </c>
      <c r="Z68" s="27">
        <v>0</v>
      </c>
      <c r="AA68" s="23">
        <v>30</v>
      </c>
      <c r="AB68" s="11">
        <v>0.75</v>
      </c>
      <c r="AC68" s="11">
        <v>0</v>
      </c>
      <c r="AD68" s="12">
        <v>2</v>
      </c>
      <c r="AE68" s="30">
        <v>0</v>
      </c>
      <c r="AF68" s="63">
        <f t="shared" si="15"/>
        <v>36.72</v>
      </c>
      <c r="AG68" s="34">
        <f t="shared" si="16"/>
        <v>11.97</v>
      </c>
      <c r="AH68" s="12">
        <f t="shared" si="17"/>
        <v>24.75</v>
      </c>
      <c r="AI68" s="75">
        <f t="shared" si="18"/>
        <v>36.72</v>
      </c>
      <c r="AJ68" s="406"/>
    </row>
    <row r="69" spans="1:39" x14ac:dyDescent="0.2">
      <c r="A69" s="9" t="s">
        <v>79</v>
      </c>
      <c r="B69" s="10" t="s">
        <v>85</v>
      </c>
      <c r="C69" s="10" t="s">
        <v>19</v>
      </c>
      <c r="D69" s="10" t="s">
        <v>780</v>
      </c>
      <c r="E69" s="10" t="s">
        <v>81</v>
      </c>
      <c r="F69" s="10" t="s">
        <v>82</v>
      </c>
      <c r="G69" s="10" t="s">
        <v>83</v>
      </c>
      <c r="H69" s="67">
        <v>6</v>
      </c>
      <c r="I69" s="57">
        <f t="shared" si="21"/>
        <v>36.72</v>
      </c>
      <c r="J69" s="57">
        <f t="shared" si="22"/>
        <v>36.72</v>
      </c>
      <c r="K69" s="404" t="s">
        <v>84</v>
      </c>
      <c r="L69" s="57">
        <v>1</v>
      </c>
      <c r="M69" s="57">
        <v>9</v>
      </c>
      <c r="N69" s="57">
        <v>0</v>
      </c>
      <c r="O69" s="58">
        <v>9</v>
      </c>
      <c r="P69" s="27">
        <v>0</v>
      </c>
      <c r="Q69" s="90">
        <f t="shared" si="13"/>
        <v>5</v>
      </c>
      <c r="R69" s="91">
        <f t="shared" si="14"/>
        <v>5</v>
      </c>
      <c r="S69" s="392">
        <f t="shared" si="19"/>
        <v>5</v>
      </c>
      <c r="T69" s="91">
        <f t="shared" si="20"/>
        <v>5</v>
      </c>
      <c r="U69" s="90">
        <f t="shared" si="23"/>
        <v>10</v>
      </c>
      <c r="V69" s="23">
        <v>15</v>
      </c>
      <c r="W69" s="11">
        <v>0.33</v>
      </c>
      <c r="X69" s="11">
        <v>0</v>
      </c>
      <c r="Y69" s="12">
        <v>1</v>
      </c>
      <c r="Z69" s="27">
        <v>0</v>
      </c>
      <c r="AA69" s="23">
        <v>30</v>
      </c>
      <c r="AB69" s="11">
        <v>0.75</v>
      </c>
      <c r="AC69" s="11">
        <v>0</v>
      </c>
      <c r="AD69" s="12">
        <v>2</v>
      </c>
      <c r="AE69" s="30">
        <v>0</v>
      </c>
      <c r="AF69" s="63">
        <f t="shared" si="15"/>
        <v>36.72</v>
      </c>
      <c r="AG69" s="34">
        <f t="shared" si="16"/>
        <v>11.97</v>
      </c>
      <c r="AH69" s="12">
        <f t="shared" si="17"/>
        <v>24.75</v>
      </c>
      <c r="AI69" s="75">
        <f t="shared" si="18"/>
        <v>36.72</v>
      </c>
      <c r="AJ69" s="406"/>
    </row>
    <row r="70" spans="1:39" x14ac:dyDescent="0.2">
      <c r="A70" s="9" t="s">
        <v>79</v>
      </c>
      <c r="B70" s="10" t="s">
        <v>8</v>
      </c>
      <c r="C70" s="10" t="s">
        <v>19</v>
      </c>
      <c r="D70" s="10" t="s">
        <v>780</v>
      </c>
      <c r="E70" s="10" t="s">
        <v>81</v>
      </c>
      <c r="F70" s="10" t="s">
        <v>82</v>
      </c>
      <c r="G70" s="10" t="s">
        <v>83</v>
      </c>
      <c r="H70" s="67">
        <v>6</v>
      </c>
      <c r="I70" s="57">
        <f t="shared" si="21"/>
        <v>88.56</v>
      </c>
      <c r="J70" s="57">
        <f t="shared" si="22"/>
        <v>88.56</v>
      </c>
      <c r="K70" s="404" t="s">
        <v>84</v>
      </c>
      <c r="L70" s="57">
        <v>1</v>
      </c>
      <c r="M70" s="57">
        <v>9</v>
      </c>
      <c r="N70" s="57">
        <v>0</v>
      </c>
      <c r="O70" s="58">
        <v>9</v>
      </c>
      <c r="P70" s="27">
        <v>0</v>
      </c>
      <c r="Q70" s="90">
        <f t="shared" si="13"/>
        <v>5</v>
      </c>
      <c r="R70" s="91">
        <f t="shared" si="14"/>
        <v>5</v>
      </c>
      <c r="S70" s="392">
        <f t="shared" si="19"/>
        <v>5</v>
      </c>
      <c r="T70" s="91">
        <f t="shared" si="20"/>
        <v>5</v>
      </c>
      <c r="U70" s="90">
        <f t="shared" si="23"/>
        <v>10</v>
      </c>
      <c r="V70" s="23">
        <v>40</v>
      </c>
      <c r="W70" s="11">
        <v>0.34</v>
      </c>
      <c r="X70" s="11">
        <v>0</v>
      </c>
      <c r="Y70" s="12">
        <v>2</v>
      </c>
      <c r="Z70" s="27">
        <v>0</v>
      </c>
      <c r="AA70" s="23">
        <v>90</v>
      </c>
      <c r="AB70" s="11">
        <v>1.5</v>
      </c>
      <c r="AC70" s="11">
        <v>0</v>
      </c>
      <c r="AD70" s="12">
        <v>6</v>
      </c>
      <c r="AE70" s="30">
        <v>0</v>
      </c>
      <c r="AF70" s="63">
        <f t="shared" si="15"/>
        <v>88.56</v>
      </c>
      <c r="AG70" s="34">
        <f t="shared" si="16"/>
        <v>21.06</v>
      </c>
      <c r="AH70" s="12">
        <f t="shared" si="17"/>
        <v>67.5</v>
      </c>
      <c r="AI70" s="75">
        <f t="shared" si="18"/>
        <v>88.56</v>
      </c>
      <c r="AJ70" s="406"/>
    </row>
    <row r="71" spans="1:39" x14ac:dyDescent="0.2">
      <c r="A71" s="9" t="s">
        <v>122</v>
      </c>
      <c r="B71" s="10" t="s">
        <v>80</v>
      </c>
      <c r="C71" s="10" t="s">
        <v>61</v>
      </c>
      <c r="D71" s="10" t="s">
        <v>780</v>
      </c>
      <c r="E71" s="10" t="s">
        <v>127</v>
      </c>
      <c r="F71" s="10" t="s">
        <v>128</v>
      </c>
      <c r="G71" s="10" t="s">
        <v>129</v>
      </c>
      <c r="H71" s="67">
        <v>6</v>
      </c>
      <c r="I71" s="57">
        <f t="shared" si="21"/>
        <v>29.25</v>
      </c>
      <c r="J71" s="57">
        <f t="shared" si="22"/>
        <v>29.25</v>
      </c>
      <c r="K71" s="404" t="s">
        <v>84</v>
      </c>
      <c r="L71" s="57">
        <v>1</v>
      </c>
      <c r="M71" s="57">
        <v>6.75</v>
      </c>
      <c r="N71" s="57">
        <v>0</v>
      </c>
      <c r="O71" s="58">
        <v>11.25</v>
      </c>
      <c r="P71" s="27">
        <v>0</v>
      </c>
      <c r="Q71" s="90">
        <f t="shared" si="13"/>
        <v>3.75</v>
      </c>
      <c r="R71" s="91">
        <f t="shared" si="14"/>
        <v>6.25</v>
      </c>
      <c r="S71" s="392">
        <f t="shared" si="19"/>
        <v>3.75</v>
      </c>
      <c r="T71" s="91">
        <f t="shared" si="20"/>
        <v>6.25</v>
      </c>
      <c r="U71" s="90">
        <f t="shared" si="23"/>
        <v>10</v>
      </c>
      <c r="V71" s="23">
        <v>0</v>
      </c>
      <c r="W71" s="11">
        <v>0</v>
      </c>
      <c r="X71" s="11">
        <v>0</v>
      </c>
      <c r="Y71" s="12">
        <v>0</v>
      </c>
      <c r="Z71" s="27">
        <v>0</v>
      </c>
      <c r="AA71" s="23">
        <v>40</v>
      </c>
      <c r="AB71" s="11">
        <v>1</v>
      </c>
      <c r="AC71" s="11">
        <v>0</v>
      </c>
      <c r="AD71" s="12">
        <v>2</v>
      </c>
      <c r="AE71" s="30">
        <v>0</v>
      </c>
      <c r="AF71" s="63">
        <f t="shared" si="15"/>
        <v>29.25</v>
      </c>
      <c r="AG71" s="34">
        <f t="shared" si="16"/>
        <v>0</v>
      </c>
      <c r="AH71" s="12">
        <f t="shared" si="17"/>
        <v>29.25</v>
      </c>
      <c r="AI71" s="75">
        <f t="shared" si="18"/>
        <v>29.25</v>
      </c>
      <c r="AJ71" s="406"/>
    </row>
    <row r="72" spans="1:39" x14ac:dyDescent="0.2">
      <c r="A72" s="9" t="s">
        <v>122</v>
      </c>
      <c r="B72" s="10" t="s">
        <v>85</v>
      </c>
      <c r="C72" s="10" t="s">
        <v>61</v>
      </c>
      <c r="D72" s="10" t="s">
        <v>780</v>
      </c>
      <c r="E72" s="10" t="s">
        <v>127</v>
      </c>
      <c r="F72" s="10" t="s">
        <v>128</v>
      </c>
      <c r="G72" s="10" t="s">
        <v>129</v>
      </c>
      <c r="H72" s="67">
        <v>6</v>
      </c>
      <c r="I72" s="57">
        <f t="shared" si="21"/>
        <v>29.25</v>
      </c>
      <c r="J72" s="57">
        <f t="shared" si="22"/>
        <v>29.25</v>
      </c>
      <c r="K72" s="404" t="s">
        <v>84</v>
      </c>
      <c r="L72" s="57">
        <v>1</v>
      </c>
      <c r="M72" s="57">
        <v>6.75</v>
      </c>
      <c r="N72" s="57">
        <v>0</v>
      </c>
      <c r="O72" s="58">
        <v>11.25</v>
      </c>
      <c r="P72" s="27">
        <v>0</v>
      </c>
      <c r="Q72" s="90">
        <f t="shared" si="13"/>
        <v>3.75</v>
      </c>
      <c r="R72" s="91">
        <f t="shared" si="14"/>
        <v>6.25</v>
      </c>
      <c r="S72" s="392">
        <f t="shared" si="19"/>
        <v>3.75</v>
      </c>
      <c r="T72" s="91">
        <f t="shared" si="20"/>
        <v>6.25</v>
      </c>
      <c r="U72" s="90">
        <f t="shared" si="23"/>
        <v>10</v>
      </c>
      <c r="V72" s="23">
        <v>0</v>
      </c>
      <c r="W72" s="11">
        <v>0</v>
      </c>
      <c r="X72" s="11">
        <v>0</v>
      </c>
      <c r="Y72" s="12">
        <v>0</v>
      </c>
      <c r="Z72" s="27">
        <v>0</v>
      </c>
      <c r="AA72" s="23">
        <v>40</v>
      </c>
      <c r="AB72" s="11">
        <v>1</v>
      </c>
      <c r="AC72" s="11">
        <v>0</v>
      </c>
      <c r="AD72" s="12">
        <v>2</v>
      </c>
      <c r="AE72" s="30">
        <v>0</v>
      </c>
      <c r="AF72" s="63">
        <f t="shared" si="15"/>
        <v>29.25</v>
      </c>
      <c r="AG72" s="34">
        <f t="shared" si="16"/>
        <v>0</v>
      </c>
      <c r="AH72" s="12">
        <f t="shared" si="17"/>
        <v>29.25</v>
      </c>
      <c r="AI72" s="75">
        <f t="shared" si="18"/>
        <v>29.25</v>
      </c>
      <c r="AJ72" s="406"/>
    </row>
    <row r="73" spans="1:39" x14ac:dyDescent="0.2">
      <c r="A73" s="9" t="s">
        <v>122</v>
      </c>
      <c r="B73" s="10" t="s">
        <v>8</v>
      </c>
      <c r="C73" s="10" t="s">
        <v>61</v>
      </c>
      <c r="D73" s="10" t="s">
        <v>780</v>
      </c>
      <c r="E73" s="10" t="s">
        <v>127</v>
      </c>
      <c r="F73" s="10" t="s">
        <v>128</v>
      </c>
      <c r="G73" s="10" t="s">
        <v>129</v>
      </c>
      <c r="H73" s="67">
        <v>6</v>
      </c>
      <c r="I73" s="57">
        <f t="shared" si="21"/>
        <v>69.75</v>
      </c>
      <c r="J73" s="57">
        <f t="shared" si="22"/>
        <v>69.75</v>
      </c>
      <c r="K73" s="404" t="s">
        <v>84</v>
      </c>
      <c r="L73" s="57">
        <v>1</v>
      </c>
      <c r="M73" s="57">
        <v>6.75</v>
      </c>
      <c r="N73" s="57">
        <v>0</v>
      </c>
      <c r="O73" s="58">
        <v>11.25</v>
      </c>
      <c r="P73" s="27">
        <v>0</v>
      </c>
      <c r="Q73" s="90">
        <f t="shared" si="13"/>
        <v>3.75</v>
      </c>
      <c r="R73" s="91">
        <f t="shared" si="14"/>
        <v>6.25</v>
      </c>
      <c r="S73" s="392">
        <f t="shared" si="19"/>
        <v>3.75</v>
      </c>
      <c r="T73" s="91">
        <f t="shared" si="20"/>
        <v>6.25</v>
      </c>
      <c r="U73" s="90">
        <f t="shared" si="23"/>
        <v>10</v>
      </c>
      <c r="V73" s="23">
        <v>0</v>
      </c>
      <c r="W73" s="11">
        <v>0</v>
      </c>
      <c r="X73" s="11">
        <v>0</v>
      </c>
      <c r="Y73" s="12">
        <v>0</v>
      </c>
      <c r="Z73" s="27">
        <v>0</v>
      </c>
      <c r="AA73" s="23">
        <v>100</v>
      </c>
      <c r="AB73" s="11">
        <v>2</v>
      </c>
      <c r="AC73" s="11">
        <v>0</v>
      </c>
      <c r="AD73" s="12">
        <v>5</v>
      </c>
      <c r="AE73" s="30">
        <v>0</v>
      </c>
      <c r="AF73" s="63">
        <f t="shared" si="15"/>
        <v>69.75</v>
      </c>
      <c r="AG73" s="34">
        <f t="shared" si="16"/>
        <v>0</v>
      </c>
      <c r="AH73" s="12">
        <f t="shared" si="17"/>
        <v>69.75</v>
      </c>
      <c r="AI73" s="75">
        <f t="shared" si="18"/>
        <v>69.75</v>
      </c>
      <c r="AJ73" s="406"/>
    </row>
    <row r="74" spans="1:39" x14ac:dyDescent="0.2">
      <c r="A74" s="9" t="s">
        <v>298</v>
      </c>
      <c r="B74" s="10" t="s">
        <v>80</v>
      </c>
      <c r="C74" s="10" t="s">
        <v>61</v>
      </c>
      <c r="D74" s="10" t="s">
        <v>780</v>
      </c>
      <c r="E74" s="10" t="s">
        <v>299</v>
      </c>
      <c r="F74" s="10" t="s">
        <v>300</v>
      </c>
      <c r="G74" s="10" t="s">
        <v>301</v>
      </c>
      <c r="H74" s="67">
        <v>6</v>
      </c>
      <c r="I74" s="57">
        <f t="shared" si="21"/>
        <v>16.3125</v>
      </c>
      <c r="J74" s="57">
        <f t="shared" si="22"/>
        <v>16.3125</v>
      </c>
      <c r="K74" s="404" t="s">
        <v>84</v>
      </c>
      <c r="L74" s="57">
        <v>1</v>
      </c>
      <c r="M74" s="57">
        <v>15.75</v>
      </c>
      <c r="N74" s="57">
        <v>0</v>
      </c>
      <c r="O74" s="58">
        <v>2.25</v>
      </c>
      <c r="P74" s="27">
        <v>0</v>
      </c>
      <c r="Q74" s="90">
        <f t="shared" si="13"/>
        <v>8.75</v>
      </c>
      <c r="R74" s="91">
        <f t="shared" si="14"/>
        <v>1.25</v>
      </c>
      <c r="S74" s="392">
        <f t="shared" si="19"/>
        <v>8.75</v>
      </c>
      <c r="T74" s="91">
        <f t="shared" si="20"/>
        <v>1.25</v>
      </c>
      <c r="U74" s="90">
        <f t="shared" si="23"/>
        <v>10</v>
      </c>
      <c r="V74" s="23">
        <v>0</v>
      </c>
      <c r="W74" s="11">
        <v>0</v>
      </c>
      <c r="X74" s="11">
        <v>0</v>
      </c>
      <c r="Y74" s="12">
        <v>0</v>
      </c>
      <c r="Z74" s="27">
        <v>0</v>
      </c>
      <c r="AA74" s="23">
        <v>40</v>
      </c>
      <c r="AB74" s="11">
        <v>0.75</v>
      </c>
      <c r="AC74" s="11">
        <v>0</v>
      </c>
      <c r="AD74" s="12">
        <v>2</v>
      </c>
      <c r="AE74" s="30">
        <v>0</v>
      </c>
      <c r="AF74" s="63">
        <f t="shared" si="15"/>
        <v>16.3125</v>
      </c>
      <c r="AG74" s="34">
        <f t="shared" si="16"/>
        <v>0</v>
      </c>
      <c r="AH74" s="12">
        <f t="shared" si="17"/>
        <v>16.3125</v>
      </c>
      <c r="AI74" s="75">
        <f t="shared" si="18"/>
        <v>16.3125</v>
      </c>
      <c r="AJ74" s="406"/>
    </row>
    <row r="75" spans="1:39" x14ac:dyDescent="0.2">
      <c r="A75" s="9" t="s">
        <v>298</v>
      </c>
      <c r="B75" s="10" t="s">
        <v>85</v>
      </c>
      <c r="C75" s="10" t="s">
        <v>61</v>
      </c>
      <c r="D75" s="10" t="s">
        <v>780</v>
      </c>
      <c r="E75" s="10" t="s">
        <v>299</v>
      </c>
      <c r="F75" s="10" t="s">
        <v>300</v>
      </c>
      <c r="G75" s="10" t="s">
        <v>301</v>
      </c>
      <c r="H75" s="67">
        <v>6</v>
      </c>
      <c r="I75" s="57">
        <f t="shared" si="21"/>
        <v>16.3125</v>
      </c>
      <c r="J75" s="57">
        <f t="shared" si="22"/>
        <v>16.3125</v>
      </c>
      <c r="K75" s="404" t="s">
        <v>84</v>
      </c>
      <c r="L75" s="57">
        <v>1</v>
      </c>
      <c r="M75" s="57">
        <v>15.75</v>
      </c>
      <c r="N75" s="57">
        <v>0</v>
      </c>
      <c r="O75" s="58">
        <v>2.25</v>
      </c>
      <c r="P75" s="27">
        <v>0</v>
      </c>
      <c r="Q75" s="90">
        <f t="shared" si="13"/>
        <v>8.75</v>
      </c>
      <c r="R75" s="91">
        <f t="shared" si="14"/>
        <v>1.25</v>
      </c>
      <c r="S75" s="392">
        <f t="shared" si="19"/>
        <v>8.75</v>
      </c>
      <c r="T75" s="91">
        <f t="shared" si="20"/>
        <v>1.25</v>
      </c>
      <c r="U75" s="90">
        <f t="shared" si="23"/>
        <v>10</v>
      </c>
      <c r="V75" s="23">
        <v>0</v>
      </c>
      <c r="W75" s="11">
        <v>0</v>
      </c>
      <c r="X75" s="11">
        <v>0</v>
      </c>
      <c r="Y75" s="12">
        <v>0</v>
      </c>
      <c r="Z75" s="27">
        <v>0</v>
      </c>
      <c r="AA75" s="23">
        <v>40</v>
      </c>
      <c r="AB75" s="11">
        <v>0.75</v>
      </c>
      <c r="AC75" s="11">
        <v>0</v>
      </c>
      <c r="AD75" s="12">
        <v>2</v>
      </c>
      <c r="AE75" s="30">
        <v>0</v>
      </c>
      <c r="AF75" s="63">
        <f t="shared" si="15"/>
        <v>16.3125</v>
      </c>
      <c r="AG75" s="34">
        <f t="shared" si="16"/>
        <v>0</v>
      </c>
      <c r="AH75" s="12">
        <f t="shared" si="17"/>
        <v>16.3125</v>
      </c>
      <c r="AI75" s="75">
        <f t="shared" si="18"/>
        <v>16.3125</v>
      </c>
      <c r="AJ75" s="406"/>
    </row>
    <row r="76" spans="1:39" x14ac:dyDescent="0.2">
      <c r="A76" s="9" t="s">
        <v>298</v>
      </c>
      <c r="B76" s="10" t="s">
        <v>8</v>
      </c>
      <c r="C76" s="10" t="s">
        <v>61</v>
      </c>
      <c r="D76" s="10" t="s">
        <v>780</v>
      </c>
      <c r="E76" s="10" t="s">
        <v>299</v>
      </c>
      <c r="F76" s="10" t="s">
        <v>300</v>
      </c>
      <c r="G76" s="10" t="s">
        <v>301</v>
      </c>
      <c r="H76" s="67">
        <v>6</v>
      </c>
      <c r="I76" s="57">
        <f t="shared" si="21"/>
        <v>32.625</v>
      </c>
      <c r="J76" s="57">
        <f t="shared" si="22"/>
        <v>32.625</v>
      </c>
      <c r="K76" s="404" t="s">
        <v>84</v>
      </c>
      <c r="L76" s="57">
        <v>1</v>
      </c>
      <c r="M76" s="57">
        <v>15.75</v>
      </c>
      <c r="N76" s="57">
        <v>0</v>
      </c>
      <c r="O76" s="58">
        <v>2.25</v>
      </c>
      <c r="P76" s="27">
        <v>0</v>
      </c>
      <c r="Q76" s="90">
        <f t="shared" si="13"/>
        <v>8.75</v>
      </c>
      <c r="R76" s="91">
        <f t="shared" si="14"/>
        <v>1.25</v>
      </c>
      <c r="S76" s="392">
        <f t="shared" si="19"/>
        <v>8.75</v>
      </c>
      <c r="T76" s="91">
        <f t="shared" si="20"/>
        <v>1.25</v>
      </c>
      <c r="U76" s="90">
        <f t="shared" si="23"/>
        <v>10</v>
      </c>
      <c r="V76" s="23">
        <v>0</v>
      </c>
      <c r="W76" s="11">
        <v>0</v>
      </c>
      <c r="X76" s="11">
        <v>0</v>
      </c>
      <c r="Y76" s="12">
        <v>0</v>
      </c>
      <c r="Z76" s="27">
        <v>0</v>
      </c>
      <c r="AA76" s="23">
        <v>80</v>
      </c>
      <c r="AB76" s="11">
        <v>1.5</v>
      </c>
      <c r="AC76" s="11">
        <v>0</v>
      </c>
      <c r="AD76" s="12">
        <v>4</v>
      </c>
      <c r="AE76" s="30">
        <v>0</v>
      </c>
      <c r="AF76" s="63">
        <f t="shared" si="15"/>
        <v>32.625</v>
      </c>
      <c r="AG76" s="34">
        <f t="shared" si="16"/>
        <v>0</v>
      </c>
      <c r="AH76" s="12">
        <f t="shared" si="17"/>
        <v>32.625</v>
      </c>
      <c r="AI76" s="75">
        <f t="shared" si="18"/>
        <v>32.625</v>
      </c>
      <c r="AJ76" s="406"/>
    </row>
    <row r="77" spans="1:39" x14ac:dyDescent="0.2">
      <c r="A77" s="9" t="s">
        <v>245</v>
      </c>
      <c r="B77" s="10" t="s">
        <v>80</v>
      </c>
      <c r="C77" s="10" t="s">
        <v>61</v>
      </c>
      <c r="D77" s="10" t="s">
        <v>780</v>
      </c>
      <c r="E77" s="10" t="s">
        <v>253</v>
      </c>
      <c r="F77" s="10" t="s">
        <v>254</v>
      </c>
      <c r="G77" s="10" t="s">
        <v>255</v>
      </c>
      <c r="H77" s="67">
        <v>6</v>
      </c>
      <c r="I77" s="57">
        <f t="shared" si="21"/>
        <v>19.125</v>
      </c>
      <c r="J77" s="57">
        <f t="shared" si="22"/>
        <v>19.125</v>
      </c>
      <c r="K77" s="404" t="s">
        <v>84</v>
      </c>
      <c r="L77" s="57">
        <v>1</v>
      </c>
      <c r="M77" s="57">
        <v>13.5</v>
      </c>
      <c r="N77" s="57">
        <v>0</v>
      </c>
      <c r="O77" s="58">
        <v>4.5</v>
      </c>
      <c r="P77" s="27">
        <v>0</v>
      </c>
      <c r="Q77" s="90">
        <f t="shared" si="13"/>
        <v>7.5</v>
      </c>
      <c r="R77" s="91">
        <f t="shared" si="14"/>
        <v>2.5</v>
      </c>
      <c r="S77" s="392">
        <f t="shared" si="19"/>
        <v>7.5</v>
      </c>
      <c r="T77" s="91">
        <f t="shared" si="20"/>
        <v>2.5</v>
      </c>
      <c r="U77" s="90">
        <f t="shared" si="23"/>
        <v>10</v>
      </c>
      <c r="V77" s="23">
        <v>0</v>
      </c>
      <c r="W77" s="11">
        <v>0</v>
      </c>
      <c r="X77" s="11">
        <v>0</v>
      </c>
      <c r="Y77" s="12">
        <v>0</v>
      </c>
      <c r="Z77" s="27">
        <v>0</v>
      </c>
      <c r="AA77" s="23">
        <v>40</v>
      </c>
      <c r="AB77" s="11">
        <v>0.75</v>
      </c>
      <c r="AC77" s="11">
        <v>0</v>
      </c>
      <c r="AD77" s="12">
        <v>2</v>
      </c>
      <c r="AE77" s="30">
        <v>0</v>
      </c>
      <c r="AF77" s="63">
        <f t="shared" si="15"/>
        <v>19.125</v>
      </c>
      <c r="AG77" s="34">
        <f t="shared" si="16"/>
        <v>0</v>
      </c>
      <c r="AH77" s="12">
        <f t="shared" si="17"/>
        <v>19.125</v>
      </c>
      <c r="AI77" s="75">
        <f t="shared" si="18"/>
        <v>19.125</v>
      </c>
      <c r="AJ77" s="406"/>
    </row>
    <row r="78" spans="1:39" x14ac:dyDescent="0.2">
      <c r="A78" s="9" t="s">
        <v>245</v>
      </c>
      <c r="B78" s="10" t="s">
        <v>85</v>
      </c>
      <c r="C78" s="10" t="s">
        <v>61</v>
      </c>
      <c r="D78" s="10" t="s">
        <v>780</v>
      </c>
      <c r="E78" s="10" t="s">
        <v>253</v>
      </c>
      <c r="F78" s="10" t="s">
        <v>254</v>
      </c>
      <c r="G78" s="10" t="s">
        <v>255</v>
      </c>
      <c r="H78" s="67">
        <v>6</v>
      </c>
      <c r="I78" s="57">
        <f t="shared" si="21"/>
        <v>19.125</v>
      </c>
      <c r="J78" s="57">
        <f t="shared" si="22"/>
        <v>19.125</v>
      </c>
      <c r="K78" s="404" t="s">
        <v>84</v>
      </c>
      <c r="L78" s="57">
        <v>1</v>
      </c>
      <c r="M78" s="57">
        <v>13.5</v>
      </c>
      <c r="N78" s="57">
        <v>0</v>
      </c>
      <c r="O78" s="58">
        <v>4.5</v>
      </c>
      <c r="P78" s="27">
        <v>0</v>
      </c>
      <c r="Q78" s="90">
        <f t="shared" si="13"/>
        <v>7.5</v>
      </c>
      <c r="R78" s="91">
        <f t="shared" si="14"/>
        <v>2.5</v>
      </c>
      <c r="S78" s="392">
        <f t="shared" si="19"/>
        <v>7.5</v>
      </c>
      <c r="T78" s="91">
        <f t="shared" si="20"/>
        <v>2.5</v>
      </c>
      <c r="U78" s="90">
        <f t="shared" si="23"/>
        <v>10</v>
      </c>
      <c r="V78" s="23">
        <v>0</v>
      </c>
      <c r="W78" s="11">
        <v>0</v>
      </c>
      <c r="X78" s="11">
        <v>0</v>
      </c>
      <c r="Y78" s="12">
        <v>0</v>
      </c>
      <c r="Z78" s="27">
        <v>0</v>
      </c>
      <c r="AA78" s="23">
        <v>40</v>
      </c>
      <c r="AB78" s="11">
        <v>0.75</v>
      </c>
      <c r="AC78" s="11">
        <v>0</v>
      </c>
      <c r="AD78" s="12">
        <v>2</v>
      </c>
      <c r="AE78" s="30">
        <v>0</v>
      </c>
      <c r="AF78" s="63">
        <f t="shared" si="15"/>
        <v>19.125</v>
      </c>
      <c r="AG78" s="34">
        <f t="shared" si="16"/>
        <v>0</v>
      </c>
      <c r="AH78" s="12">
        <f t="shared" si="17"/>
        <v>19.125</v>
      </c>
      <c r="AI78" s="75">
        <f t="shared" si="18"/>
        <v>19.125</v>
      </c>
      <c r="AJ78" s="406"/>
      <c r="AK78" s="85"/>
      <c r="AL78" s="85"/>
      <c r="AM78" s="86"/>
    </row>
    <row r="79" spans="1:39" x14ac:dyDescent="0.2">
      <c r="A79" s="9" t="s">
        <v>245</v>
      </c>
      <c r="B79" s="10" t="s">
        <v>8</v>
      </c>
      <c r="C79" s="10" t="s">
        <v>61</v>
      </c>
      <c r="D79" s="10" t="s">
        <v>780</v>
      </c>
      <c r="E79" s="10" t="s">
        <v>253</v>
      </c>
      <c r="F79" s="10" t="s">
        <v>254</v>
      </c>
      <c r="G79" s="10" t="s">
        <v>255</v>
      </c>
      <c r="H79" s="67">
        <v>6</v>
      </c>
      <c r="I79" s="57">
        <f t="shared" si="21"/>
        <v>38.25</v>
      </c>
      <c r="J79" s="57">
        <f t="shared" si="22"/>
        <v>38.25</v>
      </c>
      <c r="K79" s="404" t="s">
        <v>84</v>
      </c>
      <c r="L79" s="57">
        <v>1</v>
      </c>
      <c r="M79" s="57">
        <v>13.5</v>
      </c>
      <c r="N79" s="57">
        <v>0</v>
      </c>
      <c r="O79" s="58">
        <v>4.5</v>
      </c>
      <c r="P79" s="27">
        <v>0</v>
      </c>
      <c r="Q79" s="90">
        <f t="shared" si="13"/>
        <v>7.5</v>
      </c>
      <c r="R79" s="91">
        <f t="shared" si="14"/>
        <v>2.5</v>
      </c>
      <c r="S79" s="392">
        <f t="shared" si="19"/>
        <v>7.5</v>
      </c>
      <c r="T79" s="91">
        <f t="shared" si="20"/>
        <v>2.5</v>
      </c>
      <c r="U79" s="90">
        <f t="shared" si="23"/>
        <v>10</v>
      </c>
      <c r="V79" s="23">
        <v>0</v>
      </c>
      <c r="W79" s="11">
        <v>0</v>
      </c>
      <c r="X79" s="11">
        <v>0</v>
      </c>
      <c r="Y79" s="12">
        <v>0</v>
      </c>
      <c r="Z79" s="27">
        <v>0</v>
      </c>
      <c r="AA79" s="23">
        <v>80</v>
      </c>
      <c r="AB79" s="11">
        <v>1.5</v>
      </c>
      <c r="AC79" s="11">
        <v>0</v>
      </c>
      <c r="AD79" s="12">
        <v>4</v>
      </c>
      <c r="AE79" s="30">
        <v>0</v>
      </c>
      <c r="AF79" s="63">
        <f t="shared" si="15"/>
        <v>38.25</v>
      </c>
      <c r="AG79" s="34">
        <f t="shared" si="16"/>
        <v>0</v>
      </c>
      <c r="AH79" s="12">
        <f t="shared" si="17"/>
        <v>38.25</v>
      </c>
      <c r="AI79" s="75">
        <f t="shared" si="18"/>
        <v>38.25</v>
      </c>
      <c r="AJ79" s="406"/>
    </row>
    <row r="80" spans="1:39" x14ac:dyDescent="0.2">
      <c r="A80" s="9" t="s">
        <v>180</v>
      </c>
      <c r="B80" s="10" t="s">
        <v>80</v>
      </c>
      <c r="C80" s="10" t="s">
        <v>27</v>
      </c>
      <c r="D80" s="10" t="s">
        <v>780</v>
      </c>
      <c r="E80" s="10" t="s">
        <v>184</v>
      </c>
      <c r="F80" s="10" t="s">
        <v>185</v>
      </c>
      <c r="G80" s="10" t="s">
        <v>186</v>
      </c>
      <c r="H80" s="67">
        <v>6</v>
      </c>
      <c r="I80" s="57">
        <f t="shared" si="21"/>
        <v>5.4</v>
      </c>
      <c r="J80" s="57">
        <f t="shared" si="22"/>
        <v>5.4</v>
      </c>
      <c r="K80" s="404" t="s">
        <v>84</v>
      </c>
      <c r="L80" s="57">
        <v>0.4</v>
      </c>
      <c r="M80" s="57">
        <f t="shared" ref="M80:M97" si="24">9*L80</f>
        <v>3.6</v>
      </c>
      <c r="N80" s="57">
        <v>0</v>
      </c>
      <c r="O80" s="58">
        <f t="shared" ref="O80:O97" si="25">9*L80</f>
        <v>3.6</v>
      </c>
      <c r="P80" s="27">
        <v>0</v>
      </c>
      <c r="Q80" s="90">
        <f t="shared" si="13"/>
        <v>2</v>
      </c>
      <c r="R80" s="91">
        <f t="shared" si="14"/>
        <v>2</v>
      </c>
      <c r="S80" s="392">
        <f t="shared" si="19"/>
        <v>2</v>
      </c>
      <c r="T80" s="91">
        <f t="shared" si="20"/>
        <v>2</v>
      </c>
      <c r="U80" s="90">
        <f t="shared" si="23"/>
        <v>4</v>
      </c>
      <c r="V80" s="23">
        <v>20</v>
      </c>
      <c r="W80" s="11">
        <v>0.5</v>
      </c>
      <c r="X80" s="11">
        <v>0</v>
      </c>
      <c r="Y80" s="12">
        <v>1</v>
      </c>
      <c r="Z80" s="27">
        <v>0</v>
      </c>
      <c r="AA80" s="23">
        <v>0</v>
      </c>
      <c r="AB80" s="11">
        <v>0</v>
      </c>
      <c r="AC80" s="11">
        <v>0</v>
      </c>
      <c r="AD80" s="12">
        <v>0</v>
      </c>
      <c r="AE80" s="30">
        <v>0</v>
      </c>
      <c r="AF80" s="63">
        <f t="shared" si="15"/>
        <v>5.4</v>
      </c>
      <c r="AG80" s="34">
        <f t="shared" si="16"/>
        <v>5.4</v>
      </c>
      <c r="AH80" s="12">
        <f t="shared" si="17"/>
        <v>0</v>
      </c>
      <c r="AI80" s="75">
        <f t="shared" si="18"/>
        <v>5.4</v>
      </c>
      <c r="AJ80" s="406"/>
    </row>
    <row r="81" spans="1:37" x14ac:dyDescent="0.2">
      <c r="A81" s="9" t="s">
        <v>180</v>
      </c>
      <c r="B81" s="10" t="s">
        <v>85</v>
      </c>
      <c r="C81" s="10" t="s">
        <v>27</v>
      </c>
      <c r="D81" s="10" t="s">
        <v>780</v>
      </c>
      <c r="E81" s="10" t="s">
        <v>184</v>
      </c>
      <c r="F81" s="10" t="s">
        <v>185</v>
      </c>
      <c r="G81" s="10" t="s">
        <v>186</v>
      </c>
      <c r="H81" s="67">
        <v>6</v>
      </c>
      <c r="I81" s="57">
        <f t="shared" si="21"/>
        <v>5.4</v>
      </c>
      <c r="J81" s="57">
        <f t="shared" si="22"/>
        <v>5.4</v>
      </c>
      <c r="K81" s="404" t="s">
        <v>84</v>
      </c>
      <c r="L81" s="57">
        <v>0.4</v>
      </c>
      <c r="M81" s="57">
        <f t="shared" si="24"/>
        <v>3.6</v>
      </c>
      <c r="N81" s="57">
        <v>0</v>
      </c>
      <c r="O81" s="58">
        <f t="shared" si="25"/>
        <v>3.6</v>
      </c>
      <c r="P81" s="27">
        <v>0</v>
      </c>
      <c r="Q81" s="90">
        <f t="shared" si="13"/>
        <v>2</v>
      </c>
      <c r="R81" s="91">
        <f t="shared" si="14"/>
        <v>2</v>
      </c>
      <c r="S81" s="392">
        <f t="shared" si="19"/>
        <v>2</v>
      </c>
      <c r="T81" s="91">
        <f t="shared" si="20"/>
        <v>2</v>
      </c>
      <c r="U81" s="90">
        <f t="shared" si="23"/>
        <v>4</v>
      </c>
      <c r="V81" s="23">
        <v>20</v>
      </c>
      <c r="W81" s="11">
        <v>0.5</v>
      </c>
      <c r="X81" s="11">
        <v>0</v>
      </c>
      <c r="Y81" s="12">
        <v>1</v>
      </c>
      <c r="Z81" s="27">
        <v>0</v>
      </c>
      <c r="AA81" s="23">
        <v>0</v>
      </c>
      <c r="AB81" s="11">
        <v>0</v>
      </c>
      <c r="AC81" s="11">
        <v>0</v>
      </c>
      <c r="AD81" s="12">
        <v>0</v>
      </c>
      <c r="AE81" s="30">
        <v>0</v>
      </c>
      <c r="AF81" s="63">
        <f t="shared" si="15"/>
        <v>5.4</v>
      </c>
      <c r="AG81" s="34">
        <f t="shared" si="16"/>
        <v>5.4</v>
      </c>
      <c r="AH81" s="12">
        <f t="shared" si="17"/>
        <v>0</v>
      </c>
      <c r="AI81" s="75">
        <f t="shared" si="18"/>
        <v>5.4</v>
      </c>
      <c r="AJ81" s="406"/>
    </row>
    <row r="82" spans="1:37" x14ac:dyDescent="0.2">
      <c r="A82" s="9" t="s">
        <v>180</v>
      </c>
      <c r="B82" s="10" t="s">
        <v>8</v>
      </c>
      <c r="C82" s="10" t="s">
        <v>27</v>
      </c>
      <c r="D82" s="10" t="s">
        <v>780</v>
      </c>
      <c r="E82" s="10" t="s">
        <v>184</v>
      </c>
      <c r="F82" s="10" t="s">
        <v>185</v>
      </c>
      <c r="G82" s="10" t="s">
        <v>186</v>
      </c>
      <c r="H82" s="67">
        <v>6</v>
      </c>
      <c r="I82" s="57">
        <f t="shared" si="21"/>
        <v>18</v>
      </c>
      <c r="J82" s="57">
        <f t="shared" si="22"/>
        <v>18</v>
      </c>
      <c r="K82" s="404" t="s">
        <v>84</v>
      </c>
      <c r="L82" s="57">
        <v>0.4</v>
      </c>
      <c r="M82" s="57">
        <f t="shared" si="24"/>
        <v>3.6</v>
      </c>
      <c r="N82" s="57">
        <v>0</v>
      </c>
      <c r="O82" s="58">
        <f t="shared" si="25"/>
        <v>3.6</v>
      </c>
      <c r="P82" s="27">
        <v>0</v>
      </c>
      <c r="Q82" s="90">
        <f t="shared" si="13"/>
        <v>2</v>
      </c>
      <c r="R82" s="91">
        <f t="shared" si="14"/>
        <v>2</v>
      </c>
      <c r="S82" s="392">
        <f t="shared" si="19"/>
        <v>2</v>
      </c>
      <c r="T82" s="91">
        <f t="shared" si="20"/>
        <v>2</v>
      </c>
      <c r="U82" s="90">
        <f t="shared" si="23"/>
        <v>4</v>
      </c>
      <c r="V82" s="23">
        <v>80</v>
      </c>
      <c r="W82" s="11">
        <v>1</v>
      </c>
      <c r="X82" s="11">
        <v>0</v>
      </c>
      <c r="Y82" s="12">
        <v>4</v>
      </c>
      <c r="Z82" s="27">
        <v>0</v>
      </c>
      <c r="AA82" s="23">
        <v>0</v>
      </c>
      <c r="AB82" s="11">
        <v>0</v>
      </c>
      <c r="AC82" s="11">
        <v>0</v>
      </c>
      <c r="AD82" s="12">
        <v>0</v>
      </c>
      <c r="AE82" s="30">
        <v>0</v>
      </c>
      <c r="AF82" s="63">
        <f t="shared" si="15"/>
        <v>18</v>
      </c>
      <c r="AG82" s="34">
        <f t="shared" si="16"/>
        <v>18</v>
      </c>
      <c r="AH82" s="12">
        <f t="shared" si="17"/>
        <v>0</v>
      </c>
      <c r="AI82" s="75">
        <f t="shared" si="18"/>
        <v>18</v>
      </c>
      <c r="AJ82" s="406"/>
    </row>
    <row r="83" spans="1:37" x14ac:dyDescent="0.2">
      <c r="A83" s="9" t="s">
        <v>425</v>
      </c>
      <c r="B83" s="10" t="s">
        <v>80</v>
      </c>
      <c r="C83" s="10" t="s">
        <v>27</v>
      </c>
      <c r="D83" s="10" t="s">
        <v>780</v>
      </c>
      <c r="E83" s="10" t="s">
        <v>184</v>
      </c>
      <c r="F83" s="10" t="s">
        <v>185</v>
      </c>
      <c r="G83" s="10" t="s">
        <v>186</v>
      </c>
      <c r="H83" s="67">
        <v>6</v>
      </c>
      <c r="I83" s="57">
        <f t="shared" si="21"/>
        <v>8.1</v>
      </c>
      <c r="J83" s="57">
        <f t="shared" si="22"/>
        <v>8.1000000000000014</v>
      </c>
      <c r="K83" s="404" t="s">
        <v>84</v>
      </c>
      <c r="L83" s="57">
        <v>0.6</v>
      </c>
      <c r="M83" s="57">
        <f t="shared" si="24"/>
        <v>5.3999999999999995</v>
      </c>
      <c r="N83" s="57">
        <v>1</v>
      </c>
      <c r="O83" s="58">
        <f t="shared" si="25"/>
        <v>5.3999999999999995</v>
      </c>
      <c r="P83" s="27">
        <v>0</v>
      </c>
      <c r="Q83" s="90">
        <f t="shared" si="13"/>
        <v>2.9999999999999996</v>
      </c>
      <c r="R83" s="91">
        <f t="shared" si="14"/>
        <v>2.9999999999999996</v>
      </c>
      <c r="S83" s="392">
        <f t="shared" si="19"/>
        <v>3</v>
      </c>
      <c r="T83" s="91">
        <f t="shared" si="20"/>
        <v>3</v>
      </c>
      <c r="U83" s="90">
        <f t="shared" si="23"/>
        <v>6</v>
      </c>
      <c r="V83" s="23">
        <v>20</v>
      </c>
      <c r="W83" s="11">
        <v>0.5</v>
      </c>
      <c r="X83" s="11">
        <v>0</v>
      </c>
      <c r="Y83" s="12">
        <v>1</v>
      </c>
      <c r="Z83" s="27">
        <v>0</v>
      </c>
      <c r="AA83" s="23">
        <v>0</v>
      </c>
      <c r="AB83" s="11">
        <v>0</v>
      </c>
      <c r="AC83" s="11">
        <v>0</v>
      </c>
      <c r="AD83" s="12">
        <v>0</v>
      </c>
      <c r="AE83" s="30">
        <v>0</v>
      </c>
      <c r="AF83" s="63">
        <f t="shared" si="15"/>
        <v>8.1</v>
      </c>
      <c r="AG83" s="34">
        <f t="shared" si="16"/>
        <v>8.1</v>
      </c>
      <c r="AH83" s="12">
        <f t="shared" si="17"/>
        <v>0</v>
      </c>
      <c r="AI83" s="75">
        <f t="shared" si="18"/>
        <v>8.1</v>
      </c>
      <c r="AJ83" s="406"/>
      <c r="AK83" s="96"/>
    </row>
    <row r="84" spans="1:37" x14ac:dyDescent="0.2">
      <c r="A84" s="9" t="s">
        <v>425</v>
      </c>
      <c r="B84" s="10" t="s">
        <v>85</v>
      </c>
      <c r="C84" s="10" t="s">
        <v>27</v>
      </c>
      <c r="D84" s="10" t="s">
        <v>780</v>
      </c>
      <c r="E84" s="10" t="s">
        <v>184</v>
      </c>
      <c r="F84" s="10" t="s">
        <v>185</v>
      </c>
      <c r="G84" s="10" t="s">
        <v>186</v>
      </c>
      <c r="H84" s="67">
        <v>6</v>
      </c>
      <c r="I84" s="57">
        <f t="shared" si="21"/>
        <v>8.1</v>
      </c>
      <c r="J84" s="57">
        <f t="shared" si="22"/>
        <v>8.1000000000000014</v>
      </c>
      <c r="K84" s="404" t="s">
        <v>84</v>
      </c>
      <c r="L84" s="57">
        <v>0.6</v>
      </c>
      <c r="M84" s="57">
        <f t="shared" si="24"/>
        <v>5.3999999999999995</v>
      </c>
      <c r="N84" s="57">
        <v>1</v>
      </c>
      <c r="O84" s="58">
        <f t="shared" si="25"/>
        <v>5.3999999999999995</v>
      </c>
      <c r="P84" s="27">
        <v>0</v>
      </c>
      <c r="Q84" s="90">
        <f t="shared" si="13"/>
        <v>2.9999999999999996</v>
      </c>
      <c r="R84" s="91">
        <f t="shared" si="14"/>
        <v>2.9999999999999996</v>
      </c>
      <c r="S84" s="392">
        <f t="shared" si="19"/>
        <v>3</v>
      </c>
      <c r="T84" s="91">
        <f t="shared" si="20"/>
        <v>3</v>
      </c>
      <c r="U84" s="90">
        <f t="shared" si="23"/>
        <v>6</v>
      </c>
      <c r="V84" s="23">
        <v>20</v>
      </c>
      <c r="W84" s="11">
        <v>0.5</v>
      </c>
      <c r="X84" s="11">
        <v>0</v>
      </c>
      <c r="Y84" s="12">
        <v>1</v>
      </c>
      <c r="Z84" s="27">
        <v>0</v>
      </c>
      <c r="AA84" s="23">
        <v>0</v>
      </c>
      <c r="AB84" s="11">
        <v>0</v>
      </c>
      <c r="AC84" s="11">
        <v>0</v>
      </c>
      <c r="AD84" s="12">
        <v>0</v>
      </c>
      <c r="AE84" s="30">
        <v>0</v>
      </c>
      <c r="AF84" s="63">
        <f t="shared" si="15"/>
        <v>8.1</v>
      </c>
      <c r="AG84" s="34">
        <f t="shared" si="16"/>
        <v>8.1</v>
      </c>
      <c r="AH84" s="12">
        <f t="shared" si="17"/>
        <v>0</v>
      </c>
      <c r="AI84" s="75">
        <f t="shared" si="18"/>
        <v>8.1</v>
      </c>
      <c r="AJ84" s="406"/>
      <c r="AK84" s="96"/>
    </row>
    <row r="85" spans="1:37" x14ac:dyDescent="0.2">
      <c r="A85" s="9" t="s">
        <v>425</v>
      </c>
      <c r="B85" s="10" t="s">
        <v>8</v>
      </c>
      <c r="C85" s="10" t="s">
        <v>27</v>
      </c>
      <c r="D85" s="10" t="s">
        <v>780</v>
      </c>
      <c r="E85" s="10" t="s">
        <v>184</v>
      </c>
      <c r="F85" s="10" t="s">
        <v>185</v>
      </c>
      <c r="G85" s="10" t="s">
        <v>186</v>
      </c>
      <c r="H85" s="67">
        <v>6</v>
      </c>
      <c r="I85" s="57">
        <f t="shared" si="21"/>
        <v>26.999999999999996</v>
      </c>
      <c r="J85" s="57">
        <f t="shared" si="22"/>
        <v>27</v>
      </c>
      <c r="K85" s="404" t="s">
        <v>84</v>
      </c>
      <c r="L85" s="57">
        <v>0.6</v>
      </c>
      <c r="M85" s="57">
        <f t="shared" si="24"/>
        <v>5.3999999999999995</v>
      </c>
      <c r="N85" s="57">
        <v>1</v>
      </c>
      <c r="O85" s="58">
        <f t="shared" si="25"/>
        <v>5.3999999999999995</v>
      </c>
      <c r="P85" s="27">
        <v>0</v>
      </c>
      <c r="Q85" s="90">
        <f t="shared" si="13"/>
        <v>2.9999999999999996</v>
      </c>
      <c r="R85" s="91">
        <f t="shared" si="14"/>
        <v>2.9999999999999996</v>
      </c>
      <c r="S85" s="392">
        <f t="shared" si="19"/>
        <v>3</v>
      </c>
      <c r="T85" s="91">
        <f t="shared" si="20"/>
        <v>3</v>
      </c>
      <c r="U85" s="90">
        <f t="shared" si="23"/>
        <v>6</v>
      </c>
      <c r="V85" s="23">
        <v>80</v>
      </c>
      <c r="W85" s="11">
        <v>1</v>
      </c>
      <c r="X85" s="11">
        <v>0</v>
      </c>
      <c r="Y85" s="12">
        <v>4</v>
      </c>
      <c r="Z85" s="27">
        <v>0</v>
      </c>
      <c r="AA85" s="23">
        <v>0</v>
      </c>
      <c r="AB85" s="11">
        <v>0</v>
      </c>
      <c r="AC85" s="11">
        <v>0</v>
      </c>
      <c r="AD85" s="12">
        <v>0</v>
      </c>
      <c r="AE85" s="30">
        <v>0</v>
      </c>
      <c r="AF85" s="63">
        <f t="shared" si="15"/>
        <v>26.999999999999996</v>
      </c>
      <c r="AG85" s="34">
        <f t="shared" si="16"/>
        <v>26.999999999999996</v>
      </c>
      <c r="AH85" s="12">
        <f t="shared" si="17"/>
        <v>0</v>
      </c>
      <c r="AI85" s="75">
        <f t="shared" si="18"/>
        <v>26.999999999999996</v>
      </c>
      <c r="AJ85" s="406"/>
    </row>
    <row r="86" spans="1:37" x14ac:dyDescent="0.2">
      <c r="A86" s="9" t="s">
        <v>180</v>
      </c>
      <c r="B86" s="10" t="s">
        <v>14</v>
      </c>
      <c r="C86" s="10" t="s">
        <v>43</v>
      </c>
      <c r="D86" s="10" t="s">
        <v>780</v>
      </c>
      <c r="E86" s="10" t="s">
        <v>187</v>
      </c>
      <c r="F86" s="10" t="s">
        <v>188</v>
      </c>
      <c r="G86" s="10" t="s">
        <v>189</v>
      </c>
      <c r="H86" s="67">
        <v>6</v>
      </c>
      <c r="I86" s="57">
        <f t="shared" si="21"/>
        <v>15.75</v>
      </c>
      <c r="J86" s="57">
        <f t="shared" si="22"/>
        <v>15.75</v>
      </c>
      <c r="K86" s="404" t="s">
        <v>84</v>
      </c>
      <c r="L86" s="57">
        <v>0.25</v>
      </c>
      <c r="M86" s="57">
        <f t="shared" si="24"/>
        <v>2.25</v>
      </c>
      <c r="N86" s="57">
        <v>0</v>
      </c>
      <c r="O86" s="58">
        <f t="shared" si="25"/>
        <v>2.25</v>
      </c>
      <c r="P86" s="27">
        <v>0</v>
      </c>
      <c r="Q86" s="90">
        <f t="shared" si="13"/>
        <v>1.25</v>
      </c>
      <c r="R86" s="91">
        <f t="shared" si="14"/>
        <v>1.25</v>
      </c>
      <c r="S86" s="392">
        <f t="shared" si="19"/>
        <v>1.25</v>
      </c>
      <c r="T86" s="91">
        <f t="shared" si="20"/>
        <v>1.25</v>
      </c>
      <c r="U86" s="90">
        <f t="shared" si="23"/>
        <v>2.5</v>
      </c>
      <c r="V86" s="23">
        <v>0</v>
      </c>
      <c r="W86" s="11">
        <v>0</v>
      </c>
      <c r="X86" s="11">
        <v>0</v>
      </c>
      <c r="Y86" s="12">
        <v>0</v>
      </c>
      <c r="Z86" s="27">
        <v>0</v>
      </c>
      <c r="AA86" s="23">
        <v>100</v>
      </c>
      <c r="AB86" s="11">
        <v>2</v>
      </c>
      <c r="AC86" s="11">
        <v>0</v>
      </c>
      <c r="AD86" s="12">
        <v>5</v>
      </c>
      <c r="AE86" s="30">
        <v>0</v>
      </c>
      <c r="AF86" s="63">
        <f t="shared" si="15"/>
        <v>15.75</v>
      </c>
      <c r="AG86" s="34">
        <f t="shared" si="16"/>
        <v>0</v>
      </c>
      <c r="AH86" s="12">
        <f t="shared" si="17"/>
        <v>15.75</v>
      </c>
      <c r="AI86" s="75">
        <f t="shared" si="18"/>
        <v>15.75</v>
      </c>
      <c r="AJ86" s="406"/>
    </row>
    <row r="87" spans="1:37" x14ac:dyDescent="0.2">
      <c r="A87" s="9" t="s">
        <v>180</v>
      </c>
      <c r="B87" s="10" t="s">
        <v>80</v>
      </c>
      <c r="C87" s="10" t="s">
        <v>103</v>
      </c>
      <c r="D87" s="10" t="s">
        <v>780</v>
      </c>
      <c r="E87" s="10" t="s">
        <v>187</v>
      </c>
      <c r="F87" s="10" t="s">
        <v>188</v>
      </c>
      <c r="G87" s="10" t="s">
        <v>189</v>
      </c>
      <c r="H87" s="67">
        <v>6</v>
      </c>
      <c r="I87" s="57">
        <f t="shared" si="21"/>
        <v>3.375</v>
      </c>
      <c r="J87" s="57">
        <f t="shared" si="22"/>
        <v>3.375</v>
      </c>
      <c r="K87" s="404" t="s">
        <v>84</v>
      </c>
      <c r="L87" s="57">
        <v>0.25</v>
      </c>
      <c r="M87" s="57">
        <f t="shared" si="24"/>
        <v>2.25</v>
      </c>
      <c r="N87" s="57">
        <v>0</v>
      </c>
      <c r="O87" s="58">
        <f t="shared" si="25"/>
        <v>2.25</v>
      </c>
      <c r="P87" s="27">
        <v>0</v>
      </c>
      <c r="Q87" s="90">
        <f t="shared" si="13"/>
        <v>1.25</v>
      </c>
      <c r="R87" s="91">
        <f t="shared" si="14"/>
        <v>1.25</v>
      </c>
      <c r="S87" s="392">
        <f t="shared" si="19"/>
        <v>1.25</v>
      </c>
      <c r="T87" s="91">
        <f t="shared" si="20"/>
        <v>1.25</v>
      </c>
      <c r="U87" s="90">
        <f t="shared" si="23"/>
        <v>2.5</v>
      </c>
      <c r="V87" s="23">
        <v>20</v>
      </c>
      <c r="W87" s="11">
        <v>0.5</v>
      </c>
      <c r="X87" s="11">
        <v>0</v>
      </c>
      <c r="Y87" s="12">
        <v>1</v>
      </c>
      <c r="Z87" s="27">
        <v>0</v>
      </c>
      <c r="AA87" s="23">
        <v>0</v>
      </c>
      <c r="AB87" s="11">
        <v>0</v>
      </c>
      <c r="AC87" s="11">
        <v>0</v>
      </c>
      <c r="AD87" s="12">
        <v>0</v>
      </c>
      <c r="AE87" s="30">
        <v>0</v>
      </c>
      <c r="AF87" s="63">
        <f t="shared" si="15"/>
        <v>3.375</v>
      </c>
      <c r="AG87" s="34">
        <f t="shared" si="16"/>
        <v>3.375</v>
      </c>
      <c r="AH87" s="12">
        <f t="shared" si="17"/>
        <v>0</v>
      </c>
      <c r="AI87" s="75">
        <f t="shared" si="18"/>
        <v>3.375</v>
      </c>
      <c r="AJ87" s="406"/>
    </row>
    <row r="88" spans="1:37" x14ac:dyDescent="0.2">
      <c r="A88" s="9" t="s">
        <v>180</v>
      </c>
      <c r="B88" s="10" t="s">
        <v>85</v>
      </c>
      <c r="C88" s="10" t="s">
        <v>103</v>
      </c>
      <c r="D88" s="10" t="s">
        <v>780</v>
      </c>
      <c r="E88" s="10" t="s">
        <v>187</v>
      </c>
      <c r="F88" s="10" t="s">
        <v>188</v>
      </c>
      <c r="G88" s="10" t="s">
        <v>189</v>
      </c>
      <c r="H88" s="67">
        <v>6</v>
      </c>
      <c r="I88" s="57">
        <f t="shared" si="21"/>
        <v>3.375</v>
      </c>
      <c r="J88" s="57">
        <f t="shared" si="22"/>
        <v>3.375</v>
      </c>
      <c r="K88" s="404" t="s">
        <v>84</v>
      </c>
      <c r="L88" s="57">
        <v>0.25</v>
      </c>
      <c r="M88" s="57">
        <f t="shared" si="24"/>
        <v>2.25</v>
      </c>
      <c r="N88" s="57">
        <v>0</v>
      </c>
      <c r="O88" s="58">
        <f t="shared" si="25"/>
        <v>2.25</v>
      </c>
      <c r="P88" s="27">
        <v>0</v>
      </c>
      <c r="Q88" s="90">
        <f t="shared" si="13"/>
        <v>1.25</v>
      </c>
      <c r="R88" s="91">
        <f t="shared" si="14"/>
        <v>1.25</v>
      </c>
      <c r="S88" s="392">
        <f t="shared" si="19"/>
        <v>1.25</v>
      </c>
      <c r="T88" s="91">
        <f t="shared" si="20"/>
        <v>1.25</v>
      </c>
      <c r="U88" s="90">
        <f t="shared" si="23"/>
        <v>2.5</v>
      </c>
      <c r="V88" s="23">
        <v>20</v>
      </c>
      <c r="W88" s="11">
        <v>0.5</v>
      </c>
      <c r="X88" s="11">
        <v>0</v>
      </c>
      <c r="Y88" s="12">
        <v>1</v>
      </c>
      <c r="Z88" s="27">
        <v>0</v>
      </c>
      <c r="AA88" s="23">
        <v>0</v>
      </c>
      <c r="AB88" s="11">
        <v>0</v>
      </c>
      <c r="AC88" s="11">
        <v>0</v>
      </c>
      <c r="AD88" s="12">
        <v>0</v>
      </c>
      <c r="AE88" s="30">
        <v>0</v>
      </c>
      <c r="AF88" s="63">
        <f t="shared" si="15"/>
        <v>3.375</v>
      </c>
      <c r="AG88" s="34">
        <f t="shared" si="16"/>
        <v>3.375</v>
      </c>
      <c r="AH88" s="12">
        <f t="shared" si="17"/>
        <v>0</v>
      </c>
      <c r="AI88" s="75">
        <f t="shared" si="18"/>
        <v>3.375</v>
      </c>
      <c r="AJ88" s="406"/>
    </row>
    <row r="89" spans="1:37" x14ac:dyDescent="0.2">
      <c r="A89" s="9" t="s">
        <v>180</v>
      </c>
      <c r="B89" s="10" t="s">
        <v>8</v>
      </c>
      <c r="C89" s="10" t="s">
        <v>103</v>
      </c>
      <c r="D89" s="10" t="s">
        <v>780</v>
      </c>
      <c r="E89" s="10" t="s">
        <v>187</v>
      </c>
      <c r="F89" s="10" t="s">
        <v>188</v>
      </c>
      <c r="G89" s="10" t="s">
        <v>189</v>
      </c>
      <c r="H89" s="67">
        <v>6</v>
      </c>
      <c r="I89" s="57">
        <f t="shared" si="21"/>
        <v>6.75</v>
      </c>
      <c r="J89" s="57">
        <f t="shared" si="22"/>
        <v>6.75</v>
      </c>
      <c r="K89" s="404" t="s">
        <v>84</v>
      </c>
      <c r="L89" s="57">
        <v>0.25</v>
      </c>
      <c r="M89" s="57">
        <f t="shared" si="24"/>
        <v>2.25</v>
      </c>
      <c r="N89" s="57">
        <v>0</v>
      </c>
      <c r="O89" s="58">
        <f t="shared" si="25"/>
        <v>2.25</v>
      </c>
      <c r="P89" s="27">
        <v>0</v>
      </c>
      <c r="Q89" s="90">
        <f t="shared" si="13"/>
        <v>1.25</v>
      </c>
      <c r="R89" s="91">
        <f t="shared" si="14"/>
        <v>1.25</v>
      </c>
      <c r="S89" s="392">
        <f t="shared" si="19"/>
        <v>1.25</v>
      </c>
      <c r="T89" s="91">
        <f t="shared" si="20"/>
        <v>1.25</v>
      </c>
      <c r="U89" s="90">
        <f t="shared" si="23"/>
        <v>2.5</v>
      </c>
      <c r="V89" s="23">
        <v>40</v>
      </c>
      <c r="W89" s="11">
        <v>1</v>
      </c>
      <c r="X89" s="11">
        <v>0</v>
      </c>
      <c r="Y89" s="12">
        <v>2</v>
      </c>
      <c r="Z89" s="27">
        <v>0</v>
      </c>
      <c r="AA89" s="23">
        <v>0</v>
      </c>
      <c r="AB89" s="11">
        <v>0</v>
      </c>
      <c r="AC89" s="11">
        <v>0</v>
      </c>
      <c r="AD89" s="12">
        <v>0</v>
      </c>
      <c r="AE89" s="30">
        <v>0</v>
      </c>
      <c r="AF89" s="63">
        <f t="shared" si="15"/>
        <v>6.75</v>
      </c>
      <c r="AG89" s="34">
        <f t="shared" si="16"/>
        <v>6.75</v>
      </c>
      <c r="AH89" s="12">
        <f t="shared" si="17"/>
        <v>0</v>
      </c>
      <c r="AI89" s="75">
        <f t="shared" si="18"/>
        <v>6.75</v>
      </c>
      <c r="AJ89" s="406"/>
    </row>
    <row r="90" spans="1:37" x14ac:dyDescent="0.2">
      <c r="A90" s="9" t="s">
        <v>334</v>
      </c>
      <c r="B90" s="10" t="s">
        <v>14</v>
      </c>
      <c r="C90" s="10" t="s">
        <v>43</v>
      </c>
      <c r="D90" s="10" t="s">
        <v>780</v>
      </c>
      <c r="E90" s="10" t="s">
        <v>187</v>
      </c>
      <c r="F90" s="10" t="s">
        <v>188</v>
      </c>
      <c r="G90" s="10" t="s">
        <v>189</v>
      </c>
      <c r="H90" s="67">
        <v>6</v>
      </c>
      <c r="I90" s="57">
        <f t="shared" si="21"/>
        <v>31.5</v>
      </c>
      <c r="J90" s="57">
        <f t="shared" si="22"/>
        <v>31.5</v>
      </c>
      <c r="K90" s="404" t="s">
        <v>84</v>
      </c>
      <c r="L90" s="57">
        <v>0.5</v>
      </c>
      <c r="M90" s="57">
        <f t="shared" si="24"/>
        <v>4.5</v>
      </c>
      <c r="N90" s="57">
        <v>0</v>
      </c>
      <c r="O90" s="58">
        <f t="shared" si="25"/>
        <v>4.5</v>
      </c>
      <c r="P90" s="27">
        <v>0</v>
      </c>
      <c r="Q90" s="90">
        <f t="shared" si="13"/>
        <v>2.5</v>
      </c>
      <c r="R90" s="91">
        <f t="shared" si="14"/>
        <v>2.5</v>
      </c>
      <c r="S90" s="392">
        <f t="shared" si="19"/>
        <v>2.5</v>
      </c>
      <c r="T90" s="91">
        <f t="shared" si="20"/>
        <v>2.5</v>
      </c>
      <c r="U90" s="90">
        <f t="shared" si="23"/>
        <v>5</v>
      </c>
      <c r="V90" s="23">
        <v>0</v>
      </c>
      <c r="W90" s="11">
        <v>0</v>
      </c>
      <c r="X90" s="11">
        <v>0</v>
      </c>
      <c r="Y90" s="12">
        <v>0</v>
      </c>
      <c r="Z90" s="27">
        <v>0</v>
      </c>
      <c r="AA90" s="23">
        <v>100</v>
      </c>
      <c r="AB90" s="11">
        <v>2</v>
      </c>
      <c r="AC90" s="11">
        <v>0</v>
      </c>
      <c r="AD90" s="12">
        <v>5</v>
      </c>
      <c r="AE90" s="30">
        <v>0</v>
      </c>
      <c r="AF90" s="63">
        <f t="shared" si="15"/>
        <v>31.5</v>
      </c>
      <c r="AG90" s="34">
        <f t="shared" si="16"/>
        <v>0</v>
      </c>
      <c r="AH90" s="12">
        <f t="shared" si="17"/>
        <v>31.5</v>
      </c>
      <c r="AI90" s="75">
        <f t="shared" si="18"/>
        <v>31.5</v>
      </c>
      <c r="AJ90" s="406"/>
    </row>
    <row r="91" spans="1:37" x14ac:dyDescent="0.2">
      <c r="A91" s="9" t="s">
        <v>334</v>
      </c>
      <c r="B91" s="10" t="s">
        <v>80</v>
      </c>
      <c r="C91" s="10" t="s">
        <v>103</v>
      </c>
      <c r="D91" s="10" t="s">
        <v>780</v>
      </c>
      <c r="E91" s="10" t="s">
        <v>187</v>
      </c>
      <c r="F91" s="10" t="s">
        <v>188</v>
      </c>
      <c r="G91" s="10" t="s">
        <v>189</v>
      </c>
      <c r="H91" s="67">
        <v>6</v>
      </c>
      <c r="I91" s="57">
        <f t="shared" si="21"/>
        <v>6.75</v>
      </c>
      <c r="J91" s="57">
        <f t="shared" si="22"/>
        <v>6.75</v>
      </c>
      <c r="K91" s="404" t="s">
        <v>84</v>
      </c>
      <c r="L91" s="57">
        <v>0.5</v>
      </c>
      <c r="M91" s="57">
        <f t="shared" si="24"/>
        <v>4.5</v>
      </c>
      <c r="N91" s="57">
        <v>1</v>
      </c>
      <c r="O91" s="58">
        <f t="shared" si="25"/>
        <v>4.5</v>
      </c>
      <c r="P91" s="27">
        <v>0</v>
      </c>
      <c r="Q91" s="90">
        <f t="shared" si="13"/>
        <v>2.5</v>
      </c>
      <c r="R91" s="91">
        <f t="shared" si="14"/>
        <v>2.5</v>
      </c>
      <c r="S91" s="392">
        <f t="shared" si="19"/>
        <v>2.5</v>
      </c>
      <c r="T91" s="91">
        <f t="shared" si="20"/>
        <v>2.5</v>
      </c>
      <c r="U91" s="90">
        <f t="shared" si="23"/>
        <v>5</v>
      </c>
      <c r="V91" s="23">
        <v>20</v>
      </c>
      <c r="W91" s="11">
        <v>0.5</v>
      </c>
      <c r="X91" s="11">
        <v>0</v>
      </c>
      <c r="Y91" s="12">
        <v>1</v>
      </c>
      <c r="Z91" s="27">
        <v>0</v>
      </c>
      <c r="AA91" s="23">
        <v>0</v>
      </c>
      <c r="AB91" s="11">
        <v>0</v>
      </c>
      <c r="AC91" s="11">
        <v>0</v>
      </c>
      <c r="AD91" s="12">
        <v>0</v>
      </c>
      <c r="AE91" s="30">
        <v>0</v>
      </c>
      <c r="AF91" s="63">
        <f t="shared" si="15"/>
        <v>6.75</v>
      </c>
      <c r="AG91" s="34">
        <f t="shared" si="16"/>
        <v>6.75</v>
      </c>
      <c r="AH91" s="12">
        <f t="shared" si="17"/>
        <v>0</v>
      </c>
      <c r="AI91" s="75">
        <f t="shared" si="18"/>
        <v>6.75</v>
      </c>
      <c r="AJ91" s="406"/>
    </row>
    <row r="92" spans="1:37" x14ac:dyDescent="0.2">
      <c r="A92" s="9" t="s">
        <v>334</v>
      </c>
      <c r="B92" s="10" t="s">
        <v>85</v>
      </c>
      <c r="C92" s="10" t="s">
        <v>103</v>
      </c>
      <c r="D92" s="10" t="s">
        <v>780</v>
      </c>
      <c r="E92" s="10" t="s">
        <v>187</v>
      </c>
      <c r="F92" s="10" t="s">
        <v>188</v>
      </c>
      <c r="G92" s="10" t="s">
        <v>189</v>
      </c>
      <c r="H92" s="67">
        <v>6</v>
      </c>
      <c r="I92" s="57">
        <f t="shared" si="21"/>
        <v>6.75</v>
      </c>
      <c r="J92" s="57">
        <f t="shared" si="22"/>
        <v>6.75</v>
      </c>
      <c r="K92" s="404" t="s">
        <v>84</v>
      </c>
      <c r="L92" s="57">
        <v>0.5</v>
      </c>
      <c r="M92" s="57">
        <f t="shared" si="24"/>
        <v>4.5</v>
      </c>
      <c r="N92" s="57">
        <v>1</v>
      </c>
      <c r="O92" s="58">
        <f t="shared" si="25"/>
        <v>4.5</v>
      </c>
      <c r="P92" s="27">
        <v>0</v>
      </c>
      <c r="Q92" s="90">
        <f t="shared" si="13"/>
        <v>2.5</v>
      </c>
      <c r="R92" s="91">
        <f t="shared" si="14"/>
        <v>2.5</v>
      </c>
      <c r="S92" s="392">
        <f t="shared" si="19"/>
        <v>2.5</v>
      </c>
      <c r="T92" s="91">
        <f t="shared" si="20"/>
        <v>2.5</v>
      </c>
      <c r="U92" s="90">
        <f t="shared" si="23"/>
        <v>5</v>
      </c>
      <c r="V92" s="23">
        <v>20</v>
      </c>
      <c r="W92" s="11">
        <v>0.5</v>
      </c>
      <c r="X92" s="11">
        <v>0</v>
      </c>
      <c r="Y92" s="12">
        <v>1</v>
      </c>
      <c r="Z92" s="27">
        <v>0</v>
      </c>
      <c r="AA92" s="23">
        <v>0</v>
      </c>
      <c r="AB92" s="11">
        <v>0</v>
      </c>
      <c r="AC92" s="11">
        <v>0</v>
      </c>
      <c r="AD92" s="12">
        <v>0</v>
      </c>
      <c r="AE92" s="30">
        <v>0</v>
      </c>
      <c r="AF92" s="63">
        <f t="shared" si="15"/>
        <v>6.75</v>
      </c>
      <c r="AG92" s="34">
        <f t="shared" si="16"/>
        <v>6.75</v>
      </c>
      <c r="AH92" s="12">
        <f t="shared" si="17"/>
        <v>0</v>
      </c>
      <c r="AI92" s="75">
        <f t="shared" si="18"/>
        <v>6.75</v>
      </c>
      <c r="AJ92" s="406"/>
    </row>
    <row r="93" spans="1:37" x14ac:dyDescent="0.2">
      <c r="A93" s="9" t="s">
        <v>334</v>
      </c>
      <c r="B93" s="10" t="s">
        <v>8</v>
      </c>
      <c r="C93" s="10" t="s">
        <v>103</v>
      </c>
      <c r="D93" s="10" t="s">
        <v>780</v>
      </c>
      <c r="E93" s="10" t="s">
        <v>187</v>
      </c>
      <c r="F93" s="10" t="s">
        <v>188</v>
      </c>
      <c r="G93" s="10" t="s">
        <v>189</v>
      </c>
      <c r="H93" s="67">
        <v>6</v>
      </c>
      <c r="I93" s="57">
        <f t="shared" si="21"/>
        <v>13.5</v>
      </c>
      <c r="J93" s="57">
        <f t="shared" si="22"/>
        <v>13.5</v>
      </c>
      <c r="K93" s="404" t="s">
        <v>84</v>
      </c>
      <c r="L93" s="57">
        <v>0.5</v>
      </c>
      <c r="M93" s="57">
        <f t="shared" si="24"/>
        <v>4.5</v>
      </c>
      <c r="N93" s="57">
        <v>1</v>
      </c>
      <c r="O93" s="58">
        <f t="shared" si="25"/>
        <v>4.5</v>
      </c>
      <c r="P93" s="27">
        <v>0</v>
      </c>
      <c r="Q93" s="90">
        <f t="shared" si="13"/>
        <v>2.5</v>
      </c>
      <c r="R93" s="91">
        <f t="shared" si="14"/>
        <v>2.5</v>
      </c>
      <c r="S93" s="392">
        <f t="shared" si="19"/>
        <v>2.5</v>
      </c>
      <c r="T93" s="91">
        <f t="shared" si="20"/>
        <v>2.5</v>
      </c>
      <c r="U93" s="90">
        <f t="shared" si="23"/>
        <v>5</v>
      </c>
      <c r="V93" s="23">
        <v>40</v>
      </c>
      <c r="W93" s="11">
        <v>1</v>
      </c>
      <c r="X93" s="11">
        <v>0</v>
      </c>
      <c r="Y93" s="12">
        <v>2</v>
      </c>
      <c r="Z93" s="27">
        <v>0</v>
      </c>
      <c r="AA93" s="23">
        <v>0</v>
      </c>
      <c r="AB93" s="11">
        <v>0</v>
      </c>
      <c r="AC93" s="11">
        <v>0</v>
      </c>
      <c r="AD93" s="12">
        <v>0</v>
      </c>
      <c r="AE93" s="30">
        <v>0</v>
      </c>
      <c r="AF93" s="63">
        <f t="shared" si="15"/>
        <v>13.5</v>
      </c>
      <c r="AG93" s="34">
        <f t="shared" si="16"/>
        <v>13.5</v>
      </c>
      <c r="AH93" s="12">
        <f t="shared" si="17"/>
        <v>0</v>
      </c>
      <c r="AI93" s="75">
        <f t="shared" si="18"/>
        <v>13.5</v>
      </c>
      <c r="AJ93" s="406"/>
    </row>
    <row r="94" spans="1:37" x14ac:dyDescent="0.2">
      <c r="A94" s="9" t="s">
        <v>425</v>
      </c>
      <c r="B94" s="10" t="s">
        <v>14</v>
      </c>
      <c r="C94" s="10" t="s">
        <v>43</v>
      </c>
      <c r="D94" s="10" t="s">
        <v>780</v>
      </c>
      <c r="E94" s="10" t="s">
        <v>187</v>
      </c>
      <c r="F94" s="10" t="s">
        <v>188</v>
      </c>
      <c r="G94" s="10" t="s">
        <v>189</v>
      </c>
      <c r="H94" s="67">
        <v>6</v>
      </c>
      <c r="I94" s="57">
        <f t="shared" si="21"/>
        <v>15.75</v>
      </c>
      <c r="J94" s="57">
        <f t="shared" si="22"/>
        <v>15.75</v>
      </c>
      <c r="K94" s="404" t="s">
        <v>84</v>
      </c>
      <c r="L94" s="57">
        <v>0.25</v>
      </c>
      <c r="M94" s="57">
        <f t="shared" si="24"/>
        <v>2.25</v>
      </c>
      <c r="N94" s="57">
        <v>0</v>
      </c>
      <c r="O94" s="58">
        <f t="shared" si="25"/>
        <v>2.25</v>
      </c>
      <c r="P94" s="27">
        <v>0</v>
      </c>
      <c r="Q94" s="90">
        <f t="shared" si="13"/>
        <v>1.25</v>
      </c>
      <c r="R94" s="91">
        <f t="shared" si="14"/>
        <v>1.25</v>
      </c>
      <c r="S94" s="392">
        <f t="shared" si="19"/>
        <v>1.25</v>
      </c>
      <c r="T94" s="91">
        <f t="shared" si="20"/>
        <v>1.25</v>
      </c>
      <c r="U94" s="90">
        <f t="shared" si="23"/>
        <v>2.5</v>
      </c>
      <c r="V94" s="23">
        <v>0</v>
      </c>
      <c r="W94" s="11">
        <v>0</v>
      </c>
      <c r="X94" s="11">
        <v>0</v>
      </c>
      <c r="Y94" s="12">
        <v>0</v>
      </c>
      <c r="Z94" s="27">
        <v>0</v>
      </c>
      <c r="AA94" s="23">
        <v>100</v>
      </c>
      <c r="AB94" s="11">
        <v>2</v>
      </c>
      <c r="AC94" s="11">
        <v>0</v>
      </c>
      <c r="AD94" s="12">
        <v>5</v>
      </c>
      <c r="AE94" s="30">
        <v>0</v>
      </c>
      <c r="AF94" s="63">
        <f t="shared" si="15"/>
        <v>15.75</v>
      </c>
      <c r="AG94" s="34">
        <f t="shared" si="16"/>
        <v>0</v>
      </c>
      <c r="AH94" s="12">
        <f t="shared" si="17"/>
        <v>15.75</v>
      </c>
      <c r="AI94" s="75">
        <f t="shared" si="18"/>
        <v>15.75</v>
      </c>
      <c r="AJ94" s="406"/>
    </row>
    <row r="95" spans="1:37" x14ac:dyDescent="0.2">
      <c r="A95" s="9" t="s">
        <v>425</v>
      </c>
      <c r="B95" s="10" t="s">
        <v>80</v>
      </c>
      <c r="C95" s="10" t="s">
        <v>103</v>
      </c>
      <c r="D95" s="10" t="s">
        <v>780</v>
      </c>
      <c r="E95" s="10" t="s">
        <v>187</v>
      </c>
      <c r="F95" s="10" t="s">
        <v>188</v>
      </c>
      <c r="G95" s="10" t="s">
        <v>189</v>
      </c>
      <c r="H95" s="67">
        <v>6</v>
      </c>
      <c r="I95" s="57">
        <f t="shared" si="21"/>
        <v>3.375</v>
      </c>
      <c r="J95" s="57">
        <f t="shared" si="22"/>
        <v>3.375</v>
      </c>
      <c r="K95" s="404" t="s">
        <v>84</v>
      </c>
      <c r="L95" s="57">
        <v>0.25</v>
      </c>
      <c r="M95" s="57">
        <f t="shared" si="24"/>
        <v>2.25</v>
      </c>
      <c r="N95" s="57">
        <v>2</v>
      </c>
      <c r="O95" s="58">
        <f t="shared" si="25"/>
        <v>2.25</v>
      </c>
      <c r="P95" s="27">
        <v>0</v>
      </c>
      <c r="Q95" s="90">
        <f t="shared" si="13"/>
        <v>1.25</v>
      </c>
      <c r="R95" s="91">
        <f t="shared" si="14"/>
        <v>1.25</v>
      </c>
      <c r="S95" s="392">
        <f t="shared" si="19"/>
        <v>1.25</v>
      </c>
      <c r="T95" s="91">
        <f t="shared" si="20"/>
        <v>1.25</v>
      </c>
      <c r="U95" s="90">
        <f t="shared" si="23"/>
        <v>2.5</v>
      </c>
      <c r="V95" s="23">
        <v>20</v>
      </c>
      <c r="W95" s="11">
        <v>0.5</v>
      </c>
      <c r="X95" s="11">
        <v>0</v>
      </c>
      <c r="Y95" s="12">
        <v>1</v>
      </c>
      <c r="Z95" s="27">
        <v>0</v>
      </c>
      <c r="AA95" s="23">
        <v>0</v>
      </c>
      <c r="AB95" s="11">
        <v>0</v>
      </c>
      <c r="AC95" s="11">
        <v>0</v>
      </c>
      <c r="AD95" s="12">
        <v>0</v>
      </c>
      <c r="AE95" s="30">
        <v>0</v>
      </c>
      <c r="AF95" s="63">
        <f t="shared" si="15"/>
        <v>3.375</v>
      </c>
      <c r="AG95" s="34">
        <f t="shared" si="16"/>
        <v>3.375</v>
      </c>
      <c r="AH95" s="12">
        <f t="shared" si="17"/>
        <v>0</v>
      </c>
      <c r="AI95" s="75">
        <f t="shared" si="18"/>
        <v>3.375</v>
      </c>
      <c r="AJ95" s="406"/>
    </row>
    <row r="96" spans="1:37" x14ac:dyDescent="0.2">
      <c r="A96" s="9" t="s">
        <v>425</v>
      </c>
      <c r="B96" s="10" t="s">
        <v>85</v>
      </c>
      <c r="C96" s="10" t="s">
        <v>103</v>
      </c>
      <c r="D96" s="10" t="s">
        <v>780</v>
      </c>
      <c r="E96" s="10" t="s">
        <v>187</v>
      </c>
      <c r="F96" s="10" t="s">
        <v>188</v>
      </c>
      <c r="G96" s="10" t="s">
        <v>189</v>
      </c>
      <c r="H96" s="67">
        <v>6</v>
      </c>
      <c r="I96" s="57">
        <f t="shared" si="21"/>
        <v>3.375</v>
      </c>
      <c r="J96" s="57">
        <f t="shared" si="22"/>
        <v>3.375</v>
      </c>
      <c r="K96" s="404" t="s">
        <v>84</v>
      </c>
      <c r="L96" s="57">
        <v>0.25</v>
      </c>
      <c r="M96" s="57">
        <f t="shared" si="24"/>
        <v>2.25</v>
      </c>
      <c r="N96" s="57">
        <v>2</v>
      </c>
      <c r="O96" s="58">
        <f t="shared" si="25"/>
        <v>2.25</v>
      </c>
      <c r="P96" s="27">
        <v>0</v>
      </c>
      <c r="Q96" s="90">
        <f t="shared" si="13"/>
        <v>1.25</v>
      </c>
      <c r="R96" s="91">
        <f t="shared" si="14"/>
        <v>1.25</v>
      </c>
      <c r="S96" s="392">
        <f t="shared" si="19"/>
        <v>1.25</v>
      </c>
      <c r="T96" s="91">
        <f t="shared" si="20"/>
        <v>1.25</v>
      </c>
      <c r="U96" s="90">
        <f t="shared" si="23"/>
        <v>2.5</v>
      </c>
      <c r="V96" s="23">
        <v>20</v>
      </c>
      <c r="W96" s="11">
        <v>0.5</v>
      </c>
      <c r="X96" s="11">
        <v>0</v>
      </c>
      <c r="Y96" s="12">
        <v>1</v>
      </c>
      <c r="Z96" s="27">
        <v>0</v>
      </c>
      <c r="AA96" s="23">
        <v>0</v>
      </c>
      <c r="AB96" s="11">
        <v>0</v>
      </c>
      <c r="AC96" s="11">
        <v>0</v>
      </c>
      <c r="AD96" s="12">
        <v>0</v>
      </c>
      <c r="AE96" s="30">
        <v>0</v>
      </c>
      <c r="AF96" s="63">
        <f t="shared" si="15"/>
        <v>3.375</v>
      </c>
      <c r="AG96" s="34">
        <f t="shared" si="16"/>
        <v>3.375</v>
      </c>
      <c r="AH96" s="12">
        <f t="shared" si="17"/>
        <v>0</v>
      </c>
      <c r="AI96" s="75">
        <f t="shared" si="18"/>
        <v>3.375</v>
      </c>
      <c r="AJ96" s="406"/>
    </row>
    <row r="97" spans="1:39" x14ac:dyDescent="0.2">
      <c r="A97" s="9" t="s">
        <v>425</v>
      </c>
      <c r="B97" s="10" t="s">
        <v>8</v>
      </c>
      <c r="C97" s="10" t="s">
        <v>103</v>
      </c>
      <c r="D97" s="10" t="s">
        <v>780</v>
      </c>
      <c r="E97" s="10" t="s">
        <v>187</v>
      </c>
      <c r="F97" s="10" t="s">
        <v>188</v>
      </c>
      <c r="G97" s="10" t="s">
        <v>189</v>
      </c>
      <c r="H97" s="67">
        <v>6</v>
      </c>
      <c r="I97" s="57">
        <f t="shared" si="21"/>
        <v>6.75</v>
      </c>
      <c r="J97" s="57">
        <f t="shared" si="22"/>
        <v>6.75</v>
      </c>
      <c r="K97" s="404" t="s">
        <v>84</v>
      </c>
      <c r="L97" s="57">
        <v>0.25</v>
      </c>
      <c r="M97" s="57">
        <f t="shared" si="24"/>
        <v>2.25</v>
      </c>
      <c r="N97" s="57">
        <v>2</v>
      </c>
      <c r="O97" s="58">
        <f t="shared" si="25"/>
        <v>2.25</v>
      </c>
      <c r="P97" s="27">
        <v>0</v>
      </c>
      <c r="Q97" s="90">
        <f t="shared" si="13"/>
        <v>1.25</v>
      </c>
      <c r="R97" s="91">
        <f t="shared" si="14"/>
        <v>1.25</v>
      </c>
      <c r="S97" s="392">
        <f t="shared" si="19"/>
        <v>1.25</v>
      </c>
      <c r="T97" s="91">
        <f t="shared" si="20"/>
        <v>1.25</v>
      </c>
      <c r="U97" s="90">
        <f t="shared" si="23"/>
        <v>2.5</v>
      </c>
      <c r="V97" s="23">
        <v>40</v>
      </c>
      <c r="W97" s="11">
        <v>1</v>
      </c>
      <c r="X97" s="11">
        <v>0</v>
      </c>
      <c r="Y97" s="12">
        <v>2</v>
      </c>
      <c r="Z97" s="27">
        <v>0</v>
      </c>
      <c r="AA97" s="23">
        <v>0</v>
      </c>
      <c r="AB97" s="11">
        <v>0</v>
      </c>
      <c r="AC97" s="11">
        <v>0</v>
      </c>
      <c r="AD97" s="12">
        <v>0</v>
      </c>
      <c r="AE97" s="30">
        <v>0</v>
      </c>
      <c r="AF97" s="63">
        <f t="shared" si="15"/>
        <v>6.75</v>
      </c>
      <c r="AG97" s="34">
        <f t="shared" si="16"/>
        <v>6.75</v>
      </c>
      <c r="AH97" s="12">
        <f t="shared" si="17"/>
        <v>0</v>
      </c>
      <c r="AI97" s="75">
        <f t="shared" si="18"/>
        <v>6.75</v>
      </c>
      <c r="AJ97" s="406"/>
    </row>
    <row r="98" spans="1:39" x14ac:dyDescent="0.2">
      <c r="A98" s="9" t="s">
        <v>409</v>
      </c>
      <c r="B98" s="10" t="s">
        <v>80</v>
      </c>
      <c r="C98" s="10" t="s">
        <v>23</v>
      </c>
      <c r="D98" s="10" t="s">
        <v>780</v>
      </c>
      <c r="E98" s="10" t="s">
        <v>410</v>
      </c>
      <c r="F98" s="10" t="s">
        <v>411</v>
      </c>
      <c r="G98" s="10" t="s">
        <v>412</v>
      </c>
      <c r="H98" s="67">
        <v>6</v>
      </c>
      <c r="I98" s="57">
        <f t="shared" si="21"/>
        <v>13.95</v>
      </c>
      <c r="J98" s="57">
        <f t="shared" si="22"/>
        <v>13.950000000000001</v>
      </c>
      <c r="K98" s="404" t="s">
        <v>84</v>
      </c>
      <c r="L98" s="57">
        <v>1</v>
      </c>
      <c r="M98" s="57">
        <v>15.75</v>
      </c>
      <c r="N98" s="57">
        <v>0</v>
      </c>
      <c r="O98" s="58">
        <v>2.25</v>
      </c>
      <c r="P98" s="27">
        <v>0</v>
      </c>
      <c r="Q98" s="90">
        <f t="shared" si="13"/>
        <v>8.75</v>
      </c>
      <c r="R98" s="91">
        <f t="shared" si="14"/>
        <v>1.25</v>
      </c>
      <c r="S98" s="392">
        <f t="shared" si="19"/>
        <v>8.75</v>
      </c>
      <c r="T98" s="91">
        <f t="shared" si="20"/>
        <v>1.25</v>
      </c>
      <c r="U98" s="90">
        <f t="shared" si="23"/>
        <v>10</v>
      </c>
      <c r="V98" s="23">
        <v>30</v>
      </c>
      <c r="W98" s="11">
        <v>0.6</v>
      </c>
      <c r="X98" s="11">
        <v>0</v>
      </c>
      <c r="Y98" s="12">
        <v>2</v>
      </c>
      <c r="Z98" s="27">
        <v>0</v>
      </c>
      <c r="AA98" s="23">
        <v>0</v>
      </c>
      <c r="AB98" s="11">
        <v>0</v>
      </c>
      <c r="AC98" s="11">
        <v>0</v>
      </c>
      <c r="AD98" s="12">
        <v>0</v>
      </c>
      <c r="AE98" s="30">
        <v>0</v>
      </c>
      <c r="AF98" s="63">
        <f t="shared" si="15"/>
        <v>13.95</v>
      </c>
      <c r="AG98" s="34">
        <f t="shared" si="16"/>
        <v>13.95</v>
      </c>
      <c r="AH98" s="12">
        <f t="shared" si="17"/>
        <v>0</v>
      </c>
      <c r="AI98" s="75">
        <f t="shared" si="18"/>
        <v>13.95</v>
      </c>
      <c r="AJ98" s="406"/>
    </row>
    <row r="99" spans="1:39" x14ac:dyDescent="0.2">
      <c r="A99" s="9" t="s">
        <v>409</v>
      </c>
      <c r="B99" s="10" t="s">
        <v>85</v>
      </c>
      <c r="C99" s="10" t="s">
        <v>23</v>
      </c>
      <c r="D99" s="10" t="s">
        <v>780</v>
      </c>
      <c r="E99" s="10" t="s">
        <v>410</v>
      </c>
      <c r="F99" s="10" t="s">
        <v>411</v>
      </c>
      <c r="G99" s="10" t="s">
        <v>412</v>
      </c>
      <c r="H99" s="67">
        <v>6</v>
      </c>
      <c r="I99" s="57">
        <f t="shared" si="21"/>
        <v>13.95</v>
      </c>
      <c r="J99" s="57">
        <f t="shared" si="22"/>
        <v>13.950000000000001</v>
      </c>
      <c r="K99" s="404" t="s">
        <v>84</v>
      </c>
      <c r="L99" s="57">
        <v>1</v>
      </c>
      <c r="M99" s="57">
        <v>15.75</v>
      </c>
      <c r="N99" s="57">
        <v>0</v>
      </c>
      <c r="O99" s="58">
        <v>2.25</v>
      </c>
      <c r="P99" s="27">
        <v>0</v>
      </c>
      <c r="Q99" s="90">
        <f t="shared" si="13"/>
        <v>8.75</v>
      </c>
      <c r="R99" s="91">
        <f t="shared" si="14"/>
        <v>1.25</v>
      </c>
      <c r="S99" s="392">
        <f t="shared" si="19"/>
        <v>8.75</v>
      </c>
      <c r="T99" s="91">
        <f t="shared" si="20"/>
        <v>1.25</v>
      </c>
      <c r="U99" s="90">
        <f t="shared" si="23"/>
        <v>10</v>
      </c>
      <c r="V99" s="23">
        <v>30</v>
      </c>
      <c r="W99" s="11">
        <v>0.6</v>
      </c>
      <c r="X99" s="11">
        <v>0</v>
      </c>
      <c r="Y99" s="12">
        <v>2</v>
      </c>
      <c r="Z99" s="27">
        <v>0</v>
      </c>
      <c r="AA99" s="23">
        <v>0</v>
      </c>
      <c r="AB99" s="11">
        <v>0</v>
      </c>
      <c r="AC99" s="11">
        <v>0</v>
      </c>
      <c r="AD99" s="12">
        <v>0</v>
      </c>
      <c r="AE99" s="30">
        <v>0</v>
      </c>
      <c r="AF99" s="63">
        <f t="shared" si="15"/>
        <v>13.95</v>
      </c>
      <c r="AG99" s="34">
        <f t="shared" si="16"/>
        <v>13.95</v>
      </c>
      <c r="AH99" s="12">
        <f t="shared" si="17"/>
        <v>0</v>
      </c>
      <c r="AI99" s="75">
        <f t="shared" si="18"/>
        <v>13.95</v>
      </c>
      <c r="AJ99" s="406"/>
    </row>
    <row r="100" spans="1:39" x14ac:dyDescent="0.2">
      <c r="A100" s="9" t="s">
        <v>409</v>
      </c>
      <c r="B100" s="10" t="s">
        <v>8</v>
      </c>
      <c r="C100" s="10" t="s">
        <v>23</v>
      </c>
      <c r="D100" s="10" t="s">
        <v>780</v>
      </c>
      <c r="E100" s="10" t="s">
        <v>410</v>
      </c>
      <c r="F100" s="10" t="s">
        <v>411</v>
      </c>
      <c r="G100" s="10" t="s">
        <v>412</v>
      </c>
      <c r="H100" s="67">
        <v>6</v>
      </c>
      <c r="I100" s="57">
        <f t="shared" si="21"/>
        <v>41.85</v>
      </c>
      <c r="J100" s="57">
        <f t="shared" si="22"/>
        <v>41.849999999999994</v>
      </c>
      <c r="K100" s="404" t="s">
        <v>84</v>
      </c>
      <c r="L100" s="57">
        <v>1</v>
      </c>
      <c r="M100" s="57">
        <v>15.75</v>
      </c>
      <c r="N100" s="57">
        <v>0</v>
      </c>
      <c r="O100" s="58">
        <v>2.25</v>
      </c>
      <c r="P100" s="27">
        <v>0</v>
      </c>
      <c r="Q100" s="90">
        <f t="shared" si="13"/>
        <v>8.75</v>
      </c>
      <c r="R100" s="91">
        <f t="shared" si="14"/>
        <v>1.25</v>
      </c>
      <c r="S100" s="392">
        <f t="shared" si="19"/>
        <v>8.75</v>
      </c>
      <c r="T100" s="91">
        <f t="shared" si="20"/>
        <v>1.25</v>
      </c>
      <c r="U100" s="90">
        <f t="shared" si="23"/>
        <v>10</v>
      </c>
      <c r="V100" s="23">
        <v>90</v>
      </c>
      <c r="W100" s="11">
        <v>1.8</v>
      </c>
      <c r="X100" s="11">
        <v>0</v>
      </c>
      <c r="Y100" s="12">
        <v>6</v>
      </c>
      <c r="Z100" s="27">
        <v>0</v>
      </c>
      <c r="AA100" s="23">
        <v>0</v>
      </c>
      <c r="AB100" s="11">
        <v>0</v>
      </c>
      <c r="AC100" s="11">
        <v>0</v>
      </c>
      <c r="AD100" s="12">
        <v>0</v>
      </c>
      <c r="AE100" s="30">
        <v>0</v>
      </c>
      <c r="AF100" s="63">
        <f t="shared" si="15"/>
        <v>41.85</v>
      </c>
      <c r="AG100" s="34">
        <f t="shared" si="16"/>
        <v>41.85</v>
      </c>
      <c r="AH100" s="12">
        <f t="shared" si="17"/>
        <v>0</v>
      </c>
      <c r="AI100" s="75">
        <f t="shared" si="18"/>
        <v>41.85</v>
      </c>
      <c r="AJ100" s="406"/>
    </row>
    <row r="101" spans="1:39" x14ac:dyDescent="0.2">
      <c r="A101" s="9" t="s">
        <v>409</v>
      </c>
      <c r="B101" s="10" t="s">
        <v>80</v>
      </c>
      <c r="C101" s="10" t="s">
        <v>23</v>
      </c>
      <c r="D101" s="10" t="s">
        <v>780</v>
      </c>
      <c r="E101" s="10" t="s">
        <v>413</v>
      </c>
      <c r="F101" s="10" t="s">
        <v>414</v>
      </c>
      <c r="G101" s="10" t="s">
        <v>415</v>
      </c>
      <c r="H101" s="67">
        <v>6</v>
      </c>
      <c r="I101" s="57">
        <f t="shared" si="21"/>
        <v>13.95</v>
      </c>
      <c r="J101" s="57">
        <f t="shared" si="22"/>
        <v>13.950000000000001</v>
      </c>
      <c r="K101" s="404" t="s">
        <v>84</v>
      </c>
      <c r="L101" s="57">
        <v>1</v>
      </c>
      <c r="M101" s="57">
        <v>15.75</v>
      </c>
      <c r="N101" s="57">
        <v>0</v>
      </c>
      <c r="O101" s="58">
        <v>2.25</v>
      </c>
      <c r="P101" s="27">
        <v>0</v>
      </c>
      <c r="Q101" s="90">
        <f t="shared" si="13"/>
        <v>8.75</v>
      </c>
      <c r="R101" s="91">
        <f t="shared" si="14"/>
        <v>1.25</v>
      </c>
      <c r="S101" s="392">
        <f t="shared" si="19"/>
        <v>8.75</v>
      </c>
      <c r="T101" s="91">
        <f t="shared" si="20"/>
        <v>1.25</v>
      </c>
      <c r="U101" s="90">
        <f t="shared" si="23"/>
        <v>10</v>
      </c>
      <c r="V101" s="23">
        <v>30</v>
      </c>
      <c r="W101" s="11">
        <v>0.6</v>
      </c>
      <c r="X101" s="11">
        <v>0</v>
      </c>
      <c r="Y101" s="12">
        <v>2</v>
      </c>
      <c r="Z101" s="27">
        <v>0</v>
      </c>
      <c r="AA101" s="23">
        <v>0</v>
      </c>
      <c r="AB101" s="11">
        <v>0</v>
      </c>
      <c r="AC101" s="11">
        <v>0</v>
      </c>
      <c r="AD101" s="12">
        <v>0</v>
      </c>
      <c r="AE101" s="30">
        <v>0</v>
      </c>
      <c r="AF101" s="63">
        <f t="shared" si="15"/>
        <v>13.95</v>
      </c>
      <c r="AG101" s="34">
        <f t="shared" si="16"/>
        <v>13.95</v>
      </c>
      <c r="AH101" s="12">
        <f t="shared" si="17"/>
        <v>0</v>
      </c>
      <c r="AI101" s="75">
        <f t="shared" si="18"/>
        <v>13.95</v>
      </c>
      <c r="AJ101" s="406"/>
    </row>
    <row r="102" spans="1:39" x14ac:dyDescent="0.2">
      <c r="A102" s="9" t="s">
        <v>409</v>
      </c>
      <c r="B102" s="10" t="s">
        <v>85</v>
      </c>
      <c r="C102" s="10" t="s">
        <v>23</v>
      </c>
      <c r="D102" s="10" t="s">
        <v>780</v>
      </c>
      <c r="E102" s="10" t="s">
        <v>413</v>
      </c>
      <c r="F102" s="10" t="s">
        <v>414</v>
      </c>
      <c r="G102" s="10" t="s">
        <v>415</v>
      </c>
      <c r="H102" s="67">
        <v>6</v>
      </c>
      <c r="I102" s="57">
        <f t="shared" si="21"/>
        <v>13.95</v>
      </c>
      <c r="J102" s="57">
        <f t="shared" si="22"/>
        <v>13.950000000000001</v>
      </c>
      <c r="K102" s="404" t="s">
        <v>84</v>
      </c>
      <c r="L102" s="57">
        <v>1</v>
      </c>
      <c r="M102" s="57">
        <v>15.75</v>
      </c>
      <c r="N102" s="57">
        <v>0</v>
      </c>
      <c r="O102" s="58">
        <v>2.25</v>
      </c>
      <c r="P102" s="27">
        <v>0</v>
      </c>
      <c r="Q102" s="90">
        <f t="shared" si="13"/>
        <v>8.75</v>
      </c>
      <c r="R102" s="91">
        <f t="shared" si="14"/>
        <v>1.25</v>
      </c>
      <c r="S102" s="392">
        <f t="shared" si="19"/>
        <v>8.75</v>
      </c>
      <c r="T102" s="91">
        <f t="shared" si="20"/>
        <v>1.25</v>
      </c>
      <c r="U102" s="90">
        <f t="shared" si="23"/>
        <v>10</v>
      </c>
      <c r="V102" s="23">
        <v>30</v>
      </c>
      <c r="W102" s="11">
        <v>0.6</v>
      </c>
      <c r="X102" s="11">
        <v>0</v>
      </c>
      <c r="Y102" s="12">
        <v>2</v>
      </c>
      <c r="Z102" s="27">
        <v>0</v>
      </c>
      <c r="AA102" s="23">
        <v>0</v>
      </c>
      <c r="AB102" s="11">
        <v>0</v>
      </c>
      <c r="AC102" s="11">
        <v>0</v>
      </c>
      <c r="AD102" s="12">
        <v>0</v>
      </c>
      <c r="AE102" s="30">
        <v>0</v>
      </c>
      <c r="AF102" s="63">
        <f t="shared" si="15"/>
        <v>13.95</v>
      </c>
      <c r="AG102" s="34">
        <f t="shared" si="16"/>
        <v>13.95</v>
      </c>
      <c r="AH102" s="12">
        <f t="shared" si="17"/>
        <v>0</v>
      </c>
      <c r="AI102" s="75">
        <f t="shared" si="18"/>
        <v>13.95</v>
      </c>
      <c r="AJ102" s="406"/>
    </row>
    <row r="103" spans="1:39" x14ac:dyDescent="0.2">
      <c r="A103" s="9" t="s">
        <v>409</v>
      </c>
      <c r="B103" s="10" t="s">
        <v>8</v>
      </c>
      <c r="C103" s="10" t="s">
        <v>23</v>
      </c>
      <c r="D103" s="10" t="s">
        <v>780</v>
      </c>
      <c r="E103" s="10" t="s">
        <v>413</v>
      </c>
      <c r="F103" s="10" t="s">
        <v>414</v>
      </c>
      <c r="G103" s="10" t="s">
        <v>415</v>
      </c>
      <c r="H103" s="67">
        <v>6</v>
      </c>
      <c r="I103" s="57">
        <f t="shared" si="21"/>
        <v>37.35</v>
      </c>
      <c r="J103" s="57">
        <f t="shared" si="22"/>
        <v>37.349999999999994</v>
      </c>
      <c r="K103" s="404" t="s">
        <v>84</v>
      </c>
      <c r="L103" s="57">
        <v>1</v>
      </c>
      <c r="M103" s="57">
        <v>15.75</v>
      </c>
      <c r="N103" s="57">
        <v>0</v>
      </c>
      <c r="O103" s="58">
        <v>2.25</v>
      </c>
      <c r="P103" s="27">
        <v>0</v>
      </c>
      <c r="Q103" s="90">
        <f t="shared" si="13"/>
        <v>8.75</v>
      </c>
      <c r="R103" s="91">
        <f t="shared" si="14"/>
        <v>1.25</v>
      </c>
      <c r="S103" s="392">
        <f t="shared" si="19"/>
        <v>8.75</v>
      </c>
      <c r="T103" s="91">
        <f t="shared" si="20"/>
        <v>1.25</v>
      </c>
      <c r="U103" s="90">
        <f t="shared" si="23"/>
        <v>10</v>
      </c>
      <c r="V103" s="23">
        <v>60</v>
      </c>
      <c r="W103" s="11">
        <v>1.8</v>
      </c>
      <c r="X103" s="11">
        <v>0</v>
      </c>
      <c r="Y103" s="12">
        <v>4</v>
      </c>
      <c r="Z103" s="27">
        <v>0</v>
      </c>
      <c r="AA103" s="23">
        <v>0</v>
      </c>
      <c r="AB103" s="11">
        <v>0</v>
      </c>
      <c r="AC103" s="11">
        <v>0</v>
      </c>
      <c r="AD103" s="12">
        <v>0</v>
      </c>
      <c r="AE103" s="30">
        <v>0</v>
      </c>
      <c r="AF103" s="63">
        <f t="shared" si="15"/>
        <v>37.35</v>
      </c>
      <c r="AG103" s="34">
        <f t="shared" si="16"/>
        <v>37.35</v>
      </c>
      <c r="AH103" s="12">
        <f t="shared" si="17"/>
        <v>0</v>
      </c>
      <c r="AI103" s="75">
        <f t="shared" si="18"/>
        <v>37.35</v>
      </c>
      <c r="AJ103" s="406"/>
    </row>
    <row r="104" spans="1:39" x14ac:dyDescent="0.2">
      <c r="A104" s="9" t="s">
        <v>298</v>
      </c>
      <c r="B104" s="10" t="s">
        <v>8</v>
      </c>
      <c r="C104" s="10" t="s">
        <v>27</v>
      </c>
      <c r="D104" s="10" t="s">
        <v>780</v>
      </c>
      <c r="E104" s="10" t="s">
        <v>302</v>
      </c>
      <c r="F104" s="10" t="s">
        <v>303</v>
      </c>
      <c r="G104" s="10" t="s">
        <v>304</v>
      </c>
      <c r="H104" s="67">
        <v>6</v>
      </c>
      <c r="I104" s="57">
        <f t="shared" si="21"/>
        <v>47.25</v>
      </c>
      <c r="J104" s="57">
        <f t="shared" si="22"/>
        <v>47.25</v>
      </c>
      <c r="K104" s="404" t="s">
        <v>18</v>
      </c>
      <c r="L104" s="57">
        <v>1</v>
      </c>
      <c r="M104" s="57">
        <v>15.75</v>
      </c>
      <c r="N104" s="57">
        <v>0</v>
      </c>
      <c r="O104" s="58">
        <v>2.25</v>
      </c>
      <c r="P104" s="27">
        <v>0</v>
      </c>
      <c r="Q104" s="90">
        <f t="shared" si="13"/>
        <v>8.75</v>
      </c>
      <c r="R104" s="91">
        <f t="shared" si="14"/>
        <v>1.25</v>
      </c>
      <c r="S104" s="392">
        <f t="shared" si="19"/>
        <v>8.75</v>
      </c>
      <c r="T104" s="91">
        <f t="shared" si="20"/>
        <v>1.25</v>
      </c>
      <c r="U104" s="90">
        <f t="shared" si="23"/>
        <v>10</v>
      </c>
      <c r="V104" s="23">
        <v>140</v>
      </c>
      <c r="W104" s="11">
        <v>2</v>
      </c>
      <c r="X104" s="11">
        <v>0</v>
      </c>
      <c r="Y104" s="12">
        <v>7</v>
      </c>
      <c r="Z104" s="27">
        <v>0</v>
      </c>
      <c r="AA104" s="23">
        <v>0</v>
      </c>
      <c r="AB104" s="11">
        <v>0</v>
      </c>
      <c r="AC104" s="11">
        <v>0</v>
      </c>
      <c r="AD104" s="12">
        <v>0</v>
      </c>
      <c r="AE104" s="30">
        <v>0</v>
      </c>
      <c r="AF104" s="63">
        <f t="shared" si="15"/>
        <v>47.25</v>
      </c>
      <c r="AG104" s="34">
        <f t="shared" si="16"/>
        <v>47.25</v>
      </c>
      <c r="AH104" s="12">
        <f t="shared" si="17"/>
        <v>0</v>
      </c>
      <c r="AI104" s="75">
        <f t="shared" si="18"/>
        <v>47.25</v>
      </c>
      <c r="AJ104" s="406"/>
    </row>
    <row r="105" spans="1:39" x14ac:dyDescent="0.2">
      <c r="A105" s="9" t="s">
        <v>449</v>
      </c>
      <c r="B105" s="10" t="s">
        <v>8</v>
      </c>
      <c r="C105" s="10" t="s">
        <v>27</v>
      </c>
      <c r="D105" s="10" t="s">
        <v>780</v>
      </c>
      <c r="E105" s="10" t="s">
        <v>450</v>
      </c>
      <c r="F105" s="10" t="s">
        <v>451</v>
      </c>
      <c r="G105" s="10" t="s">
        <v>452</v>
      </c>
      <c r="H105" s="67">
        <v>6</v>
      </c>
      <c r="I105" s="57">
        <f t="shared" si="21"/>
        <v>58.5</v>
      </c>
      <c r="J105" s="57">
        <f t="shared" si="22"/>
        <v>58.5</v>
      </c>
      <c r="K105" s="404" t="s">
        <v>18</v>
      </c>
      <c r="L105" s="57">
        <v>1</v>
      </c>
      <c r="M105" s="57">
        <v>13.5</v>
      </c>
      <c r="N105" s="57">
        <v>0</v>
      </c>
      <c r="O105" s="58">
        <v>4.5</v>
      </c>
      <c r="P105" s="27">
        <v>0</v>
      </c>
      <c r="Q105" s="90">
        <f t="shared" si="13"/>
        <v>7.5</v>
      </c>
      <c r="R105" s="91">
        <f t="shared" si="14"/>
        <v>2.5</v>
      </c>
      <c r="S105" s="392">
        <f t="shared" si="19"/>
        <v>7.5</v>
      </c>
      <c r="T105" s="91">
        <f t="shared" si="20"/>
        <v>2.5</v>
      </c>
      <c r="U105" s="90">
        <f t="shared" si="23"/>
        <v>10</v>
      </c>
      <c r="V105" s="23">
        <v>140</v>
      </c>
      <c r="W105" s="11">
        <v>2</v>
      </c>
      <c r="X105" s="11">
        <v>0</v>
      </c>
      <c r="Y105" s="12">
        <v>7</v>
      </c>
      <c r="Z105" s="27">
        <v>0</v>
      </c>
      <c r="AA105" s="23">
        <v>0</v>
      </c>
      <c r="AB105" s="11">
        <v>0</v>
      </c>
      <c r="AC105" s="11">
        <v>0</v>
      </c>
      <c r="AD105" s="12">
        <v>0</v>
      </c>
      <c r="AE105" s="30">
        <v>0</v>
      </c>
      <c r="AF105" s="63">
        <f t="shared" si="15"/>
        <v>58.5</v>
      </c>
      <c r="AG105" s="34">
        <f t="shared" si="16"/>
        <v>58.5</v>
      </c>
      <c r="AH105" s="12">
        <f t="shared" si="17"/>
        <v>0</v>
      </c>
      <c r="AI105" s="75">
        <f t="shared" si="18"/>
        <v>58.5</v>
      </c>
      <c r="AJ105" s="406"/>
      <c r="AL105" s="87"/>
      <c r="AM105" s="87"/>
    </row>
    <row r="106" spans="1:39" x14ac:dyDescent="0.2">
      <c r="A106" s="9" t="s">
        <v>79</v>
      </c>
      <c r="B106" s="10" t="s">
        <v>8</v>
      </c>
      <c r="C106" s="10" t="s">
        <v>27</v>
      </c>
      <c r="D106" s="10" t="s">
        <v>780</v>
      </c>
      <c r="E106" s="10" t="s">
        <v>86</v>
      </c>
      <c r="F106" s="10" t="s">
        <v>87</v>
      </c>
      <c r="G106" s="10" t="s">
        <v>88</v>
      </c>
      <c r="H106" s="67">
        <v>6</v>
      </c>
      <c r="I106" s="57">
        <f t="shared" si="21"/>
        <v>90</v>
      </c>
      <c r="J106" s="57">
        <f t="shared" si="22"/>
        <v>90</v>
      </c>
      <c r="K106" s="404" t="s">
        <v>18</v>
      </c>
      <c r="L106" s="57">
        <v>1</v>
      </c>
      <c r="M106" s="57">
        <v>9</v>
      </c>
      <c r="N106" s="57">
        <v>0</v>
      </c>
      <c r="O106" s="58">
        <v>9</v>
      </c>
      <c r="P106" s="27">
        <v>0</v>
      </c>
      <c r="Q106" s="90">
        <f t="shared" si="13"/>
        <v>5</v>
      </c>
      <c r="R106" s="91">
        <f t="shared" si="14"/>
        <v>5</v>
      </c>
      <c r="S106" s="392">
        <f t="shared" si="19"/>
        <v>5</v>
      </c>
      <c r="T106" s="91">
        <f t="shared" si="20"/>
        <v>5</v>
      </c>
      <c r="U106" s="90">
        <f t="shared" si="23"/>
        <v>10</v>
      </c>
      <c r="V106" s="23">
        <v>120</v>
      </c>
      <c r="W106" s="11">
        <v>2</v>
      </c>
      <c r="X106" s="11">
        <v>0</v>
      </c>
      <c r="Y106" s="12">
        <v>8</v>
      </c>
      <c r="Z106" s="27">
        <v>0</v>
      </c>
      <c r="AA106" s="23">
        <v>0</v>
      </c>
      <c r="AB106" s="11">
        <v>0</v>
      </c>
      <c r="AC106" s="11">
        <v>0</v>
      </c>
      <c r="AD106" s="12">
        <v>0</v>
      </c>
      <c r="AE106" s="30">
        <v>0</v>
      </c>
      <c r="AF106" s="63">
        <f t="shared" si="15"/>
        <v>90</v>
      </c>
      <c r="AG106" s="34">
        <f t="shared" si="16"/>
        <v>90</v>
      </c>
      <c r="AH106" s="12">
        <f t="shared" si="17"/>
        <v>0</v>
      </c>
      <c r="AI106" s="75">
        <f t="shared" si="18"/>
        <v>90</v>
      </c>
      <c r="AJ106" s="406"/>
      <c r="AL106" s="87"/>
      <c r="AM106" s="87"/>
    </row>
    <row r="107" spans="1:39" x14ac:dyDescent="0.2">
      <c r="A107" s="9" t="s">
        <v>334</v>
      </c>
      <c r="B107" s="10" t="s">
        <v>8</v>
      </c>
      <c r="C107" s="10" t="s">
        <v>27</v>
      </c>
      <c r="D107" s="10" t="s">
        <v>780</v>
      </c>
      <c r="E107" s="10" t="s">
        <v>338</v>
      </c>
      <c r="F107" s="10" t="s">
        <v>339</v>
      </c>
      <c r="G107" s="10" t="s">
        <v>340</v>
      </c>
      <c r="H107" s="67">
        <v>6</v>
      </c>
      <c r="I107" s="57">
        <f t="shared" si="21"/>
        <v>72</v>
      </c>
      <c r="J107" s="57">
        <f t="shared" si="22"/>
        <v>72</v>
      </c>
      <c r="K107" s="404" t="s">
        <v>18</v>
      </c>
      <c r="L107" s="57">
        <v>1</v>
      </c>
      <c r="M107" s="57">
        <v>9</v>
      </c>
      <c r="N107" s="57">
        <v>0</v>
      </c>
      <c r="O107" s="58">
        <v>9</v>
      </c>
      <c r="P107" s="27">
        <v>0</v>
      </c>
      <c r="Q107" s="90">
        <f t="shared" si="13"/>
        <v>5</v>
      </c>
      <c r="R107" s="91">
        <f t="shared" si="14"/>
        <v>5</v>
      </c>
      <c r="S107" s="392">
        <f t="shared" si="19"/>
        <v>5</v>
      </c>
      <c r="T107" s="91">
        <f t="shared" si="20"/>
        <v>5</v>
      </c>
      <c r="U107" s="90">
        <f t="shared" si="23"/>
        <v>10</v>
      </c>
      <c r="V107" s="23">
        <v>120</v>
      </c>
      <c r="W107" s="11">
        <v>2</v>
      </c>
      <c r="X107" s="11">
        <v>0</v>
      </c>
      <c r="Y107" s="12">
        <v>6</v>
      </c>
      <c r="Z107" s="27">
        <v>0</v>
      </c>
      <c r="AA107" s="23">
        <v>0</v>
      </c>
      <c r="AB107" s="11">
        <v>0</v>
      </c>
      <c r="AC107" s="11">
        <v>0</v>
      </c>
      <c r="AD107" s="12">
        <v>0</v>
      </c>
      <c r="AE107" s="30">
        <v>0</v>
      </c>
      <c r="AF107" s="63">
        <f t="shared" si="15"/>
        <v>72</v>
      </c>
      <c r="AG107" s="34">
        <f t="shared" si="16"/>
        <v>72</v>
      </c>
      <c r="AH107" s="12">
        <f t="shared" si="17"/>
        <v>0</v>
      </c>
      <c r="AI107" s="75">
        <f t="shared" si="18"/>
        <v>72</v>
      </c>
      <c r="AJ107" s="406"/>
      <c r="AL107" s="87"/>
      <c r="AM107" s="87"/>
    </row>
    <row r="108" spans="1:39" x14ac:dyDescent="0.2">
      <c r="A108" s="9" t="s">
        <v>449</v>
      </c>
      <c r="B108" s="10" t="s">
        <v>8</v>
      </c>
      <c r="C108" s="10" t="s">
        <v>61</v>
      </c>
      <c r="D108" s="10" t="s">
        <v>780</v>
      </c>
      <c r="E108" s="10" t="s">
        <v>453</v>
      </c>
      <c r="F108" s="10" t="s">
        <v>454</v>
      </c>
      <c r="G108" s="10" t="s">
        <v>455</v>
      </c>
      <c r="H108" s="67">
        <v>6</v>
      </c>
      <c r="I108" s="57">
        <f t="shared" si="21"/>
        <v>49.5</v>
      </c>
      <c r="J108" s="57">
        <f t="shared" si="22"/>
        <v>49.5</v>
      </c>
      <c r="K108" s="404" t="s">
        <v>18</v>
      </c>
      <c r="L108" s="57">
        <v>1</v>
      </c>
      <c r="M108" s="57">
        <v>13.5</v>
      </c>
      <c r="N108" s="57">
        <v>0</v>
      </c>
      <c r="O108" s="58">
        <v>4.5</v>
      </c>
      <c r="P108" s="27">
        <v>0</v>
      </c>
      <c r="Q108" s="90">
        <f t="shared" si="13"/>
        <v>7.5</v>
      </c>
      <c r="R108" s="91">
        <f t="shared" si="14"/>
        <v>2.5</v>
      </c>
      <c r="S108" s="392">
        <f t="shared" si="19"/>
        <v>7.5</v>
      </c>
      <c r="T108" s="91">
        <f t="shared" si="20"/>
        <v>2.5</v>
      </c>
      <c r="U108" s="90">
        <f t="shared" si="23"/>
        <v>10</v>
      </c>
      <c r="V108" s="23">
        <v>0</v>
      </c>
      <c r="W108" s="11">
        <v>0</v>
      </c>
      <c r="X108" s="11">
        <v>0</v>
      </c>
      <c r="Y108" s="12">
        <v>0</v>
      </c>
      <c r="Z108" s="27">
        <v>0</v>
      </c>
      <c r="AA108" s="23">
        <v>100</v>
      </c>
      <c r="AB108" s="11">
        <v>2</v>
      </c>
      <c r="AC108" s="11">
        <v>0</v>
      </c>
      <c r="AD108" s="12">
        <v>5</v>
      </c>
      <c r="AE108" s="30">
        <v>0</v>
      </c>
      <c r="AF108" s="63">
        <f t="shared" si="15"/>
        <v>49.5</v>
      </c>
      <c r="AG108" s="34">
        <f t="shared" si="16"/>
        <v>0</v>
      </c>
      <c r="AH108" s="12">
        <f t="shared" si="17"/>
        <v>49.5</v>
      </c>
      <c r="AI108" s="75">
        <f t="shared" si="18"/>
        <v>49.5</v>
      </c>
      <c r="AJ108" s="406"/>
    </row>
    <row r="109" spans="1:39" x14ac:dyDescent="0.2">
      <c r="A109" s="9" t="s">
        <v>298</v>
      </c>
      <c r="B109" s="10" t="s">
        <v>8</v>
      </c>
      <c r="C109" s="10" t="s">
        <v>43</v>
      </c>
      <c r="D109" s="10" t="s">
        <v>780</v>
      </c>
      <c r="E109" s="10" t="s">
        <v>305</v>
      </c>
      <c r="F109" s="10" t="s">
        <v>306</v>
      </c>
      <c r="G109" s="10" t="s">
        <v>307</v>
      </c>
      <c r="H109" s="67">
        <v>6</v>
      </c>
      <c r="I109" s="57">
        <f t="shared" si="21"/>
        <v>45</v>
      </c>
      <c r="J109" s="57">
        <f t="shared" si="22"/>
        <v>45</v>
      </c>
      <c r="K109" s="404" t="s">
        <v>18</v>
      </c>
      <c r="L109" s="57">
        <v>1</v>
      </c>
      <c r="M109" s="57">
        <v>15.75</v>
      </c>
      <c r="N109" s="57">
        <v>0</v>
      </c>
      <c r="O109" s="58">
        <v>2.25</v>
      </c>
      <c r="P109" s="27">
        <v>0</v>
      </c>
      <c r="Q109" s="90">
        <f t="shared" si="13"/>
        <v>8.75</v>
      </c>
      <c r="R109" s="91">
        <f t="shared" si="14"/>
        <v>1.25</v>
      </c>
      <c r="S109" s="392">
        <f t="shared" si="19"/>
        <v>8.75</v>
      </c>
      <c r="T109" s="91">
        <f t="shared" si="20"/>
        <v>1.25</v>
      </c>
      <c r="U109" s="90">
        <f t="shared" si="23"/>
        <v>10</v>
      </c>
      <c r="V109" s="23">
        <v>0</v>
      </c>
      <c r="W109" s="11">
        <v>0</v>
      </c>
      <c r="X109" s="11">
        <v>0</v>
      </c>
      <c r="Y109" s="12">
        <v>0</v>
      </c>
      <c r="Z109" s="27">
        <v>0</v>
      </c>
      <c r="AA109" s="23">
        <v>120</v>
      </c>
      <c r="AB109" s="11">
        <v>2</v>
      </c>
      <c r="AC109" s="11">
        <v>0</v>
      </c>
      <c r="AD109" s="12">
        <v>6</v>
      </c>
      <c r="AE109" s="30">
        <v>0</v>
      </c>
      <c r="AF109" s="63">
        <f t="shared" si="15"/>
        <v>45</v>
      </c>
      <c r="AG109" s="34">
        <f t="shared" si="16"/>
        <v>0</v>
      </c>
      <c r="AH109" s="12">
        <f t="shared" si="17"/>
        <v>45</v>
      </c>
      <c r="AI109" s="75">
        <f t="shared" si="18"/>
        <v>45</v>
      </c>
      <c r="AJ109" s="406"/>
    </row>
    <row r="110" spans="1:39" x14ac:dyDescent="0.2">
      <c r="A110" s="9" t="s">
        <v>409</v>
      </c>
      <c r="B110" s="10" t="s">
        <v>8</v>
      </c>
      <c r="C110" s="10" t="s">
        <v>43</v>
      </c>
      <c r="D110" s="10" t="s">
        <v>780</v>
      </c>
      <c r="E110" s="10" t="s">
        <v>416</v>
      </c>
      <c r="F110" s="10" t="s">
        <v>417</v>
      </c>
      <c r="G110" s="10" t="s">
        <v>418</v>
      </c>
      <c r="H110" s="67">
        <v>6</v>
      </c>
      <c r="I110" s="57">
        <f t="shared" si="21"/>
        <v>47.25</v>
      </c>
      <c r="J110" s="57">
        <f t="shared" si="22"/>
        <v>47.25</v>
      </c>
      <c r="K110" s="404" t="s">
        <v>18</v>
      </c>
      <c r="L110" s="57">
        <v>1</v>
      </c>
      <c r="M110" s="57">
        <v>15.75</v>
      </c>
      <c r="N110" s="57">
        <v>0</v>
      </c>
      <c r="O110" s="58">
        <v>2.25</v>
      </c>
      <c r="P110" s="27">
        <v>0</v>
      </c>
      <c r="Q110" s="90">
        <f t="shared" si="13"/>
        <v>8.75</v>
      </c>
      <c r="R110" s="91">
        <f t="shared" si="14"/>
        <v>1.25</v>
      </c>
      <c r="S110" s="392">
        <f t="shared" si="19"/>
        <v>8.75</v>
      </c>
      <c r="T110" s="91">
        <f t="shared" si="20"/>
        <v>1.25</v>
      </c>
      <c r="U110" s="90">
        <f t="shared" si="23"/>
        <v>10</v>
      </c>
      <c r="V110" s="23">
        <v>0</v>
      </c>
      <c r="W110" s="11">
        <v>0</v>
      </c>
      <c r="X110" s="11">
        <v>0</v>
      </c>
      <c r="Y110" s="12">
        <v>0</v>
      </c>
      <c r="Z110" s="27">
        <v>0</v>
      </c>
      <c r="AA110" s="23">
        <v>105</v>
      </c>
      <c r="AB110" s="11">
        <v>2</v>
      </c>
      <c r="AC110" s="11">
        <v>0</v>
      </c>
      <c r="AD110" s="12">
        <v>7</v>
      </c>
      <c r="AE110" s="30">
        <v>0</v>
      </c>
      <c r="AF110" s="63">
        <f t="shared" si="15"/>
        <v>47.25</v>
      </c>
      <c r="AG110" s="34">
        <f t="shared" si="16"/>
        <v>0</v>
      </c>
      <c r="AH110" s="12">
        <f t="shared" si="17"/>
        <v>47.25</v>
      </c>
      <c r="AI110" s="75">
        <f t="shared" si="18"/>
        <v>47.25</v>
      </c>
      <c r="AJ110" s="406"/>
    </row>
    <row r="111" spans="1:39" x14ac:dyDescent="0.2">
      <c r="A111" s="9" t="s">
        <v>449</v>
      </c>
      <c r="B111" s="10" t="s">
        <v>8</v>
      </c>
      <c r="C111" s="10" t="s">
        <v>43</v>
      </c>
      <c r="D111" s="10" t="s">
        <v>780</v>
      </c>
      <c r="E111" s="10" t="s">
        <v>456</v>
      </c>
      <c r="F111" s="10" t="s">
        <v>457</v>
      </c>
      <c r="G111" s="10" t="s">
        <v>458</v>
      </c>
      <c r="H111" s="67">
        <v>6</v>
      </c>
      <c r="I111" s="57">
        <f t="shared" si="21"/>
        <v>49.5</v>
      </c>
      <c r="J111" s="57">
        <f t="shared" si="22"/>
        <v>49.5</v>
      </c>
      <c r="K111" s="404" t="s">
        <v>18</v>
      </c>
      <c r="L111" s="57">
        <v>1</v>
      </c>
      <c r="M111" s="57">
        <v>13.5</v>
      </c>
      <c r="N111" s="57">
        <v>0</v>
      </c>
      <c r="O111" s="58">
        <v>4.5</v>
      </c>
      <c r="P111" s="27">
        <v>0</v>
      </c>
      <c r="Q111" s="90">
        <f t="shared" si="13"/>
        <v>7.5</v>
      </c>
      <c r="R111" s="91">
        <f t="shared" si="14"/>
        <v>2.5</v>
      </c>
      <c r="S111" s="392">
        <f t="shared" si="19"/>
        <v>7.5</v>
      </c>
      <c r="T111" s="91">
        <f t="shared" si="20"/>
        <v>2.5</v>
      </c>
      <c r="U111" s="90">
        <f t="shared" si="23"/>
        <v>10</v>
      </c>
      <c r="V111" s="23">
        <v>0</v>
      </c>
      <c r="W111" s="11">
        <v>0</v>
      </c>
      <c r="X111" s="11">
        <v>0</v>
      </c>
      <c r="Y111" s="12">
        <v>0</v>
      </c>
      <c r="Z111" s="27">
        <v>0</v>
      </c>
      <c r="AA111" s="23">
        <v>100</v>
      </c>
      <c r="AB111" s="11">
        <v>2</v>
      </c>
      <c r="AC111" s="11">
        <v>0</v>
      </c>
      <c r="AD111" s="12">
        <v>5</v>
      </c>
      <c r="AE111" s="30">
        <v>0</v>
      </c>
      <c r="AF111" s="63">
        <f t="shared" si="15"/>
        <v>49.5</v>
      </c>
      <c r="AG111" s="34">
        <f t="shared" si="16"/>
        <v>0</v>
      </c>
      <c r="AH111" s="12">
        <f t="shared" si="17"/>
        <v>49.5</v>
      </c>
      <c r="AI111" s="75">
        <f t="shared" si="18"/>
        <v>49.5</v>
      </c>
      <c r="AJ111" s="406"/>
    </row>
    <row r="112" spans="1:39" x14ac:dyDescent="0.2">
      <c r="A112" s="9" t="s">
        <v>409</v>
      </c>
      <c r="B112" s="10" t="s">
        <v>8</v>
      </c>
      <c r="C112" s="10" t="s">
        <v>43</v>
      </c>
      <c r="D112" s="10" t="s">
        <v>780</v>
      </c>
      <c r="E112" s="10" t="s">
        <v>419</v>
      </c>
      <c r="F112" s="10" t="s">
        <v>420</v>
      </c>
      <c r="G112" s="10" t="s">
        <v>421</v>
      </c>
      <c r="H112" s="67">
        <v>6</v>
      </c>
      <c r="I112" s="57">
        <f t="shared" si="21"/>
        <v>47.25</v>
      </c>
      <c r="J112" s="57">
        <f t="shared" si="22"/>
        <v>47.25</v>
      </c>
      <c r="K112" s="404" t="s">
        <v>18</v>
      </c>
      <c r="L112" s="57">
        <v>1</v>
      </c>
      <c r="M112" s="57">
        <v>15.75</v>
      </c>
      <c r="N112" s="57">
        <v>0</v>
      </c>
      <c r="O112" s="58">
        <v>2.25</v>
      </c>
      <c r="P112" s="27">
        <v>0</v>
      </c>
      <c r="Q112" s="90">
        <f t="shared" si="13"/>
        <v>8.75</v>
      </c>
      <c r="R112" s="91">
        <f t="shared" si="14"/>
        <v>1.25</v>
      </c>
      <c r="S112" s="392">
        <f t="shared" si="19"/>
        <v>8.75</v>
      </c>
      <c r="T112" s="91">
        <f t="shared" si="20"/>
        <v>1.25</v>
      </c>
      <c r="U112" s="90">
        <f t="shared" si="23"/>
        <v>10</v>
      </c>
      <c r="V112" s="23">
        <v>0</v>
      </c>
      <c r="W112" s="11">
        <v>0</v>
      </c>
      <c r="X112" s="11">
        <v>0</v>
      </c>
      <c r="Y112" s="12">
        <v>0</v>
      </c>
      <c r="Z112" s="27">
        <v>0</v>
      </c>
      <c r="AA112" s="23">
        <v>105</v>
      </c>
      <c r="AB112" s="11">
        <v>2</v>
      </c>
      <c r="AC112" s="11">
        <v>0</v>
      </c>
      <c r="AD112" s="12">
        <v>7</v>
      </c>
      <c r="AE112" s="30">
        <v>0</v>
      </c>
      <c r="AF112" s="63">
        <f t="shared" si="15"/>
        <v>47.25</v>
      </c>
      <c r="AG112" s="34">
        <f t="shared" si="16"/>
        <v>0</v>
      </c>
      <c r="AH112" s="12">
        <f t="shared" si="17"/>
        <v>47.25</v>
      </c>
      <c r="AI112" s="75">
        <f t="shared" si="18"/>
        <v>47.25</v>
      </c>
      <c r="AJ112" s="406"/>
    </row>
    <row r="113" spans="1:36" x14ac:dyDescent="0.2">
      <c r="A113" s="9" t="s">
        <v>298</v>
      </c>
      <c r="B113" s="10" t="s">
        <v>8</v>
      </c>
      <c r="C113" s="10" t="s">
        <v>61</v>
      </c>
      <c r="D113" s="10" t="s">
        <v>780</v>
      </c>
      <c r="E113" s="10" t="s">
        <v>308</v>
      </c>
      <c r="F113" s="10" t="s">
        <v>96</v>
      </c>
      <c r="G113" s="10" t="s">
        <v>97</v>
      </c>
      <c r="H113" s="67">
        <v>6</v>
      </c>
      <c r="I113" s="57">
        <f t="shared" si="21"/>
        <v>58.5</v>
      </c>
      <c r="J113" s="57">
        <f t="shared" si="22"/>
        <v>58.5</v>
      </c>
      <c r="K113" s="404" t="s">
        <v>18</v>
      </c>
      <c r="L113" s="57">
        <v>1</v>
      </c>
      <c r="M113" s="57">
        <v>13.5</v>
      </c>
      <c r="N113" s="57">
        <v>0</v>
      </c>
      <c r="O113" s="58">
        <v>4.5</v>
      </c>
      <c r="P113" s="27">
        <v>0</v>
      </c>
      <c r="Q113" s="90">
        <f t="shared" si="13"/>
        <v>7.5</v>
      </c>
      <c r="R113" s="91">
        <f t="shared" si="14"/>
        <v>2.5</v>
      </c>
      <c r="S113" s="392">
        <f t="shared" si="19"/>
        <v>7.5</v>
      </c>
      <c r="T113" s="91">
        <f t="shared" si="20"/>
        <v>2.5</v>
      </c>
      <c r="U113" s="90">
        <f t="shared" si="23"/>
        <v>10</v>
      </c>
      <c r="V113" s="23">
        <v>0</v>
      </c>
      <c r="W113" s="11">
        <v>0</v>
      </c>
      <c r="X113" s="11">
        <v>0</v>
      </c>
      <c r="Y113" s="12">
        <v>0</v>
      </c>
      <c r="Z113" s="27">
        <v>0</v>
      </c>
      <c r="AA113" s="23">
        <v>105</v>
      </c>
      <c r="AB113" s="11">
        <v>2</v>
      </c>
      <c r="AC113" s="11">
        <v>0</v>
      </c>
      <c r="AD113" s="12">
        <v>7</v>
      </c>
      <c r="AE113" s="30">
        <v>0</v>
      </c>
      <c r="AF113" s="63">
        <f t="shared" si="15"/>
        <v>58.5</v>
      </c>
      <c r="AG113" s="34">
        <f t="shared" si="16"/>
        <v>0</v>
      </c>
      <c r="AH113" s="12">
        <f t="shared" si="17"/>
        <v>58.5</v>
      </c>
      <c r="AI113" s="75">
        <f t="shared" si="18"/>
        <v>58.5</v>
      </c>
      <c r="AJ113" s="406"/>
    </row>
    <row r="114" spans="1:36" x14ac:dyDescent="0.2">
      <c r="A114" s="9" t="s">
        <v>298</v>
      </c>
      <c r="B114" s="10" t="s">
        <v>8</v>
      </c>
      <c r="C114" s="10" t="s">
        <v>43</v>
      </c>
      <c r="D114" s="10" t="s">
        <v>780</v>
      </c>
      <c r="E114" s="10" t="s">
        <v>309</v>
      </c>
      <c r="F114" s="10" t="s">
        <v>310</v>
      </c>
      <c r="G114" s="10" t="s">
        <v>311</v>
      </c>
      <c r="H114" s="67">
        <v>6</v>
      </c>
      <c r="I114" s="57">
        <f t="shared" si="21"/>
        <v>21</v>
      </c>
      <c r="J114" s="57">
        <f t="shared" si="22"/>
        <v>21</v>
      </c>
      <c r="K114" s="404" t="s">
        <v>18</v>
      </c>
      <c r="L114" s="57">
        <f>1/3</f>
        <v>0.33333333333333331</v>
      </c>
      <c r="M114" s="57">
        <f>9*L114</f>
        <v>3</v>
      </c>
      <c r="N114" s="57">
        <v>0</v>
      </c>
      <c r="O114" s="58">
        <f>9*L114</f>
        <v>3</v>
      </c>
      <c r="P114" s="27">
        <v>0</v>
      </c>
      <c r="Q114" s="90">
        <f t="shared" si="13"/>
        <v>1.6666666666666667</v>
      </c>
      <c r="R114" s="91">
        <f t="shared" si="14"/>
        <v>1.6666666666666667</v>
      </c>
      <c r="S114" s="392">
        <f t="shared" si="19"/>
        <v>1.6666666666666667</v>
      </c>
      <c r="T114" s="91">
        <f t="shared" si="20"/>
        <v>1.6666666666666667</v>
      </c>
      <c r="U114" s="90">
        <f t="shared" si="23"/>
        <v>3.3333333333333335</v>
      </c>
      <c r="V114" s="23">
        <v>0</v>
      </c>
      <c r="W114" s="11">
        <v>0</v>
      </c>
      <c r="X114" s="11">
        <v>0</v>
      </c>
      <c r="Y114" s="12">
        <v>0</v>
      </c>
      <c r="Z114" s="27">
        <v>0</v>
      </c>
      <c r="AA114" s="23">
        <v>100</v>
      </c>
      <c r="AB114" s="11">
        <v>2</v>
      </c>
      <c r="AC114" s="11">
        <v>0</v>
      </c>
      <c r="AD114" s="12">
        <v>5</v>
      </c>
      <c r="AE114" s="30">
        <v>0</v>
      </c>
      <c r="AF114" s="63">
        <f t="shared" si="15"/>
        <v>21</v>
      </c>
      <c r="AG114" s="34">
        <f t="shared" si="16"/>
        <v>0</v>
      </c>
      <c r="AH114" s="12">
        <f t="shared" si="17"/>
        <v>21</v>
      </c>
      <c r="AI114" s="75">
        <f t="shared" si="18"/>
        <v>21</v>
      </c>
      <c r="AJ114" s="406"/>
    </row>
    <row r="115" spans="1:36" x14ac:dyDescent="0.2">
      <c r="A115" s="9" t="s">
        <v>334</v>
      </c>
      <c r="B115" s="10" t="s">
        <v>8</v>
      </c>
      <c r="C115" s="10" t="s">
        <v>43</v>
      </c>
      <c r="D115" s="10" t="s">
        <v>780</v>
      </c>
      <c r="E115" s="10" t="s">
        <v>309</v>
      </c>
      <c r="F115" s="10" t="s">
        <v>310</v>
      </c>
      <c r="G115" s="10" t="s">
        <v>311</v>
      </c>
      <c r="H115" s="67">
        <v>6</v>
      </c>
      <c r="I115" s="57">
        <f t="shared" si="21"/>
        <v>21</v>
      </c>
      <c r="J115" s="57">
        <f t="shared" si="22"/>
        <v>21</v>
      </c>
      <c r="K115" s="404" t="s">
        <v>18</v>
      </c>
      <c r="L115" s="57">
        <f>1/3</f>
        <v>0.33333333333333331</v>
      </c>
      <c r="M115" s="57">
        <f>9*L115</f>
        <v>3</v>
      </c>
      <c r="N115" s="57">
        <v>0</v>
      </c>
      <c r="O115" s="58">
        <f>9*L115</f>
        <v>3</v>
      </c>
      <c r="P115" s="27">
        <v>0</v>
      </c>
      <c r="Q115" s="90">
        <f t="shared" si="13"/>
        <v>1.6666666666666667</v>
      </c>
      <c r="R115" s="91">
        <f t="shared" si="14"/>
        <v>1.6666666666666667</v>
      </c>
      <c r="S115" s="392">
        <f t="shared" si="19"/>
        <v>1.6666666666666667</v>
      </c>
      <c r="T115" s="91">
        <f t="shared" si="20"/>
        <v>1.6666666666666667</v>
      </c>
      <c r="U115" s="90">
        <f t="shared" si="23"/>
        <v>3.3333333333333335</v>
      </c>
      <c r="V115" s="23">
        <v>0</v>
      </c>
      <c r="W115" s="11">
        <v>0</v>
      </c>
      <c r="X115" s="11">
        <v>0</v>
      </c>
      <c r="Y115" s="12">
        <v>0</v>
      </c>
      <c r="Z115" s="27">
        <v>0</v>
      </c>
      <c r="AA115" s="23">
        <v>100</v>
      </c>
      <c r="AB115" s="11">
        <v>2</v>
      </c>
      <c r="AC115" s="11">
        <v>0</v>
      </c>
      <c r="AD115" s="12">
        <v>5</v>
      </c>
      <c r="AE115" s="30">
        <v>0</v>
      </c>
      <c r="AF115" s="63">
        <f t="shared" si="15"/>
        <v>21</v>
      </c>
      <c r="AG115" s="34">
        <f t="shared" si="16"/>
        <v>0</v>
      </c>
      <c r="AH115" s="12">
        <f t="shared" si="17"/>
        <v>21</v>
      </c>
      <c r="AI115" s="75">
        <f t="shared" si="18"/>
        <v>21</v>
      </c>
      <c r="AJ115" s="406"/>
    </row>
    <row r="116" spans="1:36" x14ac:dyDescent="0.2">
      <c r="A116" s="9" t="s">
        <v>449</v>
      </c>
      <c r="B116" s="10" t="s">
        <v>8</v>
      </c>
      <c r="C116" s="10" t="s">
        <v>43</v>
      </c>
      <c r="D116" s="10" t="s">
        <v>780</v>
      </c>
      <c r="E116" s="10" t="s">
        <v>309</v>
      </c>
      <c r="F116" s="10" t="s">
        <v>310</v>
      </c>
      <c r="G116" s="10" t="s">
        <v>311</v>
      </c>
      <c r="H116" s="67">
        <v>6</v>
      </c>
      <c r="I116" s="57">
        <f t="shared" si="21"/>
        <v>21</v>
      </c>
      <c r="J116" s="57">
        <f t="shared" si="22"/>
        <v>21</v>
      </c>
      <c r="K116" s="404" t="s">
        <v>18</v>
      </c>
      <c r="L116" s="57">
        <f>1/3</f>
        <v>0.33333333333333331</v>
      </c>
      <c r="M116" s="57">
        <f>9*L116</f>
        <v>3</v>
      </c>
      <c r="N116" s="57">
        <v>0</v>
      </c>
      <c r="O116" s="58">
        <f>9*L116</f>
        <v>3</v>
      </c>
      <c r="P116" s="27">
        <v>0</v>
      </c>
      <c r="Q116" s="90">
        <f t="shared" si="13"/>
        <v>1.6666666666666667</v>
      </c>
      <c r="R116" s="91">
        <f t="shared" si="14"/>
        <v>1.6666666666666667</v>
      </c>
      <c r="S116" s="392">
        <f t="shared" si="19"/>
        <v>1.6666666666666667</v>
      </c>
      <c r="T116" s="91">
        <f t="shared" si="20"/>
        <v>1.6666666666666667</v>
      </c>
      <c r="U116" s="90">
        <f t="shared" si="23"/>
        <v>3.3333333333333335</v>
      </c>
      <c r="V116" s="23">
        <v>0</v>
      </c>
      <c r="W116" s="11">
        <v>0</v>
      </c>
      <c r="X116" s="11">
        <v>0</v>
      </c>
      <c r="Y116" s="12">
        <v>0</v>
      </c>
      <c r="Z116" s="27">
        <v>0</v>
      </c>
      <c r="AA116" s="23">
        <v>100</v>
      </c>
      <c r="AB116" s="11">
        <v>2</v>
      </c>
      <c r="AC116" s="11">
        <v>0</v>
      </c>
      <c r="AD116" s="12">
        <v>5</v>
      </c>
      <c r="AE116" s="30">
        <v>0</v>
      </c>
      <c r="AF116" s="63">
        <f t="shared" si="15"/>
        <v>21</v>
      </c>
      <c r="AG116" s="34">
        <f t="shared" si="16"/>
        <v>0</v>
      </c>
      <c r="AH116" s="12">
        <f t="shared" si="17"/>
        <v>21</v>
      </c>
      <c r="AI116" s="75">
        <f t="shared" si="18"/>
        <v>21</v>
      </c>
      <c r="AJ116" s="406"/>
    </row>
    <row r="117" spans="1:36" x14ac:dyDescent="0.2">
      <c r="A117" s="103" t="s">
        <v>581</v>
      </c>
      <c r="B117" s="10" t="s">
        <v>14</v>
      </c>
      <c r="C117" s="10" t="s">
        <v>19</v>
      </c>
      <c r="D117" s="10" t="s">
        <v>780</v>
      </c>
      <c r="E117" s="10" t="s">
        <v>479</v>
      </c>
      <c r="F117" s="10" t="s">
        <v>480</v>
      </c>
      <c r="G117" s="10" t="s">
        <v>481</v>
      </c>
      <c r="H117" s="67">
        <v>6</v>
      </c>
      <c r="I117" s="57">
        <f t="shared" si="21"/>
        <v>76.5</v>
      </c>
      <c r="J117" s="57">
        <f t="shared" si="22"/>
        <v>76.5</v>
      </c>
      <c r="K117" s="404" t="s">
        <v>18</v>
      </c>
      <c r="L117" s="57">
        <v>1</v>
      </c>
      <c r="M117" s="57">
        <v>13.5</v>
      </c>
      <c r="N117" s="57">
        <v>0</v>
      </c>
      <c r="O117" s="58">
        <v>4.5</v>
      </c>
      <c r="P117" s="27">
        <v>0</v>
      </c>
      <c r="Q117" s="90">
        <f t="shared" si="13"/>
        <v>7.5</v>
      </c>
      <c r="R117" s="91">
        <f t="shared" si="14"/>
        <v>2.5</v>
      </c>
      <c r="S117" s="392">
        <f t="shared" si="19"/>
        <v>7.5</v>
      </c>
      <c r="T117" s="91">
        <f t="shared" si="20"/>
        <v>2.5</v>
      </c>
      <c r="U117" s="90">
        <f t="shared" si="23"/>
        <v>10</v>
      </c>
      <c r="V117" s="23">
        <v>40</v>
      </c>
      <c r="W117" s="11">
        <v>1</v>
      </c>
      <c r="X117" s="11">
        <v>0</v>
      </c>
      <c r="Y117" s="12">
        <v>2</v>
      </c>
      <c r="Z117" s="27">
        <v>0</v>
      </c>
      <c r="AA117" s="23">
        <v>120</v>
      </c>
      <c r="AB117" s="11">
        <v>2</v>
      </c>
      <c r="AC117" s="11">
        <v>0</v>
      </c>
      <c r="AD117" s="12">
        <v>6</v>
      </c>
      <c r="AE117" s="30">
        <v>0</v>
      </c>
      <c r="AF117" s="63">
        <f t="shared" si="15"/>
        <v>76.5</v>
      </c>
      <c r="AG117" s="34">
        <f t="shared" si="16"/>
        <v>22.5</v>
      </c>
      <c r="AH117" s="12">
        <f t="shared" si="17"/>
        <v>54</v>
      </c>
      <c r="AI117" s="75">
        <f t="shared" si="18"/>
        <v>76.5</v>
      </c>
      <c r="AJ117" s="406"/>
    </row>
    <row r="118" spans="1:36" x14ac:dyDescent="0.2">
      <c r="A118" s="9" t="s">
        <v>7</v>
      </c>
      <c r="B118" s="10" t="s">
        <v>14</v>
      </c>
      <c r="C118" s="10" t="s">
        <v>19</v>
      </c>
      <c r="D118" s="10" t="s">
        <v>780</v>
      </c>
      <c r="E118" s="10" t="s">
        <v>15</v>
      </c>
      <c r="F118" s="10" t="s">
        <v>16</v>
      </c>
      <c r="G118" s="10" t="s">
        <v>17</v>
      </c>
      <c r="H118" s="67">
        <v>6</v>
      </c>
      <c r="I118" s="57">
        <f t="shared" si="21"/>
        <v>54</v>
      </c>
      <c r="J118" s="57">
        <f t="shared" si="22"/>
        <v>54</v>
      </c>
      <c r="K118" s="404" t="s">
        <v>18</v>
      </c>
      <c r="L118" s="57">
        <v>1</v>
      </c>
      <c r="M118" s="57">
        <v>13.5</v>
      </c>
      <c r="N118" s="57">
        <v>0</v>
      </c>
      <c r="O118" s="58">
        <v>4.5</v>
      </c>
      <c r="P118" s="27">
        <v>0</v>
      </c>
      <c r="Q118" s="90">
        <f t="shared" si="13"/>
        <v>7.5</v>
      </c>
      <c r="R118" s="91">
        <f t="shared" si="14"/>
        <v>2.5</v>
      </c>
      <c r="S118" s="392">
        <f t="shared" si="19"/>
        <v>7.5</v>
      </c>
      <c r="T118" s="91">
        <f t="shared" si="20"/>
        <v>2.5</v>
      </c>
      <c r="U118" s="90">
        <f t="shared" si="23"/>
        <v>10</v>
      </c>
      <c r="V118" s="23">
        <v>0</v>
      </c>
      <c r="W118" s="11">
        <v>0</v>
      </c>
      <c r="X118" s="11">
        <v>0</v>
      </c>
      <c r="Y118" s="12">
        <v>0</v>
      </c>
      <c r="Z118" s="27">
        <v>0</v>
      </c>
      <c r="AA118" s="23">
        <v>120</v>
      </c>
      <c r="AB118" s="11">
        <v>2</v>
      </c>
      <c r="AC118" s="11">
        <v>0</v>
      </c>
      <c r="AD118" s="12">
        <v>6</v>
      </c>
      <c r="AE118" s="30">
        <v>0</v>
      </c>
      <c r="AF118" s="63">
        <f t="shared" si="15"/>
        <v>54</v>
      </c>
      <c r="AG118" s="34">
        <f t="shared" si="16"/>
        <v>0</v>
      </c>
      <c r="AH118" s="12">
        <f t="shared" si="17"/>
        <v>54</v>
      </c>
      <c r="AI118" s="75">
        <f t="shared" si="18"/>
        <v>54</v>
      </c>
      <c r="AJ118" s="406"/>
    </row>
    <row r="119" spans="1:36" x14ac:dyDescent="0.2">
      <c r="A119" s="9" t="s">
        <v>79</v>
      </c>
      <c r="B119" s="10" t="s">
        <v>14</v>
      </c>
      <c r="C119" s="10" t="s">
        <v>23</v>
      </c>
      <c r="D119" s="10" t="s">
        <v>780</v>
      </c>
      <c r="E119" s="10" t="s">
        <v>89</v>
      </c>
      <c r="F119" s="10" t="s">
        <v>90</v>
      </c>
      <c r="G119" s="10" t="s">
        <v>91</v>
      </c>
      <c r="H119" s="67">
        <v>6</v>
      </c>
      <c r="I119" s="57">
        <f t="shared" si="21"/>
        <v>14.4</v>
      </c>
      <c r="J119" s="57">
        <f t="shared" si="22"/>
        <v>14.399999999999999</v>
      </c>
      <c r="K119" s="404" t="s">
        <v>18</v>
      </c>
      <c r="L119" s="57">
        <v>0.2</v>
      </c>
      <c r="M119" s="57">
        <f>9*L119</f>
        <v>1.8</v>
      </c>
      <c r="N119" s="57">
        <v>0</v>
      </c>
      <c r="O119" s="58">
        <f>9*L119</f>
        <v>1.8</v>
      </c>
      <c r="P119" s="27">
        <v>0</v>
      </c>
      <c r="Q119" s="90">
        <f t="shared" si="13"/>
        <v>1</v>
      </c>
      <c r="R119" s="91">
        <f t="shared" si="14"/>
        <v>1</v>
      </c>
      <c r="S119" s="392">
        <f t="shared" si="19"/>
        <v>1</v>
      </c>
      <c r="T119" s="91">
        <f t="shared" si="20"/>
        <v>1</v>
      </c>
      <c r="U119" s="90">
        <f t="shared" si="23"/>
        <v>2</v>
      </c>
      <c r="V119" s="23">
        <v>120</v>
      </c>
      <c r="W119" s="11">
        <v>2</v>
      </c>
      <c r="X119" s="11">
        <v>0</v>
      </c>
      <c r="Y119" s="12">
        <v>6</v>
      </c>
      <c r="Z119" s="27">
        <v>0</v>
      </c>
      <c r="AA119" s="23">
        <v>0</v>
      </c>
      <c r="AB119" s="11">
        <v>0</v>
      </c>
      <c r="AC119" s="11">
        <v>0</v>
      </c>
      <c r="AD119" s="12">
        <v>0</v>
      </c>
      <c r="AE119" s="30">
        <v>0</v>
      </c>
      <c r="AF119" s="63">
        <f t="shared" si="15"/>
        <v>14.4</v>
      </c>
      <c r="AG119" s="34">
        <f t="shared" si="16"/>
        <v>14.4</v>
      </c>
      <c r="AH119" s="12">
        <f t="shared" si="17"/>
        <v>0</v>
      </c>
      <c r="AI119" s="75">
        <f t="shared" si="18"/>
        <v>14.4</v>
      </c>
      <c r="AJ119" s="406"/>
    </row>
    <row r="120" spans="1:36" x14ac:dyDescent="0.2">
      <c r="A120" s="9" t="s">
        <v>298</v>
      </c>
      <c r="B120" s="10" t="s">
        <v>14</v>
      </c>
      <c r="C120" s="10" t="s">
        <v>23</v>
      </c>
      <c r="D120" s="10" t="s">
        <v>780</v>
      </c>
      <c r="E120" s="10" t="s">
        <v>89</v>
      </c>
      <c r="F120" s="10" t="s">
        <v>90</v>
      </c>
      <c r="G120" s="10" t="s">
        <v>91</v>
      </c>
      <c r="H120" s="67">
        <v>6</v>
      </c>
      <c r="I120" s="57">
        <f t="shared" si="21"/>
        <v>14.4</v>
      </c>
      <c r="J120" s="57">
        <f t="shared" si="22"/>
        <v>14.399999999999999</v>
      </c>
      <c r="K120" s="404" t="s">
        <v>18</v>
      </c>
      <c r="L120" s="57">
        <v>0.2</v>
      </c>
      <c r="M120" s="57">
        <f>9*L120</f>
        <v>1.8</v>
      </c>
      <c r="N120" s="57">
        <v>0</v>
      </c>
      <c r="O120" s="58">
        <f>9*L120</f>
        <v>1.8</v>
      </c>
      <c r="P120" s="27">
        <v>0</v>
      </c>
      <c r="Q120" s="90">
        <f t="shared" si="13"/>
        <v>1</v>
      </c>
      <c r="R120" s="91">
        <f t="shared" si="14"/>
        <v>1</v>
      </c>
      <c r="S120" s="392">
        <f t="shared" si="19"/>
        <v>1</v>
      </c>
      <c r="T120" s="91">
        <f t="shared" si="20"/>
        <v>1</v>
      </c>
      <c r="U120" s="90">
        <f t="shared" si="23"/>
        <v>2</v>
      </c>
      <c r="V120" s="23">
        <v>120</v>
      </c>
      <c r="W120" s="11">
        <v>2</v>
      </c>
      <c r="X120" s="11">
        <v>0</v>
      </c>
      <c r="Y120" s="12">
        <v>6</v>
      </c>
      <c r="Z120" s="27">
        <v>0</v>
      </c>
      <c r="AA120" s="23">
        <v>0</v>
      </c>
      <c r="AB120" s="11">
        <v>0</v>
      </c>
      <c r="AC120" s="11">
        <v>0</v>
      </c>
      <c r="AD120" s="12">
        <v>0</v>
      </c>
      <c r="AE120" s="30">
        <v>0</v>
      </c>
      <c r="AF120" s="63">
        <f t="shared" si="15"/>
        <v>14.4</v>
      </c>
      <c r="AG120" s="34">
        <f t="shared" si="16"/>
        <v>14.4</v>
      </c>
      <c r="AH120" s="12">
        <f t="shared" si="17"/>
        <v>0</v>
      </c>
      <c r="AI120" s="75">
        <f t="shared" si="18"/>
        <v>14.4</v>
      </c>
      <c r="AJ120" s="406"/>
    </row>
    <row r="121" spans="1:36" x14ac:dyDescent="0.2">
      <c r="A121" s="9" t="s">
        <v>334</v>
      </c>
      <c r="B121" s="10" t="s">
        <v>14</v>
      </c>
      <c r="C121" s="10" t="s">
        <v>23</v>
      </c>
      <c r="D121" s="10" t="s">
        <v>780</v>
      </c>
      <c r="E121" s="10" t="s">
        <v>89</v>
      </c>
      <c r="F121" s="10" t="s">
        <v>90</v>
      </c>
      <c r="G121" s="10" t="s">
        <v>91</v>
      </c>
      <c r="H121" s="67">
        <v>6</v>
      </c>
      <c r="I121" s="57">
        <f t="shared" si="21"/>
        <v>14.4</v>
      </c>
      <c r="J121" s="57">
        <f t="shared" si="22"/>
        <v>14.399999999999999</v>
      </c>
      <c r="K121" s="404" t="s">
        <v>18</v>
      </c>
      <c r="L121" s="57">
        <v>0.2</v>
      </c>
      <c r="M121" s="57">
        <f>9*L121</f>
        <v>1.8</v>
      </c>
      <c r="N121" s="57">
        <v>0</v>
      </c>
      <c r="O121" s="58">
        <f>9*L121</f>
        <v>1.8</v>
      </c>
      <c r="P121" s="27">
        <v>0</v>
      </c>
      <c r="Q121" s="90">
        <f t="shared" si="13"/>
        <v>1</v>
      </c>
      <c r="R121" s="91">
        <f t="shared" si="14"/>
        <v>1</v>
      </c>
      <c r="S121" s="392">
        <f t="shared" si="19"/>
        <v>1</v>
      </c>
      <c r="T121" s="91">
        <f t="shared" si="20"/>
        <v>1</v>
      </c>
      <c r="U121" s="90">
        <f t="shared" si="23"/>
        <v>2</v>
      </c>
      <c r="V121" s="23">
        <v>120</v>
      </c>
      <c r="W121" s="11">
        <v>2</v>
      </c>
      <c r="X121" s="11">
        <v>0</v>
      </c>
      <c r="Y121" s="12">
        <v>6</v>
      </c>
      <c r="Z121" s="27">
        <v>0</v>
      </c>
      <c r="AA121" s="23">
        <v>0</v>
      </c>
      <c r="AB121" s="11">
        <v>0</v>
      </c>
      <c r="AC121" s="11">
        <v>0</v>
      </c>
      <c r="AD121" s="12">
        <v>0</v>
      </c>
      <c r="AE121" s="30">
        <v>0</v>
      </c>
      <c r="AF121" s="63">
        <f t="shared" si="15"/>
        <v>14.4</v>
      </c>
      <c r="AG121" s="34">
        <f t="shared" si="16"/>
        <v>14.4</v>
      </c>
      <c r="AH121" s="12">
        <f t="shared" si="17"/>
        <v>0</v>
      </c>
      <c r="AI121" s="75">
        <f t="shared" si="18"/>
        <v>14.4</v>
      </c>
      <c r="AJ121" s="406"/>
    </row>
    <row r="122" spans="1:36" x14ac:dyDescent="0.2">
      <c r="A122" s="9" t="s">
        <v>425</v>
      </c>
      <c r="B122" s="10" t="s">
        <v>14</v>
      </c>
      <c r="C122" s="10" t="s">
        <v>23</v>
      </c>
      <c r="D122" s="10" t="s">
        <v>780</v>
      </c>
      <c r="E122" s="10" t="s">
        <v>89</v>
      </c>
      <c r="F122" s="10" t="s">
        <v>90</v>
      </c>
      <c r="G122" s="10" t="s">
        <v>91</v>
      </c>
      <c r="H122" s="67">
        <v>6</v>
      </c>
      <c r="I122" s="57">
        <f t="shared" si="21"/>
        <v>14.4</v>
      </c>
      <c r="J122" s="57">
        <f t="shared" si="22"/>
        <v>14.399999999999999</v>
      </c>
      <c r="K122" s="404" t="s">
        <v>18</v>
      </c>
      <c r="L122" s="57">
        <v>0.2</v>
      </c>
      <c r="M122" s="57">
        <f>9*L122</f>
        <v>1.8</v>
      </c>
      <c r="N122" s="57">
        <v>0</v>
      </c>
      <c r="O122" s="58">
        <f>9*L122</f>
        <v>1.8</v>
      </c>
      <c r="P122" s="27">
        <v>0</v>
      </c>
      <c r="Q122" s="90">
        <f t="shared" si="13"/>
        <v>1</v>
      </c>
      <c r="R122" s="91">
        <f t="shared" si="14"/>
        <v>1</v>
      </c>
      <c r="S122" s="392">
        <f t="shared" si="19"/>
        <v>1</v>
      </c>
      <c r="T122" s="91">
        <f t="shared" si="20"/>
        <v>1</v>
      </c>
      <c r="U122" s="90">
        <f t="shared" si="23"/>
        <v>2</v>
      </c>
      <c r="V122" s="23">
        <v>120</v>
      </c>
      <c r="W122" s="11">
        <v>2</v>
      </c>
      <c r="X122" s="11">
        <v>0</v>
      </c>
      <c r="Y122" s="12">
        <v>6</v>
      </c>
      <c r="Z122" s="27">
        <v>0</v>
      </c>
      <c r="AA122" s="23">
        <v>0</v>
      </c>
      <c r="AB122" s="11">
        <v>0</v>
      </c>
      <c r="AC122" s="11">
        <v>0</v>
      </c>
      <c r="AD122" s="12">
        <v>0</v>
      </c>
      <c r="AE122" s="30">
        <v>0</v>
      </c>
      <c r="AF122" s="63">
        <f t="shared" si="15"/>
        <v>14.4</v>
      </c>
      <c r="AG122" s="34">
        <f t="shared" si="16"/>
        <v>14.4</v>
      </c>
      <c r="AH122" s="12">
        <f t="shared" si="17"/>
        <v>0</v>
      </c>
      <c r="AI122" s="75">
        <f t="shared" si="18"/>
        <v>14.4</v>
      </c>
      <c r="AJ122" s="406"/>
    </row>
    <row r="123" spans="1:36" x14ac:dyDescent="0.2">
      <c r="A123" s="9" t="s">
        <v>449</v>
      </c>
      <c r="B123" s="10" t="s">
        <v>14</v>
      </c>
      <c r="C123" s="10" t="s">
        <v>23</v>
      </c>
      <c r="D123" s="10" t="s">
        <v>780</v>
      </c>
      <c r="E123" s="10" t="s">
        <v>89</v>
      </c>
      <c r="F123" s="10" t="s">
        <v>90</v>
      </c>
      <c r="G123" s="10" t="s">
        <v>91</v>
      </c>
      <c r="H123" s="67">
        <v>6</v>
      </c>
      <c r="I123" s="57">
        <f t="shared" si="21"/>
        <v>14.4</v>
      </c>
      <c r="J123" s="57">
        <f t="shared" si="22"/>
        <v>14.399999999999999</v>
      </c>
      <c r="K123" s="404" t="s">
        <v>18</v>
      </c>
      <c r="L123" s="57">
        <v>0.2</v>
      </c>
      <c r="M123" s="57">
        <f>9*L123</f>
        <v>1.8</v>
      </c>
      <c r="N123" s="57">
        <v>0</v>
      </c>
      <c r="O123" s="58">
        <f>9*L123</f>
        <v>1.8</v>
      </c>
      <c r="P123" s="27">
        <v>0</v>
      </c>
      <c r="Q123" s="90">
        <f t="shared" si="13"/>
        <v>1</v>
      </c>
      <c r="R123" s="91">
        <f t="shared" si="14"/>
        <v>1</v>
      </c>
      <c r="S123" s="392">
        <f t="shared" si="19"/>
        <v>1</v>
      </c>
      <c r="T123" s="91">
        <f t="shared" si="20"/>
        <v>1</v>
      </c>
      <c r="U123" s="90">
        <f t="shared" si="23"/>
        <v>2</v>
      </c>
      <c r="V123" s="23">
        <v>120</v>
      </c>
      <c r="W123" s="11">
        <v>2</v>
      </c>
      <c r="X123" s="11">
        <v>0</v>
      </c>
      <c r="Y123" s="12">
        <v>6</v>
      </c>
      <c r="Z123" s="27">
        <v>0</v>
      </c>
      <c r="AA123" s="23">
        <v>0</v>
      </c>
      <c r="AB123" s="11">
        <v>0</v>
      </c>
      <c r="AC123" s="11">
        <v>0</v>
      </c>
      <c r="AD123" s="12">
        <v>0</v>
      </c>
      <c r="AE123" s="30">
        <v>0</v>
      </c>
      <c r="AF123" s="63">
        <f t="shared" si="15"/>
        <v>14.4</v>
      </c>
      <c r="AG123" s="34">
        <f t="shared" si="16"/>
        <v>14.4</v>
      </c>
      <c r="AH123" s="12">
        <f t="shared" si="17"/>
        <v>0</v>
      </c>
      <c r="AI123" s="75">
        <f t="shared" si="18"/>
        <v>14.4</v>
      </c>
      <c r="AJ123" s="406"/>
    </row>
    <row r="124" spans="1:36" x14ac:dyDescent="0.2">
      <c r="A124" s="9" t="s">
        <v>298</v>
      </c>
      <c r="B124" s="10" t="s">
        <v>14</v>
      </c>
      <c r="C124" s="10" t="s">
        <v>23</v>
      </c>
      <c r="D124" s="10" t="s">
        <v>780</v>
      </c>
      <c r="E124" s="10" t="s">
        <v>312</v>
      </c>
      <c r="F124" s="10" t="s">
        <v>313</v>
      </c>
      <c r="G124" s="10" t="s">
        <v>314</v>
      </c>
      <c r="H124" s="67">
        <v>6</v>
      </c>
      <c r="I124" s="57">
        <f t="shared" si="21"/>
        <v>50.400000000000006</v>
      </c>
      <c r="J124" s="57">
        <f t="shared" si="22"/>
        <v>50.400000000000006</v>
      </c>
      <c r="K124" s="404" t="s">
        <v>18</v>
      </c>
      <c r="L124" s="57">
        <v>0.8</v>
      </c>
      <c r="M124" s="57">
        <f>13.5*L124</f>
        <v>10.8</v>
      </c>
      <c r="N124" s="57">
        <v>0</v>
      </c>
      <c r="O124" s="58">
        <f>4.5*L124</f>
        <v>3.6</v>
      </c>
      <c r="P124" s="27">
        <v>0</v>
      </c>
      <c r="Q124" s="90">
        <f t="shared" si="13"/>
        <v>6</v>
      </c>
      <c r="R124" s="91">
        <f t="shared" si="14"/>
        <v>2</v>
      </c>
      <c r="S124" s="392">
        <f t="shared" si="19"/>
        <v>6</v>
      </c>
      <c r="T124" s="91">
        <f t="shared" si="20"/>
        <v>2</v>
      </c>
      <c r="U124" s="90">
        <f t="shared" si="23"/>
        <v>8</v>
      </c>
      <c r="V124" s="23">
        <v>120</v>
      </c>
      <c r="W124" s="11">
        <v>2</v>
      </c>
      <c r="X124" s="11">
        <v>0</v>
      </c>
      <c r="Y124" s="12">
        <v>8</v>
      </c>
      <c r="Z124" s="27">
        <v>0</v>
      </c>
      <c r="AA124" s="23">
        <v>0</v>
      </c>
      <c r="AB124" s="11">
        <v>0</v>
      </c>
      <c r="AC124" s="11">
        <v>0</v>
      </c>
      <c r="AD124" s="12">
        <v>0</v>
      </c>
      <c r="AE124" s="30">
        <v>0</v>
      </c>
      <c r="AF124" s="63">
        <f t="shared" si="15"/>
        <v>50.400000000000006</v>
      </c>
      <c r="AG124" s="34">
        <f t="shared" si="16"/>
        <v>50.400000000000006</v>
      </c>
      <c r="AH124" s="12">
        <f t="shared" si="17"/>
        <v>0</v>
      </c>
      <c r="AI124" s="75">
        <f t="shared" si="18"/>
        <v>50.400000000000006</v>
      </c>
      <c r="AJ124" s="406"/>
    </row>
    <row r="125" spans="1:36" x14ac:dyDescent="0.2">
      <c r="A125" s="9" t="s">
        <v>409</v>
      </c>
      <c r="B125" s="10" t="s">
        <v>14</v>
      </c>
      <c r="C125" s="10" t="s">
        <v>23</v>
      </c>
      <c r="D125" s="10" t="s">
        <v>780</v>
      </c>
      <c r="E125" s="10" t="s">
        <v>312</v>
      </c>
      <c r="F125" s="10" t="s">
        <v>313</v>
      </c>
      <c r="G125" s="10" t="s">
        <v>314</v>
      </c>
      <c r="H125" s="67">
        <v>6</v>
      </c>
      <c r="I125" s="57">
        <f t="shared" si="21"/>
        <v>12.600000000000001</v>
      </c>
      <c r="J125" s="57">
        <f t="shared" si="22"/>
        <v>12.600000000000001</v>
      </c>
      <c r="K125" s="404" t="s">
        <v>18</v>
      </c>
      <c r="L125" s="57">
        <v>0.2</v>
      </c>
      <c r="M125" s="57">
        <f>13.5*L125</f>
        <v>2.7</v>
      </c>
      <c r="N125" s="57">
        <v>0</v>
      </c>
      <c r="O125" s="58">
        <f>4.5*L125</f>
        <v>0.9</v>
      </c>
      <c r="P125" s="27">
        <v>0</v>
      </c>
      <c r="Q125" s="90">
        <f t="shared" si="13"/>
        <v>1.5</v>
      </c>
      <c r="R125" s="91">
        <f t="shared" si="14"/>
        <v>0.5</v>
      </c>
      <c r="S125" s="392">
        <f t="shared" si="19"/>
        <v>1.5</v>
      </c>
      <c r="T125" s="91">
        <f t="shared" si="20"/>
        <v>0.5</v>
      </c>
      <c r="U125" s="90">
        <f t="shared" si="23"/>
        <v>2</v>
      </c>
      <c r="V125" s="23">
        <v>120</v>
      </c>
      <c r="W125" s="11">
        <v>2</v>
      </c>
      <c r="X125" s="11">
        <v>0</v>
      </c>
      <c r="Y125" s="12">
        <v>8</v>
      </c>
      <c r="Z125" s="27">
        <v>0</v>
      </c>
      <c r="AA125" s="23">
        <v>0</v>
      </c>
      <c r="AB125" s="11">
        <v>0</v>
      </c>
      <c r="AC125" s="11">
        <v>0</v>
      </c>
      <c r="AD125" s="12">
        <v>0</v>
      </c>
      <c r="AE125" s="30">
        <v>0</v>
      </c>
      <c r="AF125" s="63">
        <f t="shared" si="15"/>
        <v>12.600000000000001</v>
      </c>
      <c r="AG125" s="34">
        <f t="shared" si="16"/>
        <v>12.600000000000001</v>
      </c>
      <c r="AH125" s="12">
        <f t="shared" si="17"/>
        <v>0</v>
      </c>
      <c r="AI125" s="75">
        <f t="shared" si="18"/>
        <v>12.600000000000001</v>
      </c>
      <c r="AJ125" s="406"/>
    </row>
    <row r="126" spans="1:36" x14ac:dyDescent="0.2">
      <c r="A126" s="9" t="s">
        <v>7</v>
      </c>
      <c r="B126" s="10" t="s">
        <v>14</v>
      </c>
      <c r="C126" s="10" t="s">
        <v>23</v>
      </c>
      <c r="D126" s="10" t="s">
        <v>780</v>
      </c>
      <c r="E126" s="10" t="s">
        <v>20</v>
      </c>
      <c r="F126" s="10" t="s">
        <v>21</v>
      </c>
      <c r="G126" s="10" t="s">
        <v>22</v>
      </c>
      <c r="H126" s="67">
        <v>6</v>
      </c>
      <c r="I126" s="57">
        <f t="shared" si="21"/>
        <v>72</v>
      </c>
      <c r="J126" s="57">
        <f t="shared" si="22"/>
        <v>72</v>
      </c>
      <c r="K126" s="404" t="s">
        <v>18</v>
      </c>
      <c r="L126" s="57">
        <v>1</v>
      </c>
      <c r="M126" s="57">
        <v>9</v>
      </c>
      <c r="N126" s="57">
        <v>0</v>
      </c>
      <c r="O126" s="58">
        <v>9</v>
      </c>
      <c r="P126" s="27">
        <v>0</v>
      </c>
      <c r="Q126" s="90">
        <f t="shared" si="13"/>
        <v>5</v>
      </c>
      <c r="R126" s="91">
        <f t="shared" si="14"/>
        <v>5</v>
      </c>
      <c r="S126" s="392">
        <f t="shared" si="19"/>
        <v>5</v>
      </c>
      <c r="T126" s="91">
        <f t="shared" si="20"/>
        <v>5</v>
      </c>
      <c r="U126" s="90">
        <f t="shared" si="23"/>
        <v>10</v>
      </c>
      <c r="V126" s="23">
        <v>120</v>
      </c>
      <c r="W126" s="11">
        <v>2</v>
      </c>
      <c r="X126" s="11">
        <v>0</v>
      </c>
      <c r="Y126" s="12">
        <v>6</v>
      </c>
      <c r="Z126" s="27">
        <v>0</v>
      </c>
      <c r="AA126" s="23">
        <v>0</v>
      </c>
      <c r="AB126" s="11">
        <v>0</v>
      </c>
      <c r="AC126" s="11">
        <v>0</v>
      </c>
      <c r="AD126" s="12">
        <v>0</v>
      </c>
      <c r="AE126" s="30">
        <v>0</v>
      </c>
      <c r="AF126" s="63">
        <f t="shared" si="15"/>
        <v>72</v>
      </c>
      <c r="AG126" s="34">
        <f t="shared" si="16"/>
        <v>72</v>
      </c>
      <c r="AH126" s="12">
        <f t="shared" si="17"/>
        <v>0</v>
      </c>
      <c r="AI126" s="75">
        <f t="shared" si="18"/>
        <v>72</v>
      </c>
      <c r="AJ126" s="406"/>
    </row>
    <row r="127" spans="1:36" x14ac:dyDescent="0.2">
      <c r="A127" s="9" t="s">
        <v>334</v>
      </c>
      <c r="B127" s="10" t="s">
        <v>14</v>
      </c>
      <c r="C127" s="10" t="s">
        <v>61</v>
      </c>
      <c r="D127" s="10" t="s">
        <v>780</v>
      </c>
      <c r="E127" s="10" t="s">
        <v>341</v>
      </c>
      <c r="F127" s="10" t="s">
        <v>342</v>
      </c>
      <c r="G127" s="10" t="s">
        <v>343</v>
      </c>
      <c r="H127" s="67">
        <v>6</v>
      </c>
      <c r="I127" s="57">
        <f t="shared" si="21"/>
        <v>63</v>
      </c>
      <c r="J127" s="57">
        <f t="shared" si="22"/>
        <v>63</v>
      </c>
      <c r="K127" s="404" t="s">
        <v>18</v>
      </c>
      <c r="L127" s="57">
        <v>1</v>
      </c>
      <c r="M127" s="57">
        <v>9</v>
      </c>
      <c r="N127" s="57">
        <v>0</v>
      </c>
      <c r="O127" s="58">
        <v>9</v>
      </c>
      <c r="P127" s="27">
        <v>0</v>
      </c>
      <c r="Q127" s="90">
        <f t="shared" si="13"/>
        <v>5</v>
      </c>
      <c r="R127" s="91">
        <f t="shared" si="14"/>
        <v>5</v>
      </c>
      <c r="S127" s="392">
        <f t="shared" si="19"/>
        <v>5</v>
      </c>
      <c r="T127" s="91">
        <f t="shared" si="20"/>
        <v>5</v>
      </c>
      <c r="U127" s="90">
        <f t="shared" si="23"/>
        <v>10</v>
      </c>
      <c r="V127" s="23">
        <v>0</v>
      </c>
      <c r="W127" s="11">
        <v>0</v>
      </c>
      <c r="X127" s="11">
        <v>0</v>
      </c>
      <c r="Y127" s="12">
        <v>0</v>
      </c>
      <c r="Z127" s="27">
        <v>0</v>
      </c>
      <c r="AA127" s="23">
        <v>100</v>
      </c>
      <c r="AB127" s="11">
        <v>2</v>
      </c>
      <c r="AC127" s="11">
        <v>0</v>
      </c>
      <c r="AD127" s="12">
        <v>5</v>
      </c>
      <c r="AE127" s="30">
        <v>0</v>
      </c>
      <c r="AF127" s="63">
        <f t="shared" si="15"/>
        <v>63</v>
      </c>
      <c r="AG127" s="34">
        <f t="shared" si="16"/>
        <v>0</v>
      </c>
      <c r="AH127" s="12">
        <f t="shared" si="17"/>
        <v>63</v>
      </c>
      <c r="AI127" s="75">
        <f t="shared" si="18"/>
        <v>63</v>
      </c>
      <c r="AJ127" s="406"/>
    </row>
    <row r="128" spans="1:36" x14ac:dyDescent="0.2">
      <c r="A128" s="9" t="s">
        <v>79</v>
      </c>
      <c r="B128" s="10" t="s">
        <v>14</v>
      </c>
      <c r="C128" s="10" t="s">
        <v>61</v>
      </c>
      <c r="D128" s="10" t="s">
        <v>780</v>
      </c>
      <c r="E128" s="10" t="s">
        <v>315</v>
      </c>
      <c r="F128" s="10" t="s">
        <v>316</v>
      </c>
      <c r="G128" s="10" t="s">
        <v>317</v>
      </c>
      <c r="H128" s="67">
        <v>6</v>
      </c>
      <c r="I128" s="57">
        <f t="shared" si="21"/>
        <v>12.6</v>
      </c>
      <c r="J128" s="57">
        <f t="shared" si="22"/>
        <v>12.600000000000001</v>
      </c>
      <c r="K128" s="404" t="s">
        <v>18</v>
      </c>
      <c r="L128" s="57">
        <v>0.2</v>
      </c>
      <c r="M128" s="57">
        <f>9*L128</f>
        <v>1.8</v>
      </c>
      <c r="N128" s="57">
        <v>0</v>
      </c>
      <c r="O128" s="58">
        <f>9*L128</f>
        <v>1.8</v>
      </c>
      <c r="P128" s="27">
        <v>0</v>
      </c>
      <c r="Q128" s="90">
        <f t="shared" si="13"/>
        <v>1</v>
      </c>
      <c r="R128" s="91">
        <f t="shared" si="14"/>
        <v>1</v>
      </c>
      <c r="S128" s="392">
        <f t="shared" si="19"/>
        <v>1</v>
      </c>
      <c r="T128" s="91">
        <f t="shared" si="20"/>
        <v>1</v>
      </c>
      <c r="U128" s="90">
        <f t="shared" si="23"/>
        <v>2</v>
      </c>
      <c r="V128" s="23">
        <v>0</v>
      </c>
      <c r="W128" s="11">
        <v>0</v>
      </c>
      <c r="X128" s="11">
        <v>0</v>
      </c>
      <c r="Y128" s="12">
        <v>0</v>
      </c>
      <c r="Z128" s="27">
        <v>0</v>
      </c>
      <c r="AA128" s="23">
        <v>100</v>
      </c>
      <c r="AB128" s="11">
        <v>2</v>
      </c>
      <c r="AC128" s="11">
        <v>0</v>
      </c>
      <c r="AD128" s="12">
        <v>5</v>
      </c>
      <c r="AE128" s="30">
        <v>0</v>
      </c>
      <c r="AF128" s="63">
        <f t="shared" si="15"/>
        <v>12.6</v>
      </c>
      <c r="AG128" s="34">
        <f t="shared" si="16"/>
        <v>0</v>
      </c>
      <c r="AH128" s="12">
        <f t="shared" si="17"/>
        <v>12.6</v>
      </c>
      <c r="AI128" s="75">
        <f t="shared" si="18"/>
        <v>12.6</v>
      </c>
      <c r="AJ128" s="406"/>
    </row>
    <row r="129" spans="1:36" x14ac:dyDescent="0.2">
      <c r="A129" s="9" t="s">
        <v>298</v>
      </c>
      <c r="B129" s="10" t="s">
        <v>14</v>
      </c>
      <c r="C129" s="10" t="s">
        <v>61</v>
      </c>
      <c r="D129" s="10" t="s">
        <v>780</v>
      </c>
      <c r="E129" s="10" t="s">
        <v>315</v>
      </c>
      <c r="F129" s="10" t="s">
        <v>316</v>
      </c>
      <c r="G129" s="10" t="s">
        <v>317</v>
      </c>
      <c r="H129" s="67">
        <v>6</v>
      </c>
      <c r="I129" s="57">
        <f t="shared" si="21"/>
        <v>12.6</v>
      </c>
      <c r="J129" s="57">
        <f t="shared" si="22"/>
        <v>12.600000000000001</v>
      </c>
      <c r="K129" s="404" t="s">
        <v>18</v>
      </c>
      <c r="L129" s="57">
        <v>0.2</v>
      </c>
      <c r="M129" s="57">
        <f>9*L129</f>
        <v>1.8</v>
      </c>
      <c r="N129" s="57">
        <v>0</v>
      </c>
      <c r="O129" s="58">
        <f>9*L129</f>
        <v>1.8</v>
      </c>
      <c r="P129" s="27">
        <v>0</v>
      </c>
      <c r="Q129" s="90">
        <f t="shared" si="13"/>
        <v>1</v>
      </c>
      <c r="R129" s="91">
        <f t="shared" si="14"/>
        <v>1</v>
      </c>
      <c r="S129" s="392">
        <f t="shared" si="19"/>
        <v>1</v>
      </c>
      <c r="T129" s="91">
        <f t="shared" si="20"/>
        <v>1</v>
      </c>
      <c r="U129" s="90">
        <f t="shared" si="23"/>
        <v>2</v>
      </c>
      <c r="V129" s="23">
        <v>0</v>
      </c>
      <c r="W129" s="11">
        <v>0</v>
      </c>
      <c r="X129" s="11">
        <v>0</v>
      </c>
      <c r="Y129" s="12">
        <v>0</v>
      </c>
      <c r="Z129" s="27">
        <v>0</v>
      </c>
      <c r="AA129" s="23">
        <v>100</v>
      </c>
      <c r="AB129" s="11">
        <v>2</v>
      </c>
      <c r="AC129" s="11">
        <v>0</v>
      </c>
      <c r="AD129" s="12">
        <v>5</v>
      </c>
      <c r="AE129" s="30">
        <v>0</v>
      </c>
      <c r="AF129" s="63">
        <f t="shared" si="15"/>
        <v>12.6</v>
      </c>
      <c r="AG129" s="34">
        <f t="shared" si="16"/>
        <v>0</v>
      </c>
      <c r="AH129" s="12">
        <f t="shared" si="17"/>
        <v>12.6</v>
      </c>
      <c r="AI129" s="75">
        <f t="shared" si="18"/>
        <v>12.6</v>
      </c>
      <c r="AJ129" s="406"/>
    </row>
    <row r="130" spans="1:36" x14ac:dyDescent="0.2">
      <c r="A130" s="9" t="s">
        <v>334</v>
      </c>
      <c r="B130" s="10" t="s">
        <v>14</v>
      </c>
      <c r="C130" s="10" t="s">
        <v>61</v>
      </c>
      <c r="D130" s="10" t="s">
        <v>780</v>
      </c>
      <c r="E130" s="10" t="s">
        <v>315</v>
      </c>
      <c r="F130" s="10" t="s">
        <v>316</v>
      </c>
      <c r="G130" s="10" t="s">
        <v>317</v>
      </c>
      <c r="H130" s="67">
        <v>6</v>
      </c>
      <c r="I130" s="57">
        <f t="shared" si="21"/>
        <v>12.6</v>
      </c>
      <c r="J130" s="57">
        <f t="shared" si="22"/>
        <v>12.600000000000001</v>
      </c>
      <c r="K130" s="404" t="s">
        <v>18</v>
      </c>
      <c r="L130" s="57">
        <v>0.2</v>
      </c>
      <c r="M130" s="57">
        <f>9*L130</f>
        <v>1.8</v>
      </c>
      <c r="N130" s="57">
        <v>0</v>
      </c>
      <c r="O130" s="58">
        <f>9*L130</f>
        <v>1.8</v>
      </c>
      <c r="P130" s="27">
        <v>0</v>
      </c>
      <c r="Q130" s="90">
        <f t="shared" ref="Q130:Q193" si="26">M130*10/3/H130</f>
        <v>1</v>
      </c>
      <c r="R130" s="91">
        <f t="shared" ref="R130:R193" si="27">O130*10/3/H130</f>
        <v>1</v>
      </c>
      <c r="S130" s="392">
        <f t="shared" si="19"/>
        <v>1</v>
      </c>
      <c r="T130" s="91">
        <f t="shared" si="20"/>
        <v>1</v>
      </c>
      <c r="U130" s="90">
        <f t="shared" si="23"/>
        <v>2</v>
      </c>
      <c r="V130" s="23">
        <v>0</v>
      </c>
      <c r="W130" s="11">
        <v>0</v>
      </c>
      <c r="X130" s="11">
        <v>0</v>
      </c>
      <c r="Y130" s="12">
        <v>0</v>
      </c>
      <c r="Z130" s="27">
        <v>0</v>
      </c>
      <c r="AA130" s="23">
        <v>100</v>
      </c>
      <c r="AB130" s="11">
        <v>2</v>
      </c>
      <c r="AC130" s="11">
        <v>0</v>
      </c>
      <c r="AD130" s="12">
        <v>5</v>
      </c>
      <c r="AE130" s="30">
        <v>0</v>
      </c>
      <c r="AF130" s="63">
        <f t="shared" ref="AF130:AF193" si="28">M130*(W130+AB130)+O130*(Y130+AD130)</f>
        <v>12.6</v>
      </c>
      <c r="AG130" s="34">
        <f t="shared" ref="AG130:AG193" si="29">M130*W130+O130*Y130</f>
        <v>0</v>
      </c>
      <c r="AH130" s="12">
        <f t="shared" ref="AH130:AH193" si="30">M130*AB130+O130*AD130</f>
        <v>12.6</v>
      </c>
      <c r="AI130" s="75">
        <f t="shared" ref="AI130:AI193" si="31">AF130</f>
        <v>12.6</v>
      </c>
      <c r="AJ130" s="406"/>
    </row>
    <row r="131" spans="1:36" x14ac:dyDescent="0.2">
      <c r="A131" s="9" t="s">
        <v>425</v>
      </c>
      <c r="B131" s="10" t="s">
        <v>14</v>
      </c>
      <c r="C131" s="10" t="s">
        <v>61</v>
      </c>
      <c r="D131" s="10" t="s">
        <v>780</v>
      </c>
      <c r="E131" s="10" t="s">
        <v>315</v>
      </c>
      <c r="F131" s="10" t="s">
        <v>316</v>
      </c>
      <c r="G131" s="10" t="s">
        <v>317</v>
      </c>
      <c r="H131" s="67">
        <v>6</v>
      </c>
      <c r="I131" s="57">
        <f t="shared" si="21"/>
        <v>12.6</v>
      </c>
      <c r="J131" s="57">
        <f t="shared" si="22"/>
        <v>12.600000000000001</v>
      </c>
      <c r="K131" s="404" t="s">
        <v>18</v>
      </c>
      <c r="L131" s="57">
        <v>0.2</v>
      </c>
      <c r="M131" s="57">
        <f>9*L131</f>
        <v>1.8</v>
      </c>
      <c r="N131" s="57">
        <v>0</v>
      </c>
      <c r="O131" s="58">
        <f>9*L131</f>
        <v>1.8</v>
      </c>
      <c r="P131" s="27">
        <v>0</v>
      </c>
      <c r="Q131" s="90">
        <f t="shared" si="26"/>
        <v>1</v>
      </c>
      <c r="R131" s="91">
        <f t="shared" si="27"/>
        <v>1</v>
      </c>
      <c r="S131" s="392">
        <f t="shared" ref="S131:S194" si="32">M131/H131*10/3</f>
        <v>1</v>
      </c>
      <c r="T131" s="91">
        <f t="shared" ref="T131:T194" si="33">O131/H131*10/3</f>
        <v>1</v>
      </c>
      <c r="U131" s="90">
        <f t="shared" si="23"/>
        <v>2</v>
      </c>
      <c r="V131" s="23">
        <v>0</v>
      </c>
      <c r="W131" s="11">
        <v>0</v>
      </c>
      <c r="X131" s="11">
        <v>0</v>
      </c>
      <c r="Y131" s="12">
        <v>0</v>
      </c>
      <c r="Z131" s="27">
        <v>0</v>
      </c>
      <c r="AA131" s="23">
        <v>100</v>
      </c>
      <c r="AB131" s="11">
        <v>2</v>
      </c>
      <c r="AC131" s="11">
        <v>0</v>
      </c>
      <c r="AD131" s="12">
        <v>5</v>
      </c>
      <c r="AE131" s="30">
        <v>0</v>
      </c>
      <c r="AF131" s="63">
        <f t="shared" si="28"/>
        <v>12.6</v>
      </c>
      <c r="AG131" s="34">
        <f t="shared" si="29"/>
        <v>0</v>
      </c>
      <c r="AH131" s="12">
        <f t="shared" si="30"/>
        <v>12.6</v>
      </c>
      <c r="AI131" s="75">
        <f t="shared" si="31"/>
        <v>12.6</v>
      </c>
      <c r="AJ131" s="406"/>
    </row>
    <row r="132" spans="1:36" x14ac:dyDescent="0.2">
      <c r="A132" s="9" t="s">
        <v>449</v>
      </c>
      <c r="B132" s="10" t="s">
        <v>14</v>
      </c>
      <c r="C132" s="10" t="s">
        <v>61</v>
      </c>
      <c r="D132" s="10" t="s">
        <v>780</v>
      </c>
      <c r="E132" s="10" t="s">
        <v>315</v>
      </c>
      <c r="F132" s="10" t="s">
        <v>316</v>
      </c>
      <c r="G132" s="10" t="s">
        <v>317</v>
      </c>
      <c r="H132" s="67">
        <v>6</v>
      </c>
      <c r="I132" s="57">
        <f t="shared" ref="I132:I195" si="34">AI132</f>
        <v>12.6</v>
      </c>
      <c r="J132" s="57">
        <f t="shared" ref="J132:J195" si="35">(((W132+AB132)*S132+(Y132+AD132)*T132)*H132/10)*3</f>
        <v>12.600000000000001</v>
      </c>
      <c r="K132" s="404" t="s">
        <v>18</v>
      </c>
      <c r="L132" s="57">
        <v>0.2</v>
      </c>
      <c r="M132" s="57">
        <f>9*L132</f>
        <v>1.8</v>
      </c>
      <c r="N132" s="57">
        <v>0</v>
      </c>
      <c r="O132" s="58">
        <f>9*L132</f>
        <v>1.8</v>
      </c>
      <c r="P132" s="27">
        <v>0</v>
      </c>
      <c r="Q132" s="90">
        <f t="shared" si="26"/>
        <v>1</v>
      </c>
      <c r="R132" s="91">
        <f t="shared" si="27"/>
        <v>1</v>
      </c>
      <c r="S132" s="392">
        <f t="shared" si="32"/>
        <v>1</v>
      </c>
      <c r="T132" s="91">
        <f t="shared" si="33"/>
        <v>1</v>
      </c>
      <c r="U132" s="90">
        <f t="shared" ref="U132:U195" si="36">S132+T132</f>
        <v>2</v>
      </c>
      <c r="V132" s="23">
        <v>0</v>
      </c>
      <c r="W132" s="11">
        <v>0</v>
      </c>
      <c r="X132" s="11">
        <v>0</v>
      </c>
      <c r="Y132" s="12">
        <v>0</v>
      </c>
      <c r="Z132" s="27">
        <v>0</v>
      </c>
      <c r="AA132" s="23">
        <v>100</v>
      </c>
      <c r="AB132" s="11">
        <v>2</v>
      </c>
      <c r="AC132" s="11">
        <v>0</v>
      </c>
      <c r="AD132" s="12">
        <v>5</v>
      </c>
      <c r="AE132" s="30">
        <v>0</v>
      </c>
      <c r="AF132" s="63">
        <f t="shared" si="28"/>
        <v>12.6</v>
      </c>
      <c r="AG132" s="34">
        <f t="shared" si="29"/>
        <v>0</v>
      </c>
      <c r="AH132" s="12">
        <f t="shared" si="30"/>
        <v>12.6</v>
      </c>
      <c r="AI132" s="75">
        <f t="shared" si="31"/>
        <v>12.6</v>
      </c>
      <c r="AJ132" s="406"/>
    </row>
    <row r="133" spans="1:36" x14ac:dyDescent="0.2">
      <c r="A133" s="9" t="s">
        <v>449</v>
      </c>
      <c r="B133" s="10" t="s">
        <v>14</v>
      </c>
      <c r="C133" s="10" t="s">
        <v>61</v>
      </c>
      <c r="D133" s="10" t="s">
        <v>780</v>
      </c>
      <c r="E133" s="10" t="s">
        <v>459</v>
      </c>
      <c r="F133" s="10" t="s">
        <v>460</v>
      </c>
      <c r="G133" s="10" t="s">
        <v>461</v>
      </c>
      <c r="H133" s="67">
        <v>6</v>
      </c>
      <c r="I133" s="57">
        <f t="shared" si="34"/>
        <v>49.5</v>
      </c>
      <c r="J133" s="57">
        <f t="shared" si="35"/>
        <v>49.5</v>
      </c>
      <c r="K133" s="404" t="s">
        <v>18</v>
      </c>
      <c r="L133" s="57">
        <v>1</v>
      </c>
      <c r="M133" s="57">
        <v>13.5</v>
      </c>
      <c r="N133" s="57">
        <v>0</v>
      </c>
      <c r="O133" s="58">
        <v>4.5</v>
      </c>
      <c r="P133" s="27">
        <v>0</v>
      </c>
      <c r="Q133" s="90">
        <f t="shared" si="26"/>
        <v>7.5</v>
      </c>
      <c r="R133" s="91">
        <f t="shared" si="27"/>
        <v>2.5</v>
      </c>
      <c r="S133" s="392">
        <f t="shared" si="32"/>
        <v>7.5</v>
      </c>
      <c r="T133" s="91">
        <f t="shared" si="33"/>
        <v>2.5</v>
      </c>
      <c r="U133" s="90">
        <f t="shared" si="36"/>
        <v>10</v>
      </c>
      <c r="V133" s="23">
        <v>0</v>
      </c>
      <c r="W133" s="11">
        <v>0</v>
      </c>
      <c r="X133" s="11">
        <v>0</v>
      </c>
      <c r="Y133" s="12">
        <v>0</v>
      </c>
      <c r="Z133" s="27">
        <v>0</v>
      </c>
      <c r="AA133" s="23">
        <v>100</v>
      </c>
      <c r="AB133" s="11">
        <v>2</v>
      </c>
      <c r="AC133" s="11">
        <v>0</v>
      </c>
      <c r="AD133" s="12">
        <v>5</v>
      </c>
      <c r="AE133" s="30">
        <v>0</v>
      </c>
      <c r="AF133" s="63">
        <f t="shared" si="28"/>
        <v>49.5</v>
      </c>
      <c r="AG133" s="34">
        <f t="shared" si="29"/>
        <v>0</v>
      </c>
      <c r="AH133" s="12">
        <f t="shared" si="30"/>
        <v>49.5</v>
      </c>
      <c r="AI133" s="75">
        <f t="shared" si="31"/>
        <v>49.5</v>
      </c>
      <c r="AJ133" s="406"/>
    </row>
    <row r="134" spans="1:36" x14ac:dyDescent="0.2">
      <c r="A134" s="9" t="s">
        <v>298</v>
      </c>
      <c r="B134" s="10" t="s">
        <v>14</v>
      </c>
      <c r="C134" s="10" t="s">
        <v>27</v>
      </c>
      <c r="D134" s="10" t="s">
        <v>780</v>
      </c>
      <c r="E134" s="10" t="s">
        <v>318</v>
      </c>
      <c r="F134" s="10" t="s">
        <v>319</v>
      </c>
      <c r="G134" s="10" t="s">
        <v>320</v>
      </c>
      <c r="H134" s="67">
        <v>6</v>
      </c>
      <c r="I134" s="57">
        <f t="shared" si="34"/>
        <v>21</v>
      </c>
      <c r="J134" s="57">
        <f t="shared" si="35"/>
        <v>21</v>
      </c>
      <c r="K134" s="404" t="s">
        <v>18</v>
      </c>
      <c r="L134" s="57">
        <f>1/3</f>
        <v>0.33333333333333331</v>
      </c>
      <c r="M134" s="57">
        <f>9*L134</f>
        <v>3</v>
      </c>
      <c r="N134" s="57">
        <v>0</v>
      </c>
      <c r="O134" s="58">
        <f>9*L134</f>
        <v>3</v>
      </c>
      <c r="P134" s="27">
        <v>0</v>
      </c>
      <c r="Q134" s="90">
        <f t="shared" si="26"/>
        <v>1.6666666666666667</v>
      </c>
      <c r="R134" s="91">
        <f t="shared" si="27"/>
        <v>1.6666666666666667</v>
      </c>
      <c r="S134" s="392">
        <f t="shared" si="32"/>
        <v>1.6666666666666667</v>
      </c>
      <c r="T134" s="91">
        <f t="shared" si="33"/>
        <v>1.6666666666666667</v>
      </c>
      <c r="U134" s="90">
        <f t="shared" si="36"/>
        <v>3.3333333333333335</v>
      </c>
      <c r="V134" s="23">
        <v>90</v>
      </c>
      <c r="W134" s="11">
        <v>2</v>
      </c>
      <c r="X134" s="11">
        <v>0</v>
      </c>
      <c r="Y134" s="12">
        <v>5</v>
      </c>
      <c r="Z134" s="27">
        <v>0</v>
      </c>
      <c r="AA134" s="23">
        <v>0</v>
      </c>
      <c r="AB134" s="11">
        <v>0</v>
      </c>
      <c r="AC134" s="11">
        <v>0</v>
      </c>
      <c r="AD134" s="12">
        <v>0</v>
      </c>
      <c r="AE134" s="30">
        <v>0</v>
      </c>
      <c r="AF134" s="63">
        <f t="shared" si="28"/>
        <v>21</v>
      </c>
      <c r="AG134" s="34">
        <f t="shared" si="29"/>
        <v>21</v>
      </c>
      <c r="AH134" s="12">
        <f t="shared" si="30"/>
        <v>0</v>
      </c>
      <c r="AI134" s="75">
        <f t="shared" si="31"/>
        <v>21</v>
      </c>
      <c r="AJ134" s="406"/>
    </row>
    <row r="135" spans="1:36" x14ac:dyDescent="0.2">
      <c r="A135" s="9" t="s">
        <v>334</v>
      </c>
      <c r="B135" s="10" t="s">
        <v>14</v>
      </c>
      <c r="C135" s="10" t="s">
        <v>27</v>
      </c>
      <c r="D135" s="10" t="s">
        <v>780</v>
      </c>
      <c r="E135" s="10" t="s">
        <v>318</v>
      </c>
      <c r="F135" s="10" t="s">
        <v>319</v>
      </c>
      <c r="G135" s="10" t="s">
        <v>320</v>
      </c>
      <c r="H135" s="67">
        <v>6</v>
      </c>
      <c r="I135" s="57">
        <f t="shared" si="34"/>
        <v>21</v>
      </c>
      <c r="J135" s="57">
        <f t="shared" si="35"/>
        <v>21</v>
      </c>
      <c r="K135" s="404" t="s">
        <v>18</v>
      </c>
      <c r="L135" s="57">
        <f>1/3</f>
        <v>0.33333333333333331</v>
      </c>
      <c r="M135" s="57">
        <f>9*L135</f>
        <v>3</v>
      </c>
      <c r="N135" s="57">
        <v>0</v>
      </c>
      <c r="O135" s="58">
        <f>9*L135</f>
        <v>3</v>
      </c>
      <c r="P135" s="27">
        <v>0</v>
      </c>
      <c r="Q135" s="90">
        <f t="shared" si="26"/>
        <v>1.6666666666666667</v>
      </c>
      <c r="R135" s="91">
        <f t="shared" si="27"/>
        <v>1.6666666666666667</v>
      </c>
      <c r="S135" s="392">
        <f t="shared" si="32"/>
        <v>1.6666666666666667</v>
      </c>
      <c r="T135" s="91">
        <f t="shared" si="33"/>
        <v>1.6666666666666667</v>
      </c>
      <c r="U135" s="90">
        <f t="shared" si="36"/>
        <v>3.3333333333333335</v>
      </c>
      <c r="V135" s="23">
        <v>90</v>
      </c>
      <c r="W135" s="11">
        <v>2</v>
      </c>
      <c r="X135" s="11">
        <v>0</v>
      </c>
      <c r="Y135" s="12">
        <v>5</v>
      </c>
      <c r="Z135" s="27">
        <v>0</v>
      </c>
      <c r="AA135" s="23">
        <v>0</v>
      </c>
      <c r="AB135" s="11">
        <v>0</v>
      </c>
      <c r="AC135" s="11">
        <v>0</v>
      </c>
      <c r="AD135" s="12">
        <v>0</v>
      </c>
      <c r="AE135" s="30">
        <v>0</v>
      </c>
      <c r="AF135" s="63">
        <f t="shared" si="28"/>
        <v>21</v>
      </c>
      <c r="AG135" s="34">
        <f t="shared" si="29"/>
        <v>21</v>
      </c>
      <c r="AH135" s="12">
        <f t="shared" si="30"/>
        <v>0</v>
      </c>
      <c r="AI135" s="75">
        <f t="shared" si="31"/>
        <v>21</v>
      </c>
      <c r="AJ135" s="406"/>
    </row>
    <row r="136" spans="1:36" x14ac:dyDescent="0.2">
      <c r="A136" s="9" t="s">
        <v>449</v>
      </c>
      <c r="B136" s="10" t="s">
        <v>14</v>
      </c>
      <c r="C136" s="10" t="s">
        <v>27</v>
      </c>
      <c r="D136" s="10" t="s">
        <v>780</v>
      </c>
      <c r="E136" s="10" t="s">
        <v>318</v>
      </c>
      <c r="F136" s="10" t="s">
        <v>319</v>
      </c>
      <c r="G136" s="10" t="s">
        <v>320</v>
      </c>
      <c r="H136" s="67">
        <v>6</v>
      </c>
      <c r="I136" s="57">
        <f t="shared" si="34"/>
        <v>21</v>
      </c>
      <c r="J136" s="57">
        <f t="shared" si="35"/>
        <v>21</v>
      </c>
      <c r="K136" s="404" t="s">
        <v>18</v>
      </c>
      <c r="L136" s="57">
        <f>1/3</f>
        <v>0.33333333333333331</v>
      </c>
      <c r="M136" s="57">
        <f>9*L136</f>
        <v>3</v>
      </c>
      <c r="N136" s="57">
        <v>0</v>
      </c>
      <c r="O136" s="58">
        <f>9*L136</f>
        <v>3</v>
      </c>
      <c r="P136" s="27">
        <v>0</v>
      </c>
      <c r="Q136" s="90">
        <f t="shared" si="26"/>
        <v>1.6666666666666667</v>
      </c>
      <c r="R136" s="91">
        <f t="shared" si="27"/>
        <v>1.6666666666666667</v>
      </c>
      <c r="S136" s="392">
        <f t="shared" si="32"/>
        <v>1.6666666666666667</v>
      </c>
      <c r="T136" s="91">
        <f t="shared" si="33"/>
        <v>1.6666666666666667</v>
      </c>
      <c r="U136" s="90">
        <f t="shared" si="36"/>
        <v>3.3333333333333335</v>
      </c>
      <c r="V136" s="23">
        <v>90</v>
      </c>
      <c r="W136" s="11">
        <v>2</v>
      </c>
      <c r="X136" s="11">
        <v>0</v>
      </c>
      <c r="Y136" s="12">
        <v>5</v>
      </c>
      <c r="Z136" s="27">
        <v>0</v>
      </c>
      <c r="AA136" s="23">
        <v>0</v>
      </c>
      <c r="AB136" s="11">
        <v>0</v>
      </c>
      <c r="AC136" s="11">
        <v>0</v>
      </c>
      <c r="AD136" s="12">
        <v>0</v>
      </c>
      <c r="AE136" s="30">
        <v>0</v>
      </c>
      <c r="AF136" s="63">
        <f t="shared" si="28"/>
        <v>21</v>
      </c>
      <c r="AG136" s="34">
        <f t="shared" si="29"/>
        <v>21</v>
      </c>
      <c r="AH136" s="12">
        <f t="shared" si="30"/>
        <v>0</v>
      </c>
      <c r="AI136" s="75">
        <f t="shared" si="31"/>
        <v>21</v>
      </c>
      <c r="AJ136" s="406"/>
    </row>
    <row r="137" spans="1:36" x14ac:dyDescent="0.2">
      <c r="A137" s="9" t="s">
        <v>334</v>
      </c>
      <c r="B137" s="10" t="s">
        <v>14</v>
      </c>
      <c r="C137" s="10" t="s">
        <v>27</v>
      </c>
      <c r="D137" s="10" t="s">
        <v>780</v>
      </c>
      <c r="E137" s="10" t="s">
        <v>344</v>
      </c>
      <c r="F137" s="10" t="s">
        <v>345</v>
      </c>
      <c r="G137" s="10" t="s">
        <v>346</v>
      </c>
      <c r="H137" s="67">
        <v>6</v>
      </c>
      <c r="I137" s="57">
        <f t="shared" si="34"/>
        <v>49.5</v>
      </c>
      <c r="J137" s="57">
        <f t="shared" si="35"/>
        <v>49.5</v>
      </c>
      <c r="K137" s="404" t="s">
        <v>18</v>
      </c>
      <c r="L137" s="57">
        <v>1</v>
      </c>
      <c r="M137" s="57">
        <v>13.5</v>
      </c>
      <c r="N137" s="57">
        <v>0</v>
      </c>
      <c r="O137" s="58">
        <v>4.5</v>
      </c>
      <c r="P137" s="27">
        <v>0</v>
      </c>
      <c r="Q137" s="90">
        <f t="shared" si="26"/>
        <v>7.5</v>
      </c>
      <c r="R137" s="91">
        <f t="shared" si="27"/>
        <v>2.5</v>
      </c>
      <c r="S137" s="392">
        <f t="shared" si="32"/>
        <v>7.5</v>
      </c>
      <c r="T137" s="91">
        <f t="shared" si="33"/>
        <v>2.5</v>
      </c>
      <c r="U137" s="90">
        <f t="shared" si="36"/>
        <v>10</v>
      </c>
      <c r="V137" s="23">
        <v>90</v>
      </c>
      <c r="W137" s="11">
        <v>2</v>
      </c>
      <c r="X137" s="11">
        <v>0</v>
      </c>
      <c r="Y137" s="12">
        <v>5</v>
      </c>
      <c r="Z137" s="27">
        <v>0</v>
      </c>
      <c r="AA137" s="23">
        <v>0</v>
      </c>
      <c r="AB137" s="11">
        <v>0</v>
      </c>
      <c r="AC137" s="11">
        <v>0</v>
      </c>
      <c r="AD137" s="12">
        <v>0</v>
      </c>
      <c r="AE137" s="30">
        <v>0</v>
      </c>
      <c r="AF137" s="63">
        <f t="shared" si="28"/>
        <v>49.5</v>
      </c>
      <c r="AG137" s="34">
        <f t="shared" si="29"/>
        <v>49.5</v>
      </c>
      <c r="AH137" s="12">
        <f t="shared" si="30"/>
        <v>0</v>
      </c>
      <c r="AI137" s="75">
        <f t="shared" si="31"/>
        <v>49.5</v>
      </c>
      <c r="AJ137" s="406"/>
    </row>
    <row r="138" spans="1:36" x14ac:dyDescent="0.2">
      <c r="A138" s="9" t="s">
        <v>7</v>
      </c>
      <c r="B138" s="10" t="s">
        <v>14</v>
      </c>
      <c r="C138" s="10" t="s">
        <v>27</v>
      </c>
      <c r="D138" s="10" t="s">
        <v>780</v>
      </c>
      <c r="E138" s="10" t="s">
        <v>24</v>
      </c>
      <c r="F138" s="10" t="s">
        <v>25</v>
      </c>
      <c r="G138" s="10" t="s">
        <v>26</v>
      </c>
      <c r="H138" s="67">
        <v>6</v>
      </c>
      <c r="I138" s="57">
        <f t="shared" si="34"/>
        <v>72</v>
      </c>
      <c r="J138" s="57">
        <f t="shared" si="35"/>
        <v>72</v>
      </c>
      <c r="K138" s="404" t="s">
        <v>18</v>
      </c>
      <c r="L138" s="57">
        <v>1</v>
      </c>
      <c r="M138" s="57">
        <v>9</v>
      </c>
      <c r="N138" s="57">
        <v>0</v>
      </c>
      <c r="O138" s="58">
        <v>9</v>
      </c>
      <c r="P138" s="27">
        <v>0</v>
      </c>
      <c r="Q138" s="90">
        <f t="shared" si="26"/>
        <v>5</v>
      </c>
      <c r="R138" s="91">
        <f t="shared" si="27"/>
        <v>5</v>
      </c>
      <c r="S138" s="392">
        <f t="shared" si="32"/>
        <v>5</v>
      </c>
      <c r="T138" s="91">
        <f t="shared" si="33"/>
        <v>5</v>
      </c>
      <c r="U138" s="90">
        <f t="shared" si="36"/>
        <v>10</v>
      </c>
      <c r="V138" s="23">
        <v>110</v>
      </c>
      <c r="W138" s="11">
        <v>2</v>
      </c>
      <c r="X138" s="11">
        <v>0</v>
      </c>
      <c r="Y138" s="12">
        <v>6</v>
      </c>
      <c r="Z138" s="27">
        <v>0</v>
      </c>
      <c r="AA138" s="23">
        <v>0</v>
      </c>
      <c r="AB138" s="11">
        <v>0</v>
      </c>
      <c r="AC138" s="11">
        <v>0</v>
      </c>
      <c r="AD138" s="12">
        <v>0</v>
      </c>
      <c r="AE138" s="30">
        <v>0</v>
      </c>
      <c r="AF138" s="63">
        <f t="shared" si="28"/>
        <v>72</v>
      </c>
      <c r="AG138" s="34">
        <f t="shared" si="29"/>
        <v>72</v>
      </c>
      <c r="AH138" s="12">
        <f t="shared" si="30"/>
        <v>0</v>
      </c>
      <c r="AI138" s="75">
        <f t="shared" si="31"/>
        <v>72</v>
      </c>
      <c r="AJ138" s="406"/>
    </row>
    <row r="139" spans="1:36" x14ac:dyDescent="0.2">
      <c r="A139" s="9" t="s">
        <v>334</v>
      </c>
      <c r="B139" s="10" t="s">
        <v>14</v>
      </c>
      <c r="C139" s="10" t="s">
        <v>43</v>
      </c>
      <c r="D139" s="10" t="s">
        <v>780</v>
      </c>
      <c r="E139" s="10" t="s">
        <v>347</v>
      </c>
      <c r="F139" s="10" t="s">
        <v>348</v>
      </c>
      <c r="G139" s="10" t="s">
        <v>349</v>
      </c>
      <c r="H139" s="67">
        <v>6</v>
      </c>
      <c r="I139" s="57">
        <f t="shared" si="34"/>
        <v>49.5</v>
      </c>
      <c r="J139" s="57">
        <f t="shared" si="35"/>
        <v>49.5</v>
      </c>
      <c r="K139" s="404" t="s">
        <v>18</v>
      </c>
      <c r="L139" s="57">
        <v>1</v>
      </c>
      <c r="M139" s="57">
        <v>13.5</v>
      </c>
      <c r="N139" s="57">
        <v>0</v>
      </c>
      <c r="O139" s="58">
        <v>4.5</v>
      </c>
      <c r="P139" s="27">
        <v>0</v>
      </c>
      <c r="Q139" s="90">
        <f t="shared" si="26"/>
        <v>7.5</v>
      </c>
      <c r="R139" s="91">
        <f t="shared" si="27"/>
        <v>2.5</v>
      </c>
      <c r="S139" s="392">
        <f t="shared" si="32"/>
        <v>7.5</v>
      </c>
      <c r="T139" s="91">
        <f t="shared" si="33"/>
        <v>2.5</v>
      </c>
      <c r="U139" s="90">
        <f t="shared" si="36"/>
        <v>10</v>
      </c>
      <c r="V139" s="23">
        <v>0</v>
      </c>
      <c r="W139" s="11">
        <v>0</v>
      </c>
      <c r="X139" s="11">
        <v>0</v>
      </c>
      <c r="Y139" s="12">
        <v>0</v>
      </c>
      <c r="Z139" s="27">
        <v>0</v>
      </c>
      <c r="AA139" s="23">
        <v>100</v>
      </c>
      <c r="AB139" s="11">
        <v>2</v>
      </c>
      <c r="AC139" s="11">
        <v>0</v>
      </c>
      <c r="AD139" s="12">
        <v>5</v>
      </c>
      <c r="AE139" s="30">
        <v>0</v>
      </c>
      <c r="AF139" s="63">
        <f t="shared" si="28"/>
        <v>49.5</v>
      </c>
      <c r="AG139" s="34">
        <f t="shared" si="29"/>
        <v>0</v>
      </c>
      <c r="AH139" s="12">
        <f t="shared" si="30"/>
        <v>49.5</v>
      </c>
      <c r="AI139" s="75">
        <f t="shared" si="31"/>
        <v>49.5</v>
      </c>
      <c r="AJ139" s="406"/>
    </row>
    <row r="140" spans="1:36" x14ac:dyDescent="0.2">
      <c r="A140" s="9" t="s">
        <v>334</v>
      </c>
      <c r="B140" s="10" t="s">
        <v>14</v>
      </c>
      <c r="C140" s="10" t="s">
        <v>43</v>
      </c>
      <c r="D140" s="10" t="s">
        <v>780</v>
      </c>
      <c r="E140" s="10" t="s">
        <v>350</v>
      </c>
      <c r="F140" s="10" t="s">
        <v>351</v>
      </c>
      <c r="G140" s="10" t="s">
        <v>352</v>
      </c>
      <c r="H140" s="67">
        <v>6</v>
      </c>
      <c r="I140" s="57">
        <f t="shared" si="34"/>
        <v>45</v>
      </c>
      <c r="J140" s="57">
        <f t="shared" si="35"/>
        <v>45</v>
      </c>
      <c r="K140" s="404" t="s">
        <v>18</v>
      </c>
      <c r="L140" s="57">
        <v>1</v>
      </c>
      <c r="M140" s="57">
        <v>13.5</v>
      </c>
      <c r="N140" s="57">
        <v>0</v>
      </c>
      <c r="O140" s="58">
        <v>4.5</v>
      </c>
      <c r="P140" s="27">
        <v>0</v>
      </c>
      <c r="Q140" s="90">
        <f t="shared" si="26"/>
        <v>7.5</v>
      </c>
      <c r="R140" s="91">
        <f t="shared" si="27"/>
        <v>2.5</v>
      </c>
      <c r="S140" s="392">
        <f t="shared" si="32"/>
        <v>7.5</v>
      </c>
      <c r="T140" s="91">
        <f t="shared" si="33"/>
        <v>2.5</v>
      </c>
      <c r="U140" s="90">
        <f t="shared" si="36"/>
        <v>10</v>
      </c>
      <c r="V140" s="23">
        <v>0</v>
      </c>
      <c r="W140" s="11">
        <v>0</v>
      </c>
      <c r="X140" s="11">
        <v>0</v>
      </c>
      <c r="Y140" s="12">
        <v>0</v>
      </c>
      <c r="Z140" s="27">
        <v>0</v>
      </c>
      <c r="AA140" s="23">
        <v>80</v>
      </c>
      <c r="AB140" s="11">
        <v>2</v>
      </c>
      <c r="AC140" s="11">
        <v>0</v>
      </c>
      <c r="AD140" s="12">
        <v>4</v>
      </c>
      <c r="AE140" s="30">
        <v>0</v>
      </c>
      <c r="AF140" s="63">
        <f t="shared" si="28"/>
        <v>45</v>
      </c>
      <c r="AG140" s="34">
        <f t="shared" si="29"/>
        <v>0</v>
      </c>
      <c r="AH140" s="12">
        <f t="shared" si="30"/>
        <v>45</v>
      </c>
      <c r="AI140" s="75">
        <f t="shared" si="31"/>
        <v>45</v>
      </c>
      <c r="AJ140" s="406"/>
    </row>
    <row r="141" spans="1:36" x14ac:dyDescent="0.2">
      <c r="A141" s="9" t="s">
        <v>298</v>
      </c>
      <c r="B141" s="10" t="s">
        <v>14</v>
      </c>
      <c r="C141" s="10" t="s">
        <v>43</v>
      </c>
      <c r="D141" s="10" t="s">
        <v>780</v>
      </c>
      <c r="E141" s="10" t="s">
        <v>321</v>
      </c>
      <c r="F141" s="10" t="s">
        <v>322</v>
      </c>
      <c r="G141" s="10" t="s">
        <v>323</v>
      </c>
      <c r="H141" s="67">
        <v>6</v>
      </c>
      <c r="I141" s="57">
        <f t="shared" si="34"/>
        <v>54</v>
      </c>
      <c r="J141" s="57">
        <f t="shared" si="35"/>
        <v>54</v>
      </c>
      <c r="K141" s="404" t="s">
        <v>18</v>
      </c>
      <c r="L141" s="57">
        <v>1</v>
      </c>
      <c r="M141" s="57">
        <v>13.5</v>
      </c>
      <c r="N141" s="57">
        <v>0</v>
      </c>
      <c r="O141" s="58">
        <v>4.5</v>
      </c>
      <c r="P141" s="27">
        <v>0</v>
      </c>
      <c r="Q141" s="90">
        <f t="shared" si="26"/>
        <v>7.5</v>
      </c>
      <c r="R141" s="91">
        <f t="shared" si="27"/>
        <v>2.5</v>
      </c>
      <c r="S141" s="392">
        <f t="shared" si="32"/>
        <v>7.5</v>
      </c>
      <c r="T141" s="91">
        <f t="shared" si="33"/>
        <v>2.5</v>
      </c>
      <c r="U141" s="90">
        <f t="shared" si="36"/>
        <v>10</v>
      </c>
      <c r="V141" s="23">
        <v>0</v>
      </c>
      <c r="W141" s="11">
        <v>0</v>
      </c>
      <c r="X141" s="11">
        <v>0</v>
      </c>
      <c r="Y141" s="12">
        <v>0</v>
      </c>
      <c r="Z141" s="27">
        <v>0</v>
      </c>
      <c r="AA141" s="23">
        <v>120</v>
      </c>
      <c r="AB141" s="11">
        <v>2</v>
      </c>
      <c r="AC141" s="11">
        <v>0</v>
      </c>
      <c r="AD141" s="12">
        <v>6</v>
      </c>
      <c r="AE141" s="30">
        <v>0</v>
      </c>
      <c r="AF141" s="63">
        <f t="shared" si="28"/>
        <v>54</v>
      </c>
      <c r="AG141" s="34">
        <f t="shared" si="29"/>
        <v>0</v>
      </c>
      <c r="AH141" s="12">
        <f t="shared" si="30"/>
        <v>54</v>
      </c>
      <c r="AI141" s="75">
        <f t="shared" si="31"/>
        <v>54</v>
      </c>
      <c r="AJ141" s="406"/>
    </row>
    <row r="142" spans="1:36" x14ac:dyDescent="0.2">
      <c r="A142" s="9" t="s">
        <v>79</v>
      </c>
      <c r="B142" s="10" t="s">
        <v>14</v>
      </c>
      <c r="C142" s="10" t="s">
        <v>43</v>
      </c>
      <c r="D142" s="10" t="s">
        <v>780</v>
      </c>
      <c r="E142" s="10" t="s">
        <v>92</v>
      </c>
      <c r="F142" s="10" t="s">
        <v>93</v>
      </c>
      <c r="G142" s="10" t="s">
        <v>94</v>
      </c>
      <c r="H142" s="67">
        <v>6</v>
      </c>
      <c r="I142" s="57">
        <f t="shared" si="34"/>
        <v>10.8</v>
      </c>
      <c r="J142" s="57">
        <f t="shared" si="35"/>
        <v>10.8</v>
      </c>
      <c r="K142" s="404" t="s">
        <v>18</v>
      </c>
      <c r="L142" s="57">
        <v>0.2</v>
      </c>
      <c r="M142" s="57">
        <v>1.8</v>
      </c>
      <c r="N142" s="57">
        <v>0</v>
      </c>
      <c r="O142" s="58">
        <v>1.8</v>
      </c>
      <c r="P142" s="27">
        <v>0</v>
      </c>
      <c r="Q142" s="90">
        <f t="shared" si="26"/>
        <v>1</v>
      </c>
      <c r="R142" s="91">
        <f t="shared" si="27"/>
        <v>1</v>
      </c>
      <c r="S142" s="392">
        <f t="shared" si="32"/>
        <v>1</v>
      </c>
      <c r="T142" s="91">
        <f t="shared" si="33"/>
        <v>1</v>
      </c>
      <c r="U142" s="90">
        <f t="shared" si="36"/>
        <v>2</v>
      </c>
      <c r="V142" s="23">
        <v>0</v>
      </c>
      <c r="W142" s="11">
        <v>0</v>
      </c>
      <c r="X142" s="11">
        <v>0</v>
      </c>
      <c r="Y142" s="12">
        <v>0</v>
      </c>
      <c r="Z142" s="27">
        <v>0</v>
      </c>
      <c r="AA142" s="23">
        <v>80</v>
      </c>
      <c r="AB142" s="11">
        <v>2</v>
      </c>
      <c r="AC142" s="11">
        <v>0</v>
      </c>
      <c r="AD142" s="12">
        <v>4</v>
      </c>
      <c r="AE142" s="30">
        <v>0</v>
      </c>
      <c r="AF142" s="63">
        <f t="shared" si="28"/>
        <v>10.8</v>
      </c>
      <c r="AG142" s="34">
        <f t="shared" si="29"/>
        <v>0</v>
      </c>
      <c r="AH142" s="12">
        <f t="shared" si="30"/>
        <v>10.8</v>
      </c>
      <c r="AI142" s="75">
        <f t="shared" si="31"/>
        <v>10.8</v>
      </c>
      <c r="AJ142" s="406"/>
    </row>
    <row r="143" spans="1:36" x14ac:dyDescent="0.2">
      <c r="A143" s="9" t="s">
        <v>298</v>
      </c>
      <c r="B143" s="10" t="s">
        <v>14</v>
      </c>
      <c r="C143" s="10" t="s">
        <v>43</v>
      </c>
      <c r="D143" s="10" t="s">
        <v>780</v>
      </c>
      <c r="E143" s="10" t="s">
        <v>92</v>
      </c>
      <c r="F143" s="10" t="s">
        <v>93</v>
      </c>
      <c r="G143" s="10" t="s">
        <v>94</v>
      </c>
      <c r="H143" s="67">
        <v>6</v>
      </c>
      <c r="I143" s="57">
        <f t="shared" si="34"/>
        <v>10.8</v>
      </c>
      <c r="J143" s="57">
        <f t="shared" si="35"/>
        <v>10.8</v>
      </c>
      <c r="K143" s="404" t="s">
        <v>18</v>
      </c>
      <c r="L143" s="57">
        <v>0.2</v>
      </c>
      <c r="M143" s="57">
        <v>1.8</v>
      </c>
      <c r="N143" s="57">
        <v>0</v>
      </c>
      <c r="O143" s="58">
        <v>1.8</v>
      </c>
      <c r="P143" s="27">
        <v>0</v>
      </c>
      <c r="Q143" s="90">
        <f t="shared" si="26"/>
        <v>1</v>
      </c>
      <c r="R143" s="91">
        <f t="shared" si="27"/>
        <v>1</v>
      </c>
      <c r="S143" s="392">
        <f t="shared" si="32"/>
        <v>1</v>
      </c>
      <c r="T143" s="91">
        <f t="shared" si="33"/>
        <v>1</v>
      </c>
      <c r="U143" s="90">
        <f t="shared" si="36"/>
        <v>2</v>
      </c>
      <c r="V143" s="23">
        <v>0</v>
      </c>
      <c r="W143" s="11">
        <v>0</v>
      </c>
      <c r="X143" s="11">
        <v>0</v>
      </c>
      <c r="Y143" s="12">
        <v>0</v>
      </c>
      <c r="Z143" s="27">
        <v>0</v>
      </c>
      <c r="AA143" s="23">
        <v>80</v>
      </c>
      <c r="AB143" s="11">
        <v>2</v>
      </c>
      <c r="AC143" s="11">
        <v>0</v>
      </c>
      <c r="AD143" s="12">
        <v>4</v>
      </c>
      <c r="AE143" s="30">
        <v>0</v>
      </c>
      <c r="AF143" s="63">
        <f t="shared" si="28"/>
        <v>10.8</v>
      </c>
      <c r="AG143" s="34">
        <f t="shared" si="29"/>
        <v>0</v>
      </c>
      <c r="AH143" s="12">
        <f t="shared" si="30"/>
        <v>10.8</v>
      </c>
      <c r="AI143" s="75">
        <f t="shared" si="31"/>
        <v>10.8</v>
      </c>
      <c r="AJ143" s="406"/>
    </row>
    <row r="144" spans="1:36" x14ac:dyDescent="0.2">
      <c r="A144" s="9" t="s">
        <v>334</v>
      </c>
      <c r="B144" s="10" t="s">
        <v>14</v>
      </c>
      <c r="C144" s="10" t="s">
        <v>43</v>
      </c>
      <c r="D144" s="10" t="s">
        <v>780</v>
      </c>
      <c r="E144" s="10" t="s">
        <v>92</v>
      </c>
      <c r="F144" s="10" t="s">
        <v>93</v>
      </c>
      <c r="G144" s="10" t="s">
        <v>94</v>
      </c>
      <c r="H144" s="67">
        <v>6</v>
      </c>
      <c r="I144" s="57">
        <f t="shared" si="34"/>
        <v>10.8</v>
      </c>
      <c r="J144" s="57">
        <f t="shared" si="35"/>
        <v>10.8</v>
      </c>
      <c r="K144" s="404" t="s">
        <v>18</v>
      </c>
      <c r="L144" s="57">
        <v>0.2</v>
      </c>
      <c r="M144" s="57">
        <v>1.8</v>
      </c>
      <c r="N144" s="57">
        <v>0</v>
      </c>
      <c r="O144" s="58">
        <v>1.8</v>
      </c>
      <c r="P144" s="27">
        <v>0</v>
      </c>
      <c r="Q144" s="90">
        <f t="shared" si="26"/>
        <v>1</v>
      </c>
      <c r="R144" s="91">
        <f t="shared" si="27"/>
        <v>1</v>
      </c>
      <c r="S144" s="392">
        <f t="shared" si="32"/>
        <v>1</v>
      </c>
      <c r="T144" s="91">
        <f t="shared" si="33"/>
        <v>1</v>
      </c>
      <c r="U144" s="90">
        <f t="shared" si="36"/>
        <v>2</v>
      </c>
      <c r="V144" s="23">
        <v>0</v>
      </c>
      <c r="W144" s="11">
        <v>0</v>
      </c>
      <c r="X144" s="11">
        <v>0</v>
      </c>
      <c r="Y144" s="12">
        <v>0</v>
      </c>
      <c r="Z144" s="27">
        <v>0</v>
      </c>
      <c r="AA144" s="23">
        <v>80</v>
      </c>
      <c r="AB144" s="11">
        <v>2</v>
      </c>
      <c r="AC144" s="11">
        <v>0</v>
      </c>
      <c r="AD144" s="12">
        <v>4</v>
      </c>
      <c r="AE144" s="30">
        <v>0</v>
      </c>
      <c r="AF144" s="63">
        <f t="shared" si="28"/>
        <v>10.8</v>
      </c>
      <c r="AG144" s="34">
        <f t="shared" si="29"/>
        <v>0</v>
      </c>
      <c r="AH144" s="12">
        <f t="shared" si="30"/>
        <v>10.8</v>
      </c>
      <c r="AI144" s="75">
        <f t="shared" si="31"/>
        <v>10.8</v>
      </c>
      <c r="AJ144" s="406"/>
    </row>
    <row r="145" spans="1:36" x14ac:dyDescent="0.2">
      <c r="A145" s="9" t="s">
        <v>425</v>
      </c>
      <c r="B145" s="10" t="s">
        <v>14</v>
      </c>
      <c r="C145" s="10" t="s">
        <v>43</v>
      </c>
      <c r="D145" s="10" t="s">
        <v>780</v>
      </c>
      <c r="E145" s="10" t="s">
        <v>92</v>
      </c>
      <c r="F145" s="10" t="s">
        <v>93</v>
      </c>
      <c r="G145" s="10" t="s">
        <v>94</v>
      </c>
      <c r="H145" s="67">
        <v>6</v>
      </c>
      <c r="I145" s="57">
        <f t="shared" si="34"/>
        <v>10.8</v>
      </c>
      <c r="J145" s="57">
        <f t="shared" si="35"/>
        <v>10.8</v>
      </c>
      <c r="K145" s="404" t="s">
        <v>18</v>
      </c>
      <c r="L145" s="57">
        <v>0.2</v>
      </c>
      <c r="M145" s="57">
        <v>1.8</v>
      </c>
      <c r="N145" s="57">
        <v>0</v>
      </c>
      <c r="O145" s="58">
        <v>1.8</v>
      </c>
      <c r="P145" s="27">
        <v>0</v>
      </c>
      <c r="Q145" s="90">
        <f t="shared" si="26"/>
        <v>1</v>
      </c>
      <c r="R145" s="91">
        <f t="shared" si="27"/>
        <v>1</v>
      </c>
      <c r="S145" s="392">
        <f t="shared" si="32"/>
        <v>1</v>
      </c>
      <c r="T145" s="91">
        <f t="shared" si="33"/>
        <v>1</v>
      </c>
      <c r="U145" s="90">
        <f t="shared" si="36"/>
        <v>2</v>
      </c>
      <c r="V145" s="23">
        <v>0</v>
      </c>
      <c r="W145" s="11">
        <v>0</v>
      </c>
      <c r="X145" s="11">
        <v>0</v>
      </c>
      <c r="Y145" s="12">
        <v>0</v>
      </c>
      <c r="Z145" s="27">
        <v>0</v>
      </c>
      <c r="AA145" s="23">
        <v>80</v>
      </c>
      <c r="AB145" s="11">
        <v>2</v>
      </c>
      <c r="AC145" s="11">
        <v>0</v>
      </c>
      <c r="AD145" s="12">
        <v>4</v>
      </c>
      <c r="AE145" s="30">
        <v>0</v>
      </c>
      <c r="AF145" s="63">
        <f t="shared" si="28"/>
        <v>10.8</v>
      </c>
      <c r="AG145" s="34">
        <f t="shared" si="29"/>
        <v>0</v>
      </c>
      <c r="AH145" s="12">
        <f t="shared" si="30"/>
        <v>10.8</v>
      </c>
      <c r="AI145" s="75">
        <f t="shared" si="31"/>
        <v>10.8</v>
      </c>
      <c r="AJ145" s="406"/>
    </row>
    <row r="146" spans="1:36" x14ac:dyDescent="0.2">
      <c r="A146" s="9" t="s">
        <v>449</v>
      </c>
      <c r="B146" s="10" t="s">
        <v>14</v>
      </c>
      <c r="C146" s="10" t="s">
        <v>43</v>
      </c>
      <c r="D146" s="10" t="s">
        <v>780</v>
      </c>
      <c r="E146" s="10" t="s">
        <v>92</v>
      </c>
      <c r="F146" s="10" t="s">
        <v>93</v>
      </c>
      <c r="G146" s="10" t="s">
        <v>94</v>
      </c>
      <c r="H146" s="67">
        <v>6</v>
      </c>
      <c r="I146" s="57">
        <f t="shared" si="34"/>
        <v>10.8</v>
      </c>
      <c r="J146" s="57">
        <f t="shared" si="35"/>
        <v>10.8</v>
      </c>
      <c r="K146" s="404" t="s">
        <v>18</v>
      </c>
      <c r="L146" s="57">
        <v>0.2</v>
      </c>
      <c r="M146" s="57">
        <v>1.8</v>
      </c>
      <c r="N146" s="57">
        <v>0</v>
      </c>
      <c r="O146" s="58">
        <v>1.8</v>
      </c>
      <c r="P146" s="27">
        <v>0</v>
      </c>
      <c r="Q146" s="90">
        <f t="shared" si="26"/>
        <v>1</v>
      </c>
      <c r="R146" s="91">
        <f t="shared" si="27"/>
        <v>1</v>
      </c>
      <c r="S146" s="392">
        <f t="shared" si="32"/>
        <v>1</v>
      </c>
      <c r="T146" s="91">
        <f t="shared" si="33"/>
        <v>1</v>
      </c>
      <c r="U146" s="90">
        <f t="shared" si="36"/>
        <v>2</v>
      </c>
      <c r="V146" s="23">
        <v>0</v>
      </c>
      <c r="W146" s="11">
        <v>0</v>
      </c>
      <c r="X146" s="11">
        <v>0</v>
      </c>
      <c r="Y146" s="12">
        <v>0</v>
      </c>
      <c r="Z146" s="27">
        <v>0</v>
      </c>
      <c r="AA146" s="23">
        <v>80</v>
      </c>
      <c r="AB146" s="11">
        <v>2</v>
      </c>
      <c r="AC146" s="11">
        <v>0</v>
      </c>
      <c r="AD146" s="12">
        <v>4</v>
      </c>
      <c r="AE146" s="30">
        <v>0</v>
      </c>
      <c r="AF146" s="63">
        <f t="shared" si="28"/>
        <v>10.8</v>
      </c>
      <c r="AG146" s="34">
        <f t="shared" si="29"/>
        <v>0</v>
      </c>
      <c r="AH146" s="12">
        <f t="shared" si="30"/>
        <v>10.8</v>
      </c>
      <c r="AI146" s="75">
        <f t="shared" si="31"/>
        <v>10.8</v>
      </c>
      <c r="AJ146" s="406"/>
    </row>
    <row r="147" spans="1:36" x14ac:dyDescent="0.2">
      <c r="A147" s="9" t="s">
        <v>334</v>
      </c>
      <c r="B147" s="10" t="s">
        <v>14</v>
      </c>
      <c r="C147" s="10" t="s">
        <v>23</v>
      </c>
      <c r="D147" s="10" t="s">
        <v>780</v>
      </c>
      <c r="E147" s="10" t="s">
        <v>353</v>
      </c>
      <c r="F147" s="10" t="s">
        <v>354</v>
      </c>
      <c r="G147" s="10" t="s">
        <v>355</v>
      </c>
      <c r="H147" s="67">
        <v>6</v>
      </c>
      <c r="I147" s="57">
        <f t="shared" si="34"/>
        <v>99</v>
      </c>
      <c r="J147" s="57">
        <f t="shared" si="35"/>
        <v>99</v>
      </c>
      <c r="K147" s="404" t="s">
        <v>18</v>
      </c>
      <c r="L147" s="57">
        <v>1</v>
      </c>
      <c r="M147" s="57">
        <v>9</v>
      </c>
      <c r="N147" s="57">
        <v>0</v>
      </c>
      <c r="O147" s="58">
        <v>9</v>
      </c>
      <c r="P147" s="27">
        <v>0</v>
      </c>
      <c r="Q147" s="90">
        <f t="shared" si="26"/>
        <v>5</v>
      </c>
      <c r="R147" s="91">
        <f t="shared" si="27"/>
        <v>5</v>
      </c>
      <c r="S147" s="392">
        <f t="shared" si="32"/>
        <v>5</v>
      </c>
      <c r="T147" s="91">
        <f t="shared" si="33"/>
        <v>5</v>
      </c>
      <c r="U147" s="90">
        <f t="shared" si="36"/>
        <v>10</v>
      </c>
      <c r="V147" s="23">
        <v>108</v>
      </c>
      <c r="W147" s="11">
        <v>2</v>
      </c>
      <c r="X147" s="11">
        <v>0</v>
      </c>
      <c r="Y147" s="12">
        <v>9</v>
      </c>
      <c r="Z147" s="27">
        <v>0</v>
      </c>
      <c r="AA147" s="23">
        <v>0</v>
      </c>
      <c r="AB147" s="11">
        <v>0</v>
      </c>
      <c r="AC147" s="11">
        <v>0</v>
      </c>
      <c r="AD147" s="12">
        <v>0</v>
      </c>
      <c r="AE147" s="30">
        <v>0</v>
      </c>
      <c r="AF147" s="63">
        <f t="shared" si="28"/>
        <v>99</v>
      </c>
      <c r="AG147" s="34">
        <f t="shared" si="29"/>
        <v>99</v>
      </c>
      <c r="AH147" s="12">
        <f t="shared" si="30"/>
        <v>0</v>
      </c>
      <c r="AI147" s="75">
        <f t="shared" si="31"/>
        <v>99</v>
      </c>
      <c r="AJ147" s="406"/>
    </row>
    <row r="148" spans="1:36" x14ac:dyDescent="0.2">
      <c r="A148" s="9" t="s">
        <v>425</v>
      </c>
      <c r="B148" s="10" t="s">
        <v>14</v>
      </c>
      <c r="C148" s="10" t="s">
        <v>103</v>
      </c>
      <c r="D148" s="10" t="s">
        <v>780</v>
      </c>
      <c r="E148" s="117" t="s">
        <v>575</v>
      </c>
      <c r="F148" s="10" t="s">
        <v>562</v>
      </c>
      <c r="G148" s="10" t="s">
        <v>563</v>
      </c>
      <c r="H148" s="67">
        <v>6</v>
      </c>
      <c r="I148" s="57">
        <f t="shared" si="34"/>
        <v>40.5</v>
      </c>
      <c r="J148" s="57">
        <f t="shared" si="35"/>
        <v>40.5</v>
      </c>
      <c r="K148" s="404" t="s">
        <v>18</v>
      </c>
      <c r="L148" s="57">
        <v>1</v>
      </c>
      <c r="M148" s="57">
        <v>13.5</v>
      </c>
      <c r="N148" s="57">
        <v>0</v>
      </c>
      <c r="O148" s="58">
        <v>4.5</v>
      </c>
      <c r="P148" s="27">
        <v>0</v>
      </c>
      <c r="Q148" s="90">
        <f t="shared" si="26"/>
        <v>7.5</v>
      </c>
      <c r="R148" s="91">
        <f t="shared" si="27"/>
        <v>2.5</v>
      </c>
      <c r="S148" s="392">
        <f t="shared" si="32"/>
        <v>7.5</v>
      </c>
      <c r="T148" s="91">
        <f t="shared" si="33"/>
        <v>2.5</v>
      </c>
      <c r="U148" s="90">
        <f t="shared" si="36"/>
        <v>10</v>
      </c>
      <c r="V148" s="23">
        <v>75</v>
      </c>
      <c r="W148" s="11">
        <v>2</v>
      </c>
      <c r="X148" s="11">
        <v>0</v>
      </c>
      <c r="Y148" s="12">
        <v>3</v>
      </c>
      <c r="Z148" s="27">
        <v>0</v>
      </c>
      <c r="AA148" s="23">
        <v>0</v>
      </c>
      <c r="AB148" s="11">
        <v>0</v>
      </c>
      <c r="AC148" s="11">
        <v>0</v>
      </c>
      <c r="AD148" s="12">
        <v>0</v>
      </c>
      <c r="AE148" s="30">
        <v>0</v>
      </c>
      <c r="AF148" s="63">
        <f t="shared" si="28"/>
        <v>40.5</v>
      </c>
      <c r="AG148" s="34">
        <f t="shared" si="29"/>
        <v>40.5</v>
      </c>
      <c r="AH148" s="12">
        <f t="shared" si="30"/>
        <v>0</v>
      </c>
      <c r="AI148" s="75">
        <f t="shared" si="31"/>
        <v>40.5</v>
      </c>
      <c r="AJ148" s="406"/>
    </row>
    <row r="149" spans="1:36" x14ac:dyDescent="0.2">
      <c r="A149" s="9" t="s">
        <v>79</v>
      </c>
      <c r="B149" s="10" t="s">
        <v>14</v>
      </c>
      <c r="C149" s="10" t="s">
        <v>27</v>
      </c>
      <c r="D149" s="10" t="s">
        <v>780</v>
      </c>
      <c r="E149" s="10" t="s">
        <v>95</v>
      </c>
      <c r="F149" s="10" t="s">
        <v>96</v>
      </c>
      <c r="G149" s="10" t="s">
        <v>97</v>
      </c>
      <c r="H149" s="67">
        <v>6</v>
      </c>
      <c r="I149" s="57">
        <f t="shared" si="34"/>
        <v>54</v>
      </c>
      <c r="J149" s="57">
        <f t="shared" si="35"/>
        <v>54</v>
      </c>
      <c r="K149" s="404" t="s">
        <v>18</v>
      </c>
      <c r="L149" s="57">
        <v>1</v>
      </c>
      <c r="M149" s="57">
        <v>13.5</v>
      </c>
      <c r="N149" s="57">
        <v>0</v>
      </c>
      <c r="O149" s="58">
        <v>4.5</v>
      </c>
      <c r="P149" s="27">
        <v>0</v>
      </c>
      <c r="Q149" s="90">
        <f t="shared" si="26"/>
        <v>7.5</v>
      </c>
      <c r="R149" s="91">
        <f t="shared" si="27"/>
        <v>2.5</v>
      </c>
      <c r="S149" s="392">
        <f t="shared" si="32"/>
        <v>7.5</v>
      </c>
      <c r="T149" s="91">
        <f t="shared" si="33"/>
        <v>2.5</v>
      </c>
      <c r="U149" s="90">
        <f t="shared" si="36"/>
        <v>10</v>
      </c>
      <c r="V149" s="23">
        <v>90</v>
      </c>
      <c r="W149" s="11">
        <v>2</v>
      </c>
      <c r="X149" s="11">
        <v>0</v>
      </c>
      <c r="Y149" s="12">
        <v>6</v>
      </c>
      <c r="Z149" s="27">
        <v>0</v>
      </c>
      <c r="AA149" s="23">
        <v>0</v>
      </c>
      <c r="AB149" s="11">
        <v>0</v>
      </c>
      <c r="AC149" s="11">
        <v>0</v>
      </c>
      <c r="AD149" s="12">
        <v>0</v>
      </c>
      <c r="AE149" s="30">
        <v>0</v>
      </c>
      <c r="AF149" s="63">
        <f t="shared" si="28"/>
        <v>54</v>
      </c>
      <c r="AG149" s="34">
        <f t="shared" si="29"/>
        <v>54</v>
      </c>
      <c r="AH149" s="12">
        <f t="shared" si="30"/>
        <v>0</v>
      </c>
      <c r="AI149" s="75">
        <f t="shared" si="31"/>
        <v>54</v>
      </c>
      <c r="AJ149" s="406"/>
    </row>
    <row r="150" spans="1:36" x14ac:dyDescent="0.2">
      <c r="A150" s="9" t="s">
        <v>79</v>
      </c>
      <c r="B150" s="10" t="s">
        <v>14</v>
      </c>
      <c r="C150" s="10" t="s">
        <v>19</v>
      </c>
      <c r="D150" s="10" t="s">
        <v>780</v>
      </c>
      <c r="E150" s="10" t="s">
        <v>98</v>
      </c>
      <c r="F150" s="10" t="s">
        <v>82</v>
      </c>
      <c r="G150" s="10" t="s">
        <v>83</v>
      </c>
      <c r="H150" s="67">
        <v>6</v>
      </c>
      <c r="I150" s="57">
        <f t="shared" si="34"/>
        <v>117</v>
      </c>
      <c r="J150" s="57">
        <f t="shared" si="35"/>
        <v>117</v>
      </c>
      <c r="K150" s="404" t="s">
        <v>84</v>
      </c>
      <c r="L150" s="57">
        <v>1</v>
      </c>
      <c r="M150" s="57">
        <v>9</v>
      </c>
      <c r="N150" s="57">
        <v>0</v>
      </c>
      <c r="O150" s="58">
        <v>9</v>
      </c>
      <c r="P150" s="27">
        <v>0</v>
      </c>
      <c r="Q150" s="90">
        <f t="shared" si="26"/>
        <v>5</v>
      </c>
      <c r="R150" s="91">
        <f t="shared" si="27"/>
        <v>5</v>
      </c>
      <c r="S150" s="392">
        <f t="shared" si="32"/>
        <v>5</v>
      </c>
      <c r="T150" s="91">
        <f t="shared" si="33"/>
        <v>5</v>
      </c>
      <c r="U150" s="90">
        <f t="shared" si="36"/>
        <v>10</v>
      </c>
      <c r="V150" s="23">
        <v>60</v>
      </c>
      <c r="W150" s="11">
        <v>1</v>
      </c>
      <c r="X150" s="11">
        <v>0</v>
      </c>
      <c r="Y150" s="12">
        <v>4</v>
      </c>
      <c r="Z150" s="27">
        <v>0</v>
      </c>
      <c r="AA150" s="23">
        <v>90</v>
      </c>
      <c r="AB150" s="11">
        <v>2</v>
      </c>
      <c r="AC150" s="11">
        <v>0</v>
      </c>
      <c r="AD150" s="12">
        <v>6</v>
      </c>
      <c r="AE150" s="30">
        <v>0</v>
      </c>
      <c r="AF150" s="63">
        <f t="shared" si="28"/>
        <v>117</v>
      </c>
      <c r="AG150" s="34">
        <f t="shared" si="29"/>
        <v>45</v>
      </c>
      <c r="AH150" s="12">
        <f t="shared" si="30"/>
        <v>72</v>
      </c>
      <c r="AI150" s="75">
        <f t="shared" si="31"/>
        <v>117</v>
      </c>
      <c r="AJ150" s="406"/>
    </row>
    <row r="151" spans="1:36" x14ac:dyDescent="0.2">
      <c r="A151" s="9" t="s">
        <v>245</v>
      </c>
      <c r="B151" s="10" t="s">
        <v>14</v>
      </c>
      <c r="C151" s="10" t="s">
        <v>27</v>
      </c>
      <c r="D151" s="10" t="s">
        <v>780</v>
      </c>
      <c r="E151" s="116" t="s">
        <v>576</v>
      </c>
      <c r="F151" s="10" t="s">
        <v>559</v>
      </c>
      <c r="G151" s="10" t="s">
        <v>560</v>
      </c>
      <c r="H151" s="67">
        <v>6</v>
      </c>
      <c r="I151" s="57">
        <f t="shared" si="34"/>
        <v>49.5</v>
      </c>
      <c r="J151" s="57">
        <f t="shared" si="35"/>
        <v>49.5</v>
      </c>
      <c r="K151" s="404" t="s">
        <v>84</v>
      </c>
      <c r="L151" s="57">
        <v>1</v>
      </c>
      <c r="M151" s="57">
        <v>13.5</v>
      </c>
      <c r="N151" s="57">
        <v>0</v>
      </c>
      <c r="O151" s="58">
        <v>4.5</v>
      </c>
      <c r="P151" s="27">
        <v>0</v>
      </c>
      <c r="Q151" s="90">
        <f t="shared" si="26"/>
        <v>7.5</v>
      </c>
      <c r="R151" s="91">
        <f t="shared" si="27"/>
        <v>2.5</v>
      </c>
      <c r="S151" s="392">
        <f t="shared" si="32"/>
        <v>7.5</v>
      </c>
      <c r="T151" s="91">
        <f t="shared" si="33"/>
        <v>2.5</v>
      </c>
      <c r="U151" s="90">
        <f t="shared" si="36"/>
        <v>10</v>
      </c>
      <c r="V151" s="23">
        <v>90</v>
      </c>
      <c r="W151" s="11">
        <v>2</v>
      </c>
      <c r="X151" s="11">
        <v>0</v>
      </c>
      <c r="Y151" s="12">
        <v>5</v>
      </c>
      <c r="Z151" s="27">
        <v>0</v>
      </c>
      <c r="AA151" s="23">
        <v>0</v>
      </c>
      <c r="AB151" s="11">
        <v>0</v>
      </c>
      <c r="AC151" s="11">
        <v>0</v>
      </c>
      <c r="AD151" s="12">
        <v>0</v>
      </c>
      <c r="AE151" s="30">
        <v>0</v>
      </c>
      <c r="AF151" s="63">
        <f t="shared" si="28"/>
        <v>49.5</v>
      </c>
      <c r="AG151" s="34">
        <f t="shared" si="29"/>
        <v>49.5</v>
      </c>
      <c r="AH151" s="12">
        <f t="shared" si="30"/>
        <v>0</v>
      </c>
      <c r="AI151" s="75">
        <f t="shared" si="31"/>
        <v>49.5</v>
      </c>
      <c r="AJ151" s="406"/>
    </row>
    <row r="152" spans="1:36" x14ac:dyDescent="0.2">
      <c r="A152" s="9" t="s">
        <v>245</v>
      </c>
      <c r="B152" s="10" t="s">
        <v>80</v>
      </c>
      <c r="C152" s="10" t="s">
        <v>27</v>
      </c>
      <c r="D152" s="10" t="s">
        <v>780</v>
      </c>
      <c r="E152" s="10" t="s">
        <v>256</v>
      </c>
      <c r="F152" s="10" t="s">
        <v>257</v>
      </c>
      <c r="G152" s="10" t="s">
        <v>258</v>
      </c>
      <c r="H152" s="67">
        <v>6</v>
      </c>
      <c r="I152" s="57">
        <f t="shared" si="34"/>
        <v>27</v>
      </c>
      <c r="J152" s="57">
        <f t="shared" si="35"/>
        <v>27</v>
      </c>
      <c r="K152" s="404" t="s">
        <v>18</v>
      </c>
      <c r="L152" s="57">
        <v>1</v>
      </c>
      <c r="M152" s="57">
        <v>9</v>
      </c>
      <c r="N152" s="57">
        <v>0</v>
      </c>
      <c r="O152" s="58">
        <v>9</v>
      </c>
      <c r="P152" s="27">
        <v>0</v>
      </c>
      <c r="Q152" s="90">
        <f t="shared" si="26"/>
        <v>5</v>
      </c>
      <c r="R152" s="91">
        <f t="shared" si="27"/>
        <v>5</v>
      </c>
      <c r="S152" s="392">
        <f t="shared" si="32"/>
        <v>5</v>
      </c>
      <c r="T152" s="91">
        <f t="shared" si="33"/>
        <v>5</v>
      </c>
      <c r="U152" s="90">
        <f t="shared" si="36"/>
        <v>10</v>
      </c>
      <c r="V152" s="23">
        <v>30</v>
      </c>
      <c r="W152" s="11">
        <v>1</v>
      </c>
      <c r="X152" s="11">
        <v>0</v>
      </c>
      <c r="Y152" s="12">
        <v>2</v>
      </c>
      <c r="Z152" s="27">
        <v>0</v>
      </c>
      <c r="AA152" s="23">
        <v>0</v>
      </c>
      <c r="AB152" s="11">
        <v>0</v>
      </c>
      <c r="AC152" s="11">
        <v>0</v>
      </c>
      <c r="AD152" s="12">
        <v>0</v>
      </c>
      <c r="AE152" s="30">
        <v>0</v>
      </c>
      <c r="AF152" s="63">
        <f t="shared" si="28"/>
        <v>27</v>
      </c>
      <c r="AG152" s="34">
        <f t="shared" si="29"/>
        <v>27</v>
      </c>
      <c r="AH152" s="12">
        <f t="shared" si="30"/>
        <v>0</v>
      </c>
      <c r="AI152" s="75">
        <f t="shared" si="31"/>
        <v>27</v>
      </c>
      <c r="AJ152" s="406"/>
    </row>
    <row r="153" spans="1:36" x14ac:dyDescent="0.2">
      <c r="A153" s="9" t="s">
        <v>180</v>
      </c>
      <c r="B153" s="10" t="s">
        <v>80</v>
      </c>
      <c r="C153" s="10" t="s">
        <v>27</v>
      </c>
      <c r="D153" s="10" t="s">
        <v>780</v>
      </c>
      <c r="E153" s="10" t="s">
        <v>190</v>
      </c>
      <c r="F153" s="10" t="s">
        <v>191</v>
      </c>
      <c r="G153" s="10" t="s">
        <v>192</v>
      </c>
      <c r="H153" s="67">
        <v>6</v>
      </c>
      <c r="I153" s="57">
        <f t="shared" si="34"/>
        <v>22.5</v>
      </c>
      <c r="J153" s="57">
        <f t="shared" si="35"/>
        <v>22.5</v>
      </c>
      <c r="K153" s="404" t="s">
        <v>18</v>
      </c>
      <c r="L153" s="57">
        <v>1</v>
      </c>
      <c r="M153" s="57">
        <v>13.5</v>
      </c>
      <c r="N153" s="57">
        <v>0</v>
      </c>
      <c r="O153" s="58">
        <v>4.5</v>
      </c>
      <c r="P153" s="27">
        <v>0</v>
      </c>
      <c r="Q153" s="90">
        <f t="shared" si="26"/>
        <v>7.5</v>
      </c>
      <c r="R153" s="91">
        <f t="shared" si="27"/>
        <v>2.5</v>
      </c>
      <c r="S153" s="392">
        <f t="shared" si="32"/>
        <v>7.5</v>
      </c>
      <c r="T153" s="91">
        <f t="shared" si="33"/>
        <v>2.5</v>
      </c>
      <c r="U153" s="90">
        <f t="shared" si="36"/>
        <v>10</v>
      </c>
      <c r="V153" s="23">
        <v>30</v>
      </c>
      <c r="W153" s="11">
        <v>1</v>
      </c>
      <c r="X153" s="11">
        <v>0</v>
      </c>
      <c r="Y153" s="12">
        <v>2</v>
      </c>
      <c r="Z153" s="27">
        <v>0</v>
      </c>
      <c r="AA153" s="23">
        <v>0</v>
      </c>
      <c r="AB153" s="11">
        <v>0</v>
      </c>
      <c r="AC153" s="11">
        <v>0</v>
      </c>
      <c r="AD153" s="12">
        <v>0</v>
      </c>
      <c r="AE153" s="30">
        <v>0</v>
      </c>
      <c r="AF153" s="63">
        <f t="shared" si="28"/>
        <v>22.5</v>
      </c>
      <c r="AG153" s="34">
        <f t="shared" si="29"/>
        <v>22.5</v>
      </c>
      <c r="AH153" s="12">
        <f t="shared" si="30"/>
        <v>0</v>
      </c>
      <c r="AI153" s="75">
        <f t="shared" si="31"/>
        <v>22.5</v>
      </c>
      <c r="AJ153" s="406"/>
    </row>
    <row r="154" spans="1:36" x14ac:dyDescent="0.2">
      <c r="A154" s="9" t="s">
        <v>180</v>
      </c>
      <c r="B154" s="10" t="s">
        <v>80</v>
      </c>
      <c r="C154" s="10" t="s">
        <v>61</v>
      </c>
      <c r="D154" s="10" t="s">
        <v>780</v>
      </c>
      <c r="E154" s="10" t="s">
        <v>193</v>
      </c>
      <c r="F154" s="10" t="s">
        <v>194</v>
      </c>
      <c r="G154" s="10" t="s">
        <v>195</v>
      </c>
      <c r="H154" s="67">
        <v>6</v>
      </c>
      <c r="I154" s="57">
        <f t="shared" si="34"/>
        <v>27</v>
      </c>
      <c r="J154" s="57">
        <f t="shared" si="35"/>
        <v>27</v>
      </c>
      <c r="K154" s="404" t="s">
        <v>18</v>
      </c>
      <c r="L154" s="57">
        <v>1</v>
      </c>
      <c r="M154" s="57">
        <v>13.5</v>
      </c>
      <c r="N154" s="57">
        <v>0</v>
      </c>
      <c r="O154" s="58">
        <v>4.5</v>
      </c>
      <c r="P154" s="27">
        <v>0</v>
      </c>
      <c r="Q154" s="90">
        <f t="shared" si="26"/>
        <v>7.5</v>
      </c>
      <c r="R154" s="91">
        <f t="shared" si="27"/>
        <v>2.5</v>
      </c>
      <c r="S154" s="392">
        <f t="shared" si="32"/>
        <v>7.5</v>
      </c>
      <c r="T154" s="91">
        <f t="shared" si="33"/>
        <v>2.5</v>
      </c>
      <c r="U154" s="90">
        <f t="shared" si="36"/>
        <v>10</v>
      </c>
      <c r="V154" s="23">
        <v>0</v>
      </c>
      <c r="W154" s="11">
        <v>0</v>
      </c>
      <c r="X154" s="11">
        <v>0</v>
      </c>
      <c r="Y154" s="12">
        <v>0</v>
      </c>
      <c r="Z154" s="27">
        <v>0</v>
      </c>
      <c r="AA154" s="23">
        <v>27</v>
      </c>
      <c r="AB154" s="11">
        <v>1</v>
      </c>
      <c r="AC154" s="11">
        <v>0</v>
      </c>
      <c r="AD154" s="12">
        <v>3</v>
      </c>
      <c r="AE154" s="30">
        <v>0</v>
      </c>
      <c r="AF154" s="63">
        <f t="shared" si="28"/>
        <v>27</v>
      </c>
      <c r="AG154" s="34">
        <f t="shared" si="29"/>
        <v>0</v>
      </c>
      <c r="AH154" s="12">
        <f t="shared" si="30"/>
        <v>27</v>
      </c>
      <c r="AI154" s="75">
        <f t="shared" si="31"/>
        <v>27</v>
      </c>
      <c r="AJ154" s="406"/>
    </row>
    <row r="155" spans="1:36" x14ac:dyDescent="0.2">
      <c r="A155" s="9" t="s">
        <v>180</v>
      </c>
      <c r="B155" s="10" t="s">
        <v>80</v>
      </c>
      <c r="C155" s="10" t="s">
        <v>61</v>
      </c>
      <c r="D155" s="10" t="s">
        <v>780</v>
      </c>
      <c r="E155" s="10" t="s">
        <v>196</v>
      </c>
      <c r="F155" s="10" t="s">
        <v>197</v>
      </c>
      <c r="G155" s="10" t="s">
        <v>198</v>
      </c>
      <c r="H155" s="67">
        <v>6</v>
      </c>
      <c r="I155" s="57">
        <f t="shared" si="34"/>
        <v>27</v>
      </c>
      <c r="J155" s="57">
        <f t="shared" si="35"/>
        <v>27</v>
      </c>
      <c r="K155" s="404" t="s">
        <v>18</v>
      </c>
      <c r="L155" s="57">
        <v>1</v>
      </c>
      <c r="M155" s="57">
        <v>13.5</v>
      </c>
      <c r="N155" s="57">
        <v>0</v>
      </c>
      <c r="O155" s="58">
        <v>4.5</v>
      </c>
      <c r="P155" s="27">
        <v>0</v>
      </c>
      <c r="Q155" s="90">
        <f t="shared" si="26"/>
        <v>7.5</v>
      </c>
      <c r="R155" s="91">
        <f t="shared" si="27"/>
        <v>2.5</v>
      </c>
      <c r="S155" s="392">
        <f t="shared" si="32"/>
        <v>7.5</v>
      </c>
      <c r="T155" s="91">
        <f t="shared" si="33"/>
        <v>2.5</v>
      </c>
      <c r="U155" s="90">
        <f t="shared" si="36"/>
        <v>10</v>
      </c>
      <c r="V155" s="23">
        <v>0</v>
      </c>
      <c r="W155" s="11">
        <v>0</v>
      </c>
      <c r="X155" s="11">
        <v>0</v>
      </c>
      <c r="Y155" s="12">
        <v>0</v>
      </c>
      <c r="Z155" s="27">
        <v>0</v>
      </c>
      <c r="AA155" s="23">
        <v>45</v>
      </c>
      <c r="AB155" s="11">
        <v>1</v>
      </c>
      <c r="AC155" s="11">
        <v>0</v>
      </c>
      <c r="AD155" s="12">
        <v>3</v>
      </c>
      <c r="AE155" s="30">
        <v>0</v>
      </c>
      <c r="AF155" s="63">
        <f t="shared" si="28"/>
        <v>27</v>
      </c>
      <c r="AG155" s="34">
        <f t="shared" si="29"/>
        <v>0</v>
      </c>
      <c r="AH155" s="12">
        <f t="shared" si="30"/>
        <v>27</v>
      </c>
      <c r="AI155" s="75">
        <f t="shared" si="31"/>
        <v>27</v>
      </c>
      <c r="AJ155" s="406"/>
    </row>
    <row r="156" spans="1:36" x14ac:dyDescent="0.2">
      <c r="A156" s="9" t="s">
        <v>122</v>
      </c>
      <c r="B156" s="10" t="s">
        <v>80</v>
      </c>
      <c r="C156" s="10" t="s">
        <v>27</v>
      </c>
      <c r="D156" s="10" t="s">
        <v>780</v>
      </c>
      <c r="E156" s="10" t="s">
        <v>130</v>
      </c>
      <c r="F156" s="10" t="s">
        <v>131</v>
      </c>
      <c r="G156" s="10" t="s">
        <v>132</v>
      </c>
      <c r="H156" s="67">
        <v>6</v>
      </c>
      <c r="I156" s="57">
        <f t="shared" si="34"/>
        <v>27</v>
      </c>
      <c r="J156" s="57">
        <f t="shared" si="35"/>
        <v>27</v>
      </c>
      <c r="K156" s="404" t="s">
        <v>18</v>
      </c>
      <c r="L156" s="57">
        <v>1</v>
      </c>
      <c r="M156" s="57">
        <v>9</v>
      </c>
      <c r="N156" s="57">
        <v>0</v>
      </c>
      <c r="O156" s="58">
        <v>9</v>
      </c>
      <c r="P156" s="27">
        <v>0</v>
      </c>
      <c r="Q156" s="90">
        <f t="shared" si="26"/>
        <v>5</v>
      </c>
      <c r="R156" s="91">
        <f t="shared" si="27"/>
        <v>5</v>
      </c>
      <c r="S156" s="392">
        <f t="shared" si="32"/>
        <v>5</v>
      </c>
      <c r="T156" s="91">
        <f t="shared" si="33"/>
        <v>5</v>
      </c>
      <c r="U156" s="90">
        <f t="shared" si="36"/>
        <v>10</v>
      </c>
      <c r="V156" s="23">
        <v>30</v>
      </c>
      <c r="W156" s="11">
        <v>1</v>
      </c>
      <c r="X156" s="11">
        <v>0</v>
      </c>
      <c r="Y156" s="12">
        <v>2</v>
      </c>
      <c r="Z156" s="27">
        <v>0</v>
      </c>
      <c r="AA156" s="23">
        <v>0</v>
      </c>
      <c r="AB156" s="11">
        <v>0</v>
      </c>
      <c r="AC156" s="11">
        <v>0</v>
      </c>
      <c r="AD156" s="12">
        <v>0</v>
      </c>
      <c r="AE156" s="30">
        <v>0</v>
      </c>
      <c r="AF156" s="63">
        <f t="shared" si="28"/>
        <v>27</v>
      </c>
      <c r="AG156" s="34">
        <f t="shared" si="29"/>
        <v>27</v>
      </c>
      <c r="AH156" s="12">
        <f t="shared" si="30"/>
        <v>0</v>
      </c>
      <c r="AI156" s="75">
        <f t="shared" si="31"/>
        <v>27</v>
      </c>
      <c r="AJ156" s="406"/>
    </row>
    <row r="157" spans="1:36" x14ac:dyDescent="0.2">
      <c r="A157" s="9" t="s">
        <v>180</v>
      </c>
      <c r="B157" s="10" t="s">
        <v>80</v>
      </c>
      <c r="C157" s="10" t="s">
        <v>43</v>
      </c>
      <c r="D157" s="10" t="s">
        <v>780</v>
      </c>
      <c r="E157" s="10" t="s">
        <v>199</v>
      </c>
      <c r="F157" s="10" t="s">
        <v>200</v>
      </c>
      <c r="G157" s="10" t="s">
        <v>201</v>
      </c>
      <c r="H157" s="67">
        <v>6</v>
      </c>
      <c r="I157" s="57">
        <f t="shared" si="34"/>
        <v>36</v>
      </c>
      <c r="J157" s="57">
        <f t="shared" si="35"/>
        <v>36</v>
      </c>
      <c r="K157" s="404" t="s">
        <v>18</v>
      </c>
      <c r="L157" s="57">
        <v>1</v>
      </c>
      <c r="M157" s="57">
        <v>9</v>
      </c>
      <c r="N157" s="57">
        <v>0</v>
      </c>
      <c r="O157" s="58">
        <v>9</v>
      </c>
      <c r="P157" s="27">
        <v>0</v>
      </c>
      <c r="Q157" s="90">
        <f t="shared" si="26"/>
        <v>5</v>
      </c>
      <c r="R157" s="91">
        <f t="shared" si="27"/>
        <v>5</v>
      </c>
      <c r="S157" s="392">
        <f t="shared" si="32"/>
        <v>5</v>
      </c>
      <c r="T157" s="91">
        <f t="shared" si="33"/>
        <v>5</v>
      </c>
      <c r="U157" s="90">
        <f t="shared" si="36"/>
        <v>10</v>
      </c>
      <c r="V157" s="23">
        <v>0</v>
      </c>
      <c r="W157" s="11">
        <v>0</v>
      </c>
      <c r="X157" s="11">
        <v>0</v>
      </c>
      <c r="Y157" s="12">
        <v>0</v>
      </c>
      <c r="Z157" s="27">
        <v>0</v>
      </c>
      <c r="AA157" s="23">
        <v>24</v>
      </c>
      <c r="AB157" s="11">
        <v>2</v>
      </c>
      <c r="AC157" s="11">
        <v>0</v>
      </c>
      <c r="AD157" s="12">
        <v>2</v>
      </c>
      <c r="AE157" s="30">
        <v>0</v>
      </c>
      <c r="AF157" s="63">
        <f t="shared" si="28"/>
        <v>36</v>
      </c>
      <c r="AG157" s="34">
        <f t="shared" si="29"/>
        <v>0</v>
      </c>
      <c r="AH157" s="12">
        <f t="shared" si="30"/>
        <v>36</v>
      </c>
      <c r="AI157" s="75">
        <f t="shared" si="31"/>
        <v>36</v>
      </c>
      <c r="AJ157" s="406"/>
    </row>
    <row r="158" spans="1:36" x14ac:dyDescent="0.2">
      <c r="A158" s="9" t="s">
        <v>180</v>
      </c>
      <c r="B158" s="10" t="s">
        <v>80</v>
      </c>
      <c r="C158" s="10" t="s">
        <v>43</v>
      </c>
      <c r="D158" s="10" t="s">
        <v>780</v>
      </c>
      <c r="E158" s="10" t="s">
        <v>202</v>
      </c>
      <c r="F158" s="10" t="s">
        <v>203</v>
      </c>
      <c r="G158" s="10" t="s">
        <v>204</v>
      </c>
      <c r="H158" s="67">
        <v>6</v>
      </c>
      <c r="I158" s="57">
        <f t="shared" si="34"/>
        <v>22.5</v>
      </c>
      <c r="J158" s="57">
        <f t="shared" si="35"/>
        <v>22.5</v>
      </c>
      <c r="K158" s="404" t="s">
        <v>18</v>
      </c>
      <c r="L158" s="57">
        <v>1</v>
      </c>
      <c r="M158" s="57">
        <v>13.5</v>
      </c>
      <c r="N158" s="57">
        <v>0</v>
      </c>
      <c r="O158" s="58">
        <v>4.5</v>
      </c>
      <c r="P158" s="27">
        <v>0</v>
      </c>
      <c r="Q158" s="90">
        <f t="shared" si="26"/>
        <v>7.5</v>
      </c>
      <c r="R158" s="91">
        <f t="shared" si="27"/>
        <v>2.5</v>
      </c>
      <c r="S158" s="392">
        <f t="shared" si="32"/>
        <v>7.5</v>
      </c>
      <c r="T158" s="91">
        <f t="shared" si="33"/>
        <v>2.5</v>
      </c>
      <c r="U158" s="90">
        <f t="shared" si="36"/>
        <v>10</v>
      </c>
      <c r="V158" s="23">
        <v>0</v>
      </c>
      <c r="W158" s="11">
        <v>0</v>
      </c>
      <c r="X158" s="11">
        <v>0</v>
      </c>
      <c r="Y158" s="12">
        <v>0</v>
      </c>
      <c r="Z158" s="27">
        <v>0</v>
      </c>
      <c r="AA158" s="23">
        <v>24</v>
      </c>
      <c r="AB158" s="11">
        <v>1</v>
      </c>
      <c r="AC158" s="11">
        <v>0</v>
      </c>
      <c r="AD158" s="12">
        <v>2</v>
      </c>
      <c r="AE158" s="30">
        <v>0</v>
      </c>
      <c r="AF158" s="63">
        <f t="shared" si="28"/>
        <v>22.5</v>
      </c>
      <c r="AG158" s="34">
        <f t="shared" si="29"/>
        <v>0</v>
      </c>
      <c r="AH158" s="12">
        <f t="shared" si="30"/>
        <v>22.5</v>
      </c>
      <c r="AI158" s="75">
        <f t="shared" si="31"/>
        <v>22.5</v>
      </c>
      <c r="AJ158" s="406"/>
    </row>
    <row r="159" spans="1:36" x14ac:dyDescent="0.2">
      <c r="A159" s="9" t="s">
        <v>180</v>
      </c>
      <c r="B159" s="10" t="s">
        <v>80</v>
      </c>
      <c r="C159" s="10" t="s">
        <v>43</v>
      </c>
      <c r="D159" s="10" t="s">
        <v>780</v>
      </c>
      <c r="E159" s="10" t="s">
        <v>205</v>
      </c>
      <c r="F159" s="10" t="s">
        <v>206</v>
      </c>
      <c r="G159" s="10" t="s">
        <v>207</v>
      </c>
      <c r="H159" s="67">
        <v>6</v>
      </c>
      <c r="I159" s="57">
        <f t="shared" si="34"/>
        <v>22.5</v>
      </c>
      <c r="J159" s="57">
        <f t="shared" si="35"/>
        <v>22.5</v>
      </c>
      <c r="K159" s="404" t="s">
        <v>18</v>
      </c>
      <c r="L159" s="57">
        <v>1</v>
      </c>
      <c r="M159" s="57">
        <v>13.5</v>
      </c>
      <c r="N159" s="57">
        <v>0</v>
      </c>
      <c r="O159" s="58">
        <v>4.5</v>
      </c>
      <c r="P159" s="27">
        <v>0</v>
      </c>
      <c r="Q159" s="90">
        <f t="shared" si="26"/>
        <v>7.5</v>
      </c>
      <c r="R159" s="91">
        <f t="shared" si="27"/>
        <v>2.5</v>
      </c>
      <c r="S159" s="392">
        <f t="shared" si="32"/>
        <v>7.5</v>
      </c>
      <c r="T159" s="91">
        <f t="shared" si="33"/>
        <v>2.5</v>
      </c>
      <c r="U159" s="90">
        <f t="shared" si="36"/>
        <v>10</v>
      </c>
      <c r="V159" s="23">
        <v>0</v>
      </c>
      <c r="W159" s="11">
        <v>0</v>
      </c>
      <c r="X159" s="11">
        <v>0</v>
      </c>
      <c r="Y159" s="12">
        <v>0</v>
      </c>
      <c r="Z159" s="27">
        <v>0</v>
      </c>
      <c r="AA159" s="23">
        <v>24</v>
      </c>
      <c r="AB159" s="11">
        <v>1</v>
      </c>
      <c r="AC159" s="11">
        <v>0</v>
      </c>
      <c r="AD159" s="12">
        <v>2</v>
      </c>
      <c r="AE159" s="30">
        <v>0</v>
      </c>
      <c r="AF159" s="63">
        <f t="shared" si="28"/>
        <v>22.5</v>
      </c>
      <c r="AG159" s="34">
        <f t="shared" si="29"/>
        <v>0</v>
      </c>
      <c r="AH159" s="12">
        <f t="shared" si="30"/>
        <v>22.5</v>
      </c>
      <c r="AI159" s="75">
        <f t="shared" si="31"/>
        <v>22.5</v>
      </c>
      <c r="AJ159" s="406"/>
    </row>
    <row r="160" spans="1:36" x14ac:dyDescent="0.2">
      <c r="A160" s="9" t="s">
        <v>180</v>
      </c>
      <c r="B160" s="10" t="s">
        <v>80</v>
      </c>
      <c r="C160" s="10" t="s">
        <v>27</v>
      </c>
      <c r="D160" s="10" t="s">
        <v>780</v>
      </c>
      <c r="E160" s="10" t="s">
        <v>208</v>
      </c>
      <c r="F160" s="10" t="s">
        <v>209</v>
      </c>
      <c r="G160" s="10" t="s">
        <v>210</v>
      </c>
      <c r="H160" s="67">
        <v>6</v>
      </c>
      <c r="I160" s="57">
        <f t="shared" si="34"/>
        <v>27</v>
      </c>
      <c r="J160" s="57">
        <f t="shared" si="35"/>
        <v>27</v>
      </c>
      <c r="K160" s="404" t="s">
        <v>18</v>
      </c>
      <c r="L160" s="57">
        <v>1</v>
      </c>
      <c r="M160" s="57">
        <v>13.5</v>
      </c>
      <c r="N160" s="57">
        <v>0</v>
      </c>
      <c r="O160" s="58">
        <v>4.5</v>
      </c>
      <c r="P160" s="27">
        <v>0</v>
      </c>
      <c r="Q160" s="90">
        <f t="shared" si="26"/>
        <v>7.5</v>
      </c>
      <c r="R160" s="91">
        <f t="shared" si="27"/>
        <v>2.5</v>
      </c>
      <c r="S160" s="392">
        <f t="shared" si="32"/>
        <v>7.5</v>
      </c>
      <c r="T160" s="91">
        <f t="shared" si="33"/>
        <v>2.5</v>
      </c>
      <c r="U160" s="90">
        <f t="shared" si="36"/>
        <v>10</v>
      </c>
      <c r="V160" s="23">
        <v>36</v>
      </c>
      <c r="W160" s="11">
        <v>1</v>
      </c>
      <c r="X160" s="11">
        <v>0</v>
      </c>
      <c r="Y160" s="12">
        <v>3</v>
      </c>
      <c r="Z160" s="27">
        <v>0</v>
      </c>
      <c r="AA160" s="23">
        <v>0</v>
      </c>
      <c r="AB160" s="11">
        <v>0</v>
      </c>
      <c r="AC160" s="11">
        <v>0</v>
      </c>
      <c r="AD160" s="12">
        <v>0</v>
      </c>
      <c r="AE160" s="30">
        <v>0</v>
      </c>
      <c r="AF160" s="63">
        <f t="shared" si="28"/>
        <v>27</v>
      </c>
      <c r="AG160" s="34">
        <f t="shared" si="29"/>
        <v>27</v>
      </c>
      <c r="AH160" s="12">
        <f t="shared" si="30"/>
        <v>0</v>
      </c>
      <c r="AI160" s="75">
        <f t="shared" si="31"/>
        <v>27</v>
      </c>
      <c r="AJ160" s="406"/>
    </row>
    <row r="161" spans="1:39" x14ac:dyDescent="0.2">
      <c r="A161" s="9" t="s">
        <v>180</v>
      </c>
      <c r="B161" s="10" t="s">
        <v>80</v>
      </c>
      <c r="C161" s="10" t="s">
        <v>43</v>
      </c>
      <c r="D161" s="10" t="s">
        <v>780</v>
      </c>
      <c r="E161" s="10" t="s">
        <v>211</v>
      </c>
      <c r="F161" s="10" t="s">
        <v>212</v>
      </c>
      <c r="G161" s="10" t="s">
        <v>213</v>
      </c>
      <c r="H161" s="67">
        <v>6</v>
      </c>
      <c r="I161" s="57">
        <f t="shared" si="34"/>
        <v>27</v>
      </c>
      <c r="J161" s="57">
        <f t="shared" si="35"/>
        <v>27</v>
      </c>
      <c r="K161" s="404" t="s">
        <v>18</v>
      </c>
      <c r="L161" s="57">
        <v>1</v>
      </c>
      <c r="M161" s="57">
        <v>13.5</v>
      </c>
      <c r="N161" s="57">
        <v>0</v>
      </c>
      <c r="O161" s="58">
        <v>4.5</v>
      </c>
      <c r="P161" s="27">
        <v>0</v>
      </c>
      <c r="Q161" s="90">
        <f t="shared" si="26"/>
        <v>7.5</v>
      </c>
      <c r="R161" s="91">
        <f t="shared" si="27"/>
        <v>2.5</v>
      </c>
      <c r="S161" s="392">
        <f t="shared" si="32"/>
        <v>7.5</v>
      </c>
      <c r="T161" s="91">
        <f t="shared" si="33"/>
        <v>2.5</v>
      </c>
      <c r="U161" s="90">
        <f t="shared" si="36"/>
        <v>10</v>
      </c>
      <c r="V161" s="23">
        <v>0</v>
      </c>
      <c r="W161" s="11">
        <v>0</v>
      </c>
      <c r="X161" s="11">
        <v>0</v>
      </c>
      <c r="Y161" s="12">
        <v>0</v>
      </c>
      <c r="Z161" s="27">
        <v>0</v>
      </c>
      <c r="AA161" s="23">
        <v>36</v>
      </c>
      <c r="AB161" s="11">
        <v>1</v>
      </c>
      <c r="AC161" s="11">
        <v>0</v>
      </c>
      <c r="AD161" s="12">
        <v>3</v>
      </c>
      <c r="AE161" s="30">
        <v>0</v>
      </c>
      <c r="AF161" s="63">
        <f t="shared" si="28"/>
        <v>27</v>
      </c>
      <c r="AG161" s="34">
        <f t="shared" si="29"/>
        <v>0</v>
      </c>
      <c r="AH161" s="12">
        <f t="shared" si="30"/>
        <v>27</v>
      </c>
      <c r="AI161" s="75">
        <f t="shared" si="31"/>
        <v>27</v>
      </c>
      <c r="AJ161" s="406"/>
    </row>
    <row r="162" spans="1:39" x14ac:dyDescent="0.2">
      <c r="A162" s="9" t="s">
        <v>180</v>
      </c>
      <c r="B162" s="10" t="s">
        <v>80</v>
      </c>
      <c r="C162" s="10" t="s">
        <v>43</v>
      </c>
      <c r="D162" s="10" t="s">
        <v>780</v>
      </c>
      <c r="E162" s="10" t="s">
        <v>214</v>
      </c>
      <c r="F162" s="10" t="s">
        <v>215</v>
      </c>
      <c r="G162" s="10" t="s">
        <v>216</v>
      </c>
      <c r="H162" s="67">
        <v>6</v>
      </c>
      <c r="I162" s="57">
        <f t="shared" si="34"/>
        <v>31.5</v>
      </c>
      <c r="J162" s="57">
        <f t="shared" si="35"/>
        <v>31.5</v>
      </c>
      <c r="K162" s="404" t="s">
        <v>18</v>
      </c>
      <c r="L162" s="57">
        <v>1</v>
      </c>
      <c r="M162" s="57">
        <v>13.5</v>
      </c>
      <c r="N162" s="57">
        <v>0</v>
      </c>
      <c r="O162" s="58">
        <v>4.5</v>
      </c>
      <c r="P162" s="27">
        <v>0</v>
      </c>
      <c r="Q162" s="90">
        <f t="shared" si="26"/>
        <v>7.5</v>
      </c>
      <c r="R162" s="91">
        <f t="shared" si="27"/>
        <v>2.5</v>
      </c>
      <c r="S162" s="392">
        <f t="shared" si="32"/>
        <v>7.5</v>
      </c>
      <c r="T162" s="91">
        <f t="shared" si="33"/>
        <v>2.5</v>
      </c>
      <c r="U162" s="90">
        <f t="shared" si="36"/>
        <v>10</v>
      </c>
      <c r="V162" s="23">
        <v>0</v>
      </c>
      <c r="W162" s="11">
        <v>0</v>
      </c>
      <c r="X162" s="11">
        <v>0</v>
      </c>
      <c r="Y162" s="12">
        <v>0</v>
      </c>
      <c r="Z162" s="27">
        <v>0</v>
      </c>
      <c r="AA162" s="23">
        <v>36</v>
      </c>
      <c r="AB162" s="11">
        <v>1</v>
      </c>
      <c r="AC162" s="11">
        <v>0</v>
      </c>
      <c r="AD162" s="12">
        <v>4</v>
      </c>
      <c r="AE162" s="30">
        <v>0</v>
      </c>
      <c r="AF162" s="63">
        <f t="shared" si="28"/>
        <v>31.5</v>
      </c>
      <c r="AG162" s="34">
        <f t="shared" si="29"/>
        <v>0</v>
      </c>
      <c r="AH162" s="12">
        <f t="shared" si="30"/>
        <v>31.5</v>
      </c>
      <c r="AI162" s="75">
        <f t="shared" si="31"/>
        <v>31.5</v>
      </c>
      <c r="AJ162" s="406"/>
    </row>
    <row r="163" spans="1:39" x14ac:dyDescent="0.2">
      <c r="A163" s="9" t="s">
        <v>122</v>
      </c>
      <c r="B163" s="10" t="s">
        <v>85</v>
      </c>
      <c r="C163" s="10" t="s">
        <v>27</v>
      </c>
      <c r="D163" s="10" t="s">
        <v>780</v>
      </c>
      <c r="E163" s="10" t="s">
        <v>133</v>
      </c>
      <c r="F163" s="10" t="s">
        <v>134</v>
      </c>
      <c r="G163" s="10" t="s">
        <v>135</v>
      </c>
      <c r="H163" s="67">
        <v>6</v>
      </c>
      <c r="I163" s="57">
        <f t="shared" si="34"/>
        <v>31.5</v>
      </c>
      <c r="J163" s="57">
        <f t="shared" si="35"/>
        <v>31.5</v>
      </c>
      <c r="K163" s="404" t="s">
        <v>18</v>
      </c>
      <c r="L163" s="57">
        <v>1</v>
      </c>
      <c r="M163" s="57">
        <v>4.5</v>
      </c>
      <c r="N163" s="57">
        <v>0</v>
      </c>
      <c r="O163" s="58">
        <v>13.5</v>
      </c>
      <c r="P163" s="27">
        <v>0</v>
      </c>
      <c r="Q163" s="90">
        <f t="shared" si="26"/>
        <v>2.5</v>
      </c>
      <c r="R163" s="91">
        <f t="shared" si="27"/>
        <v>7.5</v>
      </c>
      <c r="S163" s="392">
        <f t="shared" si="32"/>
        <v>2.5</v>
      </c>
      <c r="T163" s="91">
        <f t="shared" si="33"/>
        <v>7.5</v>
      </c>
      <c r="U163" s="90">
        <f t="shared" si="36"/>
        <v>10</v>
      </c>
      <c r="V163" s="23">
        <v>40</v>
      </c>
      <c r="W163" s="11">
        <v>1</v>
      </c>
      <c r="X163" s="11">
        <v>0</v>
      </c>
      <c r="Y163" s="12">
        <v>2</v>
      </c>
      <c r="Z163" s="27">
        <v>0</v>
      </c>
      <c r="AA163" s="23">
        <v>0</v>
      </c>
      <c r="AB163" s="11">
        <v>0</v>
      </c>
      <c r="AC163" s="11">
        <v>0</v>
      </c>
      <c r="AD163" s="12">
        <v>0</v>
      </c>
      <c r="AE163" s="30">
        <v>0</v>
      </c>
      <c r="AF163" s="63">
        <f t="shared" si="28"/>
        <v>31.5</v>
      </c>
      <c r="AG163" s="34">
        <f t="shared" si="29"/>
        <v>31.5</v>
      </c>
      <c r="AH163" s="12">
        <f t="shared" si="30"/>
        <v>0</v>
      </c>
      <c r="AI163" s="75">
        <f t="shared" si="31"/>
        <v>31.5</v>
      </c>
      <c r="AJ163" s="406"/>
    </row>
    <row r="164" spans="1:39" x14ac:dyDescent="0.2">
      <c r="A164" s="9" t="s">
        <v>180</v>
      </c>
      <c r="B164" s="10" t="s">
        <v>85</v>
      </c>
      <c r="C164" s="10" t="s">
        <v>61</v>
      </c>
      <c r="D164" s="10" t="s">
        <v>780</v>
      </c>
      <c r="E164" s="10" t="s">
        <v>218</v>
      </c>
      <c r="F164" s="10" t="s">
        <v>219</v>
      </c>
      <c r="G164" s="10" t="s">
        <v>220</v>
      </c>
      <c r="H164" s="67">
        <v>6</v>
      </c>
      <c r="I164" s="57">
        <f t="shared" si="34"/>
        <v>40.5</v>
      </c>
      <c r="J164" s="57">
        <f t="shared" si="35"/>
        <v>40.5</v>
      </c>
      <c r="K164" s="404" t="s">
        <v>18</v>
      </c>
      <c r="L164" s="57">
        <v>1</v>
      </c>
      <c r="M164" s="57">
        <v>13.5</v>
      </c>
      <c r="N164" s="57">
        <v>0</v>
      </c>
      <c r="O164" s="58">
        <v>4.5</v>
      </c>
      <c r="P164" s="27">
        <v>0</v>
      </c>
      <c r="Q164" s="90">
        <f t="shared" si="26"/>
        <v>7.5</v>
      </c>
      <c r="R164" s="91">
        <f t="shared" si="27"/>
        <v>2.5</v>
      </c>
      <c r="S164" s="392">
        <f t="shared" si="32"/>
        <v>7.5</v>
      </c>
      <c r="T164" s="91">
        <f t="shared" si="33"/>
        <v>2.5</v>
      </c>
      <c r="U164" s="90">
        <f t="shared" si="36"/>
        <v>10</v>
      </c>
      <c r="V164" s="23">
        <v>0</v>
      </c>
      <c r="W164" s="11">
        <v>0</v>
      </c>
      <c r="X164" s="11">
        <v>0</v>
      </c>
      <c r="Y164" s="12">
        <v>0</v>
      </c>
      <c r="Z164" s="27">
        <v>0</v>
      </c>
      <c r="AA164" s="23">
        <v>54</v>
      </c>
      <c r="AB164" s="11">
        <v>1</v>
      </c>
      <c r="AC164" s="11">
        <v>0</v>
      </c>
      <c r="AD164" s="12">
        <v>6</v>
      </c>
      <c r="AE164" s="30">
        <v>0</v>
      </c>
      <c r="AF164" s="63">
        <f t="shared" si="28"/>
        <v>40.5</v>
      </c>
      <c r="AG164" s="34">
        <f t="shared" si="29"/>
        <v>0</v>
      </c>
      <c r="AH164" s="12">
        <f t="shared" si="30"/>
        <v>40.5</v>
      </c>
      <c r="AI164" s="75">
        <f t="shared" si="31"/>
        <v>40.5</v>
      </c>
      <c r="AJ164" s="406"/>
    </row>
    <row r="165" spans="1:39" x14ac:dyDescent="0.2">
      <c r="A165" s="9" t="s">
        <v>122</v>
      </c>
      <c r="B165" s="10" t="s">
        <v>85</v>
      </c>
      <c r="C165" s="10" t="s">
        <v>43</v>
      </c>
      <c r="D165" s="10" t="s">
        <v>780</v>
      </c>
      <c r="E165" s="10" t="s">
        <v>136</v>
      </c>
      <c r="F165" s="10" t="s">
        <v>137</v>
      </c>
      <c r="G165" s="10" t="s">
        <v>138</v>
      </c>
      <c r="H165" s="67">
        <v>6</v>
      </c>
      <c r="I165" s="57">
        <f t="shared" si="34"/>
        <v>27</v>
      </c>
      <c r="J165" s="57">
        <f t="shared" si="35"/>
        <v>27</v>
      </c>
      <c r="K165" s="404" t="s">
        <v>18</v>
      </c>
      <c r="L165" s="57">
        <v>1</v>
      </c>
      <c r="M165" s="57">
        <v>9</v>
      </c>
      <c r="N165" s="57">
        <v>0</v>
      </c>
      <c r="O165" s="58">
        <v>9</v>
      </c>
      <c r="P165" s="27">
        <v>0</v>
      </c>
      <c r="Q165" s="90">
        <f t="shared" si="26"/>
        <v>5</v>
      </c>
      <c r="R165" s="91">
        <f t="shared" si="27"/>
        <v>5</v>
      </c>
      <c r="S165" s="392">
        <f t="shared" si="32"/>
        <v>5</v>
      </c>
      <c r="T165" s="91">
        <f t="shared" si="33"/>
        <v>5</v>
      </c>
      <c r="U165" s="90">
        <f t="shared" si="36"/>
        <v>10</v>
      </c>
      <c r="V165" s="23">
        <v>0</v>
      </c>
      <c r="W165" s="11">
        <v>0</v>
      </c>
      <c r="X165" s="11">
        <v>0</v>
      </c>
      <c r="Y165" s="12">
        <v>0</v>
      </c>
      <c r="Z165" s="27">
        <v>0</v>
      </c>
      <c r="AA165" s="23">
        <v>40</v>
      </c>
      <c r="AB165" s="11">
        <v>1</v>
      </c>
      <c r="AC165" s="11">
        <v>0</v>
      </c>
      <c r="AD165" s="12">
        <v>2</v>
      </c>
      <c r="AE165" s="30">
        <v>0</v>
      </c>
      <c r="AF165" s="63">
        <f t="shared" si="28"/>
        <v>27</v>
      </c>
      <c r="AG165" s="34">
        <f t="shared" si="29"/>
        <v>0</v>
      </c>
      <c r="AH165" s="12">
        <f t="shared" si="30"/>
        <v>27</v>
      </c>
      <c r="AI165" s="75">
        <f t="shared" si="31"/>
        <v>27</v>
      </c>
      <c r="AJ165" s="406"/>
      <c r="AL165" s="87"/>
      <c r="AM165" s="87"/>
    </row>
    <row r="166" spans="1:39" x14ac:dyDescent="0.2">
      <c r="A166" s="9" t="s">
        <v>245</v>
      </c>
      <c r="B166" s="10" t="s">
        <v>85</v>
      </c>
      <c r="C166" s="10" t="s">
        <v>61</v>
      </c>
      <c r="D166" s="10" t="s">
        <v>780</v>
      </c>
      <c r="E166" s="10" t="s">
        <v>259</v>
      </c>
      <c r="F166" s="10" t="s">
        <v>260</v>
      </c>
      <c r="G166" s="10" t="s">
        <v>261</v>
      </c>
      <c r="H166" s="67">
        <v>6</v>
      </c>
      <c r="I166" s="57">
        <f t="shared" si="34"/>
        <v>36</v>
      </c>
      <c r="J166" s="57">
        <f t="shared" si="35"/>
        <v>36</v>
      </c>
      <c r="K166" s="404" t="s">
        <v>18</v>
      </c>
      <c r="L166" s="57">
        <v>1</v>
      </c>
      <c r="M166" s="57">
        <v>9</v>
      </c>
      <c r="N166" s="57">
        <v>0</v>
      </c>
      <c r="O166" s="58">
        <v>9</v>
      </c>
      <c r="P166" s="27">
        <v>0</v>
      </c>
      <c r="Q166" s="90">
        <f t="shared" si="26"/>
        <v>5</v>
      </c>
      <c r="R166" s="91">
        <f t="shared" si="27"/>
        <v>5</v>
      </c>
      <c r="S166" s="392">
        <f t="shared" si="32"/>
        <v>5</v>
      </c>
      <c r="T166" s="91">
        <f t="shared" si="33"/>
        <v>5</v>
      </c>
      <c r="U166" s="90">
        <f t="shared" si="36"/>
        <v>10</v>
      </c>
      <c r="V166" s="23">
        <v>0</v>
      </c>
      <c r="W166" s="11">
        <v>0</v>
      </c>
      <c r="X166" s="11">
        <v>0</v>
      </c>
      <c r="Y166" s="12">
        <v>0</v>
      </c>
      <c r="Z166" s="27">
        <v>0</v>
      </c>
      <c r="AA166" s="23">
        <v>60</v>
      </c>
      <c r="AB166" s="11">
        <v>1</v>
      </c>
      <c r="AC166" s="11">
        <v>0</v>
      </c>
      <c r="AD166" s="12">
        <v>3</v>
      </c>
      <c r="AE166" s="30">
        <v>0</v>
      </c>
      <c r="AF166" s="63">
        <f t="shared" si="28"/>
        <v>36</v>
      </c>
      <c r="AG166" s="34">
        <f t="shared" si="29"/>
        <v>0</v>
      </c>
      <c r="AH166" s="12">
        <f t="shared" si="30"/>
        <v>36</v>
      </c>
      <c r="AI166" s="75">
        <f t="shared" si="31"/>
        <v>36</v>
      </c>
      <c r="AJ166" s="406"/>
      <c r="AL166" s="87"/>
      <c r="AM166" s="87"/>
    </row>
    <row r="167" spans="1:39" x14ac:dyDescent="0.2">
      <c r="A167" s="9" t="s">
        <v>245</v>
      </c>
      <c r="B167" s="10" t="s">
        <v>85</v>
      </c>
      <c r="C167" s="10" t="s">
        <v>27</v>
      </c>
      <c r="D167" s="10" t="s">
        <v>780</v>
      </c>
      <c r="E167" s="10" t="s">
        <v>262</v>
      </c>
      <c r="F167" s="10" t="s">
        <v>263</v>
      </c>
      <c r="G167" s="10" t="s">
        <v>264</v>
      </c>
      <c r="H167" s="67">
        <v>6</v>
      </c>
      <c r="I167" s="57">
        <f t="shared" si="34"/>
        <v>27</v>
      </c>
      <c r="J167" s="57">
        <f t="shared" si="35"/>
        <v>27</v>
      </c>
      <c r="K167" s="404" t="s">
        <v>18</v>
      </c>
      <c r="L167" s="57">
        <v>1</v>
      </c>
      <c r="M167" s="57">
        <v>13.5</v>
      </c>
      <c r="N167" s="57">
        <v>0</v>
      </c>
      <c r="O167" s="58">
        <v>4.5</v>
      </c>
      <c r="P167" s="27">
        <v>0</v>
      </c>
      <c r="Q167" s="90">
        <f t="shared" si="26"/>
        <v>7.5</v>
      </c>
      <c r="R167" s="91">
        <f t="shared" si="27"/>
        <v>2.5</v>
      </c>
      <c r="S167" s="392">
        <f t="shared" si="32"/>
        <v>7.5</v>
      </c>
      <c r="T167" s="91">
        <f t="shared" si="33"/>
        <v>2.5</v>
      </c>
      <c r="U167" s="90">
        <f t="shared" si="36"/>
        <v>10</v>
      </c>
      <c r="V167" s="23">
        <v>48</v>
      </c>
      <c r="W167" s="11">
        <v>1</v>
      </c>
      <c r="X167" s="11">
        <v>0</v>
      </c>
      <c r="Y167" s="12">
        <v>3</v>
      </c>
      <c r="Z167" s="27">
        <v>0</v>
      </c>
      <c r="AA167" s="23">
        <v>0</v>
      </c>
      <c r="AB167" s="11">
        <v>0</v>
      </c>
      <c r="AC167" s="11">
        <v>0</v>
      </c>
      <c r="AD167" s="12">
        <v>0</v>
      </c>
      <c r="AE167" s="30">
        <v>0</v>
      </c>
      <c r="AF167" s="63">
        <f t="shared" si="28"/>
        <v>27</v>
      </c>
      <c r="AG167" s="34">
        <f t="shared" si="29"/>
        <v>27</v>
      </c>
      <c r="AH167" s="12">
        <f t="shared" si="30"/>
        <v>0</v>
      </c>
      <c r="AI167" s="75">
        <f t="shared" si="31"/>
        <v>27</v>
      </c>
      <c r="AJ167" s="406"/>
      <c r="AL167" s="87"/>
      <c r="AM167" s="87"/>
    </row>
    <row r="168" spans="1:39" x14ac:dyDescent="0.2">
      <c r="A168" s="9" t="s">
        <v>245</v>
      </c>
      <c r="B168" s="10" t="s">
        <v>85</v>
      </c>
      <c r="C168" s="10" t="s">
        <v>43</v>
      </c>
      <c r="D168" s="10" t="s">
        <v>780</v>
      </c>
      <c r="E168" s="10" t="s">
        <v>265</v>
      </c>
      <c r="F168" s="10" t="s">
        <v>257</v>
      </c>
      <c r="G168" s="10" t="s">
        <v>258</v>
      </c>
      <c r="H168" s="67">
        <v>6</v>
      </c>
      <c r="I168" s="57">
        <f t="shared" si="34"/>
        <v>27</v>
      </c>
      <c r="J168" s="57">
        <f t="shared" si="35"/>
        <v>27</v>
      </c>
      <c r="K168" s="404" t="s">
        <v>18</v>
      </c>
      <c r="L168" s="57">
        <v>1</v>
      </c>
      <c r="M168" s="57">
        <v>9</v>
      </c>
      <c r="N168" s="57">
        <v>0</v>
      </c>
      <c r="O168" s="58">
        <v>9</v>
      </c>
      <c r="P168" s="27">
        <v>0</v>
      </c>
      <c r="Q168" s="90">
        <f t="shared" si="26"/>
        <v>5</v>
      </c>
      <c r="R168" s="91">
        <f t="shared" si="27"/>
        <v>5</v>
      </c>
      <c r="S168" s="392">
        <f t="shared" si="32"/>
        <v>5</v>
      </c>
      <c r="T168" s="91">
        <f t="shared" si="33"/>
        <v>5</v>
      </c>
      <c r="U168" s="90">
        <f t="shared" si="36"/>
        <v>10</v>
      </c>
      <c r="V168" s="23">
        <v>0</v>
      </c>
      <c r="W168" s="11">
        <v>0</v>
      </c>
      <c r="X168" s="11">
        <v>0</v>
      </c>
      <c r="Y168" s="12">
        <v>0</v>
      </c>
      <c r="Z168" s="27">
        <v>0</v>
      </c>
      <c r="AA168" s="23">
        <v>40</v>
      </c>
      <c r="AB168" s="11">
        <v>1</v>
      </c>
      <c r="AC168" s="11">
        <v>0</v>
      </c>
      <c r="AD168" s="12">
        <v>2</v>
      </c>
      <c r="AE168" s="30">
        <v>0</v>
      </c>
      <c r="AF168" s="63">
        <f t="shared" si="28"/>
        <v>27</v>
      </c>
      <c r="AG168" s="34">
        <f t="shared" si="29"/>
        <v>0</v>
      </c>
      <c r="AH168" s="12">
        <f t="shared" si="30"/>
        <v>27</v>
      </c>
      <c r="AI168" s="75">
        <f t="shared" si="31"/>
        <v>27</v>
      </c>
      <c r="AJ168" s="406"/>
      <c r="AL168" s="87"/>
      <c r="AM168" s="87"/>
    </row>
    <row r="169" spans="1:39" x14ac:dyDescent="0.2">
      <c r="A169" s="9" t="s">
        <v>245</v>
      </c>
      <c r="B169" s="10" t="s">
        <v>85</v>
      </c>
      <c r="C169" s="10" t="s">
        <v>27</v>
      </c>
      <c r="D169" s="10" t="s">
        <v>780</v>
      </c>
      <c r="E169" s="10" t="s">
        <v>266</v>
      </c>
      <c r="F169" s="10" t="s">
        <v>267</v>
      </c>
      <c r="G169" s="10" t="s">
        <v>268</v>
      </c>
      <c r="H169" s="67">
        <v>6</v>
      </c>
      <c r="I169" s="57">
        <f t="shared" si="34"/>
        <v>36</v>
      </c>
      <c r="J169" s="57">
        <f t="shared" si="35"/>
        <v>36</v>
      </c>
      <c r="K169" s="404" t="s">
        <v>18</v>
      </c>
      <c r="L169" s="57">
        <v>1</v>
      </c>
      <c r="M169" s="57">
        <v>9</v>
      </c>
      <c r="N169" s="57">
        <v>0</v>
      </c>
      <c r="O169" s="58">
        <v>9</v>
      </c>
      <c r="P169" s="27">
        <v>0</v>
      </c>
      <c r="Q169" s="90">
        <f t="shared" si="26"/>
        <v>5</v>
      </c>
      <c r="R169" s="91">
        <f t="shared" si="27"/>
        <v>5</v>
      </c>
      <c r="S169" s="392">
        <f t="shared" si="32"/>
        <v>5</v>
      </c>
      <c r="T169" s="91">
        <f t="shared" si="33"/>
        <v>5</v>
      </c>
      <c r="U169" s="90">
        <f t="shared" si="36"/>
        <v>10</v>
      </c>
      <c r="V169" s="23">
        <v>48</v>
      </c>
      <c r="W169" s="11">
        <v>1</v>
      </c>
      <c r="X169" s="11">
        <v>0</v>
      </c>
      <c r="Y169" s="12">
        <v>3</v>
      </c>
      <c r="Z169" s="27">
        <v>0</v>
      </c>
      <c r="AA169" s="23">
        <v>0</v>
      </c>
      <c r="AB169" s="11">
        <v>0</v>
      </c>
      <c r="AC169" s="11">
        <v>0</v>
      </c>
      <c r="AD169" s="12">
        <v>0</v>
      </c>
      <c r="AE169" s="30">
        <v>0</v>
      </c>
      <c r="AF169" s="63">
        <f t="shared" si="28"/>
        <v>36</v>
      </c>
      <c r="AG169" s="34">
        <f t="shared" si="29"/>
        <v>36</v>
      </c>
      <c r="AH169" s="12">
        <f t="shared" si="30"/>
        <v>0</v>
      </c>
      <c r="AI169" s="75">
        <f t="shared" si="31"/>
        <v>36</v>
      </c>
      <c r="AJ169" s="406"/>
    </row>
    <row r="170" spans="1:39" x14ac:dyDescent="0.2">
      <c r="A170" s="9" t="s">
        <v>245</v>
      </c>
      <c r="B170" s="10" t="s">
        <v>85</v>
      </c>
      <c r="C170" s="10" t="s">
        <v>43</v>
      </c>
      <c r="D170" s="10" t="s">
        <v>780</v>
      </c>
      <c r="E170" s="10" t="s">
        <v>269</v>
      </c>
      <c r="F170" s="10" t="s">
        <v>206</v>
      </c>
      <c r="G170" s="10" t="s">
        <v>270</v>
      </c>
      <c r="H170" s="67">
        <v>6</v>
      </c>
      <c r="I170" s="57">
        <f t="shared" si="34"/>
        <v>27</v>
      </c>
      <c r="J170" s="57">
        <f t="shared" si="35"/>
        <v>27</v>
      </c>
      <c r="K170" s="404" t="s">
        <v>18</v>
      </c>
      <c r="L170" s="57">
        <v>1</v>
      </c>
      <c r="M170" s="57">
        <v>9</v>
      </c>
      <c r="N170" s="57">
        <v>0</v>
      </c>
      <c r="O170" s="58">
        <v>9</v>
      </c>
      <c r="P170" s="27">
        <v>0</v>
      </c>
      <c r="Q170" s="90">
        <f t="shared" si="26"/>
        <v>5</v>
      </c>
      <c r="R170" s="91">
        <f t="shared" si="27"/>
        <v>5</v>
      </c>
      <c r="S170" s="392">
        <f t="shared" si="32"/>
        <v>5</v>
      </c>
      <c r="T170" s="91">
        <f t="shared" si="33"/>
        <v>5</v>
      </c>
      <c r="U170" s="90">
        <f t="shared" si="36"/>
        <v>10</v>
      </c>
      <c r="V170" s="23">
        <v>0</v>
      </c>
      <c r="W170" s="11">
        <v>0</v>
      </c>
      <c r="X170" s="11">
        <v>0</v>
      </c>
      <c r="Y170" s="12">
        <v>0</v>
      </c>
      <c r="Z170" s="27">
        <v>0</v>
      </c>
      <c r="AA170" s="23">
        <v>40</v>
      </c>
      <c r="AB170" s="11">
        <v>1</v>
      </c>
      <c r="AC170" s="11">
        <v>0</v>
      </c>
      <c r="AD170" s="12">
        <v>2</v>
      </c>
      <c r="AE170" s="30">
        <v>0</v>
      </c>
      <c r="AF170" s="63">
        <f t="shared" si="28"/>
        <v>27</v>
      </c>
      <c r="AG170" s="34">
        <f t="shared" si="29"/>
        <v>0</v>
      </c>
      <c r="AH170" s="12">
        <f t="shared" si="30"/>
        <v>27</v>
      </c>
      <c r="AI170" s="75">
        <f t="shared" si="31"/>
        <v>27</v>
      </c>
      <c r="AJ170" s="406"/>
    </row>
    <row r="171" spans="1:39" x14ac:dyDescent="0.2">
      <c r="A171" s="9" t="s">
        <v>122</v>
      </c>
      <c r="B171" s="10" t="s">
        <v>85</v>
      </c>
      <c r="C171" s="10" t="s">
        <v>43</v>
      </c>
      <c r="D171" s="10" t="s">
        <v>780</v>
      </c>
      <c r="E171" s="10" t="s">
        <v>139</v>
      </c>
      <c r="F171" s="10" t="s">
        <v>140</v>
      </c>
      <c r="G171" s="10" t="s">
        <v>141</v>
      </c>
      <c r="H171" s="67">
        <v>6</v>
      </c>
      <c r="I171" s="57">
        <f t="shared" si="34"/>
        <v>27</v>
      </c>
      <c r="J171" s="57">
        <f t="shared" si="35"/>
        <v>27</v>
      </c>
      <c r="K171" s="404" t="s">
        <v>18</v>
      </c>
      <c r="L171" s="57">
        <v>1</v>
      </c>
      <c r="M171" s="57">
        <v>9</v>
      </c>
      <c r="N171" s="57">
        <v>0</v>
      </c>
      <c r="O171" s="58">
        <v>9</v>
      </c>
      <c r="P171" s="27">
        <v>0</v>
      </c>
      <c r="Q171" s="90">
        <f t="shared" si="26"/>
        <v>5</v>
      </c>
      <c r="R171" s="91">
        <f t="shared" si="27"/>
        <v>5</v>
      </c>
      <c r="S171" s="392">
        <f t="shared" si="32"/>
        <v>5</v>
      </c>
      <c r="T171" s="91">
        <f t="shared" si="33"/>
        <v>5</v>
      </c>
      <c r="U171" s="90">
        <f t="shared" si="36"/>
        <v>10</v>
      </c>
      <c r="V171" s="23">
        <v>0</v>
      </c>
      <c r="W171" s="11">
        <v>0</v>
      </c>
      <c r="X171" s="11">
        <v>0</v>
      </c>
      <c r="Y171" s="12">
        <v>0</v>
      </c>
      <c r="Z171" s="27">
        <v>0</v>
      </c>
      <c r="AA171" s="23">
        <v>40</v>
      </c>
      <c r="AB171" s="11">
        <v>1</v>
      </c>
      <c r="AC171" s="11">
        <v>0</v>
      </c>
      <c r="AD171" s="12">
        <v>2</v>
      </c>
      <c r="AE171" s="30">
        <v>0</v>
      </c>
      <c r="AF171" s="63">
        <f t="shared" si="28"/>
        <v>27</v>
      </c>
      <c r="AG171" s="34">
        <f t="shared" si="29"/>
        <v>0</v>
      </c>
      <c r="AH171" s="12">
        <f t="shared" si="30"/>
        <v>27</v>
      </c>
      <c r="AI171" s="75">
        <f t="shared" si="31"/>
        <v>27</v>
      </c>
      <c r="AJ171" s="406"/>
    </row>
    <row r="172" spans="1:39" x14ac:dyDescent="0.2">
      <c r="A172" s="9" t="s">
        <v>122</v>
      </c>
      <c r="B172" s="10" t="s">
        <v>85</v>
      </c>
      <c r="C172" s="10" t="s">
        <v>27</v>
      </c>
      <c r="D172" s="10" t="s">
        <v>780</v>
      </c>
      <c r="E172" s="10" t="s">
        <v>142</v>
      </c>
      <c r="F172" s="10" t="s">
        <v>131</v>
      </c>
      <c r="G172" s="10" t="s">
        <v>143</v>
      </c>
      <c r="H172" s="67">
        <v>6</v>
      </c>
      <c r="I172" s="57">
        <f t="shared" si="34"/>
        <v>45</v>
      </c>
      <c r="J172" s="57">
        <f t="shared" si="35"/>
        <v>45</v>
      </c>
      <c r="K172" s="404" t="s">
        <v>18</v>
      </c>
      <c r="L172" s="57">
        <v>1</v>
      </c>
      <c r="M172" s="57">
        <v>9</v>
      </c>
      <c r="N172" s="57">
        <v>0</v>
      </c>
      <c r="O172" s="58">
        <v>9</v>
      </c>
      <c r="P172" s="27">
        <v>0</v>
      </c>
      <c r="Q172" s="90">
        <f t="shared" si="26"/>
        <v>5</v>
      </c>
      <c r="R172" s="91">
        <f t="shared" si="27"/>
        <v>5</v>
      </c>
      <c r="S172" s="392">
        <f t="shared" si="32"/>
        <v>5</v>
      </c>
      <c r="T172" s="91">
        <f t="shared" si="33"/>
        <v>5</v>
      </c>
      <c r="U172" s="90">
        <f t="shared" si="36"/>
        <v>10</v>
      </c>
      <c r="V172" s="23">
        <v>48</v>
      </c>
      <c r="W172" s="11">
        <v>1</v>
      </c>
      <c r="X172" s="11">
        <v>0</v>
      </c>
      <c r="Y172" s="12">
        <v>4</v>
      </c>
      <c r="Z172" s="27">
        <v>0</v>
      </c>
      <c r="AA172" s="23">
        <v>0</v>
      </c>
      <c r="AB172" s="11">
        <v>0</v>
      </c>
      <c r="AC172" s="11">
        <v>0</v>
      </c>
      <c r="AD172" s="12">
        <v>0</v>
      </c>
      <c r="AE172" s="30">
        <v>0</v>
      </c>
      <c r="AF172" s="63">
        <f t="shared" si="28"/>
        <v>45</v>
      </c>
      <c r="AG172" s="34">
        <f t="shared" si="29"/>
        <v>45</v>
      </c>
      <c r="AH172" s="12">
        <f t="shared" si="30"/>
        <v>0</v>
      </c>
      <c r="AI172" s="75">
        <f t="shared" si="31"/>
        <v>45</v>
      </c>
      <c r="AJ172" s="406"/>
    </row>
    <row r="173" spans="1:39" x14ac:dyDescent="0.2">
      <c r="A173" s="9" t="s">
        <v>122</v>
      </c>
      <c r="B173" s="10" t="s">
        <v>85</v>
      </c>
      <c r="C173" s="10" t="s">
        <v>43</v>
      </c>
      <c r="D173" s="10" t="s">
        <v>780</v>
      </c>
      <c r="E173" s="10" t="s">
        <v>144</v>
      </c>
      <c r="F173" s="10" t="s">
        <v>145</v>
      </c>
      <c r="G173" s="10" t="s">
        <v>146</v>
      </c>
      <c r="H173" s="67">
        <v>6</v>
      </c>
      <c r="I173" s="57">
        <f t="shared" si="34"/>
        <v>31.5</v>
      </c>
      <c r="J173" s="57">
        <f t="shared" si="35"/>
        <v>31.5</v>
      </c>
      <c r="K173" s="404" t="s">
        <v>18</v>
      </c>
      <c r="L173" s="57">
        <v>1</v>
      </c>
      <c r="M173" s="57">
        <v>4.5</v>
      </c>
      <c r="N173" s="57">
        <v>0</v>
      </c>
      <c r="O173" s="58">
        <v>13.5</v>
      </c>
      <c r="P173" s="27">
        <v>0</v>
      </c>
      <c r="Q173" s="90">
        <f t="shared" si="26"/>
        <v>2.5</v>
      </c>
      <c r="R173" s="91">
        <f t="shared" si="27"/>
        <v>7.5</v>
      </c>
      <c r="S173" s="392">
        <f t="shared" si="32"/>
        <v>2.5</v>
      </c>
      <c r="T173" s="91">
        <f t="shared" si="33"/>
        <v>7.5</v>
      </c>
      <c r="U173" s="90">
        <f t="shared" si="36"/>
        <v>10</v>
      </c>
      <c r="V173" s="23">
        <v>0</v>
      </c>
      <c r="W173" s="11">
        <v>0</v>
      </c>
      <c r="X173" s="11">
        <v>0</v>
      </c>
      <c r="Y173" s="12">
        <v>0</v>
      </c>
      <c r="Z173" s="27">
        <v>0</v>
      </c>
      <c r="AA173" s="23">
        <v>40</v>
      </c>
      <c r="AB173" s="11">
        <v>1</v>
      </c>
      <c r="AC173" s="11">
        <v>0</v>
      </c>
      <c r="AD173" s="12">
        <v>2</v>
      </c>
      <c r="AE173" s="30">
        <v>0</v>
      </c>
      <c r="AF173" s="63">
        <f t="shared" si="28"/>
        <v>31.5</v>
      </c>
      <c r="AG173" s="34">
        <f t="shared" si="29"/>
        <v>0</v>
      </c>
      <c r="AH173" s="12">
        <f t="shared" si="30"/>
        <v>31.5</v>
      </c>
      <c r="AI173" s="75">
        <f t="shared" si="31"/>
        <v>31.5</v>
      </c>
      <c r="AJ173" s="406"/>
    </row>
    <row r="174" spans="1:39" x14ac:dyDescent="0.2">
      <c r="A174" s="103" t="s">
        <v>581</v>
      </c>
      <c r="B174" s="10" t="s">
        <v>39</v>
      </c>
      <c r="C174" s="10" t="s">
        <v>23</v>
      </c>
      <c r="D174" s="10" t="s">
        <v>780</v>
      </c>
      <c r="E174" s="10" t="s">
        <v>482</v>
      </c>
      <c r="F174" s="10" t="s">
        <v>477</v>
      </c>
      <c r="G174" s="10" t="s">
        <v>478</v>
      </c>
      <c r="H174" s="67">
        <v>6</v>
      </c>
      <c r="I174" s="57">
        <f t="shared" si="34"/>
        <v>22.5</v>
      </c>
      <c r="J174" s="57">
        <f t="shared" si="35"/>
        <v>22.5</v>
      </c>
      <c r="K174" s="404" t="s">
        <v>47</v>
      </c>
      <c r="L174" s="57">
        <v>1</v>
      </c>
      <c r="M174" s="57">
        <v>13.5</v>
      </c>
      <c r="N174" s="57">
        <v>0</v>
      </c>
      <c r="O174" s="58">
        <v>4.5</v>
      </c>
      <c r="P174" s="27">
        <v>0</v>
      </c>
      <c r="Q174" s="90">
        <f t="shared" si="26"/>
        <v>7.5</v>
      </c>
      <c r="R174" s="91">
        <f t="shared" si="27"/>
        <v>2.5</v>
      </c>
      <c r="S174" s="392">
        <f t="shared" si="32"/>
        <v>7.5</v>
      </c>
      <c r="T174" s="91">
        <f t="shared" si="33"/>
        <v>2.5</v>
      </c>
      <c r="U174" s="90">
        <f t="shared" si="36"/>
        <v>10</v>
      </c>
      <c r="V174" s="23">
        <v>40</v>
      </c>
      <c r="W174" s="11">
        <v>1</v>
      </c>
      <c r="X174" s="11">
        <v>0</v>
      </c>
      <c r="Y174" s="12">
        <v>2</v>
      </c>
      <c r="Z174" s="27">
        <v>0</v>
      </c>
      <c r="AA174" s="23">
        <v>0</v>
      </c>
      <c r="AB174" s="11">
        <v>0</v>
      </c>
      <c r="AC174" s="11">
        <v>0</v>
      </c>
      <c r="AD174" s="12">
        <v>0</v>
      </c>
      <c r="AE174" s="30">
        <v>0</v>
      </c>
      <c r="AF174" s="63">
        <f t="shared" si="28"/>
        <v>22.5</v>
      </c>
      <c r="AG174" s="34">
        <f t="shared" si="29"/>
        <v>22.5</v>
      </c>
      <c r="AH174" s="12">
        <f t="shared" si="30"/>
        <v>0</v>
      </c>
      <c r="AI174" s="75">
        <f t="shared" si="31"/>
        <v>22.5</v>
      </c>
      <c r="AJ174" s="406"/>
    </row>
    <row r="175" spans="1:39" x14ac:dyDescent="0.2">
      <c r="A175" s="9" t="s">
        <v>425</v>
      </c>
      <c r="B175" s="10" t="s">
        <v>39</v>
      </c>
      <c r="C175" s="10" t="s">
        <v>61</v>
      </c>
      <c r="D175" s="10" t="s">
        <v>780</v>
      </c>
      <c r="E175" s="10" t="s">
        <v>429</v>
      </c>
      <c r="F175" s="10" t="s">
        <v>427</v>
      </c>
      <c r="G175" s="10" t="s">
        <v>428</v>
      </c>
      <c r="H175" s="67">
        <v>6</v>
      </c>
      <c r="I175" s="57">
        <f t="shared" si="34"/>
        <v>24.75</v>
      </c>
      <c r="J175" s="57">
        <f t="shared" si="35"/>
        <v>24.75</v>
      </c>
      <c r="K175" s="404" t="s">
        <v>47</v>
      </c>
      <c r="L175" s="57">
        <v>1</v>
      </c>
      <c r="M175" s="57">
        <v>11.25</v>
      </c>
      <c r="N175" s="57">
        <v>0</v>
      </c>
      <c r="O175" s="58">
        <v>6.75</v>
      </c>
      <c r="P175" s="27">
        <v>0</v>
      </c>
      <c r="Q175" s="90">
        <f t="shared" si="26"/>
        <v>6.25</v>
      </c>
      <c r="R175" s="91">
        <f t="shared" si="27"/>
        <v>3.75</v>
      </c>
      <c r="S175" s="392">
        <f t="shared" si="32"/>
        <v>6.25</v>
      </c>
      <c r="T175" s="91">
        <f t="shared" si="33"/>
        <v>3.75</v>
      </c>
      <c r="U175" s="90">
        <f t="shared" si="36"/>
        <v>10</v>
      </c>
      <c r="V175" s="23">
        <v>0</v>
      </c>
      <c r="W175" s="11">
        <v>0</v>
      </c>
      <c r="X175" s="11">
        <v>0</v>
      </c>
      <c r="Y175" s="12">
        <v>0</v>
      </c>
      <c r="Z175" s="27">
        <v>0</v>
      </c>
      <c r="AA175" s="23">
        <v>40</v>
      </c>
      <c r="AB175" s="11">
        <v>1</v>
      </c>
      <c r="AC175" s="11">
        <v>0</v>
      </c>
      <c r="AD175" s="12">
        <v>2</v>
      </c>
      <c r="AE175" s="30">
        <v>0</v>
      </c>
      <c r="AF175" s="63">
        <f t="shared" si="28"/>
        <v>24.75</v>
      </c>
      <c r="AG175" s="34">
        <f t="shared" si="29"/>
        <v>0</v>
      </c>
      <c r="AH175" s="12">
        <f t="shared" si="30"/>
        <v>24.75</v>
      </c>
      <c r="AI175" s="75">
        <f t="shared" si="31"/>
        <v>24.75</v>
      </c>
      <c r="AJ175" s="406"/>
    </row>
    <row r="176" spans="1:39" x14ac:dyDescent="0.2">
      <c r="A176" s="9" t="s">
        <v>492</v>
      </c>
      <c r="B176" s="10" t="s">
        <v>39</v>
      </c>
      <c r="C176" s="10" t="s">
        <v>61</v>
      </c>
      <c r="D176" s="10" t="s">
        <v>780</v>
      </c>
      <c r="E176" s="10" t="s">
        <v>497</v>
      </c>
      <c r="F176" s="10" t="s">
        <v>498</v>
      </c>
      <c r="G176" s="10" t="s">
        <v>499</v>
      </c>
      <c r="H176" s="67">
        <v>6</v>
      </c>
      <c r="I176" s="57">
        <f t="shared" si="34"/>
        <v>22.5</v>
      </c>
      <c r="J176" s="57">
        <f t="shared" si="35"/>
        <v>22.5</v>
      </c>
      <c r="K176" s="404" t="s">
        <v>47</v>
      </c>
      <c r="L176" s="57">
        <v>1</v>
      </c>
      <c r="M176" s="57">
        <v>13.5</v>
      </c>
      <c r="N176" s="57">
        <v>0</v>
      </c>
      <c r="O176" s="58">
        <v>4.5</v>
      </c>
      <c r="P176" s="27">
        <v>0</v>
      </c>
      <c r="Q176" s="90">
        <f t="shared" si="26"/>
        <v>7.5</v>
      </c>
      <c r="R176" s="91">
        <f t="shared" si="27"/>
        <v>2.5</v>
      </c>
      <c r="S176" s="392">
        <f t="shared" si="32"/>
        <v>7.5</v>
      </c>
      <c r="T176" s="91">
        <f t="shared" si="33"/>
        <v>2.5</v>
      </c>
      <c r="U176" s="90">
        <f t="shared" si="36"/>
        <v>10</v>
      </c>
      <c r="V176" s="23">
        <v>0</v>
      </c>
      <c r="W176" s="11">
        <v>0</v>
      </c>
      <c r="X176" s="11">
        <v>0</v>
      </c>
      <c r="Y176" s="12">
        <v>0</v>
      </c>
      <c r="Z176" s="27">
        <v>0</v>
      </c>
      <c r="AA176" s="23">
        <v>40</v>
      </c>
      <c r="AB176" s="11">
        <v>1</v>
      </c>
      <c r="AC176" s="11">
        <v>0</v>
      </c>
      <c r="AD176" s="12">
        <v>2</v>
      </c>
      <c r="AE176" s="30">
        <v>0</v>
      </c>
      <c r="AF176" s="63">
        <f t="shared" si="28"/>
        <v>22.5</v>
      </c>
      <c r="AG176" s="34">
        <f t="shared" si="29"/>
        <v>0</v>
      </c>
      <c r="AH176" s="12">
        <f t="shared" si="30"/>
        <v>22.5</v>
      </c>
      <c r="AI176" s="75">
        <f t="shared" si="31"/>
        <v>22.5</v>
      </c>
      <c r="AJ176" s="406"/>
    </row>
    <row r="177" spans="1:39" x14ac:dyDescent="0.2">
      <c r="A177" s="9" t="s">
        <v>492</v>
      </c>
      <c r="B177" s="10" t="s">
        <v>39</v>
      </c>
      <c r="C177" s="10" t="s">
        <v>27</v>
      </c>
      <c r="D177" s="10" t="s">
        <v>780</v>
      </c>
      <c r="E177" s="10" t="s">
        <v>500</v>
      </c>
      <c r="F177" s="10" t="s">
        <v>501</v>
      </c>
      <c r="G177" s="10" t="s">
        <v>502</v>
      </c>
      <c r="H177" s="67">
        <v>6</v>
      </c>
      <c r="I177" s="57">
        <f t="shared" si="34"/>
        <v>18</v>
      </c>
      <c r="J177" s="57">
        <f t="shared" si="35"/>
        <v>18</v>
      </c>
      <c r="K177" s="404" t="s">
        <v>18</v>
      </c>
      <c r="L177" s="57">
        <v>1</v>
      </c>
      <c r="M177" s="57">
        <v>13.5</v>
      </c>
      <c r="N177" s="57">
        <v>0</v>
      </c>
      <c r="O177" s="58">
        <v>4.5</v>
      </c>
      <c r="P177" s="27">
        <v>0</v>
      </c>
      <c r="Q177" s="90">
        <f t="shared" si="26"/>
        <v>7.5</v>
      </c>
      <c r="R177" s="91">
        <f t="shared" si="27"/>
        <v>2.5</v>
      </c>
      <c r="S177" s="392">
        <f t="shared" si="32"/>
        <v>7.5</v>
      </c>
      <c r="T177" s="91">
        <f t="shared" si="33"/>
        <v>2.5</v>
      </c>
      <c r="U177" s="90">
        <f t="shared" si="36"/>
        <v>10</v>
      </c>
      <c r="V177" s="23">
        <v>20</v>
      </c>
      <c r="W177" s="11">
        <v>1</v>
      </c>
      <c r="X177" s="11">
        <v>0</v>
      </c>
      <c r="Y177" s="12">
        <v>1</v>
      </c>
      <c r="Z177" s="27">
        <v>0</v>
      </c>
      <c r="AA177" s="23">
        <v>0</v>
      </c>
      <c r="AB177" s="11">
        <v>0</v>
      </c>
      <c r="AC177" s="11">
        <v>0</v>
      </c>
      <c r="AD177" s="12">
        <v>0</v>
      </c>
      <c r="AE177" s="30">
        <v>0</v>
      </c>
      <c r="AF177" s="63">
        <f t="shared" si="28"/>
        <v>18</v>
      </c>
      <c r="AG177" s="34">
        <f t="shared" si="29"/>
        <v>18</v>
      </c>
      <c r="AH177" s="12">
        <f t="shared" si="30"/>
        <v>0</v>
      </c>
      <c r="AI177" s="75">
        <f t="shared" si="31"/>
        <v>18</v>
      </c>
      <c r="AJ177" s="406"/>
    </row>
    <row r="178" spans="1:39" x14ac:dyDescent="0.2">
      <c r="A178" s="9" t="s">
        <v>492</v>
      </c>
      <c r="B178" s="10" t="s">
        <v>39</v>
      </c>
      <c r="C178" s="10" t="s">
        <v>43</v>
      </c>
      <c r="D178" s="10" t="s">
        <v>780</v>
      </c>
      <c r="E178" s="10" t="s">
        <v>503</v>
      </c>
      <c r="F178" s="10" t="s">
        <v>504</v>
      </c>
      <c r="G178" s="10" t="s">
        <v>505</v>
      </c>
      <c r="H178" s="67">
        <v>6</v>
      </c>
      <c r="I178" s="57">
        <f t="shared" si="34"/>
        <v>18</v>
      </c>
      <c r="J178" s="57">
        <f t="shared" si="35"/>
        <v>18</v>
      </c>
      <c r="K178" s="404" t="s">
        <v>18</v>
      </c>
      <c r="L178" s="57">
        <v>1</v>
      </c>
      <c r="M178" s="57">
        <v>13.5</v>
      </c>
      <c r="N178" s="57">
        <v>0</v>
      </c>
      <c r="O178" s="58">
        <v>4.5</v>
      </c>
      <c r="P178" s="27">
        <v>0</v>
      </c>
      <c r="Q178" s="90">
        <f t="shared" si="26"/>
        <v>7.5</v>
      </c>
      <c r="R178" s="91">
        <f t="shared" si="27"/>
        <v>2.5</v>
      </c>
      <c r="S178" s="392">
        <f t="shared" si="32"/>
        <v>7.5</v>
      </c>
      <c r="T178" s="91">
        <f t="shared" si="33"/>
        <v>2.5</v>
      </c>
      <c r="U178" s="90">
        <f t="shared" si="36"/>
        <v>10</v>
      </c>
      <c r="V178" s="23">
        <v>0</v>
      </c>
      <c r="W178" s="11">
        <v>0</v>
      </c>
      <c r="X178" s="11">
        <v>0</v>
      </c>
      <c r="Y178" s="12">
        <v>0</v>
      </c>
      <c r="Z178" s="27">
        <v>0</v>
      </c>
      <c r="AA178" s="23">
        <v>20</v>
      </c>
      <c r="AB178" s="11">
        <v>1</v>
      </c>
      <c r="AC178" s="11">
        <v>0</v>
      </c>
      <c r="AD178" s="12">
        <v>1</v>
      </c>
      <c r="AE178" s="30">
        <v>0</v>
      </c>
      <c r="AF178" s="63">
        <f t="shared" si="28"/>
        <v>18</v>
      </c>
      <c r="AG178" s="34">
        <f t="shared" si="29"/>
        <v>0</v>
      </c>
      <c r="AH178" s="12">
        <f t="shared" si="30"/>
        <v>18</v>
      </c>
      <c r="AI178" s="75">
        <f t="shared" si="31"/>
        <v>18</v>
      </c>
      <c r="AJ178" s="406"/>
      <c r="AK178" s="79"/>
      <c r="AL178" s="79"/>
      <c r="AM178" s="4"/>
    </row>
    <row r="179" spans="1:39" x14ac:dyDescent="0.2">
      <c r="A179" s="9" t="s">
        <v>38</v>
      </c>
      <c r="B179" s="10" t="s">
        <v>39</v>
      </c>
      <c r="C179" s="10" t="s">
        <v>43</v>
      </c>
      <c r="D179" s="10" t="s">
        <v>780</v>
      </c>
      <c r="E179" s="10" t="s">
        <v>40</v>
      </c>
      <c r="F179" s="10" t="s">
        <v>41</v>
      </c>
      <c r="G179" s="10" t="s">
        <v>42</v>
      </c>
      <c r="H179" s="67">
        <v>6</v>
      </c>
      <c r="I179" s="57">
        <f t="shared" si="34"/>
        <v>18</v>
      </c>
      <c r="J179" s="57">
        <f t="shared" si="35"/>
        <v>18</v>
      </c>
      <c r="K179" s="404" t="s">
        <v>18</v>
      </c>
      <c r="L179" s="57">
        <v>1</v>
      </c>
      <c r="M179" s="57">
        <v>18</v>
      </c>
      <c r="N179" s="57">
        <v>0</v>
      </c>
      <c r="O179" s="58">
        <v>0</v>
      </c>
      <c r="P179" s="27">
        <v>0</v>
      </c>
      <c r="Q179" s="90">
        <f t="shared" si="26"/>
        <v>10</v>
      </c>
      <c r="R179" s="91">
        <f t="shared" si="27"/>
        <v>0</v>
      </c>
      <c r="S179" s="392">
        <f t="shared" si="32"/>
        <v>10</v>
      </c>
      <c r="T179" s="91">
        <f t="shared" si="33"/>
        <v>0</v>
      </c>
      <c r="U179" s="90">
        <f t="shared" si="36"/>
        <v>10</v>
      </c>
      <c r="V179" s="23">
        <v>0</v>
      </c>
      <c r="W179" s="11">
        <v>0</v>
      </c>
      <c r="X179" s="11">
        <v>0</v>
      </c>
      <c r="Y179" s="12">
        <v>0</v>
      </c>
      <c r="Z179" s="27">
        <v>0</v>
      </c>
      <c r="AA179" s="23">
        <v>20</v>
      </c>
      <c r="AB179" s="11">
        <v>1</v>
      </c>
      <c r="AC179" s="11">
        <v>0</v>
      </c>
      <c r="AD179" s="12">
        <v>1</v>
      </c>
      <c r="AE179" s="30">
        <v>0</v>
      </c>
      <c r="AF179" s="63">
        <f t="shared" si="28"/>
        <v>18</v>
      </c>
      <c r="AG179" s="34">
        <f t="shared" si="29"/>
        <v>0</v>
      </c>
      <c r="AH179" s="12">
        <f t="shared" si="30"/>
        <v>18</v>
      </c>
      <c r="AI179" s="75">
        <f t="shared" si="31"/>
        <v>18</v>
      </c>
      <c r="AJ179" s="406"/>
      <c r="AK179" s="81"/>
    </row>
    <row r="180" spans="1:39" x14ac:dyDescent="0.2">
      <c r="A180" s="9" t="s">
        <v>492</v>
      </c>
      <c r="B180" s="10" t="s">
        <v>39</v>
      </c>
      <c r="C180" s="10" t="s">
        <v>43</v>
      </c>
      <c r="D180" s="10" t="s">
        <v>780</v>
      </c>
      <c r="E180" s="10" t="s">
        <v>506</v>
      </c>
      <c r="F180" s="10" t="s">
        <v>507</v>
      </c>
      <c r="G180" s="10" t="s">
        <v>508</v>
      </c>
      <c r="H180" s="67">
        <v>6</v>
      </c>
      <c r="I180" s="57">
        <f t="shared" si="34"/>
        <v>36</v>
      </c>
      <c r="J180" s="57">
        <f t="shared" si="35"/>
        <v>36</v>
      </c>
      <c r="K180" s="404" t="s">
        <v>18</v>
      </c>
      <c r="L180" s="57">
        <v>1</v>
      </c>
      <c r="M180" s="57">
        <v>0</v>
      </c>
      <c r="N180" s="57">
        <v>0</v>
      </c>
      <c r="O180" s="58">
        <v>18</v>
      </c>
      <c r="P180" s="27">
        <v>0</v>
      </c>
      <c r="Q180" s="90">
        <f t="shared" si="26"/>
        <v>0</v>
      </c>
      <c r="R180" s="91">
        <f t="shared" si="27"/>
        <v>10</v>
      </c>
      <c r="S180" s="392">
        <f t="shared" si="32"/>
        <v>0</v>
      </c>
      <c r="T180" s="91">
        <f t="shared" si="33"/>
        <v>10</v>
      </c>
      <c r="U180" s="90">
        <f t="shared" si="36"/>
        <v>10</v>
      </c>
      <c r="V180" s="23">
        <v>0</v>
      </c>
      <c r="W180" s="11">
        <v>0</v>
      </c>
      <c r="X180" s="11">
        <v>0</v>
      </c>
      <c r="Y180" s="12">
        <v>0</v>
      </c>
      <c r="Z180" s="27">
        <v>0</v>
      </c>
      <c r="AA180" s="23">
        <v>20</v>
      </c>
      <c r="AB180" s="11">
        <v>1</v>
      </c>
      <c r="AC180" s="11">
        <v>0</v>
      </c>
      <c r="AD180" s="12">
        <v>2</v>
      </c>
      <c r="AE180" s="30">
        <v>0</v>
      </c>
      <c r="AF180" s="63">
        <f t="shared" si="28"/>
        <v>36</v>
      </c>
      <c r="AG180" s="34">
        <f t="shared" si="29"/>
        <v>0</v>
      </c>
      <c r="AH180" s="12">
        <f t="shared" si="30"/>
        <v>36</v>
      </c>
      <c r="AI180" s="75">
        <f t="shared" si="31"/>
        <v>36</v>
      </c>
      <c r="AJ180" s="406"/>
    </row>
    <row r="181" spans="1:39" x14ac:dyDescent="0.2">
      <c r="A181" s="103" t="s">
        <v>581</v>
      </c>
      <c r="B181" s="10" t="s">
        <v>39</v>
      </c>
      <c r="C181" s="10" t="s">
        <v>48</v>
      </c>
      <c r="D181" s="10" t="s">
        <v>780</v>
      </c>
      <c r="E181" s="10" t="s">
        <v>483</v>
      </c>
      <c r="F181" s="10" t="s">
        <v>468</v>
      </c>
      <c r="G181" s="10" t="s">
        <v>469</v>
      </c>
      <c r="H181" s="67">
        <v>7.5</v>
      </c>
      <c r="I181" s="57">
        <f t="shared" si="34"/>
        <v>45</v>
      </c>
      <c r="J181" s="57">
        <f t="shared" si="35"/>
        <v>45</v>
      </c>
      <c r="K181" s="404" t="s">
        <v>47</v>
      </c>
      <c r="L181" s="57">
        <v>1</v>
      </c>
      <c r="M181" s="57">
        <v>22.5</v>
      </c>
      <c r="N181" s="57">
        <v>0</v>
      </c>
      <c r="O181" s="58">
        <v>0</v>
      </c>
      <c r="P181" s="27">
        <v>0</v>
      </c>
      <c r="Q181" s="90">
        <f t="shared" si="26"/>
        <v>10</v>
      </c>
      <c r="R181" s="91">
        <f t="shared" si="27"/>
        <v>0</v>
      </c>
      <c r="S181" s="392">
        <f t="shared" si="32"/>
        <v>10</v>
      </c>
      <c r="T181" s="91">
        <f t="shared" si="33"/>
        <v>0</v>
      </c>
      <c r="U181" s="90">
        <f t="shared" si="36"/>
        <v>10</v>
      </c>
      <c r="V181" s="23">
        <v>60</v>
      </c>
      <c r="W181" s="11">
        <v>1</v>
      </c>
      <c r="X181" s="11">
        <v>0</v>
      </c>
      <c r="Y181" s="12">
        <v>0</v>
      </c>
      <c r="Z181" s="27">
        <v>0</v>
      </c>
      <c r="AA181" s="23">
        <v>20</v>
      </c>
      <c r="AB181" s="11">
        <v>1</v>
      </c>
      <c r="AC181" s="11">
        <v>0</v>
      </c>
      <c r="AD181" s="12">
        <v>0</v>
      </c>
      <c r="AE181" s="30">
        <v>0</v>
      </c>
      <c r="AF181" s="63">
        <f t="shared" si="28"/>
        <v>45</v>
      </c>
      <c r="AG181" s="34">
        <f t="shared" si="29"/>
        <v>22.5</v>
      </c>
      <c r="AH181" s="12">
        <f t="shared" si="30"/>
        <v>22.5</v>
      </c>
      <c r="AI181" s="75">
        <f t="shared" si="31"/>
        <v>45</v>
      </c>
      <c r="AJ181" s="406"/>
    </row>
    <row r="182" spans="1:39" x14ac:dyDescent="0.2">
      <c r="A182" s="103" t="s">
        <v>581</v>
      </c>
      <c r="B182" s="10" t="s">
        <v>39</v>
      </c>
      <c r="C182" s="10" t="s">
        <v>48</v>
      </c>
      <c r="D182" s="10" t="s">
        <v>780</v>
      </c>
      <c r="E182" s="10" t="s">
        <v>483</v>
      </c>
      <c r="F182" s="10" t="s">
        <v>468</v>
      </c>
      <c r="G182" s="10" t="s">
        <v>579</v>
      </c>
      <c r="H182" s="67">
        <v>7.5</v>
      </c>
      <c r="I182" s="57">
        <f t="shared" si="34"/>
        <v>2.25</v>
      </c>
      <c r="J182" s="57">
        <f t="shared" si="35"/>
        <v>2.25</v>
      </c>
      <c r="K182" s="404" t="s">
        <v>47</v>
      </c>
      <c r="L182" s="57">
        <v>1</v>
      </c>
      <c r="M182" s="57">
        <v>0</v>
      </c>
      <c r="N182" s="57">
        <v>0</v>
      </c>
      <c r="O182" s="58">
        <v>2.25</v>
      </c>
      <c r="P182" s="27">
        <v>0</v>
      </c>
      <c r="Q182" s="90">
        <f t="shared" si="26"/>
        <v>0</v>
      </c>
      <c r="R182" s="91">
        <f t="shared" si="27"/>
        <v>1</v>
      </c>
      <c r="S182" s="392">
        <f t="shared" si="32"/>
        <v>0</v>
      </c>
      <c r="T182" s="91">
        <f t="shared" si="33"/>
        <v>1</v>
      </c>
      <c r="U182" s="90">
        <f t="shared" si="36"/>
        <v>1</v>
      </c>
      <c r="V182" s="23">
        <v>10</v>
      </c>
      <c r="W182" s="11">
        <v>0</v>
      </c>
      <c r="X182" s="11">
        <v>0</v>
      </c>
      <c r="Y182" s="12">
        <v>1</v>
      </c>
      <c r="Z182" s="27">
        <v>0</v>
      </c>
      <c r="AA182" s="23">
        <v>0</v>
      </c>
      <c r="AB182" s="11">
        <v>0</v>
      </c>
      <c r="AC182" s="11">
        <v>0</v>
      </c>
      <c r="AD182" s="12">
        <v>0</v>
      </c>
      <c r="AE182" s="30">
        <v>0</v>
      </c>
      <c r="AF182" s="63">
        <f t="shared" si="28"/>
        <v>2.25</v>
      </c>
      <c r="AG182" s="34">
        <f t="shared" si="29"/>
        <v>2.25</v>
      </c>
      <c r="AH182" s="12">
        <f t="shared" si="30"/>
        <v>0</v>
      </c>
      <c r="AI182" s="75">
        <f t="shared" si="31"/>
        <v>2.25</v>
      </c>
      <c r="AJ182" s="406"/>
    </row>
    <row r="183" spans="1:39" x14ac:dyDescent="0.2">
      <c r="A183" s="103" t="s">
        <v>582</v>
      </c>
      <c r="B183" s="10" t="s">
        <v>39</v>
      </c>
      <c r="C183" s="10" t="s">
        <v>48</v>
      </c>
      <c r="D183" s="10" t="s">
        <v>780</v>
      </c>
      <c r="E183" s="10" t="s">
        <v>366</v>
      </c>
      <c r="F183" s="10" t="s">
        <v>367</v>
      </c>
      <c r="G183" s="10" t="s">
        <v>368</v>
      </c>
      <c r="H183" s="67">
        <v>7.5</v>
      </c>
      <c r="I183" s="57">
        <f t="shared" si="34"/>
        <v>49.5</v>
      </c>
      <c r="J183" s="57">
        <f t="shared" si="35"/>
        <v>49.5</v>
      </c>
      <c r="K183" s="404" t="s">
        <v>47</v>
      </c>
      <c r="L183" s="57">
        <v>1</v>
      </c>
      <c r="M183" s="57">
        <v>20.25</v>
      </c>
      <c r="N183" s="57">
        <v>0</v>
      </c>
      <c r="O183" s="58">
        <v>2.25</v>
      </c>
      <c r="P183" s="27">
        <v>0</v>
      </c>
      <c r="Q183" s="90">
        <f t="shared" si="26"/>
        <v>9</v>
      </c>
      <c r="R183" s="91">
        <f t="shared" si="27"/>
        <v>1</v>
      </c>
      <c r="S183" s="392">
        <f t="shared" si="32"/>
        <v>9</v>
      </c>
      <c r="T183" s="91">
        <f t="shared" si="33"/>
        <v>1</v>
      </c>
      <c r="U183" s="90">
        <f t="shared" si="36"/>
        <v>10</v>
      </c>
      <c r="V183" s="23">
        <v>60</v>
      </c>
      <c r="W183" s="11">
        <v>1</v>
      </c>
      <c r="X183" s="11">
        <v>0</v>
      </c>
      <c r="Y183" s="12">
        <v>3</v>
      </c>
      <c r="Z183" s="27">
        <v>0</v>
      </c>
      <c r="AA183" s="23">
        <v>20</v>
      </c>
      <c r="AB183" s="11">
        <v>1</v>
      </c>
      <c r="AC183" s="11">
        <v>0</v>
      </c>
      <c r="AD183" s="12">
        <v>1</v>
      </c>
      <c r="AE183" s="30">
        <v>0</v>
      </c>
      <c r="AF183" s="63">
        <f t="shared" si="28"/>
        <v>49.5</v>
      </c>
      <c r="AG183" s="34">
        <f t="shared" si="29"/>
        <v>27</v>
      </c>
      <c r="AH183" s="12">
        <f t="shared" si="30"/>
        <v>22.5</v>
      </c>
      <c r="AI183" s="75">
        <f t="shared" si="31"/>
        <v>49.5</v>
      </c>
      <c r="AJ183" s="406"/>
    </row>
    <row r="184" spans="1:39" x14ac:dyDescent="0.2">
      <c r="A184" s="103" t="s">
        <v>582</v>
      </c>
      <c r="B184" s="10" t="s">
        <v>39</v>
      </c>
      <c r="C184" s="10" t="s">
        <v>48</v>
      </c>
      <c r="D184" s="10" t="s">
        <v>780</v>
      </c>
      <c r="E184" s="10" t="s">
        <v>366</v>
      </c>
      <c r="F184" s="10" t="s">
        <v>367</v>
      </c>
      <c r="G184" s="10" t="s">
        <v>731</v>
      </c>
      <c r="H184" s="67">
        <v>7.5</v>
      </c>
      <c r="I184" s="57">
        <f t="shared" si="34"/>
        <v>2.7</v>
      </c>
      <c r="J184" s="57">
        <f t="shared" si="35"/>
        <v>2.7</v>
      </c>
      <c r="K184" s="404" t="s">
        <v>47</v>
      </c>
      <c r="L184" s="57">
        <v>1</v>
      </c>
      <c r="M184" s="57">
        <v>0</v>
      </c>
      <c r="N184" s="57">
        <v>0</v>
      </c>
      <c r="O184" s="58">
        <v>2.7</v>
      </c>
      <c r="P184" s="27">
        <v>0</v>
      </c>
      <c r="Q184" s="90">
        <f t="shared" si="26"/>
        <v>0</v>
      </c>
      <c r="R184" s="91">
        <f t="shared" si="27"/>
        <v>1.2</v>
      </c>
      <c r="S184" s="392">
        <f t="shared" si="32"/>
        <v>0</v>
      </c>
      <c r="T184" s="91">
        <f t="shared" si="33"/>
        <v>1.2000000000000002</v>
      </c>
      <c r="U184" s="90">
        <f t="shared" si="36"/>
        <v>1.2000000000000002</v>
      </c>
      <c r="V184" s="23">
        <v>10</v>
      </c>
      <c r="W184" s="11">
        <v>1</v>
      </c>
      <c r="X184" s="11">
        <v>0</v>
      </c>
      <c r="Y184" s="12">
        <v>1</v>
      </c>
      <c r="Z184" s="27">
        <v>0</v>
      </c>
      <c r="AA184" s="23">
        <v>0</v>
      </c>
      <c r="AB184" s="11">
        <v>0</v>
      </c>
      <c r="AC184" s="11">
        <v>0</v>
      </c>
      <c r="AD184" s="12">
        <v>0</v>
      </c>
      <c r="AE184" s="30">
        <v>0</v>
      </c>
      <c r="AF184" s="63">
        <f t="shared" si="28"/>
        <v>2.7</v>
      </c>
      <c r="AG184" s="34">
        <f t="shared" si="29"/>
        <v>2.7</v>
      </c>
      <c r="AH184" s="12">
        <f t="shared" si="30"/>
        <v>0</v>
      </c>
      <c r="AI184" s="75">
        <f t="shared" si="31"/>
        <v>2.7</v>
      </c>
      <c r="AJ184" s="406"/>
    </row>
    <row r="185" spans="1:39" x14ac:dyDescent="0.2">
      <c r="A185" s="9" t="s">
        <v>369</v>
      </c>
      <c r="B185" s="10" t="s">
        <v>39</v>
      </c>
      <c r="C185" s="10" t="s">
        <v>48</v>
      </c>
      <c r="D185" s="10" t="s">
        <v>780</v>
      </c>
      <c r="E185" s="10" t="s">
        <v>373</v>
      </c>
      <c r="F185" s="10" t="s">
        <v>374</v>
      </c>
      <c r="G185" s="10" t="s">
        <v>375</v>
      </c>
      <c r="H185" s="67">
        <v>7.5</v>
      </c>
      <c r="I185" s="57">
        <f t="shared" si="34"/>
        <v>85.5</v>
      </c>
      <c r="J185" s="57">
        <f t="shared" si="35"/>
        <v>85.5</v>
      </c>
      <c r="K185" s="404" t="s">
        <v>47</v>
      </c>
      <c r="L185" s="57">
        <v>1</v>
      </c>
      <c r="M185" s="57">
        <v>9</v>
      </c>
      <c r="N185" s="57">
        <v>0</v>
      </c>
      <c r="O185" s="58">
        <v>13.5</v>
      </c>
      <c r="P185" s="27">
        <v>0</v>
      </c>
      <c r="Q185" s="90">
        <f t="shared" si="26"/>
        <v>4</v>
      </c>
      <c r="R185" s="91">
        <f t="shared" si="27"/>
        <v>6</v>
      </c>
      <c r="S185" s="392">
        <f t="shared" si="32"/>
        <v>4</v>
      </c>
      <c r="T185" s="91">
        <f t="shared" si="33"/>
        <v>6</v>
      </c>
      <c r="U185" s="90">
        <f t="shared" si="36"/>
        <v>10</v>
      </c>
      <c r="V185" s="23">
        <v>60</v>
      </c>
      <c r="W185" s="11">
        <v>1</v>
      </c>
      <c r="X185" s="11">
        <v>0</v>
      </c>
      <c r="Y185" s="12">
        <v>3</v>
      </c>
      <c r="Z185" s="27">
        <v>0</v>
      </c>
      <c r="AA185" s="23">
        <v>30</v>
      </c>
      <c r="AB185" s="11">
        <v>1</v>
      </c>
      <c r="AC185" s="11">
        <v>0</v>
      </c>
      <c r="AD185" s="12">
        <v>2</v>
      </c>
      <c r="AE185" s="30">
        <v>0</v>
      </c>
      <c r="AF185" s="63">
        <f t="shared" si="28"/>
        <v>85.5</v>
      </c>
      <c r="AG185" s="34">
        <f t="shared" si="29"/>
        <v>49.5</v>
      </c>
      <c r="AH185" s="12">
        <f t="shared" si="30"/>
        <v>36</v>
      </c>
      <c r="AI185" s="75">
        <f t="shared" si="31"/>
        <v>85.5</v>
      </c>
      <c r="AJ185" s="406"/>
    </row>
    <row r="186" spans="1:39" x14ac:dyDescent="0.2">
      <c r="A186" s="9" t="s">
        <v>38</v>
      </c>
      <c r="B186" s="10" t="s">
        <v>39</v>
      </c>
      <c r="C186" s="10" t="s">
        <v>48</v>
      </c>
      <c r="D186" s="10" t="s">
        <v>780</v>
      </c>
      <c r="E186" s="10" t="s">
        <v>44</v>
      </c>
      <c r="F186" s="10" t="s">
        <v>45</v>
      </c>
      <c r="G186" s="10" t="s">
        <v>46</v>
      </c>
      <c r="H186" s="67">
        <v>7.5</v>
      </c>
      <c r="I186" s="57">
        <f t="shared" si="34"/>
        <v>63</v>
      </c>
      <c r="J186" s="57">
        <f t="shared" si="35"/>
        <v>63</v>
      </c>
      <c r="K186" s="404" t="s">
        <v>47</v>
      </c>
      <c r="L186" s="57">
        <v>1</v>
      </c>
      <c r="M186" s="57">
        <v>13.5</v>
      </c>
      <c r="N186" s="57">
        <v>0</v>
      </c>
      <c r="O186" s="58">
        <v>9</v>
      </c>
      <c r="P186" s="27">
        <v>0</v>
      </c>
      <c r="Q186" s="90">
        <f t="shared" si="26"/>
        <v>6</v>
      </c>
      <c r="R186" s="91">
        <f t="shared" si="27"/>
        <v>4</v>
      </c>
      <c r="S186" s="392">
        <f t="shared" si="32"/>
        <v>6</v>
      </c>
      <c r="T186" s="91">
        <f t="shared" si="33"/>
        <v>4</v>
      </c>
      <c r="U186" s="90">
        <f t="shared" si="36"/>
        <v>10</v>
      </c>
      <c r="V186" s="23">
        <v>60</v>
      </c>
      <c r="W186" s="11">
        <v>1</v>
      </c>
      <c r="X186" s="11">
        <v>0</v>
      </c>
      <c r="Y186" s="12">
        <v>3</v>
      </c>
      <c r="Z186" s="27">
        <v>0</v>
      </c>
      <c r="AA186" s="23">
        <v>20</v>
      </c>
      <c r="AB186" s="11">
        <v>1</v>
      </c>
      <c r="AC186" s="11">
        <v>0</v>
      </c>
      <c r="AD186" s="12">
        <v>1</v>
      </c>
      <c r="AE186" s="30">
        <v>0</v>
      </c>
      <c r="AF186" s="63">
        <f t="shared" si="28"/>
        <v>63</v>
      </c>
      <c r="AG186" s="34">
        <f t="shared" si="29"/>
        <v>40.5</v>
      </c>
      <c r="AH186" s="12">
        <f t="shared" si="30"/>
        <v>22.5</v>
      </c>
      <c r="AI186" s="75">
        <f t="shared" si="31"/>
        <v>63</v>
      </c>
      <c r="AJ186" s="406"/>
    </row>
    <row r="187" spans="1:39" x14ac:dyDescent="0.2">
      <c r="A187" s="103" t="s">
        <v>581</v>
      </c>
      <c r="B187" s="10" t="s">
        <v>39</v>
      </c>
      <c r="C187" s="10" t="s">
        <v>19</v>
      </c>
      <c r="D187" s="10" t="s">
        <v>780</v>
      </c>
      <c r="E187" s="10" t="s">
        <v>484</v>
      </c>
      <c r="F187" s="10" t="s">
        <v>485</v>
      </c>
      <c r="G187" s="10" t="s">
        <v>486</v>
      </c>
      <c r="H187" s="67">
        <v>7.5</v>
      </c>
      <c r="I187" s="57">
        <f t="shared" si="34"/>
        <v>54</v>
      </c>
      <c r="J187" s="57">
        <f t="shared" si="35"/>
        <v>54</v>
      </c>
      <c r="K187" s="404" t="s">
        <v>47</v>
      </c>
      <c r="L187" s="57">
        <v>1</v>
      </c>
      <c r="M187" s="57">
        <v>18</v>
      </c>
      <c r="N187" s="57">
        <v>0</v>
      </c>
      <c r="O187" s="58">
        <v>4.5</v>
      </c>
      <c r="P187" s="27">
        <v>0</v>
      </c>
      <c r="Q187" s="90">
        <f t="shared" si="26"/>
        <v>8</v>
      </c>
      <c r="R187" s="91">
        <f t="shared" si="27"/>
        <v>2</v>
      </c>
      <c r="S187" s="392">
        <f t="shared" si="32"/>
        <v>8</v>
      </c>
      <c r="T187" s="91">
        <f t="shared" si="33"/>
        <v>2</v>
      </c>
      <c r="U187" s="90">
        <f t="shared" si="36"/>
        <v>10</v>
      </c>
      <c r="V187" s="23">
        <v>20</v>
      </c>
      <c r="W187" s="11">
        <v>1</v>
      </c>
      <c r="X187" s="11">
        <v>0</v>
      </c>
      <c r="Y187" s="12">
        <v>1</v>
      </c>
      <c r="Z187" s="27">
        <v>0</v>
      </c>
      <c r="AA187" s="23">
        <v>60</v>
      </c>
      <c r="AB187" s="11">
        <v>1</v>
      </c>
      <c r="AC187" s="11">
        <v>0</v>
      </c>
      <c r="AD187" s="12">
        <v>3</v>
      </c>
      <c r="AE187" s="30">
        <v>0</v>
      </c>
      <c r="AF187" s="63">
        <f t="shared" si="28"/>
        <v>54</v>
      </c>
      <c r="AG187" s="34">
        <f t="shared" si="29"/>
        <v>22.5</v>
      </c>
      <c r="AH187" s="12">
        <f t="shared" si="30"/>
        <v>31.5</v>
      </c>
      <c r="AI187" s="75">
        <f t="shared" si="31"/>
        <v>54</v>
      </c>
      <c r="AJ187" s="406"/>
    </row>
    <row r="188" spans="1:39" x14ac:dyDescent="0.2">
      <c r="A188" s="9" t="s">
        <v>369</v>
      </c>
      <c r="B188" s="10" t="s">
        <v>39</v>
      </c>
      <c r="C188" s="10" t="s">
        <v>19</v>
      </c>
      <c r="D188" s="10" t="s">
        <v>780</v>
      </c>
      <c r="E188" s="10" t="s">
        <v>376</v>
      </c>
      <c r="F188" s="10" t="s">
        <v>377</v>
      </c>
      <c r="G188" s="10" t="s">
        <v>378</v>
      </c>
      <c r="H188" s="67">
        <v>7.5</v>
      </c>
      <c r="I188" s="57">
        <f t="shared" si="34"/>
        <v>85.5</v>
      </c>
      <c r="J188" s="57">
        <f t="shared" si="35"/>
        <v>85.5</v>
      </c>
      <c r="K188" s="404" t="s">
        <v>18</v>
      </c>
      <c r="L188" s="57">
        <v>1</v>
      </c>
      <c r="M188" s="57">
        <v>9</v>
      </c>
      <c r="N188" s="57">
        <v>0</v>
      </c>
      <c r="O188" s="58">
        <v>13.5</v>
      </c>
      <c r="P188" s="27">
        <v>0</v>
      </c>
      <c r="Q188" s="90">
        <f t="shared" si="26"/>
        <v>4</v>
      </c>
      <c r="R188" s="91">
        <f t="shared" si="27"/>
        <v>6</v>
      </c>
      <c r="S188" s="392">
        <f t="shared" si="32"/>
        <v>4</v>
      </c>
      <c r="T188" s="91">
        <f t="shared" si="33"/>
        <v>6</v>
      </c>
      <c r="U188" s="90">
        <f t="shared" si="36"/>
        <v>10</v>
      </c>
      <c r="V188" s="23">
        <v>40</v>
      </c>
      <c r="W188" s="11">
        <v>1</v>
      </c>
      <c r="X188" s="11">
        <v>0</v>
      </c>
      <c r="Y188" s="12">
        <v>2</v>
      </c>
      <c r="Z188" s="27">
        <v>0</v>
      </c>
      <c r="AA188" s="23">
        <v>60</v>
      </c>
      <c r="AB188" s="11">
        <v>1</v>
      </c>
      <c r="AC188" s="11">
        <v>0</v>
      </c>
      <c r="AD188" s="12">
        <v>3</v>
      </c>
      <c r="AE188" s="30">
        <v>0</v>
      </c>
      <c r="AF188" s="63">
        <f t="shared" si="28"/>
        <v>85.5</v>
      </c>
      <c r="AG188" s="34">
        <f t="shared" si="29"/>
        <v>36</v>
      </c>
      <c r="AH188" s="12">
        <f t="shared" si="30"/>
        <v>49.5</v>
      </c>
      <c r="AI188" s="75">
        <f t="shared" si="31"/>
        <v>85.5</v>
      </c>
      <c r="AJ188" s="406"/>
    </row>
    <row r="189" spans="1:39" x14ac:dyDescent="0.2">
      <c r="A189" s="9" t="s">
        <v>38</v>
      </c>
      <c r="B189" s="10" t="s">
        <v>39</v>
      </c>
      <c r="C189" s="10" t="s">
        <v>19</v>
      </c>
      <c r="D189" s="10" t="s">
        <v>780</v>
      </c>
      <c r="E189" s="10" t="s">
        <v>49</v>
      </c>
      <c r="F189" s="10" t="s">
        <v>50</v>
      </c>
      <c r="G189" s="10" t="s">
        <v>51</v>
      </c>
      <c r="H189" s="67">
        <v>7.5</v>
      </c>
      <c r="I189" s="57">
        <f t="shared" si="34"/>
        <v>63</v>
      </c>
      <c r="J189" s="57">
        <f t="shared" si="35"/>
        <v>63</v>
      </c>
      <c r="K189" s="404" t="s">
        <v>18</v>
      </c>
      <c r="L189" s="57">
        <v>1</v>
      </c>
      <c r="M189" s="57">
        <v>13.5</v>
      </c>
      <c r="N189" s="57">
        <v>0</v>
      </c>
      <c r="O189" s="58">
        <v>9</v>
      </c>
      <c r="P189" s="27">
        <v>0</v>
      </c>
      <c r="Q189" s="90">
        <f t="shared" si="26"/>
        <v>6</v>
      </c>
      <c r="R189" s="91">
        <f t="shared" si="27"/>
        <v>4</v>
      </c>
      <c r="S189" s="392">
        <f t="shared" si="32"/>
        <v>6</v>
      </c>
      <c r="T189" s="91">
        <f t="shared" si="33"/>
        <v>4</v>
      </c>
      <c r="U189" s="90">
        <f t="shared" si="36"/>
        <v>10</v>
      </c>
      <c r="V189" s="23">
        <v>20</v>
      </c>
      <c r="W189" s="11">
        <v>1</v>
      </c>
      <c r="X189" s="11">
        <v>0</v>
      </c>
      <c r="Y189" s="12">
        <v>1</v>
      </c>
      <c r="Z189" s="27">
        <v>0</v>
      </c>
      <c r="AA189" s="23">
        <v>60</v>
      </c>
      <c r="AB189" s="11">
        <v>1</v>
      </c>
      <c r="AC189" s="11">
        <v>0</v>
      </c>
      <c r="AD189" s="12">
        <v>3</v>
      </c>
      <c r="AE189" s="30">
        <v>0</v>
      </c>
      <c r="AF189" s="63">
        <f t="shared" si="28"/>
        <v>63</v>
      </c>
      <c r="AG189" s="34">
        <f t="shared" si="29"/>
        <v>22.5</v>
      </c>
      <c r="AH189" s="12">
        <f t="shared" si="30"/>
        <v>40.5</v>
      </c>
      <c r="AI189" s="75">
        <f t="shared" si="31"/>
        <v>63</v>
      </c>
      <c r="AJ189" s="406"/>
    </row>
    <row r="190" spans="1:39" x14ac:dyDescent="0.2">
      <c r="A190" s="103" t="s">
        <v>581</v>
      </c>
      <c r="B190" s="10" t="s">
        <v>39</v>
      </c>
      <c r="C190" s="10" t="s">
        <v>19</v>
      </c>
      <c r="D190" s="10" t="s">
        <v>780</v>
      </c>
      <c r="E190" s="10" t="s">
        <v>487</v>
      </c>
      <c r="F190" s="10" t="s">
        <v>488</v>
      </c>
      <c r="G190" s="10" t="s">
        <v>489</v>
      </c>
      <c r="H190" s="67">
        <v>7.5</v>
      </c>
      <c r="I190" s="57">
        <f t="shared" si="34"/>
        <v>54</v>
      </c>
      <c r="J190" s="57">
        <f t="shared" si="35"/>
        <v>54</v>
      </c>
      <c r="K190" s="404" t="s">
        <v>47</v>
      </c>
      <c r="L190" s="57">
        <v>1</v>
      </c>
      <c r="M190" s="57">
        <v>18</v>
      </c>
      <c r="N190" s="57">
        <v>0</v>
      </c>
      <c r="O190" s="58">
        <v>4.5</v>
      </c>
      <c r="P190" s="27">
        <v>0</v>
      </c>
      <c r="Q190" s="90">
        <f t="shared" si="26"/>
        <v>8</v>
      </c>
      <c r="R190" s="91">
        <f t="shared" si="27"/>
        <v>2</v>
      </c>
      <c r="S190" s="392">
        <f t="shared" si="32"/>
        <v>8</v>
      </c>
      <c r="T190" s="91">
        <f t="shared" si="33"/>
        <v>2</v>
      </c>
      <c r="U190" s="90">
        <f t="shared" si="36"/>
        <v>10</v>
      </c>
      <c r="V190" s="23">
        <v>20</v>
      </c>
      <c r="W190" s="11">
        <v>1</v>
      </c>
      <c r="X190" s="11">
        <v>0</v>
      </c>
      <c r="Y190" s="12">
        <v>1</v>
      </c>
      <c r="Z190" s="27">
        <v>0</v>
      </c>
      <c r="AA190" s="23">
        <v>60</v>
      </c>
      <c r="AB190" s="11">
        <v>1</v>
      </c>
      <c r="AC190" s="11">
        <v>0</v>
      </c>
      <c r="AD190" s="12">
        <v>3</v>
      </c>
      <c r="AE190" s="30">
        <v>0</v>
      </c>
      <c r="AF190" s="63">
        <f t="shared" si="28"/>
        <v>54</v>
      </c>
      <c r="AG190" s="34">
        <f t="shared" si="29"/>
        <v>22.5</v>
      </c>
      <c r="AH190" s="12">
        <f t="shared" si="30"/>
        <v>31.5</v>
      </c>
      <c r="AI190" s="75">
        <f t="shared" si="31"/>
        <v>54</v>
      </c>
      <c r="AJ190" s="406"/>
    </row>
    <row r="191" spans="1:39" x14ac:dyDescent="0.2">
      <c r="A191" s="9" t="s">
        <v>369</v>
      </c>
      <c r="B191" s="10" t="s">
        <v>39</v>
      </c>
      <c r="C191" s="10" t="s">
        <v>23</v>
      </c>
      <c r="D191" s="10" t="s">
        <v>780</v>
      </c>
      <c r="E191" s="10" t="s">
        <v>379</v>
      </c>
      <c r="F191" s="10" t="s">
        <v>380</v>
      </c>
      <c r="G191" s="10" t="s">
        <v>381</v>
      </c>
      <c r="H191" s="67">
        <v>6</v>
      </c>
      <c r="I191" s="57">
        <f t="shared" si="34"/>
        <v>27</v>
      </c>
      <c r="J191" s="57">
        <f t="shared" si="35"/>
        <v>27</v>
      </c>
      <c r="K191" s="404" t="s">
        <v>18</v>
      </c>
      <c r="L191" s="57">
        <v>1</v>
      </c>
      <c r="M191" s="57">
        <v>9</v>
      </c>
      <c r="N191" s="57">
        <v>0</v>
      </c>
      <c r="O191" s="58">
        <v>9</v>
      </c>
      <c r="P191" s="27">
        <v>0</v>
      </c>
      <c r="Q191" s="90">
        <f t="shared" si="26"/>
        <v>5</v>
      </c>
      <c r="R191" s="91">
        <f t="shared" si="27"/>
        <v>5</v>
      </c>
      <c r="S191" s="392">
        <f t="shared" si="32"/>
        <v>5</v>
      </c>
      <c r="T191" s="91">
        <f t="shared" si="33"/>
        <v>5</v>
      </c>
      <c r="U191" s="90">
        <f t="shared" si="36"/>
        <v>10</v>
      </c>
      <c r="V191" s="23">
        <v>40</v>
      </c>
      <c r="W191" s="11">
        <v>1</v>
      </c>
      <c r="X191" s="11">
        <v>0</v>
      </c>
      <c r="Y191" s="12">
        <v>2</v>
      </c>
      <c r="Z191" s="27">
        <v>0</v>
      </c>
      <c r="AA191" s="23">
        <v>0</v>
      </c>
      <c r="AB191" s="11">
        <v>0</v>
      </c>
      <c r="AC191" s="11">
        <v>0</v>
      </c>
      <c r="AD191" s="12">
        <v>0</v>
      </c>
      <c r="AE191" s="30">
        <v>0</v>
      </c>
      <c r="AF191" s="63">
        <f t="shared" si="28"/>
        <v>27</v>
      </c>
      <c r="AG191" s="34">
        <f t="shared" si="29"/>
        <v>27</v>
      </c>
      <c r="AH191" s="12">
        <f t="shared" si="30"/>
        <v>0</v>
      </c>
      <c r="AI191" s="75">
        <f t="shared" si="31"/>
        <v>27</v>
      </c>
      <c r="AJ191" s="406"/>
    </row>
    <row r="192" spans="1:39" x14ac:dyDescent="0.2">
      <c r="A192" s="9" t="s">
        <v>38</v>
      </c>
      <c r="B192" s="10" t="s">
        <v>39</v>
      </c>
      <c r="C192" s="10" t="s">
        <v>23</v>
      </c>
      <c r="D192" s="10" t="s">
        <v>780</v>
      </c>
      <c r="E192" s="10" t="s">
        <v>52</v>
      </c>
      <c r="F192" s="10" t="s">
        <v>53</v>
      </c>
      <c r="G192" s="10" t="s">
        <v>54</v>
      </c>
      <c r="H192" s="67">
        <v>6</v>
      </c>
      <c r="I192" s="57">
        <f t="shared" si="34"/>
        <v>22.5</v>
      </c>
      <c r="J192" s="57">
        <f t="shared" si="35"/>
        <v>22.5</v>
      </c>
      <c r="K192" s="404" t="s">
        <v>18</v>
      </c>
      <c r="L192" s="57">
        <v>1</v>
      </c>
      <c r="M192" s="57">
        <v>13.5</v>
      </c>
      <c r="N192" s="57">
        <v>0</v>
      </c>
      <c r="O192" s="58">
        <v>4.5</v>
      </c>
      <c r="P192" s="27">
        <v>0</v>
      </c>
      <c r="Q192" s="90">
        <f t="shared" si="26"/>
        <v>7.5</v>
      </c>
      <c r="R192" s="91">
        <f t="shared" si="27"/>
        <v>2.5</v>
      </c>
      <c r="S192" s="392">
        <f t="shared" si="32"/>
        <v>7.5</v>
      </c>
      <c r="T192" s="91">
        <f t="shared" si="33"/>
        <v>2.5</v>
      </c>
      <c r="U192" s="90">
        <f t="shared" si="36"/>
        <v>10</v>
      </c>
      <c r="V192" s="23">
        <v>40</v>
      </c>
      <c r="W192" s="11">
        <v>1</v>
      </c>
      <c r="X192" s="11">
        <v>0</v>
      </c>
      <c r="Y192" s="12">
        <v>2</v>
      </c>
      <c r="Z192" s="27">
        <v>0</v>
      </c>
      <c r="AA192" s="23">
        <v>0</v>
      </c>
      <c r="AB192" s="11">
        <v>0</v>
      </c>
      <c r="AC192" s="11">
        <v>0</v>
      </c>
      <c r="AD192" s="12">
        <v>0</v>
      </c>
      <c r="AE192" s="30">
        <v>0</v>
      </c>
      <c r="AF192" s="63">
        <f t="shared" si="28"/>
        <v>22.5</v>
      </c>
      <c r="AG192" s="34">
        <f t="shared" si="29"/>
        <v>22.5</v>
      </c>
      <c r="AH192" s="12">
        <f t="shared" si="30"/>
        <v>0</v>
      </c>
      <c r="AI192" s="75">
        <f t="shared" si="31"/>
        <v>22.5</v>
      </c>
      <c r="AJ192" s="406"/>
    </row>
    <row r="193" spans="1:37" x14ac:dyDescent="0.2">
      <c r="A193" s="9" t="s">
        <v>369</v>
      </c>
      <c r="B193" s="10" t="s">
        <v>39</v>
      </c>
      <c r="C193" s="10" t="s">
        <v>23</v>
      </c>
      <c r="D193" s="10" t="s">
        <v>780</v>
      </c>
      <c r="E193" s="10" t="s">
        <v>382</v>
      </c>
      <c r="F193" s="10" t="s">
        <v>383</v>
      </c>
      <c r="G193" s="10" t="s">
        <v>384</v>
      </c>
      <c r="H193" s="67">
        <v>6</v>
      </c>
      <c r="I193" s="57">
        <f t="shared" si="34"/>
        <v>27</v>
      </c>
      <c r="J193" s="57">
        <f t="shared" si="35"/>
        <v>27</v>
      </c>
      <c r="K193" s="404" t="s">
        <v>18</v>
      </c>
      <c r="L193" s="57">
        <v>1</v>
      </c>
      <c r="M193" s="57">
        <v>9</v>
      </c>
      <c r="N193" s="57">
        <v>0</v>
      </c>
      <c r="O193" s="58">
        <v>9</v>
      </c>
      <c r="P193" s="27">
        <v>0</v>
      </c>
      <c r="Q193" s="90">
        <f t="shared" si="26"/>
        <v>5</v>
      </c>
      <c r="R193" s="91">
        <f t="shared" si="27"/>
        <v>5</v>
      </c>
      <c r="S193" s="392">
        <f t="shared" si="32"/>
        <v>5</v>
      </c>
      <c r="T193" s="91">
        <f t="shared" si="33"/>
        <v>5</v>
      </c>
      <c r="U193" s="90">
        <f t="shared" si="36"/>
        <v>10</v>
      </c>
      <c r="V193" s="23">
        <v>40</v>
      </c>
      <c r="W193" s="11">
        <v>1</v>
      </c>
      <c r="X193" s="11">
        <v>0</v>
      </c>
      <c r="Y193" s="12">
        <v>2</v>
      </c>
      <c r="Z193" s="27">
        <v>0</v>
      </c>
      <c r="AA193" s="23">
        <v>0</v>
      </c>
      <c r="AB193" s="11">
        <v>0</v>
      </c>
      <c r="AC193" s="11">
        <v>0</v>
      </c>
      <c r="AD193" s="12">
        <v>0</v>
      </c>
      <c r="AE193" s="30">
        <v>0</v>
      </c>
      <c r="AF193" s="63">
        <f t="shared" si="28"/>
        <v>27</v>
      </c>
      <c r="AG193" s="34">
        <f t="shared" si="29"/>
        <v>27</v>
      </c>
      <c r="AH193" s="12">
        <f t="shared" si="30"/>
        <v>0</v>
      </c>
      <c r="AI193" s="75">
        <f t="shared" si="31"/>
        <v>27</v>
      </c>
      <c r="AJ193" s="406"/>
    </row>
    <row r="194" spans="1:37" x14ac:dyDescent="0.2">
      <c r="A194" s="9" t="s">
        <v>38</v>
      </c>
      <c r="B194" s="10" t="s">
        <v>39</v>
      </c>
      <c r="C194" s="10" t="s">
        <v>23</v>
      </c>
      <c r="D194" s="10" t="s">
        <v>780</v>
      </c>
      <c r="E194" s="10" t="s">
        <v>55</v>
      </c>
      <c r="F194" s="10" t="s">
        <v>56</v>
      </c>
      <c r="G194" s="10" t="s">
        <v>57</v>
      </c>
      <c r="H194" s="67">
        <v>6</v>
      </c>
      <c r="I194" s="57">
        <f t="shared" si="34"/>
        <v>22.5</v>
      </c>
      <c r="J194" s="57">
        <f t="shared" si="35"/>
        <v>22.5</v>
      </c>
      <c r="K194" s="404" t="s">
        <v>18</v>
      </c>
      <c r="L194" s="57">
        <v>1</v>
      </c>
      <c r="M194" s="57">
        <v>13.5</v>
      </c>
      <c r="N194" s="57">
        <v>0</v>
      </c>
      <c r="O194" s="58">
        <v>4.5</v>
      </c>
      <c r="P194" s="27">
        <v>0</v>
      </c>
      <c r="Q194" s="90">
        <f t="shared" ref="Q194:Q218" si="37">M194*10/3/H194</f>
        <v>7.5</v>
      </c>
      <c r="R194" s="91">
        <f t="shared" ref="R194:R218" si="38">O194*10/3/H194</f>
        <v>2.5</v>
      </c>
      <c r="S194" s="392">
        <f t="shared" si="32"/>
        <v>7.5</v>
      </c>
      <c r="T194" s="91">
        <f t="shared" si="33"/>
        <v>2.5</v>
      </c>
      <c r="U194" s="90">
        <f t="shared" si="36"/>
        <v>10</v>
      </c>
      <c r="V194" s="23">
        <v>40</v>
      </c>
      <c r="W194" s="11">
        <v>1</v>
      </c>
      <c r="X194" s="11">
        <v>0</v>
      </c>
      <c r="Y194" s="12">
        <v>2</v>
      </c>
      <c r="Z194" s="27">
        <v>0</v>
      </c>
      <c r="AA194" s="23">
        <v>0</v>
      </c>
      <c r="AB194" s="11">
        <v>0</v>
      </c>
      <c r="AC194" s="11">
        <v>0</v>
      </c>
      <c r="AD194" s="12">
        <v>0</v>
      </c>
      <c r="AE194" s="30">
        <v>0</v>
      </c>
      <c r="AF194" s="63">
        <f t="shared" ref="AF194:AF257" si="39">M194*(W194+AB194)+O194*(Y194+AD194)</f>
        <v>22.5</v>
      </c>
      <c r="AG194" s="34">
        <f t="shared" ref="AG194:AG257" si="40">M194*W194+O194*Y194</f>
        <v>22.5</v>
      </c>
      <c r="AH194" s="12">
        <f t="shared" ref="AH194:AH257" si="41">M194*AB194+O194*AD194</f>
        <v>0</v>
      </c>
      <c r="AI194" s="75">
        <f t="shared" ref="AI194:AI257" si="42">AF194</f>
        <v>22.5</v>
      </c>
      <c r="AJ194" s="406"/>
    </row>
    <row r="195" spans="1:37" x14ac:dyDescent="0.2">
      <c r="A195" s="9" t="s">
        <v>38</v>
      </c>
      <c r="B195" s="10" t="s">
        <v>39</v>
      </c>
      <c r="C195" s="10" t="s">
        <v>61</v>
      </c>
      <c r="D195" s="10" t="s">
        <v>780</v>
      </c>
      <c r="E195" s="10" t="s">
        <v>58</v>
      </c>
      <c r="F195" s="10" t="s">
        <v>59</v>
      </c>
      <c r="G195" s="10" t="s">
        <v>60</v>
      </c>
      <c r="H195" s="67">
        <v>6</v>
      </c>
      <c r="I195" s="57">
        <f t="shared" si="34"/>
        <v>22.5</v>
      </c>
      <c r="J195" s="57">
        <f t="shared" si="35"/>
        <v>22.5</v>
      </c>
      <c r="K195" s="404" t="s">
        <v>18</v>
      </c>
      <c r="L195" s="57">
        <v>1</v>
      </c>
      <c r="M195" s="57">
        <v>13.5</v>
      </c>
      <c r="N195" s="57">
        <v>0</v>
      </c>
      <c r="O195" s="58">
        <v>4.5</v>
      </c>
      <c r="P195" s="27">
        <v>0</v>
      </c>
      <c r="Q195" s="90">
        <f t="shared" si="37"/>
        <v>7.5</v>
      </c>
      <c r="R195" s="91">
        <f t="shared" si="38"/>
        <v>2.5</v>
      </c>
      <c r="S195" s="392">
        <f t="shared" ref="S195:S258" si="43">M195/H195*10/3</f>
        <v>7.5</v>
      </c>
      <c r="T195" s="91">
        <f t="shared" ref="T195:T258" si="44">O195/H195*10/3</f>
        <v>2.5</v>
      </c>
      <c r="U195" s="90">
        <f t="shared" si="36"/>
        <v>10</v>
      </c>
      <c r="V195" s="23">
        <v>0</v>
      </c>
      <c r="W195" s="11">
        <v>0</v>
      </c>
      <c r="X195" s="11">
        <v>0</v>
      </c>
      <c r="Y195" s="12">
        <v>0</v>
      </c>
      <c r="Z195" s="27">
        <v>0</v>
      </c>
      <c r="AA195" s="23">
        <v>40</v>
      </c>
      <c r="AB195" s="11">
        <v>1</v>
      </c>
      <c r="AC195" s="11">
        <v>0</v>
      </c>
      <c r="AD195" s="12">
        <v>2</v>
      </c>
      <c r="AE195" s="30">
        <v>0</v>
      </c>
      <c r="AF195" s="63">
        <f t="shared" si="39"/>
        <v>22.5</v>
      </c>
      <c r="AG195" s="34">
        <f t="shared" si="40"/>
        <v>0</v>
      </c>
      <c r="AH195" s="12">
        <f t="shared" si="41"/>
        <v>22.5</v>
      </c>
      <c r="AI195" s="75">
        <f t="shared" si="42"/>
        <v>22.5</v>
      </c>
      <c r="AJ195" s="406"/>
      <c r="AK195" s="396"/>
    </row>
    <row r="196" spans="1:37" x14ac:dyDescent="0.2">
      <c r="A196" s="9" t="s">
        <v>369</v>
      </c>
      <c r="B196" s="10" t="s">
        <v>39</v>
      </c>
      <c r="C196" s="10" t="s">
        <v>61</v>
      </c>
      <c r="D196" s="10" t="s">
        <v>780</v>
      </c>
      <c r="E196" s="10" t="s">
        <v>385</v>
      </c>
      <c r="F196" s="10" t="s">
        <v>386</v>
      </c>
      <c r="G196" s="10" t="s">
        <v>387</v>
      </c>
      <c r="H196" s="67">
        <v>6</v>
      </c>
      <c r="I196" s="57">
        <f t="shared" ref="I196:I259" si="45">AI196</f>
        <v>18</v>
      </c>
      <c r="J196" s="57">
        <f t="shared" ref="J196:J259" si="46">(((W196+AB196)*S196+(Y196+AD196)*T196)*H196/10)*3</f>
        <v>18</v>
      </c>
      <c r="K196" s="404" t="s">
        <v>18</v>
      </c>
      <c r="L196" s="57">
        <v>1</v>
      </c>
      <c r="M196" s="57">
        <v>9</v>
      </c>
      <c r="N196" s="57">
        <v>0</v>
      </c>
      <c r="O196" s="58">
        <v>9</v>
      </c>
      <c r="P196" s="27">
        <v>0</v>
      </c>
      <c r="Q196" s="90">
        <f t="shared" si="37"/>
        <v>5</v>
      </c>
      <c r="R196" s="91">
        <f t="shared" si="38"/>
        <v>5</v>
      </c>
      <c r="S196" s="392">
        <f t="shared" si="43"/>
        <v>5</v>
      </c>
      <c r="T196" s="91">
        <f t="shared" si="44"/>
        <v>5</v>
      </c>
      <c r="U196" s="90">
        <f t="shared" ref="U196:U259" si="47">S196+T196</f>
        <v>10</v>
      </c>
      <c r="V196" s="23">
        <v>0</v>
      </c>
      <c r="W196" s="11">
        <v>0</v>
      </c>
      <c r="X196" s="11">
        <v>0</v>
      </c>
      <c r="Y196" s="12">
        <v>0</v>
      </c>
      <c r="Z196" s="27">
        <v>0</v>
      </c>
      <c r="AA196" s="23">
        <v>20</v>
      </c>
      <c r="AB196" s="11">
        <v>1</v>
      </c>
      <c r="AC196" s="11">
        <v>0</v>
      </c>
      <c r="AD196" s="12">
        <v>1</v>
      </c>
      <c r="AE196" s="30">
        <v>0</v>
      </c>
      <c r="AF196" s="63">
        <f t="shared" si="39"/>
        <v>18</v>
      </c>
      <c r="AG196" s="34">
        <f t="shared" si="40"/>
        <v>0</v>
      </c>
      <c r="AH196" s="12">
        <f t="shared" si="41"/>
        <v>18</v>
      </c>
      <c r="AI196" s="75">
        <f t="shared" si="42"/>
        <v>18</v>
      </c>
      <c r="AJ196" s="406"/>
      <c r="AK196" s="396"/>
    </row>
    <row r="197" spans="1:37" x14ac:dyDescent="0.2">
      <c r="A197" s="9" t="s">
        <v>369</v>
      </c>
      <c r="B197" s="10" t="s">
        <v>39</v>
      </c>
      <c r="C197" s="10" t="s">
        <v>61</v>
      </c>
      <c r="D197" s="10" t="s">
        <v>780</v>
      </c>
      <c r="E197" s="10" t="s">
        <v>388</v>
      </c>
      <c r="F197" s="10" t="s">
        <v>389</v>
      </c>
      <c r="G197" s="10" t="s">
        <v>390</v>
      </c>
      <c r="H197" s="67">
        <v>6</v>
      </c>
      <c r="I197" s="57">
        <f t="shared" si="45"/>
        <v>27</v>
      </c>
      <c r="J197" s="57">
        <f t="shared" si="46"/>
        <v>27</v>
      </c>
      <c r="K197" s="404" t="s">
        <v>18</v>
      </c>
      <c r="L197" s="57">
        <v>1</v>
      </c>
      <c r="M197" s="57">
        <v>9</v>
      </c>
      <c r="N197" s="57">
        <v>0</v>
      </c>
      <c r="O197" s="58">
        <v>9</v>
      </c>
      <c r="P197" s="27">
        <v>0</v>
      </c>
      <c r="Q197" s="90">
        <f t="shared" si="37"/>
        <v>5</v>
      </c>
      <c r="R197" s="91">
        <f t="shared" si="38"/>
        <v>5</v>
      </c>
      <c r="S197" s="392">
        <f t="shared" si="43"/>
        <v>5</v>
      </c>
      <c r="T197" s="91">
        <f t="shared" si="44"/>
        <v>5</v>
      </c>
      <c r="U197" s="90">
        <f t="shared" si="47"/>
        <v>10</v>
      </c>
      <c r="V197" s="23">
        <v>0</v>
      </c>
      <c r="W197" s="11">
        <v>0</v>
      </c>
      <c r="X197" s="11">
        <v>0</v>
      </c>
      <c r="Y197" s="12">
        <v>0</v>
      </c>
      <c r="Z197" s="27">
        <v>0</v>
      </c>
      <c r="AA197" s="23">
        <v>40</v>
      </c>
      <c r="AB197" s="11">
        <v>1</v>
      </c>
      <c r="AC197" s="11">
        <v>0</v>
      </c>
      <c r="AD197" s="12">
        <v>2</v>
      </c>
      <c r="AE197" s="30">
        <v>0</v>
      </c>
      <c r="AF197" s="63">
        <f t="shared" si="39"/>
        <v>27</v>
      </c>
      <c r="AG197" s="34">
        <f t="shared" si="40"/>
        <v>0</v>
      </c>
      <c r="AH197" s="12">
        <f t="shared" si="41"/>
        <v>27</v>
      </c>
      <c r="AI197" s="75">
        <f t="shared" si="42"/>
        <v>27</v>
      </c>
      <c r="AJ197" s="406"/>
      <c r="AK197" s="396"/>
    </row>
    <row r="198" spans="1:37" x14ac:dyDescent="0.2">
      <c r="A198" s="9" t="s">
        <v>369</v>
      </c>
      <c r="B198" s="10" t="s">
        <v>39</v>
      </c>
      <c r="C198" s="10" t="s">
        <v>27</v>
      </c>
      <c r="D198" s="10" t="s">
        <v>780</v>
      </c>
      <c r="E198" s="10" t="s">
        <v>430</v>
      </c>
      <c r="F198" s="10" t="s">
        <v>431</v>
      </c>
      <c r="G198" s="10" t="s">
        <v>432</v>
      </c>
      <c r="H198" s="67">
        <v>6</v>
      </c>
      <c r="I198" s="57">
        <f t="shared" si="45"/>
        <v>6</v>
      </c>
      <c r="J198" s="57">
        <f t="shared" si="46"/>
        <v>6</v>
      </c>
      <c r="K198" s="404" t="s">
        <v>18</v>
      </c>
      <c r="L198" s="57">
        <f>1/3</f>
        <v>0.33333333333333331</v>
      </c>
      <c r="M198" s="57">
        <f>13.5*L198</f>
        <v>4.5</v>
      </c>
      <c r="N198" s="57">
        <v>1</v>
      </c>
      <c r="O198" s="58">
        <f>4.5*L198</f>
        <v>1.5</v>
      </c>
      <c r="P198" s="27">
        <v>0</v>
      </c>
      <c r="Q198" s="90">
        <f t="shared" si="37"/>
        <v>2.5</v>
      </c>
      <c r="R198" s="91">
        <f t="shared" si="38"/>
        <v>0.83333333333333337</v>
      </c>
      <c r="S198" s="392">
        <f t="shared" si="43"/>
        <v>2.5</v>
      </c>
      <c r="T198" s="91">
        <f t="shared" si="44"/>
        <v>0.83333333333333337</v>
      </c>
      <c r="U198" s="90">
        <f t="shared" si="47"/>
        <v>3.3333333333333335</v>
      </c>
      <c r="V198" s="23">
        <v>20</v>
      </c>
      <c r="W198" s="11">
        <v>1</v>
      </c>
      <c r="X198" s="11">
        <v>0</v>
      </c>
      <c r="Y198" s="12">
        <v>1</v>
      </c>
      <c r="Z198" s="27">
        <v>0</v>
      </c>
      <c r="AA198" s="23">
        <v>0</v>
      </c>
      <c r="AB198" s="11">
        <v>0</v>
      </c>
      <c r="AC198" s="11">
        <v>0</v>
      </c>
      <c r="AD198" s="12">
        <v>0</v>
      </c>
      <c r="AE198" s="30">
        <v>0</v>
      </c>
      <c r="AF198" s="63">
        <f t="shared" si="39"/>
        <v>6</v>
      </c>
      <c r="AG198" s="34">
        <f t="shared" si="40"/>
        <v>6</v>
      </c>
      <c r="AH198" s="12">
        <f t="shared" si="41"/>
        <v>0</v>
      </c>
      <c r="AI198" s="75">
        <f t="shared" si="42"/>
        <v>6</v>
      </c>
      <c r="AJ198" s="406"/>
      <c r="AK198" s="396"/>
    </row>
    <row r="199" spans="1:37" x14ac:dyDescent="0.2">
      <c r="A199" s="9" t="s">
        <v>425</v>
      </c>
      <c r="B199" s="10" t="s">
        <v>39</v>
      </c>
      <c r="C199" s="10" t="s">
        <v>27</v>
      </c>
      <c r="D199" s="10" t="s">
        <v>780</v>
      </c>
      <c r="E199" s="10" t="s">
        <v>430</v>
      </c>
      <c r="F199" s="10" t="s">
        <v>431</v>
      </c>
      <c r="G199" s="10" t="s">
        <v>432</v>
      </c>
      <c r="H199" s="67">
        <v>6</v>
      </c>
      <c r="I199" s="57">
        <f t="shared" si="45"/>
        <v>12</v>
      </c>
      <c r="J199" s="57">
        <f t="shared" si="46"/>
        <v>12</v>
      </c>
      <c r="K199" s="404" t="s">
        <v>18</v>
      </c>
      <c r="L199" s="57">
        <f>2/3</f>
        <v>0.66666666666666663</v>
      </c>
      <c r="M199" s="57">
        <f>13.5*L199</f>
        <v>9</v>
      </c>
      <c r="N199" s="57">
        <v>0</v>
      </c>
      <c r="O199" s="58">
        <f>4.5*L199</f>
        <v>3</v>
      </c>
      <c r="P199" s="27">
        <v>0</v>
      </c>
      <c r="Q199" s="90">
        <f t="shared" si="37"/>
        <v>5</v>
      </c>
      <c r="R199" s="91">
        <f t="shared" si="38"/>
        <v>1.6666666666666667</v>
      </c>
      <c r="S199" s="392">
        <f t="shared" si="43"/>
        <v>5</v>
      </c>
      <c r="T199" s="91">
        <f t="shared" si="44"/>
        <v>1.6666666666666667</v>
      </c>
      <c r="U199" s="90">
        <f t="shared" si="47"/>
        <v>6.666666666666667</v>
      </c>
      <c r="V199" s="23">
        <v>20</v>
      </c>
      <c r="W199" s="11">
        <v>1</v>
      </c>
      <c r="X199" s="11">
        <v>0</v>
      </c>
      <c r="Y199" s="12">
        <v>1</v>
      </c>
      <c r="Z199" s="27">
        <v>0</v>
      </c>
      <c r="AA199" s="23">
        <v>0</v>
      </c>
      <c r="AB199" s="11">
        <v>0</v>
      </c>
      <c r="AC199" s="11">
        <v>0</v>
      </c>
      <c r="AD199" s="12">
        <v>0</v>
      </c>
      <c r="AE199" s="30">
        <v>0</v>
      </c>
      <c r="AF199" s="63">
        <f t="shared" si="39"/>
        <v>12</v>
      </c>
      <c r="AG199" s="34">
        <f t="shared" si="40"/>
        <v>12</v>
      </c>
      <c r="AH199" s="12">
        <f t="shared" si="41"/>
        <v>0</v>
      </c>
      <c r="AI199" s="75">
        <f t="shared" si="42"/>
        <v>12</v>
      </c>
      <c r="AJ199" s="406"/>
      <c r="AK199" s="396"/>
    </row>
    <row r="200" spans="1:37" x14ac:dyDescent="0.2">
      <c r="A200" s="9" t="s">
        <v>38</v>
      </c>
      <c r="B200" s="10" t="s">
        <v>39</v>
      </c>
      <c r="C200" s="10" t="s">
        <v>27</v>
      </c>
      <c r="D200" s="10" t="s">
        <v>780</v>
      </c>
      <c r="E200" s="10" t="s">
        <v>62</v>
      </c>
      <c r="F200" s="10" t="s">
        <v>63</v>
      </c>
      <c r="G200" s="10" t="s">
        <v>64</v>
      </c>
      <c r="H200" s="67">
        <v>6</v>
      </c>
      <c r="I200" s="57">
        <f t="shared" si="45"/>
        <v>18</v>
      </c>
      <c r="J200" s="57">
        <f t="shared" si="46"/>
        <v>18</v>
      </c>
      <c r="K200" s="404" t="s">
        <v>18</v>
      </c>
      <c r="L200" s="57">
        <v>1</v>
      </c>
      <c r="M200" s="57">
        <v>13.5</v>
      </c>
      <c r="N200" s="57">
        <v>0</v>
      </c>
      <c r="O200" s="58">
        <v>4.5</v>
      </c>
      <c r="P200" s="27">
        <v>0</v>
      </c>
      <c r="Q200" s="90">
        <f t="shared" si="37"/>
        <v>7.5</v>
      </c>
      <c r="R200" s="91">
        <f t="shared" si="38"/>
        <v>2.5</v>
      </c>
      <c r="S200" s="392">
        <f t="shared" si="43"/>
        <v>7.5</v>
      </c>
      <c r="T200" s="91">
        <f t="shared" si="44"/>
        <v>2.5</v>
      </c>
      <c r="U200" s="90">
        <f t="shared" si="47"/>
        <v>10</v>
      </c>
      <c r="V200" s="23">
        <v>20</v>
      </c>
      <c r="W200" s="11">
        <v>1</v>
      </c>
      <c r="X200" s="11">
        <v>0</v>
      </c>
      <c r="Y200" s="12">
        <v>1</v>
      </c>
      <c r="Z200" s="27">
        <v>0</v>
      </c>
      <c r="AA200" s="23">
        <v>0</v>
      </c>
      <c r="AB200" s="11">
        <v>0</v>
      </c>
      <c r="AC200" s="11">
        <v>0</v>
      </c>
      <c r="AD200" s="12">
        <v>0</v>
      </c>
      <c r="AE200" s="30">
        <v>0</v>
      </c>
      <c r="AF200" s="63">
        <f t="shared" si="39"/>
        <v>18</v>
      </c>
      <c r="AG200" s="34">
        <f t="shared" si="40"/>
        <v>18</v>
      </c>
      <c r="AH200" s="12">
        <f t="shared" si="41"/>
        <v>0</v>
      </c>
      <c r="AI200" s="75">
        <f t="shared" si="42"/>
        <v>18</v>
      </c>
      <c r="AJ200" s="406"/>
      <c r="AK200" s="396"/>
    </row>
    <row r="201" spans="1:37" x14ac:dyDescent="0.2">
      <c r="A201" s="9" t="s">
        <v>38</v>
      </c>
      <c r="B201" s="10" t="s">
        <v>39</v>
      </c>
      <c r="C201" s="10" t="s">
        <v>27</v>
      </c>
      <c r="D201" s="10" t="s">
        <v>780</v>
      </c>
      <c r="E201" s="10" t="s">
        <v>65</v>
      </c>
      <c r="F201" s="10" t="s">
        <v>66</v>
      </c>
      <c r="G201" s="10" t="s">
        <v>67</v>
      </c>
      <c r="H201" s="67">
        <v>6</v>
      </c>
      <c r="I201" s="57">
        <f t="shared" si="45"/>
        <v>18</v>
      </c>
      <c r="J201" s="57">
        <f t="shared" si="46"/>
        <v>18</v>
      </c>
      <c r="K201" s="404" t="s">
        <v>18</v>
      </c>
      <c r="L201" s="57">
        <v>1</v>
      </c>
      <c r="M201" s="57">
        <v>13.5</v>
      </c>
      <c r="N201" s="57">
        <v>0</v>
      </c>
      <c r="O201" s="58">
        <v>4.5</v>
      </c>
      <c r="P201" s="27">
        <v>0</v>
      </c>
      <c r="Q201" s="90">
        <f t="shared" si="37"/>
        <v>7.5</v>
      </c>
      <c r="R201" s="91">
        <f t="shared" si="38"/>
        <v>2.5</v>
      </c>
      <c r="S201" s="392">
        <f t="shared" si="43"/>
        <v>7.5</v>
      </c>
      <c r="T201" s="91">
        <f t="shared" si="44"/>
        <v>2.5</v>
      </c>
      <c r="U201" s="90">
        <f t="shared" si="47"/>
        <v>10</v>
      </c>
      <c r="V201" s="23">
        <v>20</v>
      </c>
      <c r="W201" s="11">
        <v>1</v>
      </c>
      <c r="X201" s="11">
        <v>0</v>
      </c>
      <c r="Y201" s="12">
        <v>1</v>
      </c>
      <c r="Z201" s="27">
        <v>0</v>
      </c>
      <c r="AA201" s="23">
        <v>0</v>
      </c>
      <c r="AB201" s="11">
        <v>0</v>
      </c>
      <c r="AC201" s="11">
        <v>0</v>
      </c>
      <c r="AD201" s="12">
        <v>0</v>
      </c>
      <c r="AE201" s="30">
        <v>0</v>
      </c>
      <c r="AF201" s="63">
        <f t="shared" si="39"/>
        <v>18</v>
      </c>
      <c r="AG201" s="34">
        <f t="shared" si="40"/>
        <v>18</v>
      </c>
      <c r="AH201" s="12">
        <f t="shared" si="41"/>
        <v>0</v>
      </c>
      <c r="AI201" s="75">
        <f t="shared" si="42"/>
        <v>18</v>
      </c>
      <c r="AJ201" s="406"/>
      <c r="AK201" s="396"/>
    </row>
    <row r="202" spans="1:37" x14ac:dyDescent="0.2">
      <c r="A202" s="9" t="s">
        <v>38</v>
      </c>
      <c r="B202" s="10" t="s">
        <v>39</v>
      </c>
      <c r="C202" s="10" t="s">
        <v>27</v>
      </c>
      <c r="D202" s="10" t="s">
        <v>780</v>
      </c>
      <c r="E202" s="10" t="s">
        <v>68</v>
      </c>
      <c r="F202" s="10" t="s">
        <v>69</v>
      </c>
      <c r="G202" s="10" t="s">
        <v>70</v>
      </c>
      <c r="H202" s="67">
        <v>6</v>
      </c>
      <c r="I202" s="57">
        <f t="shared" si="45"/>
        <v>18</v>
      </c>
      <c r="J202" s="57">
        <f t="shared" si="46"/>
        <v>18</v>
      </c>
      <c r="K202" s="404" t="s">
        <v>18</v>
      </c>
      <c r="L202" s="57">
        <v>1</v>
      </c>
      <c r="M202" s="57">
        <v>13.5</v>
      </c>
      <c r="N202" s="57">
        <v>0</v>
      </c>
      <c r="O202" s="58">
        <v>4.5</v>
      </c>
      <c r="P202" s="27">
        <v>0</v>
      </c>
      <c r="Q202" s="90">
        <f t="shared" si="37"/>
        <v>7.5</v>
      </c>
      <c r="R202" s="91">
        <f t="shared" si="38"/>
        <v>2.5</v>
      </c>
      <c r="S202" s="392">
        <f t="shared" si="43"/>
        <v>7.5</v>
      </c>
      <c r="T202" s="91">
        <f t="shared" si="44"/>
        <v>2.5</v>
      </c>
      <c r="U202" s="90">
        <f t="shared" si="47"/>
        <v>10</v>
      </c>
      <c r="V202" s="23">
        <v>20</v>
      </c>
      <c r="W202" s="11">
        <v>1</v>
      </c>
      <c r="X202" s="11">
        <v>0</v>
      </c>
      <c r="Y202" s="12">
        <v>1</v>
      </c>
      <c r="Z202" s="27">
        <v>0</v>
      </c>
      <c r="AA202" s="23">
        <v>0</v>
      </c>
      <c r="AB202" s="11">
        <v>0</v>
      </c>
      <c r="AC202" s="11">
        <v>0</v>
      </c>
      <c r="AD202" s="12">
        <v>0</v>
      </c>
      <c r="AE202" s="30">
        <v>0</v>
      </c>
      <c r="AF202" s="63">
        <f t="shared" si="39"/>
        <v>18</v>
      </c>
      <c r="AG202" s="34">
        <f t="shared" si="40"/>
        <v>18</v>
      </c>
      <c r="AH202" s="12">
        <f t="shared" si="41"/>
        <v>0</v>
      </c>
      <c r="AI202" s="75">
        <f t="shared" si="42"/>
        <v>18</v>
      </c>
      <c r="AJ202" s="406"/>
      <c r="AK202" s="396"/>
    </row>
    <row r="203" spans="1:37" x14ac:dyDescent="0.2">
      <c r="A203" s="9" t="s">
        <v>425</v>
      </c>
      <c r="B203" s="10" t="s">
        <v>39</v>
      </c>
      <c r="C203" s="10" t="s">
        <v>43</v>
      </c>
      <c r="D203" s="10" t="s">
        <v>780</v>
      </c>
      <c r="E203" s="10" t="s">
        <v>433</v>
      </c>
      <c r="F203" s="10" t="s">
        <v>434</v>
      </c>
      <c r="G203" s="10" t="s">
        <v>435</v>
      </c>
      <c r="H203" s="67">
        <v>6</v>
      </c>
      <c r="I203" s="57">
        <f t="shared" si="45"/>
        <v>18</v>
      </c>
      <c r="J203" s="57">
        <f t="shared" si="46"/>
        <v>18</v>
      </c>
      <c r="K203" s="404" t="s">
        <v>18</v>
      </c>
      <c r="L203" s="57">
        <v>1</v>
      </c>
      <c r="M203" s="57">
        <v>13.5</v>
      </c>
      <c r="N203" s="57">
        <v>0</v>
      </c>
      <c r="O203" s="58">
        <v>4.5</v>
      </c>
      <c r="P203" s="27">
        <v>0</v>
      </c>
      <c r="Q203" s="90">
        <f t="shared" si="37"/>
        <v>7.5</v>
      </c>
      <c r="R203" s="91">
        <f t="shared" si="38"/>
        <v>2.5</v>
      </c>
      <c r="S203" s="392">
        <f t="shared" si="43"/>
        <v>7.5</v>
      </c>
      <c r="T203" s="91">
        <f t="shared" si="44"/>
        <v>2.5</v>
      </c>
      <c r="U203" s="90">
        <f t="shared" si="47"/>
        <v>10</v>
      </c>
      <c r="V203" s="23">
        <v>0</v>
      </c>
      <c r="W203" s="11">
        <v>0</v>
      </c>
      <c r="X203" s="11">
        <v>0</v>
      </c>
      <c r="Y203" s="12">
        <v>0</v>
      </c>
      <c r="Z203" s="27">
        <v>0</v>
      </c>
      <c r="AA203" s="23">
        <v>20</v>
      </c>
      <c r="AB203" s="11">
        <v>1</v>
      </c>
      <c r="AC203" s="11">
        <v>0</v>
      </c>
      <c r="AD203" s="12">
        <v>1</v>
      </c>
      <c r="AE203" s="30">
        <v>0</v>
      </c>
      <c r="AF203" s="63">
        <f t="shared" si="39"/>
        <v>18</v>
      </c>
      <c r="AG203" s="34">
        <f t="shared" si="40"/>
        <v>0</v>
      </c>
      <c r="AH203" s="12">
        <f t="shared" si="41"/>
        <v>18</v>
      </c>
      <c r="AI203" s="75">
        <f t="shared" si="42"/>
        <v>18</v>
      </c>
      <c r="AJ203" s="406"/>
      <c r="AK203" s="396"/>
    </row>
    <row r="204" spans="1:37" x14ac:dyDescent="0.2">
      <c r="A204" s="9" t="s">
        <v>38</v>
      </c>
      <c r="B204" s="10" t="s">
        <v>39</v>
      </c>
      <c r="C204" s="10" t="s">
        <v>43</v>
      </c>
      <c r="D204" s="10" t="s">
        <v>780</v>
      </c>
      <c r="E204" s="10" t="s">
        <v>71</v>
      </c>
      <c r="F204" s="10" t="s">
        <v>72</v>
      </c>
      <c r="G204" s="10" t="s">
        <v>73</v>
      </c>
      <c r="H204" s="67">
        <v>6</v>
      </c>
      <c r="I204" s="57">
        <f t="shared" si="45"/>
        <v>18</v>
      </c>
      <c r="J204" s="57">
        <f t="shared" si="46"/>
        <v>18</v>
      </c>
      <c r="K204" s="404" t="s">
        <v>18</v>
      </c>
      <c r="L204" s="57">
        <v>1</v>
      </c>
      <c r="M204" s="57">
        <v>9</v>
      </c>
      <c r="N204" s="57">
        <v>0</v>
      </c>
      <c r="O204" s="58">
        <v>9</v>
      </c>
      <c r="P204" s="27">
        <v>0</v>
      </c>
      <c r="Q204" s="90">
        <f t="shared" si="37"/>
        <v>5</v>
      </c>
      <c r="R204" s="91">
        <f t="shared" si="38"/>
        <v>5</v>
      </c>
      <c r="S204" s="392">
        <f t="shared" si="43"/>
        <v>5</v>
      </c>
      <c r="T204" s="91">
        <f t="shared" si="44"/>
        <v>5</v>
      </c>
      <c r="U204" s="90">
        <f t="shared" si="47"/>
        <v>10</v>
      </c>
      <c r="V204" s="23">
        <v>0</v>
      </c>
      <c r="W204" s="11">
        <v>0</v>
      </c>
      <c r="X204" s="11">
        <v>0</v>
      </c>
      <c r="Y204" s="12">
        <v>0</v>
      </c>
      <c r="Z204" s="27">
        <v>0</v>
      </c>
      <c r="AA204" s="23">
        <v>20</v>
      </c>
      <c r="AB204" s="11">
        <v>1</v>
      </c>
      <c r="AC204" s="11">
        <v>0</v>
      </c>
      <c r="AD204" s="12">
        <v>1</v>
      </c>
      <c r="AE204" s="30">
        <v>0</v>
      </c>
      <c r="AF204" s="63">
        <f t="shared" si="39"/>
        <v>18</v>
      </c>
      <c r="AG204" s="34">
        <f t="shared" si="40"/>
        <v>0</v>
      </c>
      <c r="AH204" s="12">
        <f t="shared" si="41"/>
        <v>18</v>
      </c>
      <c r="AI204" s="75">
        <f t="shared" si="42"/>
        <v>18</v>
      </c>
      <c r="AJ204" s="406"/>
      <c r="AK204" s="396"/>
    </row>
    <row r="205" spans="1:37" x14ac:dyDescent="0.2">
      <c r="A205" s="9" t="s">
        <v>298</v>
      </c>
      <c r="B205" s="10" t="s">
        <v>75</v>
      </c>
      <c r="C205" s="10" t="s">
        <v>48</v>
      </c>
      <c r="D205" s="10" t="s">
        <v>780</v>
      </c>
      <c r="E205" s="10" t="s">
        <v>327</v>
      </c>
      <c r="F205" s="10" t="s">
        <v>328</v>
      </c>
      <c r="G205" s="10" t="s">
        <v>329</v>
      </c>
      <c r="H205" s="67">
        <v>5</v>
      </c>
      <c r="I205" s="57">
        <f t="shared" si="45"/>
        <v>13.5</v>
      </c>
      <c r="J205" s="57">
        <f t="shared" si="46"/>
        <v>13.5</v>
      </c>
      <c r="K205" s="404" t="s">
        <v>160</v>
      </c>
      <c r="L205" s="57">
        <v>1</v>
      </c>
      <c r="M205" s="57">
        <v>9</v>
      </c>
      <c r="N205" s="57">
        <v>0</v>
      </c>
      <c r="O205" s="58">
        <v>4.5</v>
      </c>
      <c r="P205" s="27">
        <v>0</v>
      </c>
      <c r="Q205" s="90">
        <f t="shared" si="37"/>
        <v>6</v>
      </c>
      <c r="R205" s="91">
        <f t="shared" si="38"/>
        <v>3</v>
      </c>
      <c r="S205" s="392">
        <f t="shared" si="43"/>
        <v>6</v>
      </c>
      <c r="T205" s="91">
        <f t="shared" si="44"/>
        <v>3</v>
      </c>
      <c r="U205" s="90">
        <f t="shared" si="47"/>
        <v>9</v>
      </c>
      <c r="V205" s="23">
        <v>20</v>
      </c>
      <c r="W205" s="11">
        <v>1</v>
      </c>
      <c r="X205" s="11">
        <v>0</v>
      </c>
      <c r="Y205" s="12">
        <v>1</v>
      </c>
      <c r="Z205" s="27">
        <v>0</v>
      </c>
      <c r="AA205" s="23">
        <v>0</v>
      </c>
      <c r="AB205" s="11">
        <v>0</v>
      </c>
      <c r="AC205" s="11">
        <v>0</v>
      </c>
      <c r="AD205" s="12">
        <v>0</v>
      </c>
      <c r="AE205" s="30">
        <v>0</v>
      </c>
      <c r="AF205" s="63">
        <f t="shared" si="39"/>
        <v>13.5</v>
      </c>
      <c r="AG205" s="34">
        <f t="shared" si="40"/>
        <v>13.5</v>
      </c>
      <c r="AH205" s="12">
        <f t="shared" si="41"/>
        <v>0</v>
      </c>
      <c r="AI205" s="75">
        <f t="shared" si="42"/>
        <v>13.5</v>
      </c>
      <c r="AJ205" s="406"/>
      <c r="AK205" s="396"/>
    </row>
    <row r="206" spans="1:37" x14ac:dyDescent="0.2">
      <c r="A206" s="9" t="s">
        <v>180</v>
      </c>
      <c r="B206" s="10" t="s">
        <v>75</v>
      </c>
      <c r="C206" s="10" t="s">
        <v>48</v>
      </c>
      <c r="D206" s="10" t="s">
        <v>780</v>
      </c>
      <c r="E206" s="10" t="s">
        <v>239</v>
      </c>
      <c r="F206" s="10" t="s">
        <v>240</v>
      </c>
      <c r="G206" s="10" t="s">
        <v>241</v>
      </c>
      <c r="H206" s="67">
        <v>5</v>
      </c>
      <c r="I206" s="57">
        <f t="shared" si="45"/>
        <v>27</v>
      </c>
      <c r="J206" s="57">
        <f t="shared" si="46"/>
        <v>27</v>
      </c>
      <c r="K206" s="404" t="s">
        <v>160</v>
      </c>
      <c r="L206" s="57">
        <v>1</v>
      </c>
      <c r="M206" s="57">
        <v>6.75</v>
      </c>
      <c r="N206" s="57">
        <v>0</v>
      </c>
      <c r="O206" s="58">
        <v>6.75</v>
      </c>
      <c r="P206" s="27">
        <v>0</v>
      </c>
      <c r="Q206" s="90">
        <f t="shared" si="37"/>
        <v>4.5</v>
      </c>
      <c r="R206" s="91">
        <f t="shared" si="38"/>
        <v>4.5</v>
      </c>
      <c r="S206" s="392">
        <f t="shared" si="43"/>
        <v>4.5</v>
      </c>
      <c r="T206" s="91">
        <f t="shared" si="44"/>
        <v>4.5</v>
      </c>
      <c r="U206" s="90">
        <f t="shared" si="47"/>
        <v>9</v>
      </c>
      <c r="V206" s="23">
        <v>20</v>
      </c>
      <c r="W206" s="11">
        <v>1</v>
      </c>
      <c r="X206" s="11">
        <v>0</v>
      </c>
      <c r="Y206" s="12">
        <v>3</v>
      </c>
      <c r="Z206" s="27">
        <v>0</v>
      </c>
      <c r="AA206" s="23">
        <v>0</v>
      </c>
      <c r="AB206" s="11">
        <v>0</v>
      </c>
      <c r="AC206" s="11">
        <v>0</v>
      </c>
      <c r="AD206" s="12">
        <v>0</v>
      </c>
      <c r="AE206" s="30">
        <v>0</v>
      </c>
      <c r="AF206" s="63">
        <f t="shared" si="39"/>
        <v>27</v>
      </c>
      <c r="AG206" s="34">
        <f t="shared" si="40"/>
        <v>27</v>
      </c>
      <c r="AH206" s="12">
        <f t="shared" si="41"/>
        <v>0</v>
      </c>
      <c r="AI206" s="75">
        <f t="shared" si="42"/>
        <v>27</v>
      </c>
      <c r="AJ206" s="406"/>
      <c r="AK206" s="396"/>
    </row>
    <row r="207" spans="1:37" x14ac:dyDescent="0.2">
      <c r="A207" s="103" t="s">
        <v>581</v>
      </c>
      <c r="B207" s="10" t="s">
        <v>75</v>
      </c>
      <c r="C207" s="10" t="s">
        <v>48</v>
      </c>
      <c r="D207" s="10" t="s">
        <v>780</v>
      </c>
      <c r="E207" s="10" t="s">
        <v>490</v>
      </c>
      <c r="F207" s="10" t="s">
        <v>56</v>
      </c>
      <c r="G207" s="10" t="s">
        <v>491</v>
      </c>
      <c r="H207" s="67">
        <v>5</v>
      </c>
      <c r="I207" s="57">
        <f t="shared" si="45"/>
        <v>20.25</v>
      </c>
      <c r="J207" s="57">
        <f t="shared" si="46"/>
        <v>20.25</v>
      </c>
      <c r="K207" s="404" t="s">
        <v>160</v>
      </c>
      <c r="L207" s="57">
        <v>1</v>
      </c>
      <c r="M207" s="57">
        <v>6.75</v>
      </c>
      <c r="N207" s="57">
        <v>0</v>
      </c>
      <c r="O207" s="58">
        <v>6.75</v>
      </c>
      <c r="P207" s="27">
        <v>0</v>
      </c>
      <c r="Q207" s="90">
        <f t="shared" si="37"/>
        <v>4.5</v>
      </c>
      <c r="R207" s="91">
        <f t="shared" si="38"/>
        <v>4.5</v>
      </c>
      <c r="S207" s="392">
        <f t="shared" si="43"/>
        <v>4.5</v>
      </c>
      <c r="T207" s="91">
        <f t="shared" si="44"/>
        <v>4.5</v>
      </c>
      <c r="U207" s="90">
        <f t="shared" si="47"/>
        <v>9</v>
      </c>
      <c r="V207" s="23">
        <v>20</v>
      </c>
      <c r="W207" s="11">
        <v>1</v>
      </c>
      <c r="X207" s="11">
        <v>0</v>
      </c>
      <c r="Y207" s="12">
        <v>2</v>
      </c>
      <c r="Z207" s="27">
        <v>0</v>
      </c>
      <c r="AA207" s="23">
        <v>0</v>
      </c>
      <c r="AB207" s="11">
        <v>0</v>
      </c>
      <c r="AC207" s="11">
        <v>0</v>
      </c>
      <c r="AD207" s="12">
        <v>0</v>
      </c>
      <c r="AE207" s="30">
        <v>0</v>
      </c>
      <c r="AF207" s="63">
        <f t="shared" si="39"/>
        <v>20.25</v>
      </c>
      <c r="AG207" s="34">
        <f t="shared" si="40"/>
        <v>20.25</v>
      </c>
      <c r="AH207" s="12">
        <f t="shared" si="41"/>
        <v>0</v>
      </c>
      <c r="AI207" s="75">
        <f t="shared" si="42"/>
        <v>20.25</v>
      </c>
      <c r="AJ207" s="406"/>
      <c r="AK207" s="396"/>
    </row>
    <row r="208" spans="1:37" x14ac:dyDescent="0.2">
      <c r="A208" s="9" t="s">
        <v>122</v>
      </c>
      <c r="B208" s="10" t="s">
        <v>75</v>
      </c>
      <c r="C208" s="10" t="s">
        <v>48</v>
      </c>
      <c r="D208" s="10" t="s">
        <v>780</v>
      </c>
      <c r="E208" s="10" t="s">
        <v>157</v>
      </c>
      <c r="F208" s="10" t="s">
        <v>158</v>
      </c>
      <c r="G208" s="10" t="s">
        <v>159</v>
      </c>
      <c r="H208" s="67">
        <v>5</v>
      </c>
      <c r="I208" s="57">
        <f t="shared" si="45"/>
        <v>22.5</v>
      </c>
      <c r="J208" s="57">
        <f t="shared" si="46"/>
        <v>22.5</v>
      </c>
      <c r="K208" s="404" t="s">
        <v>160</v>
      </c>
      <c r="L208" s="57">
        <v>1</v>
      </c>
      <c r="M208" s="57">
        <v>4.5</v>
      </c>
      <c r="N208" s="57">
        <v>0</v>
      </c>
      <c r="O208" s="58">
        <v>9</v>
      </c>
      <c r="P208" s="27">
        <v>0</v>
      </c>
      <c r="Q208" s="90">
        <f t="shared" si="37"/>
        <v>3</v>
      </c>
      <c r="R208" s="91">
        <f t="shared" si="38"/>
        <v>6</v>
      </c>
      <c r="S208" s="392">
        <f t="shared" si="43"/>
        <v>3</v>
      </c>
      <c r="T208" s="91">
        <f t="shared" si="44"/>
        <v>6</v>
      </c>
      <c r="U208" s="90">
        <f t="shared" si="47"/>
        <v>9</v>
      </c>
      <c r="V208" s="23">
        <v>20</v>
      </c>
      <c r="W208" s="11">
        <v>1</v>
      </c>
      <c r="X208" s="11">
        <v>0</v>
      </c>
      <c r="Y208" s="12">
        <v>2</v>
      </c>
      <c r="Z208" s="27">
        <v>0</v>
      </c>
      <c r="AA208" s="23">
        <v>0</v>
      </c>
      <c r="AB208" s="11">
        <v>0</v>
      </c>
      <c r="AC208" s="11">
        <v>0</v>
      </c>
      <c r="AD208" s="12">
        <v>0</v>
      </c>
      <c r="AE208" s="30">
        <v>0</v>
      </c>
      <c r="AF208" s="63">
        <f t="shared" si="39"/>
        <v>22.5</v>
      </c>
      <c r="AG208" s="34">
        <f t="shared" si="40"/>
        <v>22.5</v>
      </c>
      <c r="AH208" s="12">
        <f t="shared" si="41"/>
        <v>0</v>
      </c>
      <c r="AI208" s="75">
        <f t="shared" si="42"/>
        <v>22.5</v>
      </c>
      <c r="AJ208" s="406"/>
      <c r="AK208" s="396"/>
    </row>
    <row r="209" spans="1:39" x14ac:dyDescent="0.2">
      <c r="A209" s="9" t="s">
        <v>245</v>
      </c>
      <c r="B209" s="10" t="s">
        <v>75</v>
      </c>
      <c r="C209" s="10" t="s">
        <v>48</v>
      </c>
      <c r="D209" s="10" t="s">
        <v>780</v>
      </c>
      <c r="E209" s="10" t="s">
        <v>281</v>
      </c>
      <c r="F209" s="10" t="s">
        <v>282</v>
      </c>
      <c r="G209" s="10" t="s">
        <v>283</v>
      </c>
      <c r="H209" s="67">
        <v>5</v>
      </c>
      <c r="I209" s="57">
        <f t="shared" si="45"/>
        <v>20.25</v>
      </c>
      <c r="J209" s="57">
        <f t="shared" si="46"/>
        <v>20.25</v>
      </c>
      <c r="K209" s="404" t="s">
        <v>160</v>
      </c>
      <c r="L209" s="57">
        <v>1</v>
      </c>
      <c r="M209" s="57">
        <v>6.75</v>
      </c>
      <c r="N209" s="57">
        <v>0</v>
      </c>
      <c r="O209" s="58">
        <v>6.75</v>
      </c>
      <c r="P209" s="27">
        <v>0</v>
      </c>
      <c r="Q209" s="90">
        <f t="shared" si="37"/>
        <v>4.5</v>
      </c>
      <c r="R209" s="91">
        <f t="shared" si="38"/>
        <v>4.5</v>
      </c>
      <c r="S209" s="392">
        <f t="shared" si="43"/>
        <v>4.5</v>
      </c>
      <c r="T209" s="91">
        <f t="shared" si="44"/>
        <v>4.5</v>
      </c>
      <c r="U209" s="90">
        <f t="shared" si="47"/>
        <v>9</v>
      </c>
      <c r="V209" s="23">
        <v>20</v>
      </c>
      <c r="W209" s="11">
        <v>1</v>
      </c>
      <c r="X209" s="11">
        <v>0</v>
      </c>
      <c r="Y209" s="12">
        <v>2</v>
      </c>
      <c r="Z209" s="27">
        <v>0</v>
      </c>
      <c r="AA209" s="23">
        <v>0</v>
      </c>
      <c r="AB209" s="11">
        <v>0</v>
      </c>
      <c r="AC209" s="11">
        <v>0</v>
      </c>
      <c r="AD209" s="12">
        <v>0</v>
      </c>
      <c r="AE209" s="30">
        <v>0</v>
      </c>
      <c r="AF209" s="63">
        <f t="shared" si="39"/>
        <v>20.25</v>
      </c>
      <c r="AG209" s="34">
        <f t="shared" si="40"/>
        <v>20.25</v>
      </c>
      <c r="AH209" s="12">
        <f t="shared" si="41"/>
        <v>0</v>
      </c>
      <c r="AI209" s="75">
        <f t="shared" si="42"/>
        <v>20.25</v>
      </c>
      <c r="AJ209" s="406"/>
      <c r="AK209" s="396"/>
    </row>
    <row r="210" spans="1:39" x14ac:dyDescent="0.2">
      <c r="A210" s="9" t="s">
        <v>122</v>
      </c>
      <c r="B210" s="10" t="s">
        <v>75</v>
      </c>
      <c r="C210" s="10" t="s">
        <v>19</v>
      </c>
      <c r="D210" s="10" t="s">
        <v>780</v>
      </c>
      <c r="E210" s="10" t="s">
        <v>161</v>
      </c>
      <c r="F210" s="10" t="s">
        <v>162</v>
      </c>
      <c r="G210" s="10" t="s">
        <v>163</v>
      </c>
      <c r="H210" s="67">
        <v>5</v>
      </c>
      <c r="I210" s="57">
        <f t="shared" si="45"/>
        <v>22.5</v>
      </c>
      <c r="J210" s="57">
        <f t="shared" si="46"/>
        <v>22.5</v>
      </c>
      <c r="K210" s="404" t="s">
        <v>160</v>
      </c>
      <c r="L210" s="57">
        <v>1</v>
      </c>
      <c r="M210" s="57">
        <v>4.5</v>
      </c>
      <c r="N210" s="57">
        <v>0</v>
      </c>
      <c r="O210" s="58">
        <v>9</v>
      </c>
      <c r="P210" s="27">
        <v>0</v>
      </c>
      <c r="Q210" s="90">
        <f t="shared" si="37"/>
        <v>3</v>
      </c>
      <c r="R210" s="91">
        <f t="shared" si="38"/>
        <v>6</v>
      </c>
      <c r="S210" s="392">
        <f t="shared" si="43"/>
        <v>3</v>
      </c>
      <c r="T210" s="91">
        <f t="shared" si="44"/>
        <v>6</v>
      </c>
      <c r="U210" s="90">
        <f t="shared" si="47"/>
        <v>9</v>
      </c>
      <c r="V210" s="23">
        <v>0</v>
      </c>
      <c r="W210" s="11">
        <v>0</v>
      </c>
      <c r="X210" s="11">
        <v>0</v>
      </c>
      <c r="Y210" s="12">
        <v>0</v>
      </c>
      <c r="Z210" s="27">
        <v>0</v>
      </c>
      <c r="AA210" s="23">
        <v>20</v>
      </c>
      <c r="AB210" s="11">
        <v>1</v>
      </c>
      <c r="AC210" s="11">
        <v>0</v>
      </c>
      <c r="AD210" s="12">
        <v>2</v>
      </c>
      <c r="AE210" s="30">
        <v>0</v>
      </c>
      <c r="AF210" s="63">
        <f t="shared" si="39"/>
        <v>22.5</v>
      </c>
      <c r="AG210" s="34">
        <f t="shared" si="40"/>
        <v>0</v>
      </c>
      <c r="AH210" s="12">
        <f t="shared" si="41"/>
        <v>22.5</v>
      </c>
      <c r="AI210" s="75">
        <f t="shared" si="42"/>
        <v>22.5</v>
      </c>
      <c r="AJ210" s="406"/>
      <c r="AK210" s="396"/>
    </row>
    <row r="211" spans="1:39" x14ac:dyDescent="0.2">
      <c r="A211" s="9" t="s">
        <v>245</v>
      </c>
      <c r="B211" s="10" t="s">
        <v>75</v>
      </c>
      <c r="C211" s="10" t="s">
        <v>19</v>
      </c>
      <c r="D211" s="10" t="s">
        <v>780</v>
      </c>
      <c r="E211" s="10" t="s">
        <v>284</v>
      </c>
      <c r="F211" s="10" t="s">
        <v>285</v>
      </c>
      <c r="G211" s="10" t="s">
        <v>286</v>
      </c>
      <c r="H211" s="67">
        <v>5</v>
      </c>
      <c r="I211" s="57">
        <f t="shared" si="45"/>
        <v>20.25</v>
      </c>
      <c r="J211" s="57">
        <f t="shared" si="46"/>
        <v>20.25</v>
      </c>
      <c r="K211" s="404" t="s">
        <v>160</v>
      </c>
      <c r="L211" s="57">
        <v>1</v>
      </c>
      <c r="M211" s="57">
        <v>6.75</v>
      </c>
      <c r="N211" s="57">
        <v>0</v>
      </c>
      <c r="O211" s="58">
        <v>6.75</v>
      </c>
      <c r="P211" s="27">
        <v>0</v>
      </c>
      <c r="Q211" s="90">
        <f t="shared" si="37"/>
        <v>4.5</v>
      </c>
      <c r="R211" s="91">
        <f t="shared" si="38"/>
        <v>4.5</v>
      </c>
      <c r="S211" s="392">
        <f t="shared" si="43"/>
        <v>4.5</v>
      </c>
      <c r="T211" s="91">
        <f t="shared" si="44"/>
        <v>4.5</v>
      </c>
      <c r="U211" s="90">
        <f t="shared" si="47"/>
        <v>9</v>
      </c>
      <c r="V211" s="23">
        <v>0</v>
      </c>
      <c r="W211" s="11">
        <v>0</v>
      </c>
      <c r="X211" s="11">
        <v>0</v>
      </c>
      <c r="Y211" s="12">
        <v>0</v>
      </c>
      <c r="Z211" s="27">
        <v>0</v>
      </c>
      <c r="AA211" s="23">
        <v>20</v>
      </c>
      <c r="AB211" s="11">
        <v>1</v>
      </c>
      <c r="AC211" s="11">
        <v>0</v>
      </c>
      <c r="AD211" s="12">
        <v>2</v>
      </c>
      <c r="AE211" s="30">
        <v>0</v>
      </c>
      <c r="AF211" s="63">
        <f t="shared" si="39"/>
        <v>20.25</v>
      </c>
      <c r="AG211" s="34">
        <f t="shared" si="40"/>
        <v>0</v>
      </c>
      <c r="AH211" s="12">
        <f t="shared" si="41"/>
        <v>20.25</v>
      </c>
      <c r="AI211" s="75">
        <f t="shared" si="42"/>
        <v>20.25</v>
      </c>
      <c r="AJ211" s="406"/>
      <c r="AK211" s="396"/>
    </row>
    <row r="212" spans="1:39" x14ac:dyDescent="0.2">
      <c r="A212" s="9" t="s">
        <v>245</v>
      </c>
      <c r="B212" s="10" t="s">
        <v>75</v>
      </c>
      <c r="C212" s="10" t="s">
        <v>19</v>
      </c>
      <c r="D212" s="10" t="s">
        <v>780</v>
      </c>
      <c r="E212" s="10" t="s">
        <v>287</v>
      </c>
      <c r="F212" s="10" t="s">
        <v>267</v>
      </c>
      <c r="G212" s="10" t="s">
        <v>288</v>
      </c>
      <c r="H212" s="67">
        <v>5</v>
      </c>
      <c r="I212" s="57">
        <f t="shared" si="45"/>
        <v>20.25</v>
      </c>
      <c r="J212" s="57">
        <f t="shared" si="46"/>
        <v>20.25</v>
      </c>
      <c r="K212" s="404" t="s">
        <v>160</v>
      </c>
      <c r="L212" s="57">
        <v>1</v>
      </c>
      <c r="M212" s="57">
        <v>6.75</v>
      </c>
      <c r="N212" s="57">
        <v>0</v>
      </c>
      <c r="O212" s="58">
        <v>6.75</v>
      </c>
      <c r="P212" s="27">
        <v>0</v>
      </c>
      <c r="Q212" s="90">
        <f t="shared" si="37"/>
        <v>4.5</v>
      </c>
      <c r="R212" s="91">
        <f t="shared" si="38"/>
        <v>4.5</v>
      </c>
      <c r="S212" s="392">
        <f t="shared" si="43"/>
        <v>4.5</v>
      </c>
      <c r="T212" s="91">
        <f t="shared" si="44"/>
        <v>4.5</v>
      </c>
      <c r="U212" s="90">
        <f t="shared" si="47"/>
        <v>9</v>
      </c>
      <c r="V212" s="23">
        <v>0</v>
      </c>
      <c r="W212" s="11">
        <v>0</v>
      </c>
      <c r="X212" s="11">
        <v>0</v>
      </c>
      <c r="Y212" s="12">
        <v>0</v>
      </c>
      <c r="Z212" s="27">
        <v>0</v>
      </c>
      <c r="AA212" s="23">
        <v>20</v>
      </c>
      <c r="AB212" s="11">
        <v>1</v>
      </c>
      <c r="AC212" s="11">
        <v>0</v>
      </c>
      <c r="AD212" s="12">
        <v>2</v>
      </c>
      <c r="AE212" s="30">
        <v>0</v>
      </c>
      <c r="AF212" s="63">
        <f t="shared" si="39"/>
        <v>20.25</v>
      </c>
      <c r="AG212" s="34">
        <f t="shared" si="40"/>
        <v>0</v>
      </c>
      <c r="AH212" s="12">
        <f t="shared" si="41"/>
        <v>20.25</v>
      </c>
      <c r="AI212" s="75">
        <f t="shared" si="42"/>
        <v>20.25</v>
      </c>
      <c r="AJ212" s="406"/>
      <c r="AK212" s="396"/>
    </row>
    <row r="213" spans="1:39" x14ac:dyDescent="0.2">
      <c r="A213" s="9" t="s">
        <v>122</v>
      </c>
      <c r="B213" s="10" t="s">
        <v>75</v>
      </c>
      <c r="C213" s="10" t="s">
        <v>19</v>
      </c>
      <c r="D213" s="10" t="s">
        <v>780</v>
      </c>
      <c r="E213" s="10" t="s">
        <v>164</v>
      </c>
      <c r="F213" s="10" t="s">
        <v>165</v>
      </c>
      <c r="G213" s="10" t="s">
        <v>166</v>
      </c>
      <c r="H213" s="67">
        <v>5</v>
      </c>
      <c r="I213" s="57">
        <f t="shared" si="45"/>
        <v>11.25</v>
      </c>
      <c r="J213" s="57">
        <f t="shared" si="46"/>
        <v>11.25</v>
      </c>
      <c r="K213" s="404" t="s">
        <v>160</v>
      </c>
      <c r="L213" s="57">
        <v>0.5</v>
      </c>
      <c r="M213" s="57">
        <f>4.5*L213</f>
        <v>2.25</v>
      </c>
      <c r="N213" s="57">
        <v>0</v>
      </c>
      <c r="O213" s="58">
        <f>9*L213</f>
        <v>4.5</v>
      </c>
      <c r="P213" s="27">
        <v>0</v>
      </c>
      <c r="Q213" s="90">
        <f t="shared" si="37"/>
        <v>1.5</v>
      </c>
      <c r="R213" s="91">
        <f t="shared" si="38"/>
        <v>3</v>
      </c>
      <c r="S213" s="392">
        <f t="shared" si="43"/>
        <v>1.5</v>
      </c>
      <c r="T213" s="91">
        <f t="shared" si="44"/>
        <v>3</v>
      </c>
      <c r="U213" s="90">
        <f t="shared" si="47"/>
        <v>4.5</v>
      </c>
      <c r="V213" s="23">
        <v>0</v>
      </c>
      <c r="W213" s="11">
        <v>0</v>
      </c>
      <c r="X213" s="11">
        <v>0</v>
      </c>
      <c r="Y213" s="12">
        <v>0</v>
      </c>
      <c r="Z213" s="27">
        <v>0</v>
      </c>
      <c r="AA213" s="23">
        <v>20</v>
      </c>
      <c r="AB213" s="11">
        <v>1</v>
      </c>
      <c r="AC213" s="11">
        <v>0</v>
      </c>
      <c r="AD213" s="12">
        <v>2</v>
      </c>
      <c r="AE213" s="30">
        <v>0</v>
      </c>
      <c r="AF213" s="63">
        <f t="shared" si="39"/>
        <v>11.25</v>
      </c>
      <c r="AG213" s="34">
        <f t="shared" si="40"/>
        <v>0</v>
      </c>
      <c r="AH213" s="12">
        <f t="shared" si="41"/>
        <v>11.25</v>
      </c>
      <c r="AI213" s="75">
        <f t="shared" si="42"/>
        <v>11.25</v>
      </c>
      <c r="AJ213" s="406"/>
      <c r="AK213" s="396"/>
    </row>
    <row r="214" spans="1:39" x14ac:dyDescent="0.2">
      <c r="A214" s="9" t="s">
        <v>245</v>
      </c>
      <c r="B214" s="10" t="s">
        <v>75</v>
      </c>
      <c r="C214" s="10" t="s">
        <v>19</v>
      </c>
      <c r="D214" s="10" t="s">
        <v>780</v>
      </c>
      <c r="E214" s="10" t="s">
        <v>164</v>
      </c>
      <c r="F214" s="10" t="s">
        <v>165</v>
      </c>
      <c r="G214" s="10" t="s">
        <v>166</v>
      </c>
      <c r="H214" s="67">
        <v>5</v>
      </c>
      <c r="I214" s="57">
        <f t="shared" si="45"/>
        <v>11.25</v>
      </c>
      <c r="J214" s="57">
        <f t="shared" si="46"/>
        <v>11.25</v>
      </c>
      <c r="K214" s="404" t="s">
        <v>160</v>
      </c>
      <c r="L214" s="57">
        <v>0.5</v>
      </c>
      <c r="M214" s="57">
        <f>4.5*L214</f>
        <v>2.25</v>
      </c>
      <c r="N214" s="57">
        <v>1</v>
      </c>
      <c r="O214" s="58">
        <f>9*L214</f>
        <v>4.5</v>
      </c>
      <c r="P214" s="27">
        <v>0</v>
      </c>
      <c r="Q214" s="90">
        <f t="shared" si="37"/>
        <v>1.5</v>
      </c>
      <c r="R214" s="91">
        <f t="shared" si="38"/>
        <v>3</v>
      </c>
      <c r="S214" s="392">
        <f t="shared" si="43"/>
        <v>1.5</v>
      </c>
      <c r="T214" s="91">
        <f t="shared" si="44"/>
        <v>3</v>
      </c>
      <c r="U214" s="90">
        <f t="shared" si="47"/>
        <v>4.5</v>
      </c>
      <c r="V214" s="23">
        <v>0</v>
      </c>
      <c r="W214" s="11">
        <v>0</v>
      </c>
      <c r="X214" s="11">
        <v>0</v>
      </c>
      <c r="Y214" s="12">
        <v>0</v>
      </c>
      <c r="Z214" s="27">
        <v>0</v>
      </c>
      <c r="AA214" s="23">
        <v>20</v>
      </c>
      <c r="AB214" s="11">
        <v>1</v>
      </c>
      <c r="AC214" s="11">
        <v>0</v>
      </c>
      <c r="AD214" s="12">
        <v>2</v>
      </c>
      <c r="AE214" s="30">
        <v>0</v>
      </c>
      <c r="AF214" s="63">
        <f t="shared" si="39"/>
        <v>11.25</v>
      </c>
      <c r="AG214" s="34">
        <f t="shared" si="40"/>
        <v>0</v>
      </c>
      <c r="AH214" s="12">
        <f t="shared" si="41"/>
        <v>11.25</v>
      </c>
      <c r="AI214" s="75">
        <f t="shared" si="42"/>
        <v>11.25</v>
      </c>
      <c r="AJ214" s="406"/>
      <c r="AK214" s="396"/>
    </row>
    <row r="215" spans="1:39" x14ac:dyDescent="0.2">
      <c r="A215" s="9" t="s">
        <v>492</v>
      </c>
      <c r="B215" s="10" t="s">
        <v>75</v>
      </c>
      <c r="C215" s="10" t="s">
        <v>19</v>
      </c>
      <c r="D215" s="10" t="s">
        <v>780</v>
      </c>
      <c r="E215" s="10" t="s">
        <v>509</v>
      </c>
      <c r="F215" s="10" t="s">
        <v>498</v>
      </c>
      <c r="G215" s="10" t="s">
        <v>510</v>
      </c>
      <c r="H215" s="67">
        <v>5</v>
      </c>
      <c r="I215" s="57">
        <f t="shared" si="45"/>
        <v>20.25</v>
      </c>
      <c r="J215" s="57">
        <f t="shared" si="46"/>
        <v>20.25</v>
      </c>
      <c r="K215" s="404" t="s">
        <v>160</v>
      </c>
      <c r="L215" s="57">
        <v>1</v>
      </c>
      <c r="M215" s="57">
        <v>6.75</v>
      </c>
      <c r="N215" s="57">
        <v>0</v>
      </c>
      <c r="O215" s="58">
        <v>6.75</v>
      </c>
      <c r="P215" s="27">
        <v>0</v>
      </c>
      <c r="Q215" s="90">
        <f t="shared" si="37"/>
        <v>4.5</v>
      </c>
      <c r="R215" s="91">
        <f t="shared" si="38"/>
        <v>4.5</v>
      </c>
      <c r="S215" s="392">
        <f t="shared" si="43"/>
        <v>4.5</v>
      </c>
      <c r="T215" s="91">
        <f t="shared" si="44"/>
        <v>4.5</v>
      </c>
      <c r="U215" s="90">
        <f t="shared" si="47"/>
        <v>9</v>
      </c>
      <c r="V215" s="23">
        <v>0</v>
      </c>
      <c r="W215" s="11">
        <v>0</v>
      </c>
      <c r="X215" s="11">
        <v>0</v>
      </c>
      <c r="Y215" s="12">
        <v>0</v>
      </c>
      <c r="Z215" s="27">
        <v>0</v>
      </c>
      <c r="AA215" s="23">
        <v>20</v>
      </c>
      <c r="AB215" s="11">
        <v>1</v>
      </c>
      <c r="AC215" s="11">
        <v>0</v>
      </c>
      <c r="AD215" s="12">
        <v>2</v>
      </c>
      <c r="AE215" s="30">
        <v>0</v>
      </c>
      <c r="AF215" s="63">
        <f t="shared" si="39"/>
        <v>20.25</v>
      </c>
      <c r="AG215" s="34">
        <f t="shared" si="40"/>
        <v>0</v>
      </c>
      <c r="AH215" s="12">
        <f t="shared" si="41"/>
        <v>20.25</v>
      </c>
      <c r="AI215" s="75">
        <f t="shared" si="42"/>
        <v>20.25</v>
      </c>
      <c r="AJ215" s="406"/>
      <c r="AK215" s="396"/>
      <c r="AL215" s="87"/>
      <c r="AM215" s="87"/>
    </row>
    <row r="216" spans="1:39" x14ac:dyDescent="0.2">
      <c r="A216" s="9" t="s">
        <v>180</v>
      </c>
      <c r="B216" s="10" t="s">
        <v>75</v>
      </c>
      <c r="C216" s="10" t="s">
        <v>19</v>
      </c>
      <c r="D216" s="10" t="s">
        <v>780</v>
      </c>
      <c r="E216" s="10" t="s">
        <v>242</v>
      </c>
      <c r="F216" s="10" t="s">
        <v>243</v>
      </c>
      <c r="G216" s="10" t="s">
        <v>244</v>
      </c>
      <c r="H216" s="67">
        <v>5</v>
      </c>
      <c r="I216" s="57">
        <f t="shared" si="45"/>
        <v>9</v>
      </c>
      <c r="J216" s="57">
        <f t="shared" si="46"/>
        <v>9</v>
      </c>
      <c r="K216" s="404" t="s">
        <v>160</v>
      </c>
      <c r="L216" s="57">
        <v>0.5</v>
      </c>
      <c r="M216" s="57">
        <f t="shared" ref="M216:M223" si="48">9*L216</f>
        <v>4.5</v>
      </c>
      <c r="N216" s="57">
        <v>0</v>
      </c>
      <c r="O216" s="58">
        <f>4.5*L216</f>
        <v>2.25</v>
      </c>
      <c r="P216" s="27">
        <v>0</v>
      </c>
      <c r="Q216" s="90">
        <f t="shared" si="37"/>
        <v>3</v>
      </c>
      <c r="R216" s="91">
        <f t="shared" si="38"/>
        <v>1.5</v>
      </c>
      <c r="S216" s="392">
        <f t="shared" si="43"/>
        <v>3</v>
      </c>
      <c r="T216" s="91">
        <f t="shared" si="44"/>
        <v>1.5</v>
      </c>
      <c r="U216" s="90">
        <f t="shared" si="47"/>
        <v>4.5</v>
      </c>
      <c r="V216" s="23">
        <v>0</v>
      </c>
      <c r="W216" s="11">
        <v>0</v>
      </c>
      <c r="X216" s="11">
        <v>0</v>
      </c>
      <c r="Y216" s="12">
        <v>0</v>
      </c>
      <c r="Z216" s="27">
        <v>0</v>
      </c>
      <c r="AA216" s="23">
        <v>20</v>
      </c>
      <c r="AB216" s="11">
        <v>1</v>
      </c>
      <c r="AC216" s="11">
        <v>0</v>
      </c>
      <c r="AD216" s="12">
        <v>2</v>
      </c>
      <c r="AE216" s="30">
        <v>0</v>
      </c>
      <c r="AF216" s="63">
        <f t="shared" si="39"/>
        <v>9</v>
      </c>
      <c r="AG216" s="34">
        <f t="shared" si="40"/>
        <v>0</v>
      </c>
      <c r="AH216" s="12">
        <f t="shared" si="41"/>
        <v>9</v>
      </c>
      <c r="AI216" s="75">
        <f t="shared" si="42"/>
        <v>9</v>
      </c>
      <c r="AJ216" s="406"/>
      <c r="AK216" s="396"/>
    </row>
    <row r="217" spans="1:39" x14ac:dyDescent="0.2">
      <c r="A217" s="9" t="s">
        <v>245</v>
      </c>
      <c r="B217" s="10" t="s">
        <v>75</v>
      </c>
      <c r="C217" s="10" t="s">
        <v>19</v>
      </c>
      <c r="D217" s="10" t="s">
        <v>780</v>
      </c>
      <c r="E217" s="10" t="s">
        <v>242</v>
      </c>
      <c r="F217" s="10" t="s">
        <v>243</v>
      </c>
      <c r="G217" s="10" t="s">
        <v>244</v>
      </c>
      <c r="H217" s="67">
        <v>5</v>
      </c>
      <c r="I217" s="57">
        <f t="shared" si="45"/>
        <v>9</v>
      </c>
      <c r="J217" s="57">
        <f t="shared" si="46"/>
        <v>9</v>
      </c>
      <c r="K217" s="404" t="s">
        <v>160</v>
      </c>
      <c r="L217" s="57">
        <v>0.5</v>
      </c>
      <c r="M217" s="57">
        <f t="shared" si="48"/>
        <v>4.5</v>
      </c>
      <c r="N217" s="57">
        <v>1</v>
      </c>
      <c r="O217" s="58">
        <f>4.5*L217</f>
        <v>2.25</v>
      </c>
      <c r="P217" s="27">
        <v>0</v>
      </c>
      <c r="Q217" s="90">
        <f t="shared" si="37"/>
        <v>3</v>
      </c>
      <c r="R217" s="91">
        <f t="shared" si="38"/>
        <v>1.5</v>
      </c>
      <c r="S217" s="392">
        <f t="shared" si="43"/>
        <v>3</v>
      </c>
      <c r="T217" s="91">
        <f t="shared" si="44"/>
        <v>1.5</v>
      </c>
      <c r="U217" s="90">
        <f t="shared" si="47"/>
        <v>4.5</v>
      </c>
      <c r="V217" s="23">
        <v>0</v>
      </c>
      <c r="W217" s="11">
        <v>0</v>
      </c>
      <c r="X217" s="11">
        <v>0</v>
      </c>
      <c r="Y217" s="12">
        <v>0</v>
      </c>
      <c r="Z217" s="27">
        <v>0</v>
      </c>
      <c r="AA217" s="23">
        <v>20</v>
      </c>
      <c r="AB217" s="11">
        <v>1</v>
      </c>
      <c r="AC217" s="11">
        <v>0</v>
      </c>
      <c r="AD217" s="12">
        <v>2</v>
      </c>
      <c r="AE217" s="30">
        <v>0</v>
      </c>
      <c r="AF217" s="63">
        <f t="shared" si="39"/>
        <v>9</v>
      </c>
      <c r="AG217" s="34">
        <f t="shared" si="40"/>
        <v>0</v>
      </c>
      <c r="AH217" s="12">
        <f t="shared" si="41"/>
        <v>9</v>
      </c>
      <c r="AI217" s="75">
        <f t="shared" si="42"/>
        <v>9</v>
      </c>
      <c r="AJ217" s="406"/>
      <c r="AK217" s="396"/>
    </row>
    <row r="218" spans="1:39" s="440" customFormat="1" x14ac:dyDescent="0.2">
      <c r="A218" s="421" t="s">
        <v>334</v>
      </c>
      <c r="B218" s="422" t="s">
        <v>650</v>
      </c>
      <c r="C218" s="422" t="s">
        <v>48</v>
      </c>
      <c r="D218" s="422" t="s">
        <v>780</v>
      </c>
      <c r="E218" s="422" t="s">
        <v>764</v>
      </c>
      <c r="F218" s="422" t="s">
        <v>679</v>
      </c>
      <c r="G218" s="422" t="s">
        <v>676</v>
      </c>
      <c r="H218" s="423">
        <v>5</v>
      </c>
      <c r="I218" s="424">
        <f t="shared" si="45"/>
        <v>4.5</v>
      </c>
      <c r="J218" s="424">
        <f t="shared" si="46"/>
        <v>4.5</v>
      </c>
      <c r="K218" s="425" t="s">
        <v>675</v>
      </c>
      <c r="L218" s="424">
        <v>0.5</v>
      </c>
      <c r="M218" s="424">
        <f t="shared" si="48"/>
        <v>4.5</v>
      </c>
      <c r="N218" s="424">
        <v>0</v>
      </c>
      <c r="O218" s="426">
        <v>0</v>
      </c>
      <c r="P218" s="427">
        <v>0</v>
      </c>
      <c r="Q218" s="428">
        <f t="shared" si="37"/>
        <v>3</v>
      </c>
      <c r="R218" s="429">
        <f t="shared" si="38"/>
        <v>0</v>
      </c>
      <c r="S218" s="430">
        <f t="shared" si="43"/>
        <v>3</v>
      </c>
      <c r="T218" s="429">
        <f t="shared" si="44"/>
        <v>0</v>
      </c>
      <c r="U218" s="428">
        <f t="shared" si="47"/>
        <v>3</v>
      </c>
      <c r="V218" s="431">
        <v>18</v>
      </c>
      <c r="W218" s="432">
        <v>1</v>
      </c>
      <c r="X218" s="432">
        <v>0</v>
      </c>
      <c r="Y218" s="433">
        <v>0</v>
      </c>
      <c r="Z218" s="427">
        <v>0</v>
      </c>
      <c r="AA218" s="431">
        <v>0</v>
      </c>
      <c r="AB218" s="432">
        <v>0</v>
      </c>
      <c r="AC218" s="432">
        <v>0</v>
      </c>
      <c r="AD218" s="433">
        <v>0</v>
      </c>
      <c r="AE218" s="434">
        <v>0</v>
      </c>
      <c r="AF218" s="435">
        <f t="shared" si="39"/>
        <v>4.5</v>
      </c>
      <c r="AG218" s="436">
        <f t="shared" si="40"/>
        <v>4.5</v>
      </c>
      <c r="AH218" s="433">
        <f t="shared" si="41"/>
        <v>0</v>
      </c>
      <c r="AI218" s="437">
        <f t="shared" si="42"/>
        <v>4.5</v>
      </c>
      <c r="AJ218" s="442"/>
      <c r="AK218" s="439"/>
      <c r="AL218" s="81"/>
    </row>
    <row r="219" spans="1:39" s="440" customFormat="1" x14ac:dyDescent="0.2">
      <c r="A219" s="421" t="s">
        <v>581</v>
      </c>
      <c r="B219" s="422" t="s">
        <v>650</v>
      </c>
      <c r="C219" s="441" t="s">
        <v>48</v>
      </c>
      <c r="D219" s="422" t="s">
        <v>780</v>
      </c>
      <c r="E219" s="422" t="s">
        <v>764</v>
      </c>
      <c r="F219" s="422" t="s">
        <v>679</v>
      </c>
      <c r="G219" s="422" t="s">
        <v>676</v>
      </c>
      <c r="H219" s="423">
        <v>5</v>
      </c>
      <c r="I219" s="424">
        <f t="shared" si="45"/>
        <v>4.5</v>
      </c>
      <c r="J219" s="424">
        <f t="shared" si="46"/>
        <v>4.5</v>
      </c>
      <c r="K219" s="425" t="s">
        <v>675</v>
      </c>
      <c r="L219" s="424">
        <v>0.5</v>
      </c>
      <c r="M219" s="424">
        <f t="shared" si="48"/>
        <v>4.5</v>
      </c>
      <c r="N219" s="424"/>
      <c r="O219" s="426">
        <v>0</v>
      </c>
      <c r="P219" s="427"/>
      <c r="Q219" s="428"/>
      <c r="R219" s="429"/>
      <c r="S219" s="430">
        <f t="shared" si="43"/>
        <v>3</v>
      </c>
      <c r="T219" s="429">
        <f t="shared" si="44"/>
        <v>0</v>
      </c>
      <c r="U219" s="428">
        <f t="shared" si="47"/>
        <v>3</v>
      </c>
      <c r="V219" s="431">
        <v>18</v>
      </c>
      <c r="W219" s="432">
        <v>1</v>
      </c>
      <c r="X219" s="432"/>
      <c r="Y219" s="433">
        <v>0</v>
      </c>
      <c r="Z219" s="427"/>
      <c r="AA219" s="431">
        <v>0</v>
      </c>
      <c r="AB219" s="432">
        <v>0</v>
      </c>
      <c r="AC219" s="432"/>
      <c r="AD219" s="433">
        <v>0</v>
      </c>
      <c r="AE219" s="434">
        <v>0</v>
      </c>
      <c r="AF219" s="435">
        <f t="shared" si="39"/>
        <v>4.5</v>
      </c>
      <c r="AG219" s="436">
        <f t="shared" si="40"/>
        <v>4.5</v>
      </c>
      <c r="AH219" s="433">
        <f t="shared" si="41"/>
        <v>0</v>
      </c>
      <c r="AI219" s="437">
        <f t="shared" si="42"/>
        <v>4.5</v>
      </c>
      <c r="AJ219" s="442"/>
      <c r="AK219" s="439"/>
      <c r="AL219" s="81"/>
    </row>
    <row r="220" spans="1:39" s="440" customFormat="1" x14ac:dyDescent="0.2">
      <c r="A220" s="421" t="s">
        <v>334</v>
      </c>
      <c r="B220" s="422" t="s">
        <v>650</v>
      </c>
      <c r="C220" s="441" t="s">
        <v>48</v>
      </c>
      <c r="D220" s="422" t="s">
        <v>780</v>
      </c>
      <c r="E220" s="422" t="s">
        <v>765</v>
      </c>
      <c r="F220" s="422" t="s">
        <v>678</v>
      </c>
      <c r="G220" s="422" t="s">
        <v>677</v>
      </c>
      <c r="H220" s="423">
        <v>5</v>
      </c>
      <c r="I220" s="424">
        <f t="shared" si="45"/>
        <v>4.5</v>
      </c>
      <c r="J220" s="424">
        <f t="shared" si="46"/>
        <v>4.5</v>
      </c>
      <c r="K220" s="425" t="s">
        <v>675</v>
      </c>
      <c r="L220" s="424">
        <v>0.5</v>
      </c>
      <c r="M220" s="424">
        <f t="shared" si="48"/>
        <v>4.5</v>
      </c>
      <c r="N220" s="424"/>
      <c r="O220" s="426">
        <v>0</v>
      </c>
      <c r="P220" s="427"/>
      <c r="Q220" s="428"/>
      <c r="R220" s="429"/>
      <c r="S220" s="430">
        <f t="shared" si="43"/>
        <v>3</v>
      </c>
      <c r="T220" s="429">
        <f t="shared" si="44"/>
        <v>0</v>
      </c>
      <c r="U220" s="428">
        <f t="shared" si="47"/>
        <v>3</v>
      </c>
      <c r="V220" s="431">
        <v>18</v>
      </c>
      <c r="W220" s="432">
        <v>1</v>
      </c>
      <c r="X220" s="432"/>
      <c r="Y220" s="433">
        <v>0</v>
      </c>
      <c r="Z220" s="427"/>
      <c r="AA220" s="431">
        <v>0</v>
      </c>
      <c r="AB220" s="432">
        <v>0</v>
      </c>
      <c r="AC220" s="432"/>
      <c r="AD220" s="433">
        <v>0</v>
      </c>
      <c r="AE220" s="434">
        <v>0</v>
      </c>
      <c r="AF220" s="435">
        <f t="shared" si="39"/>
        <v>4.5</v>
      </c>
      <c r="AG220" s="436">
        <f t="shared" si="40"/>
        <v>4.5</v>
      </c>
      <c r="AH220" s="433">
        <f t="shared" si="41"/>
        <v>0</v>
      </c>
      <c r="AI220" s="437">
        <f t="shared" si="42"/>
        <v>4.5</v>
      </c>
      <c r="AJ220" s="442"/>
      <c r="AK220" s="439"/>
      <c r="AL220" s="81"/>
    </row>
    <row r="221" spans="1:39" s="440" customFormat="1" x14ac:dyDescent="0.2">
      <c r="A221" s="421" t="s">
        <v>581</v>
      </c>
      <c r="B221" s="422" t="s">
        <v>650</v>
      </c>
      <c r="C221" s="441" t="s">
        <v>48</v>
      </c>
      <c r="D221" s="422" t="s">
        <v>780</v>
      </c>
      <c r="E221" s="422" t="s">
        <v>765</v>
      </c>
      <c r="F221" s="422" t="s">
        <v>678</v>
      </c>
      <c r="G221" s="422" t="s">
        <v>677</v>
      </c>
      <c r="H221" s="423">
        <v>5</v>
      </c>
      <c r="I221" s="424">
        <f t="shared" si="45"/>
        <v>4.5</v>
      </c>
      <c r="J221" s="424">
        <f t="shared" si="46"/>
        <v>4.5</v>
      </c>
      <c r="K221" s="425" t="s">
        <v>675</v>
      </c>
      <c r="L221" s="424">
        <v>0.5</v>
      </c>
      <c r="M221" s="424">
        <f t="shared" si="48"/>
        <v>4.5</v>
      </c>
      <c r="N221" s="424"/>
      <c r="O221" s="426">
        <v>0</v>
      </c>
      <c r="P221" s="427"/>
      <c r="Q221" s="428"/>
      <c r="R221" s="429"/>
      <c r="S221" s="430">
        <f t="shared" si="43"/>
        <v>3</v>
      </c>
      <c r="T221" s="429">
        <f t="shared" si="44"/>
        <v>0</v>
      </c>
      <c r="U221" s="428">
        <f t="shared" si="47"/>
        <v>3</v>
      </c>
      <c r="V221" s="431">
        <v>18</v>
      </c>
      <c r="W221" s="432">
        <v>1</v>
      </c>
      <c r="X221" s="432"/>
      <c r="Y221" s="433">
        <v>0</v>
      </c>
      <c r="Z221" s="427"/>
      <c r="AA221" s="431">
        <v>0</v>
      </c>
      <c r="AB221" s="432">
        <v>0</v>
      </c>
      <c r="AC221" s="432"/>
      <c r="AD221" s="433">
        <v>0</v>
      </c>
      <c r="AE221" s="434">
        <v>0</v>
      </c>
      <c r="AF221" s="435">
        <f t="shared" si="39"/>
        <v>4.5</v>
      </c>
      <c r="AG221" s="436">
        <f t="shared" si="40"/>
        <v>4.5</v>
      </c>
      <c r="AH221" s="433">
        <f t="shared" si="41"/>
        <v>0</v>
      </c>
      <c r="AI221" s="437">
        <f t="shared" si="42"/>
        <v>4.5</v>
      </c>
      <c r="AJ221" s="442"/>
      <c r="AK221" s="439"/>
      <c r="AL221" s="81"/>
    </row>
    <row r="222" spans="1:39" s="440" customFormat="1" x14ac:dyDescent="0.2">
      <c r="A222" s="421" t="s">
        <v>334</v>
      </c>
      <c r="B222" s="422" t="s">
        <v>650</v>
      </c>
      <c r="C222" s="441" t="s">
        <v>48</v>
      </c>
      <c r="D222" s="422" t="s">
        <v>780</v>
      </c>
      <c r="E222" s="422" t="s">
        <v>766</v>
      </c>
      <c r="F222" s="422" t="s">
        <v>681</v>
      </c>
      <c r="G222" s="422" t="s">
        <v>680</v>
      </c>
      <c r="H222" s="423">
        <v>5</v>
      </c>
      <c r="I222" s="424">
        <f t="shared" si="45"/>
        <v>4.5</v>
      </c>
      <c r="J222" s="424">
        <f t="shared" si="46"/>
        <v>4.5</v>
      </c>
      <c r="K222" s="425" t="s">
        <v>675</v>
      </c>
      <c r="L222" s="424">
        <v>0.5</v>
      </c>
      <c r="M222" s="424">
        <f t="shared" si="48"/>
        <v>4.5</v>
      </c>
      <c r="N222" s="424"/>
      <c r="O222" s="426">
        <v>0</v>
      </c>
      <c r="P222" s="427"/>
      <c r="Q222" s="428"/>
      <c r="R222" s="429"/>
      <c r="S222" s="430">
        <f t="shared" si="43"/>
        <v>3</v>
      </c>
      <c r="T222" s="429">
        <f t="shared" si="44"/>
        <v>0</v>
      </c>
      <c r="U222" s="428">
        <f t="shared" si="47"/>
        <v>3</v>
      </c>
      <c r="V222" s="431">
        <v>18</v>
      </c>
      <c r="W222" s="432">
        <v>1</v>
      </c>
      <c r="X222" s="432"/>
      <c r="Y222" s="433">
        <v>0</v>
      </c>
      <c r="Z222" s="427"/>
      <c r="AA222" s="431">
        <v>0</v>
      </c>
      <c r="AB222" s="432">
        <v>0</v>
      </c>
      <c r="AC222" s="432"/>
      <c r="AD222" s="433">
        <v>0</v>
      </c>
      <c r="AE222" s="434">
        <v>0</v>
      </c>
      <c r="AF222" s="435">
        <f t="shared" si="39"/>
        <v>4.5</v>
      </c>
      <c r="AG222" s="436">
        <f t="shared" si="40"/>
        <v>4.5</v>
      </c>
      <c r="AH222" s="433">
        <f t="shared" si="41"/>
        <v>0</v>
      </c>
      <c r="AI222" s="437">
        <f t="shared" si="42"/>
        <v>4.5</v>
      </c>
      <c r="AJ222" s="442"/>
      <c r="AK222" s="439"/>
      <c r="AL222" s="81"/>
    </row>
    <row r="223" spans="1:39" s="440" customFormat="1" x14ac:dyDescent="0.2">
      <c r="A223" s="421" t="s">
        <v>581</v>
      </c>
      <c r="B223" s="422" t="s">
        <v>650</v>
      </c>
      <c r="C223" s="441" t="s">
        <v>48</v>
      </c>
      <c r="D223" s="422" t="s">
        <v>780</v>
      </c>
      <c r="E223" s="422" t="s">
        <v>766</v>
      </c>
      <c r="F223" s="422" t="s">
        <v>681</v>
      </c>
      <c r="G223" s="422" t="s">
        <v>680</v>
      </c>
      <c r="H223" s="423">
        <v>5</v>
      </c>
      <c r="I223" s="424">
        <f t="shared" si="45"/>
        <v>4.5</v>
      </c>
      <c r="J223" s="424">
        <f t="shared" si="46"/>
        <v>4.5</v>
      </c>
      <c r="K223" s="425" t="s">
        <v>675</v>
      </c>
      <c r="L223" s="424">
        <v>0.5</v>
      </c>
      <c r="M223" s="424">
        <f t="shared" si="48"/>
        <v>4.5</v>
      </c>
      <c r="N223" s="424"/>
      <c r="O223" s="426">
        <v>0</v>
      </c>
      <c r="P223" s="427"/>
      <c r="Q223" s="428"/>
      <c r="R223" s="429"/>
      <c r="S223" s="430">
        <f t="shared" si="43"/>
        <v>3</v>
      </c>
      <c r="T223" s="429">
        <f t="shared" si="44"/>
        <v>0</v>
      </c>
      <c r="U223" s="428">
        <f t="shared" si="47"/>
        <v>3</v>
      </c>
      <c r="V223" s="431">
        <v>18</v>
      </c>
      <c r="W223" s="432">
        <v>1</v>
      </c>
      <c r="X223" s="432"/>
      <c r="Y223" s="433">
        <v>0</v>
      </c>
      <c r="Z223" s="427"/>
      <c r="AA223" s="431">
        <v>0</v>
      </c>
      <c r="AB223" s="432">
        <v>0</v>
      </c>
      <c r="AC223" s="432"/>
      <c r="AD223" s="433">
        <v>0</v>
      </c>
      <c r="AE223" s="434">
        <v>0</v>
      </c>
      <c r="AF223" s="435">
        <f t="shared" si="39"/>
        <v>4.5</v>
      </c>
      <c r="AG223" s="436">
        <f t="shared" si="40"/>
        <v>4.5</v>
      </c>
      <c r="AH223" s="433">
        <f t="shared" si="41"/>
        <v>0</v>
      </c>
      <c r="AI223" s="437">
        <f t="shared" si="42"/>
        <v>4.5</v>
      </c>
      <c r="AJ223" s="442"/>
      <c r="AK223" s="439"/>
      <c r="AL223" s="81"/>
    </row>
    <row r="224" spans="1:39" s="440" customFormat="1" x14ac:dyDescent="0.2">
      <c r="A224" s="421" t="s">
        <v>122</v>
      </c>
      <c r="B224" s="422" t="s">
        <v>650</v>
      </c>
      <c r="C224" s="441" t="s">
        <v>48</v>
      </c>
      <c r="D224" s="422" t="s">
        <v>780</v>
      </c>
      <c r="E224" s="422" t="s">
        <v>767</v>
      </c>
      <c r="F224" s="422" t="s">
        <v>683</v>
      </c>
      <c r="G224" s="422" t="s">
        <v>682</v>
      </c>
      <c r="H224" s="423">
        <v>5</v>
      </c>
      <c r="I224" s="424">
        <f t="shared" si="45"/>
        <v>10.5</v>
      </c>
      <c r="J224" s="424">
        <f t="shared" si="46"/>
        <v>10.5</v>
      </c>
      <c r="K224" s="425" t="s">
        <v>18</v>
      </c>
      <c r="L224" s="424">
        <f>14/15</f>
        <v>0.93333333333333335</v>
      </c>
      <c r="M224" s="424">
        <f t="shared" ref="M224:M234" si="49">11.25*L224</f>
        <v>10.5</v>
      </c>
      <c r="N224" s="424"/>
      <c r="O224" s="426">
        <v>0</v>
      </c>
      <c r="P224" s="427"/>
      <c r="Q224" s="428"/>
      <c r="R224" s="429"/>
      <c r="S224" s="430">
        <f t="shared" si="43"/>
        <v>7</v>
      </c>
      <c r="T224" s="429">
        <f t="shared" si="44"/>
        <v>0</v>
      </c>
      <c r="U224" s="428">
        <f t="shared" si="47"/>
        <v>7</v>
      </c>
      <c r="V224" s="431">
        <v>18</v>
      </c>
      <c r="W224" s="432">
        <v>1</v>
      </c>
      <c r="X224" s="432"/>
      <c r="Y224" s="433">
        <v>0</v>
      </c>
      <c r="Z224" s="427"/>
      <c r="AA224" s="431">
        <v>0</v>
      </c>
      <c r="AB224" s="432">
        <v>0</v>
      </c>
      <c r="AC224" s="432"/>
      <c r="AD224" s="433">
        <v>0</v>
      </c>
      <c r="AE224" s="434">
        <v>0</v>
      </c>
      <c r="AF224" s="435">
        <f t="shared" si="39"/>
        <v>10.5</v>
      </c>
      <c r="AG224" s="436">
        <f t="shared" si="40"/>
        <v>10.5</v>
      </c>
      <c r="AH224" s="433">
        <f t="shared" si="41"/>
        <v>0</v>
      </c>
      <c r="AI224" s="437">
        <f t="shared" si="42"/>
        <v>10.5</v>
      </c>
      <c r="AJ224" s="442"/>
      <c r="AK224" s="439"/>
      <c r="AL224" s="81"/>
    </row>
    <row r="225" spans="1:38" s="440" customFormat="1" x14ac:dyDescent="0.2">
      <c r="A225" s="421" t="s">
        <v>492</v>
      </c>
      <c r="B225" s="422" t="s">
        <v>650</v>
      </c>
      <c r="C225" s="441" t="s">
        <v>48</v>
      </c>
      <c r="D225" s="422" t="s">
        <v>780</v>
      </c>
      <c r="E225" s="422" t="s">
        <v>767</v>
      </c>
      <c r="F225" s="422" t="s">
        <v>683</v>
      </c>
      <c r="G225" s="422" t="s">
        <v>682</v>
      </c>
      <c r="H225" s="423">
        <v>5</v>
      </c>
      <c r="I225" s="424">
        <f t="shared" si="45"/>
        <v>0.75</v>
      </c>
      <c r="J225" s="424">
        <f t="shared" si="46"/>
        <v>0.75</v>
      </c>
      <c r="K225" s="425" t="s">
        <v>18</v>
      </c>
      <c r="L225" s="424">
        <v>6.6666666666666666E-2</v>
      </c>
      <c r="M225" s="424">
        <f t="shared" si="49"/>
        <v>0.75</v>
      </c>
      <c r="N225" s="424"/>
      <c r="O225" s="426">
        <v>0</v>
      </c>
      <c r="P225" s="427"/>
      <c r="Q225" s="428"/>
      <c r="R225" s="429"/>
      <c r="S225" s="430">
        <f t="shared" si="43"/>
        <v>0.5</v>
      </c>
      <c r="T225" s="429">
        <f t="shared" si="44"/>
        <v>0</v>
      </c>
      <c r="U225" s="428">
        <f t="shared" si="47"/>
        <v>0.5</v>
      </c>
      <c r="V225" s="431">
        <v>18</v>
      </c>
      <c r="W225" s="432">
        <v>1</v>
      </c>
      <c r="X225" s="432"/>
      <c r="Y225" s="433">
        <v>0</v>
      </c>
      <c r="Z225" s="427"/>
      <c r="AA225" s="431">
        <v>0</v>
      </c>
      <c r="AB225" s="432">
        <v>0</v>
      </c>
      <c r="AC225" s="432"/>
      <c r="AD225" s="433">
        <v>0</v>
      </c>
      <c r="AE225" s="434">
        <v>0</v>
      </c>
      <c r="AF225" s="435">
        <f t="shared" si="39"/>
        <v>0.75</v>
      </c>
      <c r="AG225" s="436">
        <f t="shared" si="40"/>
        <v>0.75</v>
      </c>
      <c r="AH225" s="433">
        <f t="shared" si="41"/>
        <v>0</v>
      </c>
      <c r="AI225" s="437">
        <f t="shared" si="42"/>
        <v>0.75</v>
      </c>
      <c r="AJ225" s="442"/>
      <c r="AK225" s="439"/>
      <c r="AL225" s="81"/>
    </row>
    <row r="226" spans="1:38" s="440" customFormat="1" x14ac:dyDescent="0.2">
      <c r="A226" s="421" t="s">
        <v>334</v>
      </c>
      <c r="B226" s="422" t="s">
        <v>650</v>
      </c>
      <c r="C226" s="441" t="s">
        <v>19</v>
      </c>
      <c r="D226" s="422" t="s">
        <v>780</v>
      </c>
      <c r="E226" s="422" t="s">
        <v>768</v>
      </c>
      <c r="F226" s="422" t="s">
        <v>691</v>
      </c>
      <c r="G226" s="422" t="s">
        <v>690</v>
      </c>
      <c r="H226" s="423">
        <v>5</v>
      </c>
      <c r="I226" s="424">
        <f t="shared" si="45"/>
        <v>11.25</v>
      </c>
      <c r="J226" s="424">
        <f t="shared" si="46"/>
        <v>11.25</v>
      </c>
      <c r="K226" s="425" t="s">
        <v>18</v>
      </c>
      <c r="L226" s="424">
        <v>1</v>
      </c>
      <c r="M226" s="424">
        <f t="shared" si="49"/>
        <v>11.25</v>
      </c>
      <c r="N226" s="424"/>
      <c r="O226" s="426">
        <v>0</v>
      </c>
      <c r="P226" s="427"/>
      <c r="Q226" s="428"/>
      <c r="R226" s="429"/>
      <c r="S226" s="430">
        <f t="shared" si="43"/>
        <v>7.5</v>
      </c>
      <c r="T226" s="429">
        <f t="shared" si="44"/>
        <v>0</v>
      </c>
      <c r="U226" s="428">
        <f t="shared" si="47"/>
        <v>7.5</v>
      </c>
      <c r="V226" s="431">
        <v>0</v>
      </c>
      <c r="W226" s="432">
        <v>0</v>
      </c>
      <c r="X226" s="432"/>
      <c r="Y226" s="433">
        <v>0</v>
      </c>
      <c r="Z226" s="427"/>
      <c r="AA226" s="431">
        <v>18</v>
      </c>
      <c r="AB226" s="432">
        <v>1</v>
      </c>
      <c r="AC226" s="432"/>
      <c r="AD226" s="433">
        <v>0</v>
      </c>
      <c r="AE226" s="434">
        <v>0</v>
      </c>
      <c r="AF226" s="435">
        <f t="shared" si="39"/>
        <v>11.25</v>
      </c>
      <c r="AG226" s="436">
        <f t="shared" si="40"/>
        <v>0</v>
      </c>
      <c r="AH226" s="433">
        <f t="shared" si="41"/>
        <v>11.25</v>
      </c>
      <c r="AI226" s="437">
        <f t="shared" si="42"/>
        <v>11.25</v>
      </c>
      <c r="AJ226" s="442"/>
      <c r="AK226" s="439"/>
      <c r="AL226" s="81"/>
    </row>
    <row r="227" spans="1:38" s="440" customFormat="1" x14ac:dyDescent="0.2">
      <c r="A227" s="421" t="s">
        <v>38</v>
      </c>
      <c r="B227" s="422" t="s">
        <v>650</v>
      </c>
      <c r="C227" s="441" t="s">
        <v>48</v>
      </c>
      <c r="D227" s="422" t="s">
        <v>780</v>
      </c>
      <c r="E227" s="422" t="s">
        <v>769</v>
      </c>
      <c r="F227" s="422" t="s">
        <v>685</v>
      </c>
      <c r="G227" s="422" t="s">
        <v>684</v>
      </c>
      <c r="H227" s="423">
        <v>5</v>
      </c>
      <c r="I227" s="424">
        <f t="shared" si="45"/>
        <v>11.25</v>
      </c>
      <c r="J227" s="424">
        <f t="shared" si="46"/>
        <v>11.25</v>
      </c>
      <c r="K227" s="425" t="s">
        <v>18</v>
      </c>
      <c r="L227" s="424">
        <v>1</v>
      </c>
      <c r="M227" s="424">
        <f t="shared" si="49"/>
        <v>11.25</v>
      </c>
      <c r="N227" s="424"/>
      <c r="O227" s="426">
        <v>0</v>
      </c>
      <c r="P227" s="427"/>
      <c r="Q227" s="428"/>
      <c r="R227" s="429"/>
      <c r="S227" s="430">
        <f t="shared" si="43"/>
        <v>7.5</v>
      </c>
      <c r="T227" s="429">
        <f t="shared" si="44"/>
        <v>0</v>
      </c>
      <c r="U227" s="428">
        <f t="shared" si="47"/>
        <v>7.5</v>
      </c>
      <c r="V227" s="431">
        <v>18</v>
      </c>
      <c r="W227" s="432">
        <v>1</v>
      </c>
      <c r="X227" s="432"/>
      <c r="Y227" s="433">
        <v>0</v>
      </c>
      <c r="Z227" s="427"/>
      <c r="AA227" s="431">
        <v>0</v>
      </c>
      <c r="AB227" s="432">
        <v>0</v>
      </c>
      <c r="AC227" s="432"/>
      <c r="AD227" s="433">
        <v>0</v>
      </c>
      <c r="AE227" s="434">
        <v>0</v>
      </c>
      <c r="AF227" s="435">
        <f t="shared" si="39"/>
        <v>11.25</v>
      </c>
      <c r="AG227" s="436">
        <f t="shared" si="40"/>
        <v>11.25</v>
      </c>
      <c r="AH227" s="433">
        <f t="shared" si="41"/>
        <v>0</v>
      </c>
      <c r="AI227" s="437">
        <f t="shared" si="42"/>
        <v>11.25</v>
      </c>
      <c r="AJ227" s="442"/>
      <c r="AK227" s="439"/>
      <c r="AL227" s="81"/>
    </row>
    <row r="228" spans="1:38" s="440" customFormat="1" x14ac:dyDescent="0.2">
      <c r="A228" s="421" t="s">
        <v>79</v>
      </c>
      <c r="B228" s="422" t="s">
        <v>650</v>
      </c>
      <c r="C228" s="441" t="s">
        <v>19</v>
      </c>
      <c r="D228" s="422" t="s">
        <v>780</v>
      </c>
      <c r="E228" s="422" t="s">
        <v>771</v>
      </c>
      <c r="F228" s="422" t="s">
        <v>687</v>
      </c>
      <c r="G228" s="422" t="s">
        <v>686</v>
      </c>
      <c r="H228" s="423">
        <v>5</v>
      </c>
      <c r="I228" s="424">
        <f t="shared" si="45"/>
        <v>3.75</v>
      </c>
      <c r="J228" s="424">
        <f t="shared" si="46"/>
        <v>3.75</v>
      </c>
      <c r="K228" s="425" t="s">
        <v>18</v>
      </c>
      <c r="L228" s="424">
        <f>1/3</f>
        <v>0.33333333333333331</v>
      </c>
      <c r="M228" s="424">
        <f t="shared" si="49"/>
        <v>3.75</v>
      </c>
      <c r="N228" s="424"/>
      <c r="O228" s="426">
        <v>0</v>
      </c>
      <c r="P228" s="427"/>
      <c r="Q228" s="428"/>
      <c r="R228" s="429"/>
      <c r="S228" s="430">
        <f t="shared" si="43"/>
        <v>2.5</v>
      </c>
      <c r="T228" s="429">
        <f t="shared" si="44"/>
        <v>0</v>
      </c>
      <c r="U228" s="428">
        <f t="shared" si="47"/>
        <v>2.5</v>
      </c>
      <c r="V228" s="431">
        <v>0</v>
      </c>
      <c r="W228" s="432">
        <v>0</v>
      </c>
      <c r="X228" s="432"/>
      <c r="Y228" s="433">
        <v>0</v>
      </c>
      <c r="Z228" s="427"/>
      <c r="AA228" s="431">
        <v>18</v>
      </c>
      <c r="AB228" s="432">
        <v>1</v>
      </c>
      <c r="AC228" s="432"/>
      <c r="AD228" s="433">
        <v>0</v>
      </c>
      <c r="AE228" s="434">
        <v>0</v>
      </c>
      <c r="AF228" s="435">
        <f t="shared" si="39"/>
        <v>3.75</v>
      </c>
      <c r="AG228" s="436">
        <f t="shared" si="40"/>
        <v>0</v>
      </c>
      <c r="AH228" s="433">
        <f t="shared" si="41"/>
        <v>3.75</v>
      </c>
      <c r="AI228" s="437">
        <f t="shared" si="42"/>
        <v>3.75</v>
      </c>
      <c r="AJ228" s="442"/>
      <c r="AK228" s="439"/>
      <c r="AL228" s="81"/>
    </row>
    <row r="229" spans="1:38" s="440" customFormat="1" x14ac:dyDescent="0.2">
      <c r="A229" s="421" t="s">
        <v>409</v>
      </c>
      <c r="B229" s="422" t="s">
        <v>650</v>
      </c>
      <c r="C229" s="441" t="s">
        <v>19</v>
      </c>
      <c r="D229" s="422" t="s">
        <v>780</v>
      </c>
      <c r="E229" s="422" t="s">
        <v>771</v>
      </c>
      <c r="F229" s="422" t="s">
        <v>687</v>
      </c>
      <c r="G229" s="422" t="s">
        <v>686</v>
      </c>
      <c r="H229" s="423">
        <v>5</v>
      </c>
      <c r="I229" s="424">
        <f t="shared" si="45"/>
        <v>3.75</v>
      </c>
      <c r="J229" s="424">
        <f t="shared" si="46"/>
        <v>3.75</v>
      </c>
      <c r="K229" s="425" t="s">
        <v>18</v>
      </c>
      <c r="L229" s="424">
        <f>1/3</f>
        <v>0.33333333333333331</v>
      </c>
      <c r="M229" s="424">
        <f t="shared" si="49"/>
        <v>3.75</v>
      </c>
      <c r="N229" s="424"/>
      <c r="O229" s="426">
        <v>0</v>
      </c>
      <c r="P229" s="427"/>
      <c r="Q229" s="428"/>
      <c r="R229" s="429"/>
      <c r="S229" s="430">
        <f t="shared" si="43"/>
        <v>2.5</v>
      </c>
      <c r="T229" s="429">
        <f t="shared" si="44"/>
        <v>0</v>
      </c>
      <c r="U229" s="428">
        <f t="shared" si="47"/>
        <v>2.5</v>
      </c>
      <c r="V229" s="431">
        <v>0</v>
      </c>
      <c r="W229" s="432">
        <v>0</v>
      </c>
      <c r="X229" s="432"/>
      <c r="Y229" s="433">
        <v>0</v>
      </c>
      <c r="Z229" s="427"/>
      <c r="AA229" s="431">
        <v>18</v>
      </c>
      <c r="AB229" s="432">
        <v>1</v>
      </c>
      <c r="AC229" s="432"/>
      <c r="AD229" s="433">
        <v>0</v>
      </c>
      <c r="AE229" s="434">
        <v>0</v>
      </c>
      <c r="AF229" s="435">
        <f t="shared" si="39"/>
        <v>3.75</v>
      </c>
      <c r="AG229" s="436">
        <f t="shared" si="40"/>
        <v>0</v>
      </c>
      <c r="AH229" s="433">
        <f t="shared" si="41"/>
        <v>3.75</v>
      </c>
      <c r="AI229" s="437">
        <f t="shared" si="42"/>
        <v>3.75</v>
      </c>
      <c r="AJ229" s="442"/>
      <c r="AK229" s="439"/>
      <c r="AL229" s="81"/>
    </row>
    <row r="230" spans="1:38" s="440" customFormat="1" x14ac:dyDescent="0.2">
      <c r="A230" s="421" t="s">
        <v>581</v>
      </c>
      <c r="B230" s="422" t="s">
        <v>650</v>
      </c>
      <c r="C230" s="441" t="s">
        <v>19</v>
      </c>
      <c r="D230" s="422" t="s">
        <v>780</v>
      </c>
      <c r="E230" s="422" t="s">
        <v>771</v>
      </c>
      <c r="F230" s="422" t="s">
        <v>687</v>
      </c>
      <c r="G230" s="422" t="s">
        <v>686</v>
      </c>
      <c r="H230" s="423">
        <v>5</v>
      </c>
      <c r="I230" s="424">
        <f t="shared" si="45"/>
        <v>3.75</v>
      </c>
      <c r="J230" s="424">
        <f t="shared" si="46"/>
        <v>3.75</v>
      </c>
      <c r="K230" s="425" t="s">
        <v>18</v>
      </c>
      <c r="L230" s="424">
        <f>1/3</f>
        <v>0.33333333333333331</v>
      </c>
      <c r="M230" s="424">
        <f t="shared" si="49"/>
        <v>3.75</v>
      </c>
      <c r="N230" s="424"/>
      <c r="O230" s="426">
        <v>0</v>
      </c>
      <c r="P230" s="427"/>
      <c r="Q230" s="428"/>
      <c r="R230" s="429"/>
      <c r="S230" s="430">
        <f t="shared" si="43"/>
        <v>2.5</v>
      </c>
      <c r="T230" s="429">
        <f t="shared" si="44"/>
        <v>0</v>
      </c>
      <c r="U230" s="428">
        <f t="shared" si="47"/>
        <v>2.5</v>
      </c>
      <c r="V230" s="431">
        <v>0</v>
      </c>
      <c r="W230" s="432">
        <v>0</v>
      </c>
      <c r="X230" s="432"/>
      <c r="Y230" s="433">
        <v>0</v>
      </c>
      <c r="Z230" s="427"/>
      <c r="AA230" s="431">
        <v>18</v>
      </c>
      <c r="AB230" s="432">
        <v>1</v>
      </c>
      <c r="AC230" s="432"/>
      <c r="AD230" s="433">
        <v>0</v>
      </c>
      <c r="AE230" s="434">
        <v>0</v>
      </c>
      <c r="AF230" s="435">
        <f t="shared" si="39"/>
        <v>3.75</v>
      </c>
      <c r="AG230" s="436">
        <f t="shared" si="40"/>
        <v>0</v>
      </c>
      <c r="AH230" s="433">
        <f t="shared" si="41"/>
        <v>3.75</v>
      </c>
      <c r="AI230" s="437">
        <f t="shared" si="42"/>
        <v>3.75</v>
      </c>
      <c r="AJ230" s="442"/>
      <c r="AK230" s="439"/>
      <c r="AL230" s="81"/>
    </row>
    <row r="231" spans="1:38" s="440" customFormat="1" x14ac:dyDescent="0.2">
      <c r="A231" s="421" t="s">
        <v>334</v>
      </c>
      <c r="B231" s="422" t="s">
        <v>650</v>
      </c>
      <c r="C231" s="441" t="s">
        <v>48</v>
      </c>
      <c r="D231" s="422" t="s">
        <v>780</v>
      </c>
      <c r="E231" s="422" t="s">
        <v>770</v>
      </c>
      <c r="F231" s="422" t="s">
        <v>689</v>
      </c>
      <c r="G231" s="422" t="s">
        <v>688</v>
      </c>
      <c r="H231" s="423">
        <v>5</v>
      </c>
      <c r="I231" s="424">
        <f t="shared" si="45"/>
        <v>7.5</v>
      </c>
      <c r="J231" s="424">
        <f t="shared" si="46"/>
        <v>7.5</v>
      </c>
      <c r="K231" s="425" t="s">
        <v>18</v>
      </c>
      <c r="L231" s="424">
        <f>2/3</f>
        <v>0.66666666666666663</v>
      </c>
      <c r="M231" s="424">
        <f t="shared" si="49"/>
        <v>7.5</v>
      </c>
      <c r="N231" s="424"/>
      <c r="O231" s="426">
        <v>0</v>
      </c>
      <c r="P231" s="427"/>
      <c r="Q231" s="428"/>
      <c r="R231" s="429"/>
      <c r="S231" s="430">
        <f t="shared" si="43"/>
        <v>5</v>
      </c>
      <c r="T231" s="429">
        <f t="shared" si="44"/>
        <v>0</v>
      </c>
      <c r="U231" s="428">
        <f t="shared" si="47"/>
        <v>5</v>
      </c>
      <c r="V231" s="431">
        <v>18</v>
      </c>
      <c r="W231" s="432">
        <v>1</v>
      </c>
      <c r="X231" s="432"/>
      <c r="Y231" s="433">
        <v>0</v>
      </c>
      <c r="Z231" s="427"/>
      <c r="AA231" s="431">
        <v>0</v>
      </c>
      <c r="AB231" s="432">
        <v>0</v>
      </c>
      <c r="AC231" s="432"/>
      <c r="AD231" s="433">
        <v>0</v>
      </c>
      <c r="AE231" s="434">
        <v>0</v>
      </c>
      <c r="AF231" s="435">
        <f t="shared" si="39"/>
        <v>7.5</v>
      </c>
      <c r="AG231" s="436">
        <f t="shared" si="40"/>
        <v>7.5</v>
      </c>
      <c r="AH231" s="433">
        <f t="shared" si="41"/>
        <v>0</v>
      </c>
      <c r="AI231" s="437">
        <f t="shared" si="42"/>
        <v>7.5</v>
      </c>
      <c r="AJ231" s="442"/>
      <c r="AK231" s="439"/>
      <c r="AL231" s="81"/>
    </row>
    <row r="232" spans="1:38" s="440" customFormat="1" x14ac:dyDescent="0.2">
      <c r="A232" s="421" t="s">
        <v>581</v>
      </c>
      <c r="B232" s="422" t="s">
        <v>650</v>
      </c>
      <c r="C232" s="441" t="s">
        <v>48</v>
      </c>
      <c r="D232" s="422" t="s">
        <v>780</v>
      </c>
      <c r="E232" s="422" t="s">
        <v>770</v>
      </c>
      <c r="F232" s="422" t="s">
        <v>689</v>
      </c>
      <c r="G232" s="422" t="s">
        <v>688</v>
      </c>
      <c r="H232" s="423">
        <v>5</v>
      </c>
      <c r="I232" s="424">
        <f t="shared" si="45"/>
        <v>3.75</v>
      </c>
      <c r="J232" s="424">
        <f t="shared" si="46"/>
        <v>3.75</v>
      </c>
      <c r="K232" s="425" t="s">
        <v>18</v>
      </c>
      <c r="L232" s="424">
        <f>1/3</f>
        <v>0.33333333333333331</v>
      </c>
      <c r="M232" s="424">
        <f t="shared" si="49"/>
        <v>3.75</v>
      </c>
      <c r="N232" s="424"/>
      <c r="O232" s="426">
        <v>0</v>
      </c>
      <c r="P232" s="427"/>
      <c r="Q232" s="428"/>
      <c r="R232" s="429"/>
      <c r="S232" s="430">
        <f t="shared" si="43"/>
        <v>2.5</v>
      </c>
      <c r="T232" s="429">
        <f t="shared" si="44"/>
        <v>0</v>
      </c>
      <c r="U232" s="428">
        <f t="shared" si="47"/>
        <v>2.5</v>
      </c>
      <c r="V232" s="431">
        <v>18</v>
      </c>
      <c r="W232" s="432">
        <v>1</v>
      </c>
      <c r="X232" s="432"/>
      <c r="Y232" s="433">
        <v>0</v>
      </c>
      <c r="Z232" s="427"/>
      <c r="AA232" s="431">
        <v>0</v>
      </c>
      <c r="AB232" s="432">
        <v>0</v>
      </c>
      <c r="AC232" s="432"/>
      <c r="AD232" s="433">
        <v>0</v>
      </c>
      <c r="AE232" s="434">
        <v>0</v>
      </c>
      <c r="AF232" s="435">
        <f t="shared" si="39"/>
        <v>3.75</v>
      </c>
      <c r="AG232" s="436">
        <f t="shared" si="40"/>
        <v>3.75</v>
      </c>
      <c r="AH232" s="433">
        <f t="shared" si="41"/>
        <v>0</v>
      </c>
      <c r="AI232" s="437">
        <f t="shared" si="42"/>
        <v>3.75</v>
      </c>
      <c r="AJ232" s="442"/>
      <c r="AK232" s="439"/>
      <c r="AL232" s="81"/>
    </row>
    <row r="233" spans="1:38" s="440" customFormat="1" x14ac:dyDescent="0.2">
      <c r="A233" s="421" t="s">
        <v>334</v>
      </c>
      <c r="B233" s="422" t="s">
        <v>650</v>
      </c>
      <c r="C233" s="441" t="s">
        <v>19</v>
      </c>
      <c r="D233" s="422" t="s">
        <v>780</v>
      </c>
      <c r="E233" s="422" t="s">
        <v>772</v>
      </c>
      <c r="F233" s="422" t="s">
        <v>693</v>
      </c>
      <c r="G233" s="422" t="s">
        <v>692</v>
      </c>
      <c r="H233" s="423">
        <v>5</v>
      </c>
      <c r="I233" s="424">
        <f t="shared" si="45"/>
        <v>7.5</v>
      </c>
      <c r="J233" s="424">
        <f t="shared" si="46"/>
        <v>7.5</v>
      </c>
      <c r="K233" s="425" t="s">
        <v>18</v>
      </c>
      <c r="L233" s="424">
        <f>2/3</f>
        <v>0.66666666666666663</v>
      </c>
      <c r="M233" s="424">
        <f t="shared" si="49"/>
        <v>7.5</v>
      </c>
      <c r="N233" s="424"/>
      <c r="O233" s="426">
        <v>0</v>
      </c>
      <c r="P233" s="427"/>
      <c r="Q233" s="428"/>
      <c r="R233" s="429"/>
      <c r="S233" s="430">
        <f t="shared" si="43"/>
        <v>5</v>
      </c>
      <c r="T233" s="429">
        <f t="shared" si="44"/>
        <v>0</v>
      </c>
      <c r="U233" s="428">
        <f t="shared" si="47"/>
        <v>5</v>
      </c>
      <c r="V233" s="431">
        <v>0</v>
      </c>
      <c r="W233" s="432">
        <v>0</v>
      </c>
      <c r="X233" s="432"/>
      <c r="Y233" s="433">
        <v>0</v>
      </c>
      <c r="Z233" s="427"/>
      <c r="AA233" s="431">
        <v>18</v>
      </c>
      <c r="AB233" s="432">
        <v>1</v>
      </c>
      <c r="AC233" s="432"/>
      <c r="AD233" s="433">
        <v>0</v>
      </c>
      <c r="AE233" s="434">
        <v>0</v>
      </c>
      <c r="AF233" s="435">
        <f t="shared" si="39"/>
        <v>7.5</v>
      </c>
      <c r="AG233" s="436">
        <f t="shared" si="40"/>
        <v>0</v>
      </c>
      <c r="AH233" s="433">
        <f t="shared" si="41"/>
        <v>7.5</v>
      </c>
      <c r="AI233" s="437">
        <f t="shared" si="42"/>
        <v>7.5</v>
      </c>
      <c r="AJ233" s="442"/>
      <c r="AK233" s="439"/>
      <c r="AL233" s="81"/>
    </row>
    <row r="234" spans="1:38" s="440" customFormat="1" x14ac:dyDescent="0.2">
      <c r="A234" s="421" t="s">
        <v>581</v>
      </c>
      <c r="B234" s="422" t="s">
        <v>650</v>
      </c>
      <c r="C234" s="441" t="s">
        <v>19</v>
      </c>
      <c r="D234" s="422" t="s">
        <v>780</v>
      </c>
      <c r="E234" s="422" t="s">
        <v>772</v>
      </c>
      <c r="F234" s="422" t="s">
        <v>693</v>
      </c>
      <c r="G234" s="422" t="s">
        <v>692</v>
      </c>
      <c r="H234" s="423">
        <v>5</v>
      </c>
      <c r="I234" s="424">
        <f t="shared" si="45"/>
        <v>3.75</v>
      </c>
      <c r="J234" s="424">
        <f t="shared" si="46"/>
        <v>3.75</v>
      </c>
      <c r="K234" s="425" t="s">
        <v>18</v>
      </c>
      <c r="L234" s="424">
        <f>1/3</f>
        <v>0.33333333333333331</v>
      </c>
      <c r="M234" s="424">
        <f t="shared" si="49"/>
        <v>3.75</v>
      </c>
      <c r="N234" s="424"/>
      <c r="O234" s="426">
        <v>0</v>
      </c>
      <c r="P234" s="427"/>
      <c r="Q234" s="428"/>
      <c r="R234" s="429"/>
      <c r="S234" s="430">
        <f t="shared" si="43"/>
        <v>2.5</v>
      </c>
      <c r="T234" s="429">
        <f t="shared" si="44"/>
        <v>0</v>
      </c>
      <c r="U234" s="428">
        <f t="shared" si="47"/>
        <v>2.5</v>
      </c>
      <c r="V234" s="431">
        <v>0</v>
      </c>
      <c r="W234" s="432">
        <v>0</v>
      </c>
      <c r="X234" s="432"/>
      <c r="Y234" s="433">
        <v>0</v>
      </c>
      <c r="Z234" s="427"/>
      <c r="AA234" s="431">
        <v>18</v>
      </c>
      <c r="AB234" s="432">
        <v>1</v>
      </c>
      <c r="AC234" s="432"/>
      <c r="AD234" s="433">
        <v>0</v>
      </c>
      <c r="AE234" s="434">
        <v>0</v>
      </c>
      <c r="AF234" s="435">
        <f t="shared" si="39"/>
        <v>3.75</v>
      </c>
      <c r="AG234" s="436">
        <f t="shared" si="40"/>
        <v>0</v>
      </c>
      <c r="AH234" s="433">
        <f t="shared" si="41"/>
        <v>3.75</v>
      </c>
      <c r="AI234" s="437">
        <f t="shared" si="42"/>
        <v>3.75</v>
      </c>
      <c r="AJ234" s="442"/>
      <c r="AK234" s="439"/>
      <c r="AL234" s="81"/>
    </row>
    <row r="235" spans="1:38" x14ac:dyDescent="0.2">
      <c r="A235" s="9" t="s">
        <v>245</v>
      </c>
      <c r="B235" s="10" t="s">
        <v>14</v>
      </c>
      <c r="C235" s="10" t="s">
        <v>13</v>
      </c>
      <c r="D235" s="10" t="s">
        <v>781</v>
      </c>
      <c r="E235" s="10" t="s">
        <v>250</v>
      </c>
      <c r="F235" s="10" t="s">
        <v>251</v>
      </c>
      <c r="G235" s="10" t="s">
        <v>252</v>
      </c>
      <c r="H235" s="67">
        <v>6</v>
      </c>
      <c r="I235" s="57">
        <f t="shared" si="45"/>
        <v>2.7</v>
      </c>
      <c r="J235" s="57">
        <f t="shared" si="46"/>
        <v>2.7</v>
      </c>
      <c r="K235" s="404" t="s">
        <v>37</v>
      </c>
      <c r="L235" s="57">
        <v>0.5</v>
      </c>
      <c r="M235" s="57">
        <f t="shared" ref="M235:M254" si="50">(4.5+$AL$28)*L235</f>
        <v>4.5</v>
      </c>
      <c r="N235" s="57">
        <v>0</v>
      </c>
      <c r="O235" s="58">
        <f t="shared" ref="O235:O254" si="51">9*L235</f>
        <v>4.5</v>
      </c>
      <c r="P235" s="27">
        <v>0</v>
      </c>
      <c r="Q235" s="90">
        <f t="shared" ref="Q235:Q266" si="52">M235*10/3/H235</f>
        <v>2.5</v>
      </c>
      <c r="R235" s="91">
        <f t="shared" ref="R235:R266" si="53">O235*10/3/H235</f>
        <v>2.5</v>
      </c>
      <c r="S235" s="392">
        <f t="shared" si="43"/>
        <v>2.5</v>
      </c>
      <c r="T235" s="91">
        <f t="shared" si="44"/>
        <v>2.5</v>
      </c>
      <c r="U235" s="90">
        <f t="shared" si="47"/>
        <v>5</v>
      </c>
      <c r="V235" s="23">
        <v>0</v>
      </c>
      <c r="W235" s="11">
        <v>0</v>
      </c>
      <c r="X235" s="11">
        <v>0</v>
      </c>
      <c r="Y235" s="12">
        <v>0</v>
      </c>
      <c r="Z235" s="27">
        <v>0</v>
      </c>
      <c r="AA235" s="23">
        <v>8</v>
      </c>
      <c r="AB235" s="11">
        <v>0.2</v>
      </c>
      <c r="AC235" s="11">
        <v>0</v>
      </c>
      <c r="AD235" s="12">
        <v>0.4</v>
      </c>
      <c r="AE235" s="30">
        <v>0</v>
      </c>
      <c r="AF235" s="63">
        <f t="shared" si="39"/>
        <v>2.7</v>
      </c>
      <c r="AG235" s="34">
        <f t="shared" si="40"/>
        <v>0</v>
      </c>
      <c r="AH235" s="12">
        <f t="shared" si="41"/>
        <v>2.7</v>
      </c>
      <c r="AI235" s="75">
        <f t="shared" si="42"/>
        <v>2.7</v>
      </c>
      <c r="AJ235" s="406"/>
      <c r="AK235" s="396"/>
    </row>
    <row r="236" spans="1:38" x14ac:dyDescent="0.2">
      <c r="A236" s="9" t="s">
        <v>245</v>
      </c>
      <c r="B236" s="10" t="s">
        <v>80</v>
      </c>
      <c r="C236" s="10" t="s">
        <v>13</v>
      </c>
      <c r="D236" s="10" t="s">
        <v>781</v>
      </c>
      <c r="E236" s="10" t="s">
        <v>250</v>
      </c>
      <c r="F236" s="10" t="s">
        <v>251</v>
      </c>
      <c r="G236" s="10" t="s">
        <v>252</v>
      </c>
      <c r="H236" s="67">
        <v>6</v>
      </c>
      <c r="I236" s="57">
        <f t="shared" si="45"/>
        <v>2.7</v>
      </c>
      <c r="J236" s="57">
        <f t="shared" si="46"/>
        <v>2.7</v>
      </c>
      <c r="K236" s="404" t="s">
        <v>37</v>
      </c>
      <c r="L236" s="57">
        <v>0.5</v>
      </c>
      <c r="M236" s="57">
        <f t="shared" si="50"/>
        <v>4.5</v>
      </c>
      <c r="N236" s="57">
        <v>0</v>
      </c>
      <c r="O236" s="58">
        <f t="shared" si="51"/>
        <v>4.5</v>
      </c>
      <c r="P236" s="27">
        <v>0</v>
      </c>
      <c r="Q236" s="90">
        <f t="shared" si="52"/>
        <v>2.5</v>
      </c>
      <c r="R236" s="91">
        <f t="shared" si="53"/>
        <v>2.5</v>
      </c>
      <c r="S236" s="392">
        <f t="shared" si="43"/>
        <v>2.5</v>
      </c>
      <c r="T236" s="91">
        <f t="shared" si="44"/>
        <v>2.5</v>
      </c>
      <c r="U236" s="90">
        <f t="shared" si="47"/>
        <v>5</v>
      </c>
      <c r="V236" s="23">
        <v>0</v>
      </c>
      <c r="W236" s="11">
        <v>0</v>
      </c>
      <c r="X236" s="11">
        <v>0</v>
      </c>
      <c r="Y236" s="12">
        <v>0</v>
      </c>
      <c r="Z236" s="27">
        <v>0</v>
      </c>
      <c r="AA236" s="23">
        <v>8</v>
      </c>
      <c r="AB236" s="11">
        <v>0.2</v>
      </c>
      <c r="AC236" s="11">
        <v>0</v>
      </c>
      <c r="AD236" s="12">
        <v>0.4</v>
      </c>
      <c r="AE236" s="30">
        <v>0</v>
      </c>
      <c r="AF236" s="63">
        <f t="shared" si="39"/>
        <v>2.7</v>
      </c>
      <c r="AG236" s="34">
        <f t="shared" si="40"/>
        <v>0</v>
      </c>
      <c r="AH236" s="12">
        <f t="shared" si="41"/>
        <v>2.7</v>
      </c>
      <c r="AI236" s="75">
        <f t="shared" si="42"/>
        <v>2.7</v>
      </c>
      <c r="AJ236" s="406"/>
      <c r="AK236" s="396"/>
    </row>
    <row r="237" spans="1:38" x14ac:dyDescent="0.2">
      <c r="A237" s="9" t="s">
        <v>245</v>
      </c>
      <c r="B237" s="10" t="s">
        <v>39</v>
      </c>
      <c r="C237" s="10" t="s">
        <v>13</v>
      </c>
      <c r="D237" s="10" t="s">
        <v>781</v>
      </c>
      <c r="E237" s="10" t="s">
        <v>250</v>
      </c>
      <c r="F237" s="10" t="s">
        <v>251</v>
      </c>
      <c r="G237" s="10" t="s">
        <v>252</v>
      </c>
      <c r="H237" s="67">
        <v>6</v>
      </c>
      <c r="I237" s="57">
        <f t="shared" si="45"/>
        <v>2.7</v>
      </c>
      <c r="J237" s="57">
        <f t="shared" si="46"/>
        <v>2.7</v>
      </c>
      <c r="K237" s="404" t="s">
        <v>37</v>
      </c>
      <c r="L237" s="57">
        <v>0.5</v>
      </c>
      <c r="M237" s="57">
        <f t="shared" si="50"/>
        <v>4.5</v>
      </c>
      <c r="N237" s="57">
        <v>0</v>
      </c>
      <c r="O237" s="58">
        <f t="shared" si="51"/>
        <v>4.5</v>
      </c>
      <c r="P237" s="27">
        <v>0</v>
      </c>
      <c r="Q237" s="90">
        <f t="shared" si="52"/>
        <v>2.5</v>
      </c>
      <c r="R237" s="91">
        <f t="shared" si="53"/>
        <v>2.5</v>
      </c>
      <c r="S237" s="392">
        <f t="shared" si="43"/>
        <v>2.5</v>
      </c>
      <c r="T237" s="91">
        <f t="shared" si="44"/>
        <v>2.5</v>
      </c>
      <c r="U237" s="90">
        <f t="shared" si="47"/>
        <v>5</v>
      </c>
      <c r="V237" s="23">
        <v>0</v>
      </c>
      <c r="W237" s="11">
        <v>0</v>
      </c>
      <c r="X237" s="11">
        <v>0</v>
      </c>
      <c r="Y237" s="12">
        <v>0</v>
      </c>
      <c r="Z237" s="27">
        <v>0</v>
      </c>
      <c r="AA237" s="23">
        <v>8</v>
      </c>
      <c r="AB237" s="11">
        <v>0.2</v>
      </c>
      <c r="AC237" s="11">
        <v>0</v>
      </c>
      <c r="AD237" s="12">
        <v>0.4</v>
      </c>
      <c r="AE237" s="30">
        <v>0</v>
      </c>
      <c r="AF237" s="63">
        <f t="shared" si="39"/>
        <v>2.7</v>
      </c>
      <c r="AG237" s="34">
        <f t="shared" si="40"/>
        <v>0</v>
      </c>
      <c r="AH237" s="12">
        <f t="shared" si="41"/>
        <v>2.7</v>
      </c>
      <c r="AI237" s="75">
        <f t="shared" si="42"/>
        <v>2.7</v>
      </c>
      <c r="AJ237" s="406"/>
      <c r="AK237" s="396"/>
    </row>
    <row r="238" spans="1:38" x14ac:dyDescent="0.2">
      <c r="A238" s="9" t="s">
        <v>245</v>
      </c>
      <c r="B238" s="10" t="s">
        <v>85</v>
      </c>
      <c r="C238" s="10" t="s">
        <v>13</v>
      </c>
      <c r="D238" s="10" t="s">
        <v>781</v>
      </c>
      <c r="E238" s="10" t="s">
        <v>250</v>
      </c>
      <c r="F238" s="10" t="s">
        <v>251</v>
      </c>
      <c r="G238" s="10" t="s">
        <v>252</v>
      </c>
      <c r="H238" s="67">
        <v>6</v>
      </c>
      <c r="I238" s="57">
        <f t="shared" si="45"/>
        <v>2.7</v>
      </c>
      <c r="J238" s="57">
        <f t="shared" si="46"/>
        <v>2.7</v>
      </c>
      <c r="K238" s="404" t="s">
        <v>37</v>
      </c>
      <c r="L238" s="57">
        <v>0.5</v>
      </c>
      <c r="M238" s="57">
        <f t="shared" si="50"/>
        <v>4.5</v>
      </c>
      <c r="N238" s="57">
        <v>0</v>
      </c>
      <c r="O238" s="58">
        <f t="shared" si="51"/>
        <v>4.5</v>
      </c>
      <c r="P238" s="27">
        <v>0</v>
      </c>
      <c r="Q238" s="90">
        <f t="shared" si="52"/>
        <v>2.5</v>
      </c>
      <c r="R238" s="91">
        <f t="shared" si="53"/>
        <v>2.5</v>
      </c>
      <c r="S238" s="392">
        <f t="shared" si="43"/>
        <v>2.5</v>
      </c>
      <c r="T238" s="91">
        <f t="shared" si="44"/>
        <v>2.5</v>
      </c>
      <c r="U238" s="90">
        <f t="shared" si="47"/>
        <v>5</v>
      </c>
      <c r="V238" s="23">
        <v>0</v>
      </c>
      <c r="W238" s="11">
        <v>0</v>
      </c>
      <c r="X238" s="11">
        <v>0</v>
      </c>
      <c r="Y238" s="12">
        <v>0</v>
      </c>
      <c r="Z238" s="27">
        <v>0</v>
      </c>
      <c r="AA238" s="23">
        <v>8</v>
      </c>
      <c r="AB238" s="11">
        <v>0.2</v>
      </c>
      <c r="AC238" s="11">
        <v>0</v>
      </c>
      <c r="AD238" s="12">
        <v>0.4</v>
      </c>
      <c r="AE238" s="30">
        <v>0</v>
      </c>
      <c r="AF238" s="63">
        <f t="shared" si="39"/>
        <v>2.7</v>
      </c>
      <c r="AG238" s="34">
        <f t="shared" si="40"/>
        <v>0</v>
      </c>
      <c r="AH238" s="12">
        <f t="shared" si="41"/>
        <v>2.7</v>
      </c>
      <c r="AI238" s="75">
        <f t="shared" si="42"/>
        <v>2.7</v>
      </c>
      <c r="AJ238" s="406"/>
      <c r="AK238" s="396"/>
    </row>
    <row r="239" spans="1:38" x14ac:dyDescent="0.2">
      <c r="A239" s="9" t="s">
        <v>245</v>
      </c>
      <c r="B239" s="10" t="s">
        <v>8</v>
      </c>
      <c r="C239" s="10" t="s">
        <v>13</v>
      </c>
      <c r="D239" s="10" t="s">
        <v>781</v>
      </c>
      <c r="E239" s="10" t="s">
        <v>250</v>
      </c>
      <c r="F239" s="10" t="s">
        <v>251</v>
      </c>
      <c r="G239" s="10" t="s">
        <v>252</v>
      </c>
      <c r="H239" s="67">
        <v>6</v>
      </c>
      <c r="I239" s="57">
        <f t="shared" si="45"/>
        <v>2.7</v>
      </c>
      <c r="J239" s="57">
        <f t="shared" si="46"/>
        <v>2.7</v>
      </c>
      <c r="K239" s="404" t="s">
        <v>37</v>
      </c>
      <c r="L239" s="57">
        <v>0.5</v>
      </c>
      <c r="M239" s="57">
        <f t="shared" si="50"/>
        <v>4.5</v>
      </c>
      <c r="N239" s="57">
        <v>0</v>
      </c>
      <c r="O239" s="58">
        <f t="shared" si="51"/>
        <v>4.5</v>
      </c>
      <c r="P239" s="27">
        <v>0</v>
      </c>
      <c r="Q239" s="90">
        <f t="shared" si="52"/>
        <v>2.5</v>
      </c>
      <c r="R239" s="91">
        <f t="shared" si="53"/>
        <v>2.5</v>
      </c>
      <c r="S239" s="392">
        <f t="shared" si="43"/>
        <v>2.5</v>
      </c>
      <c r="T239" s="91">
        <f t="shared" si="44"/>
        <v>2.5</v>
      </c>
      <c r="U239" s="90">
        <f t="shared" si="47"/>
        <v>5</v>
      </c>
      <c r="V239" s="23">
        <v>0</v>
      </c>
      <c r="W239" s="11">
        <v>0</v>
      </c>
      <c r="X239" s="11">
        <v>0</v>
      </c>
      <c r="Y239" s="12">
        <v>0</v>
      </c>
      <c r="Z239" s="27">
        <v>0</v>
      </c>
      <c r="AA239" s="23">
        <v>8</v>
      </c>
      <c r="AB239" s="11">
        <v>0.2</v>
      </c>
      <c r="AC239" s="11">
        <v>0</v>
      </c>
      <c r="AD239" s="12">
        <v>0.4</v>
      </c>
      <c r="AE239" s="30">
        <v>0</v>
      </c>
      <c r="AF239" s="63">
        <f t="shared" si="39"/>
        <v>2.7</v>
      </c>
      <c r="AG239" s="34">
        <f t="shared" si="40"/>
        <v>0</v>
      </c>
      <c r="AH239" s="12">
        <f t="shared" si="41"/>
        <v>2.7</v>
      </c>
      <c r="AI239" s="75">
        <f t="shared" si="42"/>
        <v>2.7</v>
      </c>
      <c r="AJ239" s="406"/>
      <c r="AK239" s="396"/>
    </row>
    <row r="240" spans="1:38" x14ac:dyDescent="0.2">
      <c r="A240" s="9" t="s">
        <v>409</v>
      </c>
      <c r="B240" s="10" t="s">
        <v>14</v>
      </c>
      <c r="C240" s="10" t="s">
        <v>13</v>
      </c>
      <c r="D240" s="10" t="s">
        <v>781</v>
      </c>
      <c r="E240" s="10" t="s">
        <v>250</v>
      </c>
      <c r="F240" s="10" t="s">
        <v>251</v>
      </c>
      <c r="G240" s="10" t="s">
        <v>252</v>
      </c>
      <c r="H240" s="67">
        <v>6</v>
      </c>
      <c r="I240" s="57">
        <f t="shared" si="45"/>
        <v>2.7</v>
      </c>
      <c r="J240" s="57">
        <f t="shared" si="46"/>
        <v>2.7</v>
      </c>
      <c r="K240" s="404" t="s">
        <v>37</v>
      </c>
      <c r="L240" s="57">
        <v>0.5</v>
      </c>
      <c r="M240" s="57">
        <f t="shared" si="50"/>
        <v>4.5</v>
      </c>
      <c r="N240" s="57">
        <v>1</v>
      </c>
      <c r="O240" s="58">
        <f t="shared" si="51"/>
        <v>4.5</v>
      </c>
      <c r="P240" s="27">
        <v>0</v>
      </c>
      <c r="Q240" s="90">
        <f t="shared" si="52"/>
        <v>2.5</v>
      </c>
      <c r="R240" s="91">
        <f t="shared" si="53"/>
        <v>2.5</v>
      </c>
      <c r="S240" s="392">
        <f t="shared" si="43"/>
        <v>2.5</v>
      </c>
      <c r="T240" s="91">
        <f t="shared" si="44"/>
        <v>2.5</v>
      </c>
      <c r="U240" s="90">
        <f t="shared" si="47"/>
        <v>5</v>
      </c>
      <c r="V240" s="23">
        <v>0</v>
      </c>
      <c r="W240" s="11">
        <v>0</v>
      </c>
      <c r="X240" s="11">
        <v>0</v>
      </c>
      <c r="Y240" s="12">
        <v>0</v>
      </c>
      <c r="Z240" s="27">
        <v>0</v>
      </c>
      <c r="AA240" s="23">
        <v>8</v>
      </c>
      <c r="AB240" s="11">
        <v>0.2</v>
      </c>
      <c r="AC240" s="11">
        <v>0</v>
      </c>
      <c r="AD240" s="12">
        <v>0.4</v>
      </c>
      <c r="AE240" s="30">
        <v>0</v>
      </c>
      <c r="AF240" s="63">
        <f t="shared" si="39"/>
        <v>2.7</v>
      </c>
      <c r="AG240" s="34">
        <f t="shared" si="40"/>
        <v>0</v>
      </c>
      <c r="AH240" s="12">
        <f t="shared" si="41"/>
        <v>2.7</v>
      </c>
      <c r="AI240" s="75">
        <f t="shared" si="42"/>
        <v>2.7</v>
      </c>
      <c r="AJ240" s="406"/>
      <c r="AK240" s="396"/>
    </row>
    <row r="241" spans="1:37" x14ac:dyDescent="0.2">
      <c r="A241" s="9" t="s">
        <v>409</v>
      </c>
      <c r="B241" s="10" t="s">
        <v>80</v>
      </c>
      <c r="C241" s="10" t="s">
        <v>13</v>
      </c>
      <c r="D241" s="10" t="s">
        <v>781</v>
      </c>
      <c r="E241" s="10" t="s">
        <v>250</v>
      </c>
      <c r="F241" s="10" t="s">
        <v>251</v>
      </c>
      <c r="G241" s="10" t="s">
        <v>252</v>
      </c>
      <c r="H241" s="67">
        <v>6</v>
      </c>
      <c r="I241" s="57">
        <f t="shared" si="45"/>
        <v>2.7</v>
      </c>
      <c r="J241" s="57">
        <f t="shared" si="46"/>
        <v>2.7</v>
      </c>
      <c r="K241" s="404" t="s">
        <v>37</v>
      </c>
      <c r="L241" s="57">
        <v>0.5</v>
      </c>
      <c r="M241" s="57">
        <f t="shared" si="50"/>
        <v>4.5</v>
      </c>
      <c r="N241" s="57">
        <v>1</v>
      </c>
      <c r="O241" s="58">
        <f t="shared" si="51"/>
        <v>4.5</v>
      </c>
      <c r="P241" s="27">
        <v>0</v>
      </c>
      <c r="Q241" s="90">
        <f t="shared" si="52"/>
        <v>2.5</v>
      </c>
      <c r="R241" s="91">
        <f t="shared" si="53"/>
        <v>2.5</v>
      </c>
      <c r="S241" s="392">
        <f t="shared" si="43"/>
        <v>2.5</v>
      </c>
      <c r="T241" s="91">
        <f t="shared" si="44"/>
        <v>2.5</v>
      </c>
      <c r="U241" s="90">
        <f t="shared" si="47"/>
        <v>5</v>
      </c>
      <c r="V241" s="23">
        <v>0</v>
      </c>
      <c r="W241" s="11">
        <v>0</v>
      </c>
      <c r="X241" s="11">
        <v>0</v>
      </c>
      <c r="Y241" s="12">
        <v>0</v>
      </c>
      <c r="Z241" s="27">
        <v>0</v>
      </c>
      <c r="AA241" s="23">
        <v>8</v>
      </c>
      <c r="AB241" s="11">
        <v>0.2</v>
      </c>
      <c r="AC241" s="11">
        <v>0</v>
      </c>
      <c r="AD241" s="12">
        <v>0.4</v>
      </c>
      <c r="AE241" s="30">
        <v>0</v>
      </c>
      <c r="AF241" s="63">
        <f t="shared" si="39"/>
        <v>2.7</v>
      </c>
      <c r="AG241" s="34">
        <f t="shared" si="40"/>
        <v>0</v>
      </c>
      <c r="AH241" s="12">
        <f t="shared" si="41"/>
        <v>2.7</v>
      </c>
      <c r="AI241" s="75">
        <f t="shared" si="42"/>
        <v>2.7</v>
      </c>
      <c r="AJ241" s="406"/>
      <c r="AK241" s="396"/>
    </row>
    <row r="242" spans="1:37" x14ac:dyDescent="0.2">
      <c r="A242" s="9" t="s">
        <v>409</v>
      </c>
      <c r="B242" s="10" t="s">
        <v>39</v>
      </c>
      <c r="C242" s="10" t="s">
        <v>13</v>
      </c>
      <c r="D242" s="10" t="s">
        <v>781</v>
      </c>
      <c r="E242" s="10" t="s">
        <v>250</v>
      </c>
      <c r="F242" s="10" t="s">
        <v>251</v>
      </c>
      <c r="G242" s="10" t="s">
        <v>252</v>
      </c>
      <c r="H242" s="67">
        <v>6</v>
      </c>
      <c r="I242" s="57">
        <f t="shared" si="45"/>
        <v>2.7</v>
      </c>
      <c r="J242" s="57">
        <f t="shared" si="46"/>
        <v>2.7</v>
      </c>
      <c r="K242" s="404" t="s">
        <v>37</v>
      </c>
      <c r="L242" s="57">
        <v>0.5</v>
      </c>
      <c r="M242" s="57">
        <f t="shared" si="50"/>
        <v>4.5</v>
      </c>
      <c r="N242" s="57">
        <v>1</v>
      </c>
      <c r="O242" s="58">
        <f t="shared" si="51"/>
        <v>4.5</v>
      </c>
      <c r="P242" s="27">
        <v>0</v>
      </c>
      <c r="Q242" s="90">
        <f t="shared" si="52"/>
        <v>2.5</v>
      </c>
      <c r="R242" s="91">
        <f t="shared" si="53"/>
        <v>2.5</v>
      </c>
      <c r="S242" s="392">
        <f t="shared" si="43"/>
        <v>2.5</v>
      </c>
      <c r="T242" s="91">
        <f t="shared" si="44"/>
        <v>2.5</v>
      </c>
      <c r="U242" s="90">
        <f t="shared" si="47"/>
        <v>5</v>
      </c>
      <c r="V242" s="23">
        <v>0</v>
      </c>
      <c r="W242" s="11">
        <v>0</v>
      </c>
      <c r="X242" s="11">
        <v>0</v>
      </c>
      <c r="Y242" s="12">
        <v>0</v>
      </c>
      <c r="Z242" s="27">
        <v>0</v>
      </c>
      <c r="AA242" s="23">
        <v>8</v>
      </c>
      <c r="AB242" s="11">
        <v>0.2</v>
      </c>
      <c r="AC242" s="11">
        <v>0</v>
      </c>
      <c r="AD242" s="12">
        <v>0.4</v>
      </c>
      <c r="AE242" s="30">
        <v>0</v>
      </c>
      <c r="AF242" s="63">
        <f t="shared" si="39"/>
        <v>2.7</v>
      </c>
      <c r="AG242" s="34">
        <f t="shared" si="40"/>
        <v>0</v>
      </c>
      <c r="AH242" s="12">
        <f t="shared" si="41"/>
        <v>2.7</v>
      </c>
      <c r="AI242" s="75">
        <f t="shared" si="42"/>
        <v>2.7</v>
      </c>
      <c r="AJ242" s="406"/>
      <c r="AK242" s="396"/>
    </row>
    <row r="243" spans="1:37" x14ac:dyDescent="0.2">
      <c r="A243" s="9" t="s">
        <v>409</v>
      </c>
      <c r="B243" s="10" t="s">
        <v>85</v>
      </c>
      <c r="C243" s="10" t="s">
        <v>13</v>
      </c>
      <c r="D243" s="10" t="s">
        <v>781</v>
      </c>
      <c r="E243" s="10" t="s">
        <v>250</v>
      </c>
      <c r="F243" s="10" t="s">
        <v>251</v>
      </c>
      <c r="G243" s="10" t="s">
        <v>252</v>
      </c>
      <c r="H243" s="67">
        <v>6</v>
      </c>
      <c r="I243" s="57">
        <f t="shared" si="45"/>
        <v>2.7</v>
      </c>
      <c r="J243" s="57">
        <f t="shared" si="46"/>
        <v>2.7</v>
      </c>
      <c r="K243" s="404" t="s">
        <v>37</v>
      </c>
      <c r="L243" s="57">
        <v>0.5</v>
      </c>
      <c r="M243" s="57">
        <f t="shared" si="50"/>
        <v>4.5</v>
      </c>
      <c r="N243" s="57">
        <v>1</v>
      </c>
      <c r="O243" s="58">
        <f t="shared" si="51"/>
        <v>4.5</v>
      </c>
      <c r="P243" s="27">
        <v>0</v>
      </c>
      <c r="Q243" s="90">
        <f t="shared" si="52"/>
        <v>2.5</v>
      </c>
      <c r="R243" s="91">
        <f t="shared" si="53"/>
        <v>2.5</v>
      </c>
      <c r="S243" s="392">
        <f t="shared" si="43"/>
        <v>2.5</v>
      </c>
      <c r="T243" s="91">
        <f t="shared" si="44"/>
        <v>2.5</v>
      </c>
      <c r="U243" s="90">
        <f t="shared" si="47"/>
        <v>5</v>
      </c>
      <c r="V243" s="23">
        <v>0</v>
      </c>
      <c r="W243" s="11">
        <v>0</v>
      </c>
      <c r="X243" s="11">
        <v>0</v>
      </c>
      <c r="Y243" s="12">
        <v>0</v>
      </c>
      <c r="Z243" s="27">
        <v>0</v>
      </c>
      <c r="AA243" s="23">
        <v>8</v>
      </c>
      <c r="AB243" s="11">
        <v>0.2</v>
      </c>
      <c r="AC243" s="11">
        <v>0</v>
      </c>
      <c r="AD243" s="12">
        <v>0.4</v>
      </c>
      <c r="AE243" s="30">
        <v>0</v>
      </c>
      <c r="AF243" s="63">
        <f t="shared" si="39"/>
        <v>2.7</v>
      </c>
      <c r="AG243" s="34">
        <f t="shared" si="40"/>
        <v>0</v>
      </c>
      <c r="AH243" s="12">
        <f t="shared" si="41"/>
        <v>2.7</v>
      </c>
      <c r="AI243" s="75">
        <f t="shared" si="42"/>
        <v>2.7</v>
      </c>
      <c r="AJ243" s="406"/>
      <c r="AK243" s="396"/>
    </row>
    <row r="244" spans="1:37" x14ac:dyDescent="0.2">
      <c r="A244" s="9" t="s">
        <v>409</v>
      </c>
      <c r="B244" s="10" t="s">
        <v>8</v>
      </c>
      <c r="C244" s="10" t="s">
        <v>13</v>
      </c>
      <c r="D244" s="10" t="s">
        <v>781</v>
      </c>
      <c r="E244" s="10" t="s">
        <v>250</v>
      </c>
      <c r="F244" s="10" t="s">
        <v>251</v>
      </c>
      <c r="G244" s="10" t="s">
        <v>252</v>
      </c>
      <c r="H244" s="67">
        <v>6</v>
      </c>
      <c r="I244" s="57">
        <f t="shared" si="45"/>
        <v>2.7</v>
      </c>
      <c r="J244" s="57">
        <f t="shared" si="46"/>
        <v>2.7</v>
      </c>
      <c r="K244" s="404" t="s">
        <v>37</v>
      </c>
      <c r="L244" s="57">
        <v>0.5</v>
      </c>
      <c r="M244" s="57">
        <f t="shared" si="50"/>
        <v>4.5</v>
      </c>
      <c r="N244" s="57">
        <v>1</v>
      </c>
      <c r="O244" s="58">
        <f t="shared" si="51"/>
        <v>4.5</v>
      </c>
      <c r="P244" s="27">
        <v>0</v>
      </c>
      <c r="Q244" s="90">
        <f t="shared" si="52"/>
        <v>2.5</v>
      </c>
      <c r="R244" s="91">
        <f t="shared" si="53"/>
        <v>2.5</v>
      </c>
      <c r="S244" s="392">
        <f t="shared" si="43"/>
        <v>2.5</v>
      </c>
      <c r="T244" s="91">
        <f t="shared" si="44"/>
        <v>2.5</v>
      </c>
      <c r="U244" s="90">
        <f t="shared" si="47"/>
        <v>5</v>
      </c>
      <c r="V244" s="23">
        <v>0</v>
      </c>
      <c r="W244" s="11">
        <v>0</v>
      </c>
      <c r="X244" s="11">
        <v>0</v>
      </c>
      <c r="Y244" s="12">
        <v>0</v>
      </c>
      <c r="Z244" s="27">
        <v>0</v>
      </c>
      <c r="AA244" s="23">
        <v>8</v>
      </c>
      <c r="AB244" s="11">
        <v>0.2</v>
      </c>
      <c r="AC244" s="11">
        <v>0</v>
      </c>
      <c r="AD244" s="12">
        <v>0.4</v>
      </c>
      <c r="AE244" s="30">
        <v>0</v>
      </c>
      <c r="AF244" s="63">
        <f t="shared" si="39"/>
        <v>2.7</v>
      </c>
      <c r="AG244" s="34">
        <f t="shared" si="40"/>
        <v>0</v>
      </c>
      <c r="AH244" s="12">
        <f t="shared" si="41"/>
        <v>2.7</v>
      </c>
      <c r="AI244" s="75">
        <f t="shared" si="42"/>
        <v>2.7</v>
      </c>
      <c r="AJ244" s="406"/>
      <c r="AK244" s="396"/>
    </row>
    <row r="245" spans="1:37" x14ac:dyDescent="0.2">
      <c r="A245" s="9" t="s">
        <v>122</v>
      </c>
      <c r="B245" s="10" t="s">
        <v>14</v>
      </c>
      <c r="C245" s="10" t="s">
        <v>13</v>
      </c>
      <c r="D245" s="10" t="s">
        <v>781</v>
      </c>
      <c r="E245" s="10" t="s">
        <v>493</v>
      </c>
      <c r="F245" s="10" t="s">
        <v>512</v>
      </c>
      <c r="G245" s="10" t="s">
        <v>513</v>
      </c>
      <c r="H245" s="67">
        <v>6</v>
      </c>
      <c r="I245" s="57">
        <f t="shared" si="45"/>
        <v>2.7</v>
      </c>
      <c r="J245" s="57">
        <f t="shared" si="46"/>
        <v>2.7</v>
      </c>
      <c r="K245" s="404" t="s">
        <v>37</v>
      </c>
      <c r="L245" s="57">
        <v>0.5</v>
      </c>
      <c r="M245" s="57">
        <f t="shared" si="50"/>
        <v>4.5</v>
      </c>
      <c r="N245" s="57">
        <v>3</v>
      </c>
      <c r="O245" s="58">
        <f t="shared" si="51"/>
        <v>4.5</v>
      </c>
      <c r="P245" s="27">
        <v>0</v>
      </c>
      <c r="Q245" s="90">
        <f t="shared" si="52"/>
        <v>2.5</v>
      </c>
      <c r="R245" s="91">
        <f t="shared" si="53"/>
        <v>2.5</v>
      </c>
      <c r="S245" s="392">
        <f t="shared" si="43"/>
        <v>2.5</v>
      </c>
      <c r="T245" s="91">
        <f t="shared" si="44"/>
        <v>2.5</v>
      </c>
      <c r="U245" s="90">
        <f t="shared" si="47"/>
        <v>5</v>
      </c>
      <c r="V245" s="23">
        <v>0</v>
      </c>
      <c r="W245" s="11">
        <v>0</v>
      </c>
      <c r="X245" s="11">
        <v>0</v>
      </c>
      <c r="Y245" s="12">
        <v>0</v>
      </c>
      <c r="Z245" s="27">
        <v>0</v>
      </c>
      <c r="AA245" s="23">
        <v>8</v>
      </c>
      <c r="AB245" s="11">
        <v>0.2</v>
      </c>
      <c r="AC245" s="11">
        <v>0</v>
      </c>
      <c r="AD245" s="12">
        <v>0.4</v>
      </c>
      <c r="AE245" s="30">
        <v>0</v>
      </c>
      <c r="AF245" s="63">
        <f t="shared" si="39"/>
        <v>2.7</v>
      </c>
      <c r="AG245" s="34">
        <f t="shared" si="40"/>
        <v>0</v>
      </c>
      <c r="AH245" s="12">
        <f t="shared" si="41"/>
        <v>2.7</v>
      </c>
      <c r="AI245" s="75">
        <f t="shared" si="42"/>
        <v>2.7</v>
      </c>
      <c r="AJ245" s="406"/>
      <c r="AK245" s="396"/>
    </row>
    <row r="246" spans="1:37" x14ac:dyDescent="0.2">
      <c r="A246" s="9" t="s">
        <v>122</v>
      </c>
      <c r="B246" s="10" t="s">
        <v>80</v>
      </c>
      <c r="C246" s="10" t="s">
        <v>13</v>
      </c>
      <c r="D246" s="10" t="s">
        <v>781</v>
      </c>
      <c r="E246" s="10" t="s">
        <v>493</v>
      </c>
      <c r="F246" s="10" t="s">
        <v>512</v>
      </c>
      <c r="G246" s="10" t="s">
        <v>513</v>
      </c>
      <c r="H246" s="67">
        <v>6</v>
      </c>
      <c r="I246" s="57">
        <f t="shared" si="45"/>
        <v>2.7</v>
      </c>
      <c r="J246" s="57">
        <f t="shared" si="46"/>
        <v>2.7</v>
      </c>
      <c r="K246" s="404" t="s">
        <v>37</v>
      </c>
      <c r="L246" s="57">
        <v>0.5</v>
      </c>
      <c r="M246" s="57">
        <f t="shared" si="50"/>
        <v>4.5</v>
      </c>
      <c r="N246" s="57">
        <v>3</v>
      </c>
      <c r="O246" s="58">
        <f t="shared" si="51"/>
        <v>4.5</v>
      </c>
      <c r="P246" s="27">
        <v>0</v>
      </c>
      <c r="Q246" s="90">
        <f t="shared" si="52"/>
        <v>2.5</v>
      </c>
      <c r="R246" s="91">
        <f t="shared" si="53"/>
        <v>2.5</v>
      </c>
      <c r="S246" s="392">
        <f t="shared" si="43"/>
        <v>2.5</v>
      </c>
      <c r="T246" s="91">
        <f t="shared" si="44"/>
        <v>2.5</v>
      </c>
      <c r="U246" s="90">
        <f t="shared" si="47"/>
        <v>5</v>
      </c>
      <c r="V246" s="23">
        <v>0</v>
      </c>
      <c r="W246" s="11">
        <v>0</v>
      </c>
      <c r="X246" s="11">
        <v>0</v>
      </c>
      <c r="Y246" s="12">
        <v>0</v>
      </c>
      <c r="Z246" s="27">
        <v>0</v>
      </c>
      <c r="AA246" s="23">
        <v>8</v>
      </c>
      <c r="AB246" s="11">
        <v>0.2</v>
      </c>
      <c r="AC246" s="11">
        <v>0</v>
      </c>
      <c r="AD246" s="12">
        <v>0.4</v>
      </c>
      <c r="AE246" s="30">
        <v>0</v>
      </c>
      <c r="AF246" s="63">
        <f t="shared" si="39"/>
        <v>2.7</v>
      </c>
      <c r="AG246" s="34">
        <f t="shared" si="40"/>
        <v>0</v>
      </c>
      <c r="AH246" s="12">
        <f t="shared" si="41"/>
        <v>2.7</v>
      </c>
      <c r="AI246" s="75">
        <f t="shared" si="42"/>
        <v>2.7</v>
      </c>
      <c r="AJ246" s="406"/>
      <c r="AK246" s="396"/>
    </row>
    <row r="247" spans="1:37" x14ac:dyDescent="0.2">
      <c r="A247" s="9" t="s">
        <v>122</v>
      </c>
      <c r="B247" s="10" t="s">
        <v>39</v>
      </c>
      <c r="C247" s="10" t="s">
        <v>13</v>
      </c>
      <c r="D247" s="10" t="s">
        <v>781</v>
      </c>
      <c r="E247" s="10" t="s">
        <v>493</v>
      </c>
      <c r="F247" s="10" t="s">
        <v>512</v>
      </c>
      <c r="G247" s="10" t="s">
        <v>513</v>
      </c>
      <c r="H247" s="67">
        <v>6</v>
      </c>
      <c r="I247" s="57">
        <f t="shared" si="45"/>
        <v>2.7</v>
      </c>
      <c r="J247" s="57">
        <f t="shared" si="46"/>
        <v>2.7</v>
      </c>
      <c r="K247" s="404" t="s">
        <v>37</v>
      </c>
      <c r="L247" s="57">
        <v>0.5</v>
      </c>
      <c r="M247" s="57">
        <f t="shared" si="50"/>
        <v>4.5</v>
      </c>
      <c r="N247" s="57">
        <v>3</v>
      </c>
      <c r="O247" s="58">
        <f t="shared" si="51"/>
        <v>4.5</v>
      </c>
      <c r="P247" s="27">
        <v>0</v>
      </c>
      <c r="Q247" s="90">
        <f t="shared" si="52"/>
        <v>2.5</v>
      </c>
      <c r="R247" s="91">
        <f t="shared" si="53"/>
        <v>2.5</v>
      </c>
      <c r="S247" s="392">
        <f t="shared" si="43"/>
        <v>2.5</v>
      </c>
      <c r="T247" s="91">
        <f t="shared" si="44"/>
        <v>2.5</v>
      </c>
      <c r="U247" s="90">
        <f t="shared" si="47"/>
        <v>5</v>
      </c>
      <c r="V247" s="23">
        <v>0</v>
      </c>
      <c r="W247" s="11">
        <v>0</v>
      </c>
      <c r="X247" s="11">
        <v>0</v>
      </c>
      <c r="Y247" s="12">
        <v>0</v>
      </c>
      <c r="Z247" s="27">
        <v>0</v>
      </c>
      <c r="AA247" s="23">
        <v>8</v>
      </c>
      <c r="AB247" s="11">
        <v>0.2</v>
      </c>
      <c r="AC247" s="11">
        <v>0</v>
      </c>
      <c r="AD247" s="12">
        <v>0.4</v>
      </c>
      <c r="AE247" s="30">
        <v>0</v>
      </c>
      <c r="AF247" s="63">
        <f t="shared" si="39"/>
        <v>2.7</v>
      </c>
      <c r="AG247" s="34">
        <f t="shared" si="40"/>
        <v>0</v>
      </c>
      <c r="AH247" s="12">
        <f t="shared" si="41"/>
        <v>2.7</v>
      </c>
      <c r="AI247" s="75">
        <f t="shared" si="42"/>
        <v>2.7</v>
      </c>
      <c r="AJ247" s="406"/>
      <c r="AK247" s="396"/>
    </row>
    <row r="248" spans="1:37" x14ac:dyDescent="0.2">
      <c r="A248" s="9" t="s">
        <v>122</v>
      </c>
      <c r="B248" s="10" t="s">
        <v>85</v>
      </c>
      <c r="C248" s="10" t="s">
        <v>13</v>
      </c>
      <c r="D248" s="10" t="s">
        <v>781</v>
      </c>
      <c r="E248" s="10" t="s">
        <v>493</v>
      </c>
      <c r="F248" s="10" t="s">
        <v>512</v>
      </c>
      <c r="G248" s="10" t="s">
        <v>513</v>
      </c>
      <c r="H248" s="67">
        <v>6</v>
      </c>
      <c r="I248" s="57">
        <f t="shared" si="45"/>
        <v>2.7</v>
      </c>
      <c r="J248" s="57">
        <f t="shared" si="46"/>
        <v>2.7</v>
      </c>
      <c r="K248" s="404" t="s">
        <v>37</v>
      </c>
      <c r="L248" s="57">
        <v>0.5</v>
      </c>
      <c r="M248" s="57">
        <f t="shared" si="50"/>
        <v>4.5</v>
      </c>
      <c r="N248" s="57">
        <v>3</v>
      </c>
      <c r="O248" s="58">
        <f t="shared" si="51"/>
        <v>4.5</v>
      </c>
      <c r="P248" s="27">
        <v>0</v>
      </c>
      <c r="Q248" s="90">
        <f t="shared" si="52"/>
        <v>2.5</v>
      </c>
      <c r="R248" s="91">
        <f t="shared" si="53"/>
        <v>2.5</v>
      </c>
      <c r="S248" s="392">
        <f t="shared" si="43"/>
        <v>2.5</v>
      </c>
      <c r="T248" s="91">
        <f t="shared" si="44"/>
        <v>2.5</v>
      </c>
      <c r="U248" s="90">
        <f t="shared" si="47"/>
        <v>5</v>
      </c>
      <c r="V248" s="23">
        <v>0</v>
      </c>
      <c r="W248" s="11">
        <v>0</v>
      </c>
      <c r="X248" s="11">
        <v>0</v>
      </c>
      <c r="Y248" s="12">
        <v>0</v>
      </c>
      <c r="Z248" s="27">
        <v>0</v>
      </c>
      <c r="AA248" s="23">
        <v>8</v>
      </c>
      <c r="AB248" s="11">
        <v>0.2</v>
      </c>
      <c r="AC248" s="11">
        <v>0</v>
      </c>
      <c r="AD248" s="12">
        <v>0.4</v>
      </c>
      <c r="AE248" s="30">
        <v>0</v>
      </c>
      <c r="AF248" s="63">
        <f t="shared" si="39"/>
        <v>2.7</v>
      </c>
      <c r="AG248" s="34">
        <f t="shared" si="40"/>
        <v>0</v>
      </c>
      <c r="AH248" s="12">
        <f t="shared" si="41"/>
        <v>2.7</v>
      </c>
      <c r="AI248" s="75">
        <f t="shared" si="42"/>
        <v>2.7</v>
      </c>
      <c r="AJ248" s="406"/>
      <c r="AK248" s="396"/>
    </row>
    <row r="249" spans="1:37" x14ac:dyDescent="0.2">
      <c r="A249" s="9" t="s">
        <v>122</v>
      </c>
      <c r="B249" s="10" t="s">
        <v>8</v>
      </c>
      <c r="C249" s="10" t="s">
        <v>13</v>
      </c>
      <c r="D249" s="10" t="s">
        <v>781</v>
      </c>
      <c r="E249" s="10" t="s">
        <v>493</v>
      </c>
      <c r="F249" s="10" t="s">
        <v>512</v>
      </c>
      <c r="G249" s="10" t="s">
        <v>513</v>
      </c>
      <c r="H249" s="67">
        <v>6</v>
      </c>
      <c r="I249" s="57">
        <f t="shared" si="45"/>
        <v>2.7</v>
      </c>
      <c r="J249" s="57">
        <f t="shared" si="46"/>
        <v>2.7</v>
      </c>
      <c r="K249" s="404" t="s">
        <v>37</v>
      </c>
      <c r="L249" s="57">
        <v>0.5</v>
      </c>
      <c r="M249" s="57">
        <f t="shared" si="50"/>
        <v>4.5</v>
      </c>
      <c r="N249" s="57">
        <v>3</v>
      </c>
      <c r="O249" s="58">
        <f t="shared" si="51"/>
        <v>4.5</v>
      </c>
      <c r="P249" s="27">
        <v>0</v>
      </c>
      <c r="Q249" s="90">
        <f t="shared" si="52"/>
        <v>2.5</v>
      </c>
      <c r="R249" s="91">
        <f t="shared" si="53"/>
        <v>2.5</v>
      </c>
      <c r="S249" s="392">
        <f t="shared" si="43"/>
        <v>2.5</v>
      </c>
      <c r="T249" s="91">
        <f t="shared" si="44"/>
        <v>2.5</v>
      </c>
      <c r="U249" s="90">
        <f t="shared" si="47"/>
        <v>5</v>
      </c>
      <c r="V249" s="23">
        <v>0</v>
      </c>
      <c r="W249" s="11">
        <v>0</v>
      </c>
      <c r="X249" s="11">
        <v>0</v>
      </c>
      <c r="Y249" s="12">
        <v>0</v>
      </c>
      <c r="Z249" s="27">
        <v>0</v>
      </c>
      <c r="AA249" s="23">
        <v>8</v>
      </c>
      <c r="AB249" s="11">
        <v>0.2</v>
      </c>
      <c r="AC249" s="11">
        <v>0</v>
      </c>
      <c r="AD249" s="12">
        <v>0.4</v>
      </c>
      <c r="AE249" s="30">
        <v>0</v>
      </c>
      <c r="AF249" s="63">
        <f t="shared" si="39"/>
        <v>2.7</v>
      </c>
      <c r="AG249" s="34">
        <f t="shared" si="40"/>
        <v>0</v>
      </c>
      <c r="AH249" s="12">
        <f t="shared" si="41"/>
        <v>2.7</v>
      </c>
      <c r="AI249" s="75">
        <f t="shared" si="42"/>
        <v>2.7</v>
      </c>
      <c r="AJ249" s="406"/>
      <c r="AK249" s="396"/>
    </row>
    <row r="250" spans="1:37" x14ac:dyDescent="0.2">
      <c r="A250" s="9" t="s">
        <v>492</v>
      </c>
      <c r="B250" s="10" t="s">
        <v>14</v>
      </c>
      <c r="C250" s="10" t="s">
        <v>13</v>
      </c>
      <c r="D250" s="10" t="s">
        <v>781</v>
      </c>
      <c r="E250" s="10" t="s">
        <v>493</v>
      </c>
      <c r="F250" s="10" t="s">
        <v>512</v>
      </c>
      <c r="G250" s="10" t="s">
        <v>513</v>
      </c>
      <c r="H250" s="67">
        <v>6</v>
      </c>
      <c r="I250" s="57">
        <f t="shared" si="45"/>
        <v>2.7</v>
      </c>
      <c r="J250" s="57">
        <f t="shared" si="46"/>
        <v>2.7</v>
      </c>
      <c r="K250" s="404" t="s">
        <v>37</v>
      </c>
      <c r="L250" s="57">
        <v>0.5</v>
      </c>
      <c r="M250" s="57">
        <f t="shared" si="50"/>
        <v>4.5</v>
      </c>
      <c r="N250" s="57">
        <v>2</v>
      </c>
      <c r="O250" s="58">
        <f t="shared" si="51"/>
        <v>4.5</v>
      </c>
      <c r="P250" s="27">
        <v>0</v>
      </c>
      <c r="Q250" s="90">
        <f t="shared" si="52"/>
        <v>2.5</v>
      </c>
      <c r="R250" s="91">
        <f t="shared" si="53"/>
        <v>2.5</v>
      </c>
      <c r="S250" s="392">
        <f t="shared" si="43"/>
        <v>2.5</v>
      </c>
      <c r="T250" s="91">
        <f t="shared" si="44"/>
        <v>2.5</v>
      </c>
      <c r="U250" s="90">
        <f t="shared" si="47"/>
        <v>5</v>
      </c>
      <c r="V250" s="23">
        <v>0</v>
      </c>
      <c r="W250" s="11">
        <v>0</v>
      </c>
      <c r="X250" s="11">
        <v>0</v>
      </c>
      <c r="Y250" s="12">
        <v>0</v>
      </c>
      <c r="Z250" s="27">
        <v>0</v>
      </c>
      <c r="AA250" s="23">
        <v>8</v>
      </c>
      <c r="AB250" s="11">
        <v>0.2</v>
      </c>
      <c r="AC250" s="11">
        <v>0</v>
      </c>
      <c r="AD250" s="12">
        <v>0.4</v>
      </c>
      <c r="AE250" s="30">
        <v>0</v>
      </c>
      <c r="AF250" s="63">
        <f t="shared" si="39"/>
        <v>2.7</v>
      </c>
      <c r="AG250" s="34">
        <f t="shared" si="40"/>
        <v>0</v>
      </c>
      <c r="AH250" s="12">
        <f t="shared" si="41"/>
        <v>2.7</v>
      </c>
      <c r="AI250" s="75">
        <f t="shared" si="42"/>
        <v>2.7</v>
      </c>
      <c r="AJ250" s="406"/>
      <c r="AK250" s="396"/>
    </row>
    <row r="251" spans="1:37" x14ac:dyDescent="0.2">
      <c r="A251" s="103" t="s">
        <v>492</v>
      </c>
      <c r="B251" s="10" t="s">
        <v>80</v>
      </c>
      <c r="C251" s="10" t="s">
        <v>13</v>
      </c>
      <c r="D251" s="10" t="s">
        <v>781</v>
      </c>
      <c r="E251" s="10" t="s">
        <v>493</v>
      </c>
      <c r="F251" s="10" t="s">
        <v>512</v>
      </c>
      <c r="G251" s="10" t="s">
        <v>513</v>
      </c>
      <c r="H251" s="67">
        <v>6</v>
      </c>
      <c r="I251" s="57">
        <f t="shared" si="45"/>
        <v>2.7</v>
      </c>
      <c r="J251" s="57">
        <f t="shared" si="46"/>
        <v>2.7</v>
      </c>
      <c r="K251" s="404" t="s">
        <v>37</v>
      </c>
      <c r="L251" s="57">
        <v>0.5</v>
      </c>
      <c r="M251" s="57">
        <f t="shared" si="50"/>
        <v>4.5</v>
      </c>
      <c r="N251" s="57">
        <v>2</v>
      </c>
      <c r="O251" s="58">
        <f t="shared" si="51"/>
        <v>4.5</v>
      </c>
      <c r="P251" s="27">
        <v>0</v>
      </c>
      <c r="Q251" s="90">
        <f t="shared" si="52"/>
        <v>2.5</v>
      </c>
      <c r="R251" s="91">
        <f t="shared" si="53"/>
        <v>2.5</v>
      </c>
      <c r="S251" s="392">
        <f t="shared" si="43"/>
        <v>2.5</v>
      </c>
      <c r="T251" s="91">
        <f t="shared" si="44"/>
        <v>2.5</v>
      </c>
      <c r="U251" s="90">
        <f t="shared" si="47"/>
        <v>5</v>
      </c>
      <c r="V251" s="23">
        <v>0</v>
      </c>
      <c r="W251" s="11">
        <v>0</v>
      </c>
      <c r="X251" s="11">
        <v>0</v>
      </c>
      <c r="Y251" s="12">
        <v>0</v>
      </c>
      <c r="Z251" s="27">
        <v>0</v>
      </c>
      <c r="AA251" s="23">
        <v>8</v>
      </c>
      <c r="AB251" s="11">
        <v>0.2</v>
      </c>
      <c r="AC251" s="11">
        <v>0</v>
      </c>
      <c r="AD251" s="12">
        <v>0.4</v>
      </c>
      <c r="AE251" s="30">
        <v>0</v>
      </c>
      <c r="AF251" s="63">
        <f t="shared" si="39"/>
        <v>2.7</v>
      </c>
      <c r="AG251" s="34">
        <f t="shared" si="40"/>
        <v>0</v>
      </c>
      <c r="AH251" s="12">
        <f t="shared" si="41"/>
        <v>2.7</v>
      </c>
      <c r="AI251" s="75">
        <f t="shared" si="42"/>
        <v>2.7</v>
      </c>
      <c r="AJ251" s="406"/>
      <c r="AK251" s="396"/>
    </row>
    <row r="252" spans="1:37" x14ac:dyDescent="0.2">
      <c r="A252" s="9" t="s">
        <v>492</v>
      </c>
      <c r="B252" s="10" t="s">
        <v>39</v>
      </c>
      <c r="C252" s="10" t="s">
        <v>13</v>
      </c>
      <c r="D252" s="10" t="s">
        <v>781</v>
      </c>
      <c r="E252" s="10" t="s">
        <v>493</v>
      </c>
      <c r="F252" s="10" t="s">
        <v>512</v>
      </c>
      <c r="G252" s="10" t="s">
        <v>513</v>
      </c>
      <c r="H252" s="67">
        <v>6</v>
      </c>
      <c r="I252" s="57">
        <f t="shared" si="45"/>
        <v>2.7</v>
      </c>
      <c r="J252" s="57">
        <f t="shared" si="46"/>
        <v>2.7</v>
      </c>
      <c r="K252" s="404" t="s">
        <v>37</v>
      </c>
      <c r="L252" s="57">
        <v>0.5</v>
      </c>
      <c r="M252" s="57">
        <f t="shared" si="50"/>
        <v>4.5</v>
      </c>
      <c r="N252" s="57">
        <v>2</v>
      </c>
      <c r="O252" s="58">
        <f t="shared" si="51"/>
        <v>4.5</v>
      </c>
      <c r="P252" s="27">
        <v>0</v>
      </c>
      <c r="Q252" s="90">
        <f t="shared" si="52"/>
        <v>2.5</v>
      </c>
      <c r="R252" s="91">
        <f t="shared" si="53"/>
        <v>2.5</v>
      </c>
      <c r="S252" s="392">
        <f t="shared" si="43"/>
        <v>2.5</v>
      </c>
      <c r="T252" s="91">
        <f t="shared" si="44"/>
        <v>2.5</v>
      </c>
      <c r="U252" s="90">
        <f t="shared" si="47"/>
        <v>5</v>
      </c>
      <c r="V252" s="23">
        <v>0</v>
      </c>
      <c r="W252" s="11">
        <v>0</v>
      </c>
      <c r="X252" s="11">
        <v>0</v>
      </c>
      <c r="Y252" s="12">
        <v>0</v>
      </c>
      <c r="Z252" s="27">
        <v>0</v>
      </c>
      <c r="AA252" s="23">
        <v>8</v>
      </c>
      <c r="AB252" s="11">
        <v>0.2</v>
      </c>
      <c r="AC252" s="11">
        <v>0</v>
      </c>
      <c r="AD252" s="12">
        <v>0.4</v>
      </c>
      <c r="AE252" s="30">
        <v>0</v>
      </c>
      <c r="AF252" s="63">
        <f t="shared" si="39"/>
        <v>2.7</v>
      </c>
      <c r="AG252" s="34">
        <f t="shared" si="40"/>
        <v>0</v>
      </c>
      <c r="AH252" s="12">
        <f t="shared" si="41"/>
        <v>2.7</v>
      </c>
      <c r="AI252" s="75">
        <f t="shared" si="42"/>
        <v>2.7</v>
      </c>
      <c r="AJ252" s="406"/>
      <c r="AK252" s="396"/>
    </row>
    <row r="253" spans="1:37" x14ac:dyDescent="0.2">
      <c r="A253" s="9" t="s">
        <v>492</v>
      </c>
      <c r="B253" s="10" t="s">
        <v>85</v>
      </c>
      <c r="C253" s="10" t="s">
        <v>13</v>
      </c>
      <c r="D253" s="10" t="s">
        <v>781</v>
      </c>
      <c r="E253" s="10" t="s">
        <v>493</v>
      </c>
      <c r="F253" s="10" t="s">
        <v>512</v>
      </c>
      <c r="G253" s="10" t="s">
        <v>513</v>
      </c>
      <c r="H253" s="67">
        <v>6</v>
      </c>
      <c r="I253" s="57">
        <f t="shared" si="45"/>
        <v>2.7</v>
      </c>
      <c r="J253" s="57">
        <f t="shared" si="46"/>
        <v>2.7</v>
      </c>
      <c r="K253" s="404" t="s">
        <v>37</v>
      </c>
      <c r="L253" s="57">
        <v>0.5</v>
      </c>
      <c r="M253" s="57">
        <f t="shared" si="50"/>
        <v>4.5</v>
      </c>
      <c r="N253" s="57">
        <v>2</v>
      </c>
      <c r="O253" s="58">
        <f t="shared" si="51"/>
        <v>4.5</v>
      </c>
      <c r="P253" s="27">
        <v>0</v>
      </c>
      <c r="Q253" s="90">
        <f t="shared" si="52"/>
        <v>2.5</v>
      </c>
      <c r="R253" s="91">
        <f t="shared" si="53"/>
        <v>2.5</v>
      </c>
      <c r="S253" s="392">
        <f t="shared" si="43"/>
        <v>2.5</v>
      </c>
      <c r="T253" s="91">
        <f t="shared" si="44"/>
        <v>2.5</v>
      </c>
      <c r="U253" s="90">
        <f t="shared" si="47"/>
        <v>5</v>
      </c>
      <c r="V253" s="23">
        <v>0</v>
      </c>
      <c r="W253" s="11">
        <v>0</v>
      </c>
      <c r="X253" s="11">
        <v>0</v>
      </c>
      <c r="Y253" s="12">
        <v>0</v>
      </c>
      <c r="Z253" s="27">
        <v>0</v>
      </c>
      <c r="AA253" s="23">
        <v>8</v>
      </c>
      <c r="AB253" s="11">
        <v>0.2</v>
      </c>
      <c r="AC253" s="11">
        <v>0</v>
      </c>
      <c r="AD253" s="12">
        <v>0.4</v>
      </c>
      <c r="AE253" s="30">
        <v>0</v>
      </c>
      <c r="AF253" s="63">
        <f t="shared" si="39"/>
        <v>2.7</v>
      </c>
      <c r="AG253" s="34">
        <f t="shared" si="40"/>
        <v>0</v>
      </c>
      <c r="AH253" s="12">
        <f t="shared" si="41"/>
        <v>2.7</v>
      </c>
      <c r="AI253" s="75">
        <f t="shared" si="42"/>
        <v>2.7</v>
      </c>
      <c r="AJ253" s="406"/>
      <c r="AK253" s="396"/>
    </row>
    <row r="254" spans="1:37" x14ac:dyDescent="0.2">
      <c r="A254" s="9" t="s">
        <v>492</v>
      </c>
      <c r="B254" s="10" t="s">
        <v>8</v>
      </c>
      <c r="C254" s="10" t="s">
        <v>13</v>
      </c>
      <c r="D254" s="10" t="s">
        <v>781</v>
      </c>
      <c r="E254" s="10" t="s">
        <v>493</v>
      </c>
      <c r="F254" s="10" t="s">
        <v>512</v>
      </c>
      <c r="G254" s="10" t="s">
        <v>513</v>
      </c>
      <c r="H254" s="67">
        <v>6</v>
      </c>
      <c r="I254" s="57">
        <f t="shared" si="45"/>
        <v>2.7</v>
      </c>
      <c r="J254" s="57">
        <f t="shared" si="46"/>
        <v>2.7</v>
      </c>
      <c r="K254" s="404" t="s">
        <v>37</v>
      </c>
      <c r="L254" s="57">
        <v>0.5</v>
      </c>
      <c r="M254" s="57">
        <f t="shared" si="50"/>
        <v>4.5</v>
      </c>
      <c r="N254" s="57">
        <v>2</v>
      </c>
      <c r="O254" s="58">
        <f t="shared" si="51"/>
        <v>4.5</v>
      </c>
      <c r="P254" s="27">
        <v>0</v>
      </c>
      <c r="Q254" s="90">
        <f t="shared" si="52"/>
        <v>2.5</v>
      </c>
      <c r="R254" s="91">
        <f t="shared" si="53"/>
        <v>2.5</v>
      </c>
      <c r="S254" s="392">
        <f t="shared" si="43"/>
        <v>2.5</v>
      </c>
      <c r="T254" s="91">
        <f t="shared" si="44"/>
        <v>2.5</v>
      </c>
      <c r="U254" s="90">
        <f t="shared" si="47"/>
        <v>5</v>
      </c>
      <c r="V254" s="23">
        <v>0</v>
      </c>
      <c r="W254" s="11">
        <v>0</v>
      </c>
      <c r="X254" s="11">
        <v>0</v>
      </c>
      <c r="Y254" s="12">
        <v>0</v>
      </c>
      <c r="Z254" s="27">
        <v>0</v>
      </c>
      <c r="AA254" s="23">
        <v>8</v>
      </c>
      <c r="AB254" s="11">
        <v>0.2</v>
      </c>
      <c r="AC254" s="11">
        <v>0</v>
      </c>
      <c r="AD254" s="12">
        <v>0.4</v>
      </c>
      <c r="AE254" s="30">
        <v>0</v>
      </c>
      <c r="AF254" s="63">
        <f t="shared" si="39"/>
        <v>2.7</v>
      </c>
      <c r="AG254" s="34">
        <f t="shared" si="40"/>
        <v>0</v>
      </c>
      <c r="AH254" s="12">
        <f t="shared" si="41"/>
        <v>2.7</v>
      </c>
      <c r="AI254" s="75">
        <f t="shared" si="42"/>
        <v>2.7</v>
      </c>
      <c r="AJ254" s="406"/>
      <c r="AK254" s="396"/>
    </row>
    <row r="255" spans="1:37" x14ac:dyDescent="0.2">
      <c r="A255" s="9" t="s">
        <v>79</v>
      </c>
      <c r="B255" s="10" t="s">
        <v>8</v>
      </c>
      <c r="C255" s="10" t="s">
        <v>103</v>
      </c>
      <c r="D255" s="10" t="s">
        <v>781</v>
      </c>
      <c r="E255" s="10" t="s">
        <v>99</v>
      </c>
      <c r="F255" s="10" t="s">
        <v>100</v>
      </c>
      <c r="G255" s="10" t="s">
        <v>101</v>
      </c>
      <c r="H255" s="67">
        <v>6</v>
      </c>
      <c r="I255" s="57">
        <f t="shared" si="45"/>
        <v>22.5</v>
      </c>
      <c r="J255" s="57">
        <f t="shared" si="46"/>
        <v>22.5</v>
      </c>
      <c r="K255" s="404" t="s">
        <v>102</v>
      </c>
      <c r="L255" s="57">
        <v>1</v>
      </c>
      <c r="M255" s="57">
        <f t="shared" ref="M255:M261" si="54">(9+$AL$28)*L255</f>
        <v>13.5</v>
      </c>
      <c r="N255" s="57">
        <v>0</v>
      </c>
      <c r="O255" s="58">
        <v>4.5</v>
      </c>
      <c r="P255" s="27">
        <v>0</v>
      </c>
      <c r="Q255" s="90">
        <f t="shared" si="52"/>
        <v>7.5</v>
      </c>
      <c r="R255" s="91">
        <f t="shared" si="53"/>
        <v>2.5</v>
      </c>
      <c r="S255" s="392">
        <f t="shared" si="43"/>
        <v>7.5</v>
      </c>
      <c r="T255" s="91">
        <f t="shared" si="44"/>
        <v>2.5</v>
      </c>
      <c r="U255" s="90">
        <f t="shared" si="47"/>
        <v>10</v>
      </c>
      <c r="V255" s="23">
        <v>30</v>
      </c>
      <c r="W255" s="11">
        <v>1</v>
      </c>
      <c r="X255" s="11">
        <v>0</v>
      </c>
      <c r="Y255" s="12">
        <v>2</v>
      </c>
      <c r="Z255" s="27">
        <v>0</v>
      </c>
      <c r="AA255" s="23">
        <v>0</v>
      </c>
      <c r="AB255" s="11">
        <v>0</v>
      </c>
      <c r="AC255" s="11">
        <v>0</v>
      </c>
      <c r="AD255" s="12">
        <v>0</v>
      </c>
      <c r="AE255" s="30">
        <v>0</v>
      </c>
      <c r="AF255" s="63">
        <f t="shared" si="39"/>
        <v>22.5</v>
      </c>
      <c r="AG255" s="34">
        <f t="shared" si="40"/>
        <v>22.5</v>
      </c>
      <c r="AH255" s="12">
        <f t="shared" si="41"/>
        <v>0</v>
      </c>
      <c r="AI255" s="75">
        <f t="shared" si="42"/>
        <v>22.5</v>
      </c>
      <c r="AJ255" s="406"/>
      <c r="AK255" s="396"/>
    </row>
    <row r="256" spans="1:37" x14ac:dyDescent="0.2">
      <c r="A256" s="9" t="s">
        <v>79</v>
      </c>
      <c r="B256" s="10" t="s">
        <v>8</v>
      </c>
      <c r="C256" s="10" t="s">
        <v>103</v>
      </c>
      <c r="D256" s="10" t="s">
        <v>781</v>
      </c>
      <c r="E256" s="10" t="s">
        <v>104</v>
      </c>
      <c r="F256" s="10" t="s">
        <v>105</v>
      </c>
      <c r="G256" s="10" t="s">
        <v>106</v>
      </c>
      <c r="H256" s="67">
        <v>6</v>
      </c>
      <c r="I256" s="57">
        <f t="shared" si="45"/>
        <v>27</v>
      </c>
      <c r="J256" s="57">
        <f t="shared" si="46"/>
        <v>27</v>
      </c>
      <c r="K256" s="404" t="s">
        <v>102</v>
      </c>
      <c r="L256" s="57">
        <v>1</v>
      </c>
      <c r="M256" s="57">
        <f t="shared" si="54"/>
        <v>13.5</v>
      </c>
      <c r="N256" s="57">
        <v>0</v>
      </c>
      <c r="O256" s="58">
        <v>4.5</v>
      </c>
      <c r="P256" s="27">
        <v>0</v>
      </c>
      <c r="Q256" s="90">
        <f t="shared" si="52"/>
        <v>7.5</v>
      </c>
      <c r="R256" s="91">
        <f t="shared" si="53"/>
        <v>2.5</v>
      </c>
      <c r="S256" s="392">
        <f t="shared" si="43"/>
        <v>7.5</v>
      </c>
      <c r="T256" s="91">
        <f t="shared" si="44"/>
        <v>2.5</v>
      </c>
      <c r="U256" s="90">
        <f t="shared" si="47"/>
        <v>10</v>
      </c>
      <c r="V256" s="23">
        <v>45</v>
      </c>
      <c r="W256" s="11">
        <v>1</v>
      </c>
      <c r="X256" s="11">
        <v>0</v>
      </c>
      <c r="Y256" s="12">
        <v>3</v>
      </c>
      <c r="Z256" s="27">
        <v>0</v>
      </c>
      <c r="AA256" s="23">
        <v>0</v>
      </c>
      <c r="AB256" s="11">
        <v>0</v>
      </c>
      <c r="AC256" s="11">
        <v>0</v>
      </c>
      <c r="AD256" s="12">
        <v>0</v>
      </c>
      <c r="AE256" s="30">
        <v>0</v>
      </c>
      <c r="AF256" s="63">
        <f t="shared" si="39"/>
        <v>27</v>
      </c>
      <c r="AG256" s="34">
        <f t="shared" si="40"/>
        <v>27</v>
      </c>
      <c r="AH256" s="12">
        <f t="shared" si="41"/>
        <v>0</v>
      </c>
      <c r="AI256" s="75">
        <f t="shared" si="42"/>
        <v>27</v>
      </c>
      <c r="AJ256" s="406"/>
      <c r="AK256" s="396"/>
    </row>
    <row r="257" spans="1:37" x14ac:dyDescent="0.2">
      <c r="A257" s="9" t="s">
        <v>79</v>
      </c>
      <c r="B257" s="10" t="s">
        <v>14</v>
      </c>
      <c r="C257" s="10" t="s">
        <v>103</v>
      </c>
      <c r="D257" s="10" t="s">
        <v>781</v>
      </c>
      <c r="E257" s="10" t="s">
        <v>107</v>
      </c>
      <c r="F257" s="10" t="s">
        <v>108</v>
      </c>
      <c r="G257" s="10" t="s">
        <v>109</v>
      </c>
      <c r="H257" s="67">
        <v>6</v>
      </c>
      <c r="I257" s="57">
        <f t="shared" si="45"/>
        <v>22.5</v>
      </c>
      <c r="J257" s="57">
        <f t="shared" si="46"/>
        <v>22.5</v>
      </c>
      <c r="K257" s="404" t="s">
        <v>102</v>
      </c>
      <c r="L257" s="57">
        <v>1</v>
      </c>
      <c r="M257" s="57">
        <f t="shared" si="54"/>
        <v>13.5</v>
      </c>
      <c r="N257" s="57">
        <v>0</v>
      </c>
      <c r="O257" s="58">
        <v>4.5</v>
      </c>
      <c r="P257" s="27">
        <v>0</v>
      </c>
      <c r="Q257" s="90">
        <f t="shared" si="52"/>
        <v>7.5</v>
      </c>
      <c r="R257" s="91">
        <f t="shared" si="53"/>
        <v>2.5</v>
      </c>
      <c r="S257" s="392">
        <f t="shared" si="43"/>
        <v>7.5</v>
      </c>
      <c r="T257" s="91">
        <f t="shared" si="44"/>
        <v>2.5</v>
      </c>
      <c r="U257" s="90">
        <f t="shared" si="47"/>
        <v>10</v>
      </c>
      <c r="V257" s="23">
        <v>30</v>
      </c>
      <c r="W257" s="11">
        <v>1</v>
      </c>
      <c r="X257" s="11">
        <v>0</v>
      </c>
      <c r="Y257" s="12">
        <v>2</v>
      </c>
      <c r="Z257" s="27">
        <v>0</v>
      </c>
      <c r="AA257" s="23">
        <v>0</v>
      </c>
      <c r="AB257" s="11">
        <v>0</v>
      </c>
      <c r="AC257" s="11">
        <v>0</v>
      </c>
      <c r="AD257" s="12">
        <v>0</v>
      </c>
      <c r="AE257" s="30">
        <v>0</v>
      </c>
      <c r="AF257" s="63">
        <f t="shared" si="39"/>
        <v>22.5</v>
      </c>
      <c r="AG257" s="34">
        <f t="shared" si="40"/>
        <v>22.5</v>
      </c>
      <c r="AH257" s="12">
        <f t="shared" si="41"/>
        <v>0</v>
      </c>
      <c r="AI257" s="75">
        <f t="shared" si="42"/>
        <v>22.5</v>
      </c>
      <c r="AJ257" s="406"/>
      <c r="AK257" s="396"/>
    </row>
    <row r="258" spans="1:37" x14ac:dyDescent="0.2">
      <c r="A258" s="9" t="s">
        <v>79</v>
      </c>
      <c r="B258" s="10" t="s">
        <v>8</v>
      </c>
      <c r="C258" s="10" t="s">
        <v>103</v>
      </c>
      <c r="D258" s="10" t="s">
        <v>781</v>
      </c>
      <c r="E258" s="10" t="s">
        <v>107</v>
      </c>
      <c r="F258" s="10" t="s">
        <v>108</v>
      </c>
      <c r="G258" s="10" t="s">
        <v>109</v>
      </c>
      <c r="H258" s="67">
        <v>6</v>
      </c>
      <c r="I258" s="57">
        <f t="shared" si="45"/>
        <v>22.5</v>
      </c>
      <c r="J258" s="57">
        <f t="shared" si="46"/>
        <v>22.5</v>
      </c>
      <c r="K258" s="404" t="s">
        <v>102</v>
      </c>
      <c r="L258" s="57">
        <v>1</v>
      </c>
      <c r="M258" s="57">
        <f t="shared" si="54"/>
        <v>13.5</v>
      </c>
      <c r="N258" s="57">
        <v>0</v>
      </c>
      <c r="O258" s="58">
        <v>4.5</v>
      </c>
      <c r="P258" s="27">
        <v>0</v>
      </c>
      <c r="Q258" s="90">
        <f t="shared" si="52"/>
        <v>7.5</v>
      </c>
      <c r="R258" s="91">
        <f t="shared" si="53"/>
        <v>2.5</v>
      </c>
      <c r="S258" s="392">
        <f t="shared" si="43"/>
        <v>7.5</v>
      </c>
      <c r="T258" s="91">
        <f t="shared" si="44"/>
        <v>2.5</v>
      </c>
      <c r="U258" s="90">
        <f t="shared" si="47"/>
        <v>10</v>
      </c>
      <c r="V258" s="23">
        <v>30</v>
      </c>
      <c r="W258" s="11">
        <v>1</v>
      </c>
      <c r="X258" s="11">
        <v>0</v>
      </c>
      <c r="Y258" s="12">
        <v>2</v>
      </c>
      <c r="Z258" s="27">
        <v>0</v>
      </c>
      <c r="AA258" s="23">
        <v>0</v>
      </c>
      <c r="AB258" s="11">
        <v>0</v>
      </c>
      <c r="AC258" s="11">
        <v>0</v>
      </c>
      <c r="AD258" s="12">
        <v>0</v>
      </c>
      <c r="AE258" s="30">
        <v>0</v>
      </c>
      <c r="AF258" s="63">
        <f t="shared" ref="AF258:AF321" si="55">M258*(W258+AB258)+O258*(Y258+AD258)</f>
        <v>22.5</v>
      </c>
      <c r="AG258" s="34">
        <f t="shared" ref="AG258:AG321" si="56">M258*W258+O258*Y258</f>
        <v>22.5</v>
      </c>
      <c r="AH258" s="12">
        <f t="shared" ref="AH258:AH321" si="57">M258*AB258+O258*AD258</f>
        <v>0</v>
      </c>
      <c r="AI258" s="75">
        <f t="shared" ref="AI258:AI321" si="58">AF258</f>
        <v>22.5</v>
      </c>
      <c r="AJ258" s="406"/>
      <c r="AK258" s="396"/>
    </row>
    <row r="259" spans="1:37" x14ac:dyDescent="0.2">
      <c r="A259" s="9" t="s">
        <v>449</v>
      </c>
      <c r="B259" s="10" t="s">
        <v>8</v>
      </c>
      <c r="C259" s="10" t="s">
        <v>103</v>
      </c>
      <c r="D259" s="10" t="s">
        <v>781</v>
      </c>
      <c r="E259" s="10" t="s">
        <v>462</v>
      </c>
      <c r="F259" s="10" t="s">
        <v>463</v>
      </c>
      <c r="G259" s="10" t="s">
        <v>464</v>
      </c>
      <c r="H259" s="67">
        <v>6</v>
      </c>
      <c r="I259" s="57">
        <f t="shared" si="45"/>
        <v>18</v>
      </c>
      <c r="J259" s="57">
        <f t="shared" si="46"/>
        <v>18</v>
      </c>
      <c r="K259" s="404" t="s">
        <v>102</v>
      </c>
      <c r="L259" s="57">
        <v>1</v>
      </c>
      <c r="M259" s="57">
        <f t="shared" si="54"/>
        <v>13.5</v>
      </c>
      <c r="N259" s="57">
        <v>0</v>
      </c>
      <c r="O259" s="58">
        <v>4.5</v>
      </c>
      <c r="P259" s="27">
        <v>0</v>
      </c>
      <c r="Q259" s="90">
        <f t="shared" si="52"/>
        <v>7.5</v>
      </c>
      <c r="R259" s="91">
        <f t="shared" si="53"/>
        <v>2.5</v>
      </c>
      <c r="S259" s="392">
        <f t="shared" ref="S259:S322" si="59">M259/H259*10/3</f>
        <v>7.5</v>
      </c>
      <c r="T259" s="91">
        <f t="shared" ref="T259:T322" si="60">O259/H259*10/3</f>
        <v>2.5</v>
      </c>
      <c r="U259" s="90">
        <f t="shared" si="47"/>
        <v>10</v>
      </c>
      <c r="V259" s="23">
        <v>20</v>
      </c>
      <c r="W259" s="11">
        <v>1</v>
      </c>
      <c r="X259" s="11">
        <v>0</v>
      </c>
      <c r="Y259" s="12">
        <v>1</v>
      </c>
      <c r="Z259" s="27">
        <v>0</v>
      </c>
      <c r="AA259" s="23">
        <v>0</v>
      </c>
      <c r="AB259" s="11">
        <v>0</v>
      </c>
      <c r="AC259" s="11">
        <v>0</v>
      </c>
      <c r="AD259" s="12">
        <v>0</v>
      </c>
      <c r="AE259" s="30">
        <v>0</v>
      </c>
      <c r="AF259" s="63">
        <f t="shared" si="55"/>
        <v>18</v>
      </c>
      <c r="AG259" s="34">
        <f t="shared" si="56"/>
        <v>18</v>
      </c>
      <c r="AH259" s="12">
        <f t="shared" si="57"/>
        <v>0</v>
      </c>
      <c r="AI259" s="75">
        <f t="shared" si="58"/>
        <v>18</v>
      </c>
      <c r="AJ259" s="406"/>
      <c r="AK259" s="396"/>
    </row>
    <row r="260" spans="1:37" x14ac:dyDescent="0.2">
      <c r="A260" s="9" t="s">
        <v>298</v>
      </c>
      <c r="B260" s="10" t="s">
        <v>14</v>
      </c>
      <c r="C260" s="10" t="s">
        <v>103</v>
      </c>
      <c r="D260" s="10" t="s">
        <v>781</v>
      </c>
      <c r="E260" s="10" t="s">
        <v>324</v>
      </c>
      <c r="F260" s="10" t="s">
        <v>325</v>
      </c>
      <c r="G260" s="10" t="s">
        <v>326</v>
      </c>
      <c r="H260" s="67">
        <v>6</v>
      </c>
      <c r="I260" s="57">
        <f t="shared" ref="I260:I323" si="61">AI260</f>
        <v>13.5</v>
      </c>
      <c r="J260" s="57">
        <f t="shared" ref="J260:J323" si="62">(((W260+AB260)*S260+(Y260+AD260)*T260)*H260/10)*3</f>
        <v>13.5</v>
      </c>
      <c r="K260" s="404" t="s">
        <v>102</v>
      </c>
      <c r="L260" s="57">
        <v>1</v>
      </c>
      <c r="M260" s="57">
        <f t="shared" si="54"/>
        <v>13.5</v>
      </c>
      <c r="N260" s="57">
        <v>0</v>
      </c>
      <c r="O260" s="58">
        <v>4.5</v>
      </c>
      <c r="P260" s="27">
        <v>0</v>
      </c>
      <c r="Q260" s="90">
        <f t="shared" si="52"/>
        <v>7.5</v>
      </c>
      <c r="R260" s="91">
        <f t="shared" si="53"/>
        <v>2.5</v>
      </c>
      <c r="S260" s="392">
        <f t="shared" si="59"/>
        <v>7.5</v>
      </c>
      <c r="T260" s="91">
        <f t="shared" si="60"/>
        <v>2.5</v>
      </c>
      <c r="U260" s="90">
        <f t="shared" ref="U260:U323" si="63">S260+T260</f>
        <v>10</v>
      </c>
      <c r="V260" s="23">
        <v>24</v>
      </c>
      <c r="W260" s="11">
        <v>0.5</v>
      </c>
      <c r="X260" s="11">
        <v>0</v>
      </c>
      <c r="Y260" s="12">
        <v>1.5</v>
      </c>
      <c r="Z260" s="27">
        <v>0</v>
      </c>
      <c r="AA260" s="23">
        <v>0</v>
      </c>
      <c r="AB260" s="11">
        <v>0</v>
      </c>
      <c r="AC260" s="11">
        <v>0</v>
      </c>
      <c r="AD260" s="12">
        <v>0</v>
      </c>
      <c r="AE260" s="30">
        <v>0</v>
      </c>
      <c r="AF260" s="63">
        <f t="shared" si="55"/>
        <v>13.5</v>
      </c>
      <c r="AG260" s="34">
        <f t="shared" si="56"/>
        <v>13.5</v>
      </c>
      <c r="AH260" s="12">
        <f t="shared" si="57"/>
        <v>0</v>
      </c>
      <c r="AI260" s="75">
        <f t="shared" si="58"/>
        <v>13.5</v>
      </c>
      <c r="AJ260" s="406"/>
      <c r="AK260" s="396"/>
    </row>
    <row r="261" spans="1:37" x14ac:dyDescent="0.2">
      <c r="A261" s="9" t="s">
        <v>298</v>
      </c>
      <c r="B261" s="10" t="s">
        <v>8</v>
      </c>
      <c r="C261" s="10" t="s">
        <v>103</v>
      </c>
      <c r="D261" s="10" t="s">
        <v>781</v>
      </c>
      <c r="E261" s="10" t="s">
        <v>324</v>
      </c>
      <c r="F261" s="10" t="s">
        <v>325</v>
      </c>
      <c r="G261" s="10" t="s">
        <v>326</v>
      </c>
      <c r="H261" s="67">
        <v>6</v>
      </c>
      <c r="I261" s="57">
        <f t="shared" si="61"/>
        <v>13.5</v>
      </c>
      <c r="J261" s="57">
        <f t="shared" si="62"/>
        <v>13.5</v>
      </c>
      <c r="K261" s="404" t="s">
        <v>102</v>
      </c>
      <c r="L261" s="57">
        <v>1</v>
      </c>
      <c r="M261" s="57">
        <f t="shared" si="54"/>
        <v>13.5</v>
      </c>
      <c r="N261" s="57">
        <v>0</v>
      </c>
      <c r="O261" s="58">
        <v>4.5</v>
      </c>
      <c r="P261" s="27">
        <v>0</v>
      </c>
      <c r="Q261" s="90">
        <f t="shared" si="52"/>
        <v>7.5</v>
      </c>
      <c r="R261" s="91">
        <f t="shared" si="53"/>
        <v>2.5</v>
      </c>
      <c r="S261" s="392">
        <f t="shared" si="59"/>
        <v>7.5</v>
      </c>
      <c r="T261" s="91">
        <f t="shared" si="60"/>
        <v>2.5</v>
      </c>
      <c r="U261" s="90">
        <f t="shared" si="63"/>
        <v>10</v>
      </c>
      <c r="V261" s="23">
        <v>24</v>
      </c>
      <c r="W261" s="11">
        <v>0.5</v>
      </c>
      <c r="X261" s="11">
        <v>0</v>
      </c>
      <c r="Y261" s="12">
        <v>1.5</v>
      </c>
      <c r="Z261" s="27">
        <v>0</v>
      </c>
      <c r="AA261" s="23">
        <v>0</v>
      </c>
      <c r="AB261" s="11">
        <v>0</v>
      </c>
      <c r="AC261" s="11">
        <v>0</v>
      </c>
      <c r="AD261" s="12">
        <v>0</v>
      </c>
      <c r="AE261" s="30">
        <v>0</v>
      </c>
      <c r="AF261" s="63">
        <f t="shared" si="55"/>
        <v>13.5</v>
      </c>
      <c r="AG261" s="34">
        <f t="shared" si="56"/>
        <v>13.5</v>
      </c>
      <c r="AH261" s="12">
        <f t="shared" si="57"/>
        <v>0</v>
      </c>
      <c r="AI261" s="75">
        <f t="shared" si="58"/>
        <v>13.5</v>
      </c>
      <c r="AJ261" s="406"/>
      <c r="AK261" s="396"/>
    </row>
    <row r="262" spans="1:37" x14ac:dyDescent="0.2">
      <c r="A262" s="9" t="s">
        <v>409</v>
      </c>
      <c r="B262" s="10" t="s">
        <v>8</v>
      </c>
      <c r="C262" s="10" t="s">
        <v>103</v>
      </c>
      <c r="D262" s="10" t="s">
        <v>781</v>
      </c>
      <c r="E262" s="10" t="s">
        <v>422</v>
      </c>
      <c r="F262" s="10" t="s">
        <v>423</v>
      </c>
      <c r="G262" s="10" t="s">
        <v>424</v>
      </c>
      <c r="H262" s="67">
        <v>6</v>
      </c>
      <c r="I262" s="57">
        <f t="shared" si="61"/>
        <v>20.25</v>
      </c>
      <c r="J262" s="57">
        <f t="shared" si="62"/>
        <v>20.25</v>
      </c>
      <c r="K262" s="404" t="s">
        <v>102</v>
      </c>
      <c r="L262" s="57">
        <v>1</v>
      </c>
      <c r="M262" s="57">
        <f>(11.25+$AL$28)*L262</f>
        <v>15.75</v>
      </c>
      <c r="N262" s="57">
        <v>0</v>
      </c>
      <c r="O262" s="58">
        <v>2.25</v>
      </c>
      <c r="P262" s="27">
        <v>0</v>
      </c>
      <c r="Q262" s="90">
        <f t="shared" si="52"/>
        <v>8.75</v>
      </c>
      <c r="R262" s="91">
        <f t="shared" si="53"/>
        <v>1.25</v>
      </c>
      <c r="S262" s="392">
        <f t="shared" si="59"/>
        <v>8.75</v>
      </c>
      <c r="T262" s="91">
        <f t="shared" si="60"/>
        <v>1.25</v>
      </c>
      <c r="U262" s="90">
        <f t="shared" si="63"/>
        <v>10</v>
      </c>
      <c r="V262" s="23">
        <v>40</v>
      </c>
      <c r="W262" s="11">
        <v>1</v>
      </c>
      <c r="X262" s="11">
        <v>0</v>
      </c>
      <c r="Y262" s="12">
        <v>2</v>
      </c>
      <c r="Z262" s="27">
        <v>0</v>
      </c>
      <c r="AA262" s="23">
        <v>0</v>
      </c>
      <c r="AB262" s="11">
        <v>0</v>
      </c>
      <c r="AC262" s="11">
        <v>0</v>
      </c>
      <c r="AD262" s="12">
        <v>0</v>
      </c>
      <c r="AE262" s="30">
        <v>0</v>
      </c>
      <c r="AF262" s="63">
        <f t="shared" si="55"/>
        <v>20.25</v>
      </c>
      <c r="AG262" s="34">
        <f t="shared" si="56"/>
        <v>20.25</v>
      </c>
      <c r="AH262" s="12">
        <f t="shared" si="57"/>
        <v>0</v>
      </c>
      <c r="AI262" s="75">
        <f t="shared" si="58"/>
        <v>20.25</v>
      </c>
      <c r="AJ262" s="406"/>
      <c r="AK262" s="396"/>
    </row>
    <row r="263" spans="1:37" x14ac:dyDescent="0.2">
      <c r="A263" s="9" t="s">
        <v>245</v>
      </c>
      <c r="B263" s="10" t="s">
        <v>14</v>
      </c>
      <c r="C263" s="10" t="s">
        <v>103</v>
      </c>
      <c r="D263" s="10" t="s">
        <v>781</v>
      </c>
      <c r="E263" s="10" t="s">
        <v>110</v>
      </c>
      <c r="F263" s="10" t="s">
        <v>111</v>
      </c>
      <c r="G263" s="10" t="s">
        <v>112</v>
      </c>
      <c r="H263" s="67">
        <v>6</v>
      </c>
      <c r="I263" s="57">
        <f t="shared" si="61"/>
        <v>9</v>
      </c>
      <c r="J263" s="57">
        <f t="shared" si="62"/>
        <v>9</v>
      </c>
      <c r="K263" s="404" t="s">
        <v>102</v>
      </c>
      <c r="L263" s="57">
        <v>1</v>
      </c>
      <c r="M263" s="57">
        <f>(4.5+$AL$28)*L263</f>
        <v>9</v>
      </c>
      <c r="N263" s="57">
        <v>0</v>
      </c>
      <c r="O263" s="58">
        <v>9</v>
      </c>
      <c r="P263" s="27">
        <v>0</v>
      </c>
      <c r="Q263" s="90">
        <f t="shared" si="52"/>
        <v>5</v>
      </c>
      <c r="R263" s="91">
        <f t="shared" si="53"/>
        <v>5</v>
      </c>
      <c r="S263" s="392">
        <f t="shared" si="59"/>
        <v>5</v>
      </c>
      <c r="T263" s="91">
        <f t="shared" si="60"/>
        <v>5</v>
      </c>
      <c r="U263" s="90">
        <f t="shared" si="63"/>
        <v>10</v>
      </c>
      <c r="V263" s="23">
        <v>10</v>
      </c>
      <c r="W263" s="11">
        <v>0.5</v>
      </c>
      <c r="X263" s="11">
        <v>0</v>
      </c>
      <c r="Y263" s="12">
        <v>0.5</v>
      </c>
      <c r="Z263" s="27">
        <v>0</v>
      </c>
      <c r="AA263" s="23">
        <v>0</v>
      </c>
      <c r="AB263" s="11">
        <v>0</v>
      </c>
      <c r="AC263" s="11">
        <v>0</v>
      </c>
      <c r="AD263" s="12">
        <v>0</v>
      </c>
      <c r="AE263" s="30">
        <v>0</v>
      </c>
      <c r="AF263" s="63">
        <f t="shared" si="55"/>
        <v>9</v>
      </c>
      <c r="AG263" s="34">
        <f t="shared" si="56"/>
        <v>9</v>
      </c>
      <c r="AH263" s="12">
        <f t="shared" si="57"/>
        <v>0</v>
      </c>
      <c r="AI263" s="75">
        <f t="shared" si="58"/>
        <v>9</v>
      </c>
      <c r="AJ263" s="406"/>
      <c r="AK263" s="396"/>
    </row>
    <row r="264" spans="1:37" x14ac:dyDescent="0.2">
      <c r="A264" s="9" t="s">
        <v>245</v>
      </c>
      <c r="B264" s="10" t="s">
        <v>8</v>
      </c>
      <c r="C264" s="10" t="s">
        <v>103</v>
      </c>
      <c r="D264" s="10" t="s">
        <v>781</v>
      </c>
      <c r="E264" s="10" t="s">
        <v>110</v>
      </c>
      <c r="F264" s="10" t="s">
        <v>111</v>
      </c>
      <c r="G264" s="10" t="s">
        <v>112</v>
      </c>
      <c r="H264" s="67">
        <v>6</v>
      </c>
      <c r="I264" s="57">
        <f t="shared" si="61"/>
        <v>9</v>
      </c>
      <c r="J264" s="57">
        <f t="shared" si="62"/>
        <v>9</v>
      </c>
      <c r="K264" s="404" t="s">
        <v>102</v>
      </c>
      <c r="L264" s="57">
        <v>1</v>
      </c>
      <c r="M264" s="57">
        <f>(4.5+$AL$28)*L264</f>
        <v>9</v>
      </c>
      <c r="N264" s="57">
        <v>0</v>
      </c>
      <c r="O264" s="58">
        <v>9</v>
      </c>
      <c r="P264" s="27">
        <v>0</v>
      </c>
      <c r="Q264" s="90">
        <f t="shared" si="52"/>
        <v>5</v>
      </c>
      <c r="R264" s="91">
        <f t="shared" si="53"/>
        <v>5</v>
      </c>
      <c r="S264" s="392">
        <f t="shared" si="59"/>
        <v>5</v>
      </c>
      <c r="T264" s="91">
        <f t="shared" si="60"/>
        <v>5</v>
      </c>
      <c r="U264" s="90">
        <f t="shared" si="63"/>
        <v>10</v>
      </c>
      <c r="V264" s="23">
        <v>10</v>
      </c>
      <c r="W264" s="11">
        <v>0.5</v>
      </c>
      <c r="X264" s="11">
        <v>0</v>
      </c>
      <c r="Y264" s="12">
        <v>0.5</v>
      </c>
      <c r="Z264" s="27">
        <v>0</v>
      </c>
      <c r="AA264" s="23">
        <v>0</v>
      </c>
      <c r="AB264" s="11">
        <v>0</v>
      </c>
      <c r="AC264" s="11">
        <v>0</v>
      </c>
      <c r="AD264" s="12">
        <v>0</v>
      </c>
      <c r="AE264" s="30">
        <v>0</v>
      </c>
      <c r="AF264" s="63">
        <f t="shared" si="55"/>
        <v>9</v>
      </c>
      <c r="AG264" s="34">
        <f t="shared" si="56"/>
        <v>9</v>
      </c>
      <c r="AH264" s="12">
        <f t="shared" si="57"/>
        <v>0</v>
      </c>
      <c r="AI264" s="75">
        <f t="shared" si="58"/>
        <v>9</v>
      </c>
      <c r="AJ264" s="406"/>
      <c r="AK264" s="396"/>
    </row>
    <row r="265" spans="1:37" x14ac:dyDescent="0.2">
      <c r="A265" s="9" t="s">
        <v>245</v>
      </c>
      <c r="B265" s="10" t="s">
        <v>14</v>
      </c>
      <c r="C265" s="10" t="s">
        <v>103</v>
      </c>
      <c r="D265" s="10" t="s">
        <v>781</v>
      </c>
      <c r="E265" s="10" t="s">
        <v>113</v>
      </c>
      <c r="F265" s="10" t="s">
        <v>114</v>
      </c>
      <c r="G265" s="10" t="s">
        <v>115</v>
      </c>
      <c r="H265" s="67">
        <v>6</v>
      </c>
      <c r="I265" s="57">
        <f t="shared" si="61"/>
        <v>9</v>
      </c>
      <c r="J265" s="57">
        <f t="shared" si="62"/>
        <v>9</v>
      </c>
      <c r="K265" s="404" t="s">
        <v>102</v>
      </c>
      <c r="L265" s="57">
        <v>1</v>
      </c>
      <c r="M265" s="57">
        <f t="shared" ref="M265:M272" si="64">(9+$AL$28)*L265</f>
        <v>13.5</v>
      </c>
      <c r="N265" s="57">
        <v>0</v>
      </c>
      <c r="O265" s="58">
        <v>4.5</v>
      </c>
      <c r="P265" s="27">
        <v>0</v>
      </c>
      <c r="Q265" s="90">
        <f t="shared" si="52"/>
        <v>7.5</v>
      </c>
      <c r="R265" s="91">
        <f t="shared" si="53"/>
        <v>2.5</v>
      </c>
      <c r="S265" s="392">
        <f t="shared" si="59"/>
        <v>7.5</v>
      </c>
      <c r="T265" s="91">
        <f t="shared" si="60"/>
        <v>2.5</v>
      </c>
      <c r="U265" s="90">
        <f t="shared" si="63"/>
        <v>10</v>
      </c>
      <c r="V265" s="23">
        <v>10</v>
      </c>
      <c r="W265" s="11">
        <v>0.5</v>
      </c>
      <c r="X265" s="11">
        <v>0</v>
      </c>
      <c r="Y265" s="12">
        <v>0.5</v>
      </c>
      <c r="Z265" s="27">
        <v>0</v>
      </c>
      <c r="AA265" s="23">
        <v>0</v>
      </c>
      <c r="AB265" s="11">
        <v>0</v>
      </c>
      <c r="AC265" s="11">
        <v>0</v>
      </c>
      <c r="AD265" s="12">
        <v>0</v>
      </c>
      <c r="AE265" s="30">
        <v>0</v>
      </c>
      <c r="AF265" s="63">
        <f t="shared" si="55"/>
        <v>9</v>
      </c>
      <c r="AG265" s="34">
        <f t="shared" si="56"/>
        <v>9</v>
      </c>
      <c r="AH265" s="12">
        <f t="shared" si="57"/>
        <v>0</v>
      </c>
      <c r="AI265" s="75">
        <f t="shared" si="58"/>
        <v>9</v>
      </c>
      <c r="AJ265" s="406"/>
      <c r="AK265" s="396"/>
    </row>
    <row r="266" spans="1:37" x14ac:dyDescent="0.2">
      <c r="A266" s="9" t="s">
        <v>245</v>
      </c>
      <c r="B266" s="10" t="s">
        <v>8</v>
      </c>
      <c r="C266" s="10" t="s">
        <v>103</v>
      </c>
      <c r="D266" s="10" t="s">
        <v>781</v>
      </c>
      <c r="E266" s="10" t="s">
        <v>113</v>
      </c>
      <c r="F266" s="10" t="s">
        <v>114</v>
      </c>
      <c r="G266" s="10" t="s">
        <v>115</v>
      </c>
      <c r="H266" s="67">
        <v>6</v>
      </c>
      <c r="I266" s="57">
        <f t="shared" si="61"/>
        <v>9</v>
      </c>
      <c r="J266" s="57">
        <f t="shared" si="62"/>
        <v>9</v>
      </c>
      <c r="K266" s="404" t="s">
        <v>102</v>
      </c>
      <c r="L266" s="57">
        <v>1</v>
      </c>
      <c r="M266" s="57">
        <f t="shared" si="64"/>
        <v>13.5</v>
      </c>
      <c r="N266" s="57">
        <v>0</v>
      </c>
      <c r="O266" s="58">
        <v>4.5</v>
      </c>
      <c r="P266" s="27">
        <v>0</v>
      </c>
      <c r="Q266" s="90">
        <f t="shared" si="52"/>
        <v>7.5</v>
      </c>
      <c r="R266" s="91">
        <f t="shared" si="53"/>
        <v>2.5</v>
      </c>
      <c r="S266" s="392">
        <f t="shared" si="59"/>
        <v>7.5</v>
      </c>
      <c r="T266" s="91">
        <f t="shared" si="60"/>
        <v>2.5</v>
      </c>
      <c r="U266" s="90">
        <f t="shared" si="63"/>
        <v>10</v>
      </c>
      <c r="V266" s="23">
        <v>10</v>
      </c>
      <c r="W266" s="11">
        <v>0.5</v>
      </c>
      <c r="X266" s="11">
        <v>0</v>
      </c>
      <c r="Y266" s="12">
        <v>0.5</v>
      </c>
      <c r="Z266" s="27">
        <v>0</v>
      </c>
      <c r="AA266" s="23">
        <v>0</v>
      </c>
      <c r="AB266" s="11">
        <v>0</v>
      </c>
      <c r="AC266" s="11">
        <v>0</v>
      </c>
      <c r="AD266" s="12">
        <v>0</v>
      </c>
      <c r="AE266" s="30">
        <v>0</v>
      </c>
      <c r="AF266" s="63">
        <f t="shared" si="55"/>
        <v>9</v>
      </c>
      <c r="AG266" s="34">
        <f t="shared" si="56"/>
        <v>9</v>
      </c>
      <c r="AH266" s="12">
        <f t="shared" si="57"/>
        <v>0</v>
      </c>
      <c r="AI266" s="75">
        <f t="shared" si="58"/>
        <v>9</v>
      </c>
      <c r="AJ266" s="406"/>
      <c r="AK266" s="396"/>
    </row>
    <row r="267" spans="1:37" x14ac:dyDescent="0.2">
      <c r="A267" s="9" t="s">
        <v>180</v>
      </c>
      <c r="B267" s="10" t="s">
        <v>80</v>
      </c>
      <c r="C267" s="10" t="s">
        <v>103</v>
      </c>
      <c r="D267" s="10" t="s">
        <v>781</v>
      </c>
      <c r="E267" s="10" t="s">
        <v>221</v>
      </c>
      <c r="F267" s="10" t="s">
        <v>222</v>
      </c>
      <c r="G267" s="10" t="s">
        <v>223</v>
      </c>
      <c r="H267" s="67">
        <v>6</v>
      </c>
      <c r="I267" s="57">
        <f t="shared" si="61"/>
        <v>18</v>
      </c>
      <c r="J267" s="57">
        <f t="shared" si="62"/>
        <v>18</v>
      </c>
      <c r="K267" s="404" t="s">
        <v>102</v>
      </c>
      <c r="L267" s="57">
        <v>1</v>
      </c>
      <c r="M267" s="57">
        <f t="shared" si="64"/>
        <v>13.5</v>
      </c>
      <c r="N267" s="57">
        <v>0</v>
      </c>
      <c r="O267" s="58">
        <v>4.5</v>
      </c>
      <c r="P267" s="27">
        <v>0</v>
      </c>
      <c r="Q267" s="90">
        <f t="shared" ref="Q267:Q298" si="65">M267*10/3/H267</f>
        <v>7.5</v>
      </c>
      <c r="R267" s="91">
        <f t="shared" ref="R267:R298" si="66">O267*10/3/H267</f>
        <v>2.5</v>
      </c>
      <c r="S267" s="392">
        <f t="shared" si="59"/>
        <v>7.5</v>
      </c>
      <c r="T267" s="91">
        <f t="shared" si="60"/>
        <v>2.5</v>
      </c>
      <c r="U267" s="90">
        <f t="shared" si="63"/>
        <v>10</v>
      </c>
      <c r="V267" s="23">
        <v>16</v>
      </c>
      <c r="W267" s="11">
        <v>1</v>
      </c>
      <c r="X267" s="11">
        <v>0</v>
      </c>
      <c r="Y267" s="12">
        <v>1</v>
      </c>
      <c r="Z267" s="27">
        <v>0</v>
      </c>
      <c r="AA267" s="23">
        <v>0</v>
      </c>
      <c r="AB267" s="11">
        <v>0</v>
      </c>
      <c r="AC267" s="11">
        <v>0</v>
      </c>
      <c r="AD267" s="12">
        <v>0</v>
      </c>
      <c r="AE267" s="30">
        <v>0</v>
      </c>
      <c r="AF267" s="63">
        <f t="shared" si="55"/>
        <v>18</v>
      </c>
      <c r="AG267" s="34">
        <f t="shared" si="56"/>
        <v>18</v>
      </c>
      <c r="AH267" s="12">
        <f t="shared" si="57"/>
        <v>0</v>
      </c>
      <c r="AI267" s="75">
        <f t="shared" si="58"/>
        <v>18</v>
      </c>
      <c r="AJ267" s="406"/>
      <c r="AK267" s="396"/>
    </row>
    <row r="268" spans="1:37" x14ac:dyDescent="0.2">
      <c r="A268" s="9" t="s">
        <v>180</v>
      </c>
      <c r="B268" s="10" t="s">
        <v>80</v>
      </c>
      <c r="C268" s="10" t="s">
        <v>103</v>
      </c>
      <c r="D268" s="10" t="s">
        <v>781</v>
      </c>
      <c r="E268" s="10" t="s">
        <v>224</v>
      </c>
      <c r="F268" s="10" t="s">
        <v>225</v>
      </c>
      <c r="G268" s="10" t="s">
        <v>226</v>
      </c>
      <c r="H268" s="67">
        <v>6</v>
      </c>
      <c r="I268" s="57">
        <f t="shared" si="61"/>
        <v>18</v>
      </c>
      <c r="J268" s="57">
        <f t="shared" si="62"/>
        <v>18</v>
      </c>
      <c r="K268" s="404" t="s">
        <v>102</v>
      </c>
      <c r="L268" s="57">
        <v>1</v>
      </c>
      <c r="M268" s="57">
        <f t="shared" si="64"/>
        <v>13.5</v>
      </c>
      <c r="N268" s="57">
        <v>0</v>
      </c>
      <c r="O268" s="58">
        <v>4.5</v>
      </c>
      <c r="P268" s="27">
        <v>0</v>
      </c>
      <c r="Q268" s="90">
        <f t="shared" si="65"/>
        <v>7.5</v>
      </c>
      <c r="R268" s="91">
        <f t="shared" si="66"/>
        <v>2.5</v>
      </c>
      <c r="S268" s="392">
        <f t="shared" si="59"/>
        <v>7.5</v>
      </c>
      <c r="T268" s="91">
        <f t="shared" si="60"/>
        <v>2.5</v>
      </c>
      <c r="U268" s="90">
        <f t="shared" si="63"/>
        <v>10</v>
      </c>
      <c r="V268" s="23">
        <v>20</v>
      </c>
      <c r="W268" s="11">
        <v>1</v>
      </c>
      <c r="X268" s="11">
        <v>0</v>
      </c>
      <c r="Y268" s="12">
        <v>1</v>
      </c>
      <c r="Z268" s="27">
        <v>0</v>
      </c>
      <c r="AA268" s="23">
        <v>0</v>
      </c>
      <c r="AB268" s="11">
        <v>0</v>
      </c>
      <c r="AC268" s="11">
        <v>0</v>
      </c>
      <c r="AD268" s="12">
        <v>0</v>
      </c>
      <c r="AE268" s="30">
        <v>0</v>
      </c>
      <c r="AF268" s="63">
        <f t="shared" si="55"/>
        <v>18</v>
      </c>
      <c r="AG268" s="34">
        <f t="shared" si="56"/>
        <v>18</v>
      </c>
      <c r="AH268" s="12">
        <f t="shared" si="57"/>
        <v>0</v>
      </c>
      <c r="AI268" s="75">
        <f t="shared" si="58"/>
        <v>18</v>
      </c>
      <c r="AJ268" s="406"/>
      <c r="AK268" s="396"/>
    </row>
    <row r="269" spans="1:37" x14ac:dyDescent="0.2">
      <c r="A269" s="9" t="s">
        <v>180</v>
      </c>
      <c r="B269" s="10" t="s">
        <v>80</v>
      </c>
      <c r="C269" s="10" t="s">
        <v>103</v>
      </c>
      <c r="D269" s="10" t="s">
        <v>781</v>
      </c>
      <c r="E269" s="10" t="s">
        <v>227</v>
      </c>
      <c r="F269" s="10" t="s">
        <v>228</v>
      </c>
      <c r="G269" s="10" t="s">
        <v>229</v>
      </c>
      <c r="H269" s="67">
        <v>6</v>
      </c>
      <c r="I269" s="57">
        <f t="shared" si="61"/>
        <v>18</v>
      </c>
      <c r="J269" s="57">
        <f t="shared" si="62"/>
        <v>18</v>
      </c>
      <c r="K269" s="404" t="s">
        <v>102</v>
      </c>
      <c r="L269" s="57">
        <v>1</v>
      </c>
      <c r="M269" s="57">
        <f t="shared" si="64"/>
        <v>13.5</v>
      </c>
      <c r="N269" s="57">
        <v>0</v>
      </c>
      <c r="O269" s="58">
        <v>4.5</v>
      </c>
      <c r="P269" s="27">
        <v>0</v>
      </c>
      <c r="Q269" s="90">
        <f t="shared" si="65"/>
        <v>7.5</v>
      </c>
      <c r="R269" s="91">
        <f t="shared" si="66"/>
        <v>2.5</v>
      </c>
      <c r="S269" s="392">
        <f t="shared" si="59"/>
        <v>7.5</v>
      </c>
      <c r="T269" s="91">
        <f t="shared" si="60"/>
        <v>2.5</v>
      </c>
      <c r="U269" s="90">
        <f t="shared" si="63"/>
        <v>10</v>
      </c>
      <c r="V269" s="23">
        <v>9</v>
      </c>
      <c r="W269" s="11">
        <v>1</v>
      </c>
      <c r="X269" s="11">
        <v>0</v>
      </c>
      <c r="Y269" s="12">
        <v>1</v>
      </c>
      <c r="Z269" s="27">
        <v>0</v>
      </c>
      <c r="AA269" s="23">
        <v>0</v>
      </c>
      <c r="AB269" s="11">
        <v>0</v>
      </c>
      <c r="AC269" s="11">
        <v>0</v>
      </c>
      <c r="AD269" s="12">
        <v>0</v>
      </c>
      <c r="AE269" s="30">
        <v>0</v>
      </c>
      <c r="AF269" s="63">
        <f t="shared" si="55"/>
        <v>18</v>
      </c>
      <c r="AG269" s="34">
        <f t="shared" si="56"/>
        <v>18</v>
      </c>
      <c r="AH269" s="12">
        <f t="shared" si="57"/>
        <v>0</v>
      </c>
      <c r="AI269" s="75">
        <f t="shared" si="58"/>
        <v>18</v>
      </c>
      <c r="AJ269" s="406"/>
      <c r="AK269" s="396"/>
    </row>
    <row r="270" spans="1:37" x14ac:dyDescent="0.2">
      <c r="A270" s="9" t="s">
        <v>180</v>
      </c>
      <c r="B270" s="10" t="s">
        <v>80</v>
      </c>
      <c r="C270" s="10" t="s">
        <v>103</v>
      </c>
      <c r="D270" s="10" t="s">
        <v>781</v>
      </c>
      <c r="E270" s="10" t="s">
        <v>230</v>
      </c>
      <c r="F270" s="10" t="s">
        <v>231</v>
      </c>
      <c r="G270" s="10" t="s">
        <v>232</v>
      </c>
      <c r="H270" s="67">
        <v>6</v>
      </c>
      <c r="I270" s="57">
        <f t="shared" si="61"/>
        <v>18</v>
      </c>
      <c r="J270" s="57">
        <f t="shared" si="62"/>
        <v>18</v>
      </c>
      <c r="K270" s="404" t="s">
        <v>102</v>
      </c>
      <c r="L270" s="57">
        <v>1</v>
      </c>
      <c r="M270" s="57">
        <f t="shared" si="64"/>
        <v>13.5</v>
      </c>
      <c r="N270" s="57">
        <v>0</v>
      </c>
      <c r="O270" s="58">
        <v>4.5</v>
      </c>
      <c r="P270" s="27">
        <v>0</v>
      </c>
      <c r="Q270" s="90">
        <f t="shared" si="65"/>
        <v>7.5</v>
      </c>
      <c r="R270" s="91">
        <f t="shared" si="66"/>
        <v>2.5</v>
      </c>
      <c r="S270" s="392">
        <f t="shared" si="59"/>
        <v>7.5</v>
      </c>
      <c r="T270" s="91">
        <f t="shared" si="60"/>
        <v>2.5</v>
      </c>
      <c r="U270" s="90">
        <f t="shared" si="63"/>
        <v>10</v>
      </c>
      <c r="V270" s="23">
        <v>20</v>
      </c>
      <c r="W270" s="11">
        <v>1</v>
      </c>
      <c r="X270" s="11">
        <v>0</v>
      </c>
      <c r="Y270" s="12">
        <v>1</v>
      </c>
      <c r="Z270" s="27">
        <v>0</v>
      </c>
      <c r="AA270" s="23">
        <v>0</v>
      </c>
      <c r="AB270" s="11">
        <v>0</v>
      </c>
      <c r="AC270" s="11">
        <v>0</v>
      </c>
      <c r="AD270" s="12">
        <v>0</v>
      </c>
      <c r="AE270" s="30">
        <v>0</v>
      </c>
      <c r="AF270" s="63">
        <f t="shared" si="55"/>
        <v>18</v>
      </c>
      <c r="AG270" s="34">
        <f t="shared" si="56"/>
        <v>18</v>
      </c>
      <c r="AH270" s="12">
        <f t="shared" si="57"/>
        <v>0</v>
      </c>
      <c r="AI270" s="75">
        <f t="shared" si="58"/>
        <v>18</v>
      </c>
      <c r="AJ270" s="406"/>
      <c r="AK270" s="396"/>
    </row>
    <row r="271" spans="1:37" x14ac:dyDescent="0.2">
      <c r="A271" s="9" t="s">
        <v>180</v>
      </c>
      <c r="B271" s="10" t="s">
        <v>80</v>
      </c>
      <c r="C271" s="10" t="s">
        <v>103</v>
      </c>
      <c r="D271" s="10" t="s">
        <v>781</v>
      </c>
      <c r="E271" s="10" t="s">
        <v>233</v>
      </c>
      <c r="F271" s="10" t="s">
        <v>234</v>
      </c>
      <c r="G271" s="10" t="s">
        <v>235</v>
      </c>
      <c r="H271" s="67">
        <v>6</v>
      </c>
      <c r="I271" s="57">
        <f t="shared" si="61"/>
        <v>18</v>
      </c>
      <c r="J271" s="57">
        <f t="shared" si="62"/>
        <v>18</v>
      </c>
      <c r="K271" s="404" t="s">
        <v>102</v>
      </c>
      <c r="L271" s="57">
        <v>1</v>
      </c>
      <c r="M271" s="57">
        <f t="shared" si="64"/>
        <v>13.5</v>
      </c>
      <c r="N271" s="57">
        <v>0</v>
      </c>
      <c r="O271" s="58">
        <v>4.5</v>
      </c>
      <c r="P271" s="27">
        <v>0</v>
      </c>
      <c r="Q271" s="90">
        <f t="shared" si="65"/>
        <v>7.5</v>
      </c>
      <c r="R271" s="91">
        <f t="shared" si="66"/>
        <v>2.5</v>
      </c>
      <c r="S271" s="392">
        <f t="shared" si="59"/>
        <v>7.5</v>
      </c>
      <c r="T271" s="91">
        <f t="shared" si="60"/>
        <v>2.5</v>
      </c>
      <c r="U271" s="90">
        <f t="shared" si="63"/>
        <v>10</v>
      </c>
      <c r="V271" s="23">
        <v>16</v>
      </c>
      <c r="W271" s="11">
        <v>1</v>
      </c>
      <c r="X271" s="11">
        <v>0</v>
      </c>
      <c r="Y271" s="12">
        <v>1</v>
      </c>
      <c r="Z271" s="27">
        <v>0</v>
      </c>
      <c r="AA271" s="23">
        <v>0</v>
      </c>
      <c r="AB271" s="11">
        <v>0</v>
      </c>
      <c r="AC271" s="11">
        <v>0</v>
      </c>
      <c r="AD271" s="12">
        <v>0</v>
      </c>
      <c r="AE271" s="30">
        <v>0</v>
      </c>
      <c r="AF271" s="63">
        <f t="shared" si="55"/>
        <v>18</v>
      </c>
      <c r="AG271" s="34">
        <f t="shared" si="56"/>
        <v>18</v>
      </c>
      <c r="AH271" s="12">
        <f t="shared" si="57"/>
        <v>0</v>
      </c>
      <c r="AI271" s="75">
        <f t="shared" si="58"/>
        <v>18</v>
      </c>
      <c r="AJ271" s="406"/>
      <c r="AK271" s="396"/>
    </row>
    <row r="272" spans="1:37" x14ac:dyDescent="0.2">
      <c r="A272" s="9" t="s">
        <v>180</v>
      </c>
      <c r="B272" s="10" t="s">
        <v>80</v>
      </c>
      <c r="C272" s="10" t="s">
        <v>103</v>
      </c>
      <c r="D272" s="10" t="s">
        <v>781</v>
      </c>
      <c r="E272" s="10" t="s">
        <v>236</v>
      </c>
      <c r="F272" s="10" t="s">
        <v>237</v>
      </c>
      <c r="G272" s="10" t="s">
        <v>238</v>
      </c>
      <c r="H272" s="67">
        <v>6</v>
      </c>
      <c r="I272" s="57">
        <f t="shared" si="61"/>
        <v>18</v>
      </c>
      <c r="J272" s="57">
        <f t="shared" si="62"/>
        <v>18</v>
      </c>
      <c r="K272" s="404" t="s">
        <v>102</v>
      </c>
      <c r="L272" s="57">
        <v>1</v>
      </c>
      <c r="M272" s="57">
        <f t="shared" si="64"/>
        <v>13.5</v>
      </c>
      <c r="N272" s="57">
        <v>0</v>
      </c>
      <c r="O272" s="58">
        <v>4.5</v>
      </c>
      <c r="P272" s="27">
        <v>0</v>
      </c>
      <c r="Q272" s="90">
        <f t="shared" si="65"/>
        <v>7.5</v>
      </c>
      <c r="R272" s="91">
        <f t="shared" si="66"/>
        <v>2.5</v>
      </c>
      <c r="S272" s="392">
        <f t="shared" si="59"/>
        <v>7.5</v>
      </c>
      <c r="T272" s="91">
        <f t="shared" si="60"/>
        <v>2.5</v>
      </c>
      <c r="U272" s="90">
        <f t="shared" si="63"/>
        <v>10</v>
      </c>
      <c r="V272" s="23">
        <v>20</v>
      </c>
      <c r="W272" s="11">
        <v>1</v>
      </c>
      <c r="X272" s="11">
        <v>0</v>
      </c>
      <c r="Y272" s="12">
        <v>1</v>
      </c>
      <c r="Z272" s="27">
        <v>0</v>
      </c>
      <c r="AA272" s="23">
        <v>0</v>
      </c>
      <c r="AB272" s="11">
        <v>0</v>
      </c>
      <c r="AC272" s="11">
        <v>0</v>
      </c>
      <c r="AD272" s="12">
        <v>0</v>
      </c>
      <c r="AE272" s="30">
        <v>0</v>
      </c>
      <c r="AF272" s="63">
        <f t="shared" si="55"/>
        <v>18</v>
      </c>
      <c r="AG272" s="34">
        <f t="shared" si="56"/>
        <v>18</v>
      </c>
      <c r="AH272" s="12">
        <f t="shared" si="57"/>
        <v>0</v>
      </c>
      <c r="AI272" s="75">
        <f t="shared" si="58"/>
        <v>18</v>
      </c>
      <c r="AJ272" s="406"/>
      <c r="AK272" s="396"/>
    </row>
    <row r="273" spans="1:37" x14ac:dyDescent="0.2">
      <c r="A273" s="9" t="s">
        <v>122</v>
      </c>
      <c r="B273" s="10" t="s">
        <v>85</v>
      </c>
      <c r="C273" s="10" t="s">
        <v>103</v>
      </c>
      <c r="D273" s="10" t="s">
        <v>781</v>
      </c>
      <c r="E273" s="10" t="s">
        <v>148</v>
      </c>
      <c r="F273" s="10" t="s">
        <v>149</v>
      </c>
      <c r="G273" s="10" t="s">
        <v>150</v>
      </c>
      <c r="H273" s="67">
        <v>6</v>
      </c>
      <c r="I273" s="57">
        <f t="shared" si="61"/>
        <v>18</v>
      </c>
      <c r="J273" s="57">
        <f t="shared" si="62"/>
        <v>18</v>
      </c>
      <c r="K273" s="404" t="s">
        <v>102</v>
      </c>
      <c r="L273" s="57">
        <v>1</v>
      </c>
      <c r="M273" s="57">
        <f>(4.5+$AL$28)*L273</f>
        <v>9</v>
      </c>
      <c r="N273" s="57">
        <v>0</v>
      </c>
      <c r="O273" s="58">
        <v>9</v>
      </c>
      <c r="P273" s="27">
        <v>0</v>
      </c>
      <c r="Q273" s="90">
        <f t="shared" si="65"/>
        <v>5</v>
      </c>
      <c r="R273" s="91">
        <f t="shared" si="66"/>
        <v>5</v>
      </c>
      <c r="S273" s="392">
        <f t="shared" si="59"/>
        <v>5</v>
      </c>
      <c r="T273" s="91">
        <f t="shared" si="60"/>
        <v>5</v>
      </c>
      <c r="U273" s="90">
        <f t="shared" si="63"/>
        <v>10</v>
      </c>
      <c r="V273" s="23">
        <v>20</v>
      </c>
      <c r="W273" s="11">
        <v>1</v>
      </c>
      <c r="X273" s="11">
        <v>0</v>
      </c>
      <c r="Y273" s="12">
        <v>1</v>
      </c>
      <c r="Z273" s="27">
        <v>0</v>
      </c>
      <c r="AA273" s="23">
        <v>0</v>
      </c>
      <c r="AB273" s="11">
        <v>0</v>
      </c>
      <c r="AC273" s="11">
        <v>0</v>
      </c>
      <c r="AD273" s="12">
        <v>0</v>
      </c>
      <c r="AE273" s="30">
        <v>0</v>
      </c>
      <c r="AF273" s="63">
        <f t="shared" si="55"/>
        <v>18</v>
      </c>
      <c r="AG273" s="34">
        <f t="shared" si="56"/>
        <v>18</v>
      </c>
      <c r="AH273" s="12">
        <f t="shared" si="57"/>
        <v>0</v>
      </c>
      <c r="AI273" s="75">
        <f t="shared" si="58"/>
        <v>18</v>
      </c>
      <c r="AJ273" s="406"/>
      <c r="AK273" s="396"/>
    </row>
    <row r="274" spans="1:37" x14ac:dyDescent="0.2">
      <c r="A274" s="9" t="s">
        <v>122</v>
      </c>
      <c r="B274" s="10" t="s">
        <v>85</v>
      </c>
      <c r="C274" s="10" t="s">
        <v>103</v>
      </c>
      <c r="D274" s="10" t="s">
        <v>781</v>
      </c>
      <c r="E274" s="10" t="s">
        <v>151</v>
      </c>
      <c r="F274" s="10" t="s">
        <v>152</v>
      </c>
      <c r="G274" s="10" t="s">
        <v>153</v>
      </c>
      <c r="H274" s="67">
        <v>6</v>
      </c>
      <c r="I274" s="57">
        <f t="shared" si="61"/>
        <v>18</v>
      </c>
      <c r="J274" s="57">
        <f t="shared" si="62"/>
        <v>18</v>
      </c>
      <c r="K274" s="404" t="s">
        <v>102</v>
      </c>
      <c r="L274" s="57">
        <v>1</v>
      </c>
      <c r="M274" s="57">
        <f>(4.5+$AL$28)*L274</f>
        <v>9</v>
      </c>
      <c r="N274" s="57">
        <v>0</v>
      </c>
      <c r="O274" s="58">
        <v>9</v>
      </c>
      <c r="P274" s="27">
        <v>0</v>
      </c>
      <c r="Q274" s="90">
        <f t="shared" si="65"/>
        <v>5</v>
      </c>
      <c r="R274" s="91">
        <f t="shared" si="66"/>
        <v>5</v>
      </c>
      <c r="S274" s="392">
        <f t="shared" si="59"/>
        <v>5</v>
      </c>
      <c r="T274" s="91">
        <f t="shared" si="60"/>
        <v>5</v>
      </c>
      <c r="U274" s="90">
        <f t="shared" si="63"/>
        <v>10</v>
      </c>
      <c r="V274" s="23">
        <v>20</v>
      </c>
      <c r="W274" s="11">
        <v>1</v>
      </c>
      <c r="X274" s="11">
        <v>0</v>
      </c>
      <c r="Y274" s="12">
        <v>1</v>
      </c>
      <c r="Z274" s="27">
        <v>0</v>
      </c>
      <c r="AA274" s="23">
        <v>0</v>
      </c>
      <c r="AB274" s="11">
        <v>0</v>
      </c>
      <c r="AC274" s="11">
        <v>0</v>
      </c>
      <c r="AD274" s="12">
        <v>0</v>
      </c>
      <c r="AE274" s="30">
        <v>0</v>
      </c>
      <c r="AF274" s="63">
        <f t="shared" si="55"/>
        <v>18</v>
      </c>
      <c r="AG274" s="34">
        <f t="shared" si="56"/>
        <v>18</v>
      </c>
      <c r="AH274" s="12">
        <f t="shared" si="57"/>
        <v>0</v>
      </c>
      <c r="AI274" s="75">
        <f t="shared" si="58"/>
        <v>18</v>
      </c>
      <c r="AJ274" s="406"/>
      <c r="AK274" s="396"/>
    </row>
    <row r="275" spans="1:37" x14ac:dyDescent="0.2">
      <c r="A275" s="9" t="s">
        <v>245</v>
      </c>
      <c r="B275" s="10" t="s">
        <v>85</v>
      </c>
      <c r="C275" s="10" t="s">
        <v>103</v>
      </c>
      <c r="D275" s="10" t="s">
        <v>781</v>
      </c>
      <c r="E275" s="10" t="s">
        <v>271</v>
      </c>
      <c r="F275" s="10" t="s">
        <v>272</v>
      </c>
      <c r="G275" s="10" t="s">
        <v>273</v>
      </c>
      <c r="H275" s="67">
        <v>6</v>
      </c>
      <c r="I275" s="57">
        <f t="shared" si="61"/>
        <v>18</v>
      </c>
      <c r="J275" s="57">
        <f t="shared" si="62"/>
        <v>18</v>
      </c>
      <c r="K275" s="404" t="s">
        <v>102</v>
      </c>
      <c r="L275" s="57">
        <v>1</v>
      </c>
      <c r="M275" s="57">
        <f>(4.5+$AL$28)*L275</f>
        <v>9</v>
      </c>
      <c r="N275" s="57">
        <v>0</v>
      </c>
      <c r="O275" s="58">
        <v>9</v>
      </c>
      <c r="P275" s="27">
        <v>0</v>
      </c>
      <c r="Q275" s="90">
        <f t="shared" si="65"/>
        <v>5</v>
      </c>
      <c r="R275" s="91">
        <f t="shared" si="66"/>
        <v>5</v>
      </c>
      <c r="S275" s="392">
        <f t="shared" si="59"/>
        <v>5</v>
      </c>
      <c r="T275" s="91">
        <f t="shared" si="60"/>
        <v>5</v>
      </c>
      <c r="U275" s="90">
        <f t="shared" si="63"/>
        <v>10</v>
      </c>
      <c r="V275" s="23">
        <v>20</v>
      </c>
      <c r="W275" s="11">
        <v>1</v>
      </c>
      <c r="X275" s="11">
        <v>0</v>
      </c>
      <c r="Y275" s="12">
        <v>1</v>
      </c>
      <c r="Z275" s="27">
        <v>0</v>
      </c>
      <c r="AA275" s="23">
        <v>0</v>
      </c>
      <c r="AB275" s="11">
        <v>0</v>
      </c>
      <c r="AC275" s="11">
        <v>0</v>
      </c>
      <c r="AD275" s="12">
        <v>0</v>
      </c>
      <c r="AE275" s="30">
        <v>0</v>
      </c>
      <c r="AF275" s="63">
        <f t="shared" si="55"/>
        <v>18</v>
      </c>
      <c r="AG275" s="34">
        <f t="shared" si="56"/>
        <v>18</v>
      </c>
      <c r="AH275" s="12">
        <f t="shared" si="57"/>
        <v>0</v>
      </c>
      <c r="AI275" s="75">
        <f t="shared" si="58"/>
        <v>18</v>
      </c>
      <c r="AJ275" s="406"/>
      <c r="AK275" s="396"/>
    </row>
    <row r="276" spans="1:37" x14ac:dyDescent="0.2">
      <c r="A276" s="9" t="s">
        <v>245</v>
      </c>
      <c r="B276" s="10" t="s">
        <v>85</v>
      </c>
      <c r="C276" s="10" t="s">
        <v>103</v>
      </c>
      <c r="D276" s="10" t="s">
        <v>781</v>
      </c>
      <c r="E276" s="10" t="s">
        <v>274</v>
      </c>
      <c r="F276" s="10" t="s">
        <v>275</v>
      </c>
      <c r="G276" s="10" t="s">
        <v>276</v>
      </c>
      <c r="H276" s="67">
        <v>6</v>
      </c>
      <c r="I276" s="57">
        <f t="shared" si="61"/>
        <v>18</v>
      </c>
      <c r="J276" s="57">
        <f t="shared" si="62"/>
        <v>18</v>
      </c>
      <c r="K276" s="404" t="s">
        <v>102</v>
      </c>
      <c r="L276" s="57">
        <v>1</v>
      </c>
      <c r="M276" s="57">
        <f>(4.5+$AL$28)*L276</f>
        <v>9</v>
      </c>
      <c r="N276" s="57">
        <v>0</v>
      </c>
      <c r="O276" s="58">
        <v>9</v>
      </c>
      <c r="P276" s="27">
        <v>0</v>
      </c>
      <c r="Q276" s="90">
        <f t="shared" si="65"/>
        <v>5</v>
      </c>
      <c r="R276" s="91">
        <f t="shared" si="66"/>
        <v>5</v>
      </c>
      <c r="S276" s="392">
        <f t="shared" si="59"/>
        <v>5</v>
      </c>
      <c r="T276" s="91">
        <f t="shared" si="60"/>
        <v>5</v>
      </c>
      <c r="U276" s="90">
        <f t="shared" si="63"/>
        <v>10</v>
      </c>
      <c r="V276" s="23">
        <v>20</v>
      </c>
      <c r="W276" s="11">
        <v>1</v>
      </c>
      <c r="X276" s="11">
        <v>0</v>
      </c>
      <c r="Y276" s="12">
        <v>1</v>
      </c>
      <c r="Z276" s="27">
        <v>0</v>
      </c>
      <c r="AA276" s="23">
        <v>0</v>
      </c>
      <c r="AB276" s="11">
        <v>0</v>
      </c>
      <c r="AC276" s="11">
        <v>0</v>
      </c>
      <c r="AD276" s="12">
        <v>0</v>
      </c>
      <c r="AE276" s="30">
        <v>0</v>
      </c>
      <c r="AF276" s="63">
        <f t="shared" si="55"/>
        <v>18</v>
      </c>
      <c r="AG276" s="34">
        <f t="shared" si="56"/>
        <v>18</v>
      </c>
      <c r="AH276" s="12">
        <f t="shared" si="57"/>
        <v>0</v>
      </c>
      <c r="AI276" s="75">
        <f t="shared" si="58"/>
        <v>18</v>
      </c>
      <c r="AJ276" s="406"/>
      <c r="AK276" s="396"/>
    </row>
    <row r="277" spans="1:37" x14ac:dyDescent="0.2">
      <c r="A277" s="9" t="s">
        <v>122</v>
      </c>
      <c r="B277" s="10" t="s">
        <v>14</v>
      </c>
      <c r="C277" s="10" t="s">
        <v>103</v>
      </c>
      <c r="D277" s="10" t="s">
        <v>781</v>
      </c>
      <c r="E277" s="10" t="s">
        <v>154</v>
      </c>
      <c r="F277" s="10" t="s">
        <v>155</v>
      </c>
      <c r="G277" s="10" t="s">
        <v>156</v>
      </c>
      <c r="H277" s="67">
        <v>6</v>
      </c>
      <c r="I277" s="57">
        <f t="shared" si="61"/>
        <v>22.5</v>
      </c>
      <c r="J277" s="57">
        <f t="shared" si="62"/>
        <v>22.5</v>
      </c>
      <c r="K277" s="404" t="s">
        <v>102</v>
      </c>
      <c r="L277" s="57">
        <v>1</v>
      </c>
      <c r="M277" s="57">
        <f>(9+$AL$28)*L277</f>
        <v>13.5</v>
      </c>
      <c r="N277" s="57">
        <v>0</v>
      </c>
      <c r="O277" s="58">
        <f>4.5*L277</f>
        <v>4.5</v>
      </c>
      <c r="P277" s="27">
        <v>0</v>
      </c>
      <c r="Q277" s="90">
        <f t="shared" si="65"/>
        <v>7.5</v>
      </c>
      <c r="R277" s="91">
        <f t="shared" si="66"/>
        <v>2.5</v>
      </c>
      <c r="S277" s="392">
        <f t="shared" si="59"/>
        <v>7.5</v>
      </c>
      <c r="T277" s="91">
        <f t="shared" si="60"/>
        <v>2.5</v>
      </c>
      <c r="U277" s="90">
        <f t="shared" si="63"/>
        <v>10</v>
      </c>
      <c r="V277" s="23">
        <v>40</v>
      </c>
      <c r="W277" s="11">
        <v>1</v>
      </c>
      <c r="X277" s="11">
        <v>0</v>
      </c>
      <c r="Y277" s="12">
        <v>2</v>
      </c>
      <c r="Z277" s="27">
        <v>0</v>
      </c>
      <c r="AA277" s="23">
        <v>0</v>
      </c>
      <c r="AB277" s="11">
        <v>0</v>
      </c>
      <c r="AC277" s="11">
        <v>0</v>
      </c>
      <c r="AD277" s="12">
        <v>0</v>
      </c>
      <c r="AE277" s="30">
        <v>0</v>
      </c>
      <c r="AF277" s="63">
        <f t="shared" si="55"/>
        <v>22.5</v>
      </c>
      <c r="AG277" s="34">
        <f t="shared" si="56"/>
        <v>22.5</v>
      </c>
      <c r="AH277" s="12">
        <f t="shared" si="57"/>
        <v>0</v>
      </c>
      <c r="AI277" s="75">
        <f t="shared" si="58"/>
        <v>22.5</v>
      </c>
      <c r="AJ277" s="406"/>
      <c r="AK277" s="396"/>
    </row>
    <row r="278" spans="1:37" x14ac:dyDescent="0.2">
      <c r="A278" s="9" t="s">
        <v>425</v>
      </c>
      <c r="B278" s="10" t="s">
        <v>14</v>
      </c>
      <c r="C278" s="10" t="s">
        <v>103</v>
      </c>
      <c r="D278" s="10" t="s">
        <v>781</v>
      </c>
      <c r="E278" s="10" t="s">
        <v>154</v>
      </c>
      <c r="F278" s="10" t="s">
        <v>155</v>
      </c>
      <c r="G278" s="10" t="s">
        <v>156</v>
      </c>
      <c r="H278" s="67">
        <v>6</v>
      </c>
      <c r="I278" s="57">
        <f t="shared" si="61"/>
        <v>0</v>
      </c>
      <c r="J278" s="57">
        <f t="shared" si="62"/>
        <v>0</v>
      </c>
      <c r="K278" s="404" t="s">
        <v>102</v>
      </c>
      <c r="L278" s="57">
        <v>0</v>
      </c>
      <c r="M278" s="57">
        <f>(9+$AL$28)*L278</f>
        <v>0</v>
      </c>
      <c r="N278" s="57">
        <v>1</v>
      </c>
      <c r="O278" s="58">
        <f>4.5*L278</f>
        <v>0</v>
      </c>
      <c r="P278" s="27">
        <v>0</v>
      </c>
      <c r="Q278" s="90">
        <f t="shared" si="65"/>
        <v>0</v>
      </c>
      <c r="R278" s="91">
        <f t="shared" si="66"/>
        <v>0</v>
      </c>
      <c r="S278" s="392">
        <f t="shared" si="59"/>
        <v>0</v>
      </c>
      <c r="T278" s="91">
        <f t="shared" si="60"/>
        <v>0</v>
      </c>
      <c r="U278" s="90">
        <f t="shared" si="63"/>
        <v>0</v>
      </c>
      <c r="V278" s="23">
        <v>40</v>
      </c>
      <c r="W278" s="11">
        <v>1</v>
      </c>
      <c r="X278" s="11">
        <v>0</v>
      </c>
      <c r="Y278" s="12">
        <v>2</v>
      </c>
      <c r="Z278" s="27">
        <v>0</v>
      </c>
      <c r="AA278" s="23">
        <v>0</v>
      </c>
      <c r="AB278" s="11">
        <v>0</v>
      </c>
      <c r="AC278" s="11">
        <v>0</v>
      </c>
      <c r="AD278" s="12">
        <v>0</v>
      </c>
      <c r="AE278" s="30">
        <v>0</v>
      </c>
      <c r="AF278" s="63">
        <f t="shared" si="55"/>
        <v>0</v>
      </c>
      <c r="AG278" s="34">
        <f t="shared" si="56"/>
        <v>0</v>
      </c>
      <c r="AH278" s="12">
        <f t="shared" si="57"/>
        <v>0</v>
      </c>
      <c r="AI278" s="75">
        <f t="shared" si="58"/>
        <v>0</v>
      </c>
      <c r="AJ278" s="406"/>
      <c r="AK278" s="396"/>
    </row>
    <row r="279" spans="1:37" x14ac:dyDescent="0.2">
      <c r="A279" s="9" t="s">
        <v>492</v>
      </c>
      <c r="B279" s="10" t="s">
        <v>14</v>
      </c>
      <c r="C279" s="10" t="s">
        <v>103</v>
      </c>
      <c r="D279" s="10" t="s">
        <v>781</v>
      </c>
      <c r="E279" s="10" t="s">
        <v>494</v>
      </c>
      <c r="F279" s="10" t="s">
        <v>495</v>
      </c>
      <c r="G279" s="10" t="s">
        <v>496</v>
      </c>
      <c r="H279" s="67">
        <v>6</v>
      </c>
      <c r="I279" s="57">
        <f t="shared" si="61"/>
        <v>27</v>
      </c>
      <c r="J279" s="57">
        <f t="shared" si="62"/>
        <v>27</v>
      </c>
      <c r="K279" s="404" t="s">
        <v>102</v>
      </c>
      <c r="L279" s="57">
        <v>1</v>
      </c>
      <c r="M279" s="57">
        <v>9</v>
      </c>
      <c r="N279" s="57">
        <v>0</v>
      </c>
      <c r="O279" s="58">
        <v>9</v>
      </c>
      <c r="P279" s="27">
        <v>0</v>
      </c>
      <c r="Q279" s="90">
        <f t="shared" si="65"/>
        <v>5</v>
      </c>
      <c r="R279" s="91">
        <f t="shared" si="66"/>
        <v>5</v>
      </c>
      <c r="S279" s="392">
        <f t="shared" si="59"/>
        <v>5</v>
      </c>
      <c r="T279" s="91">
        <f t="shared" si="60"/>
        <v>5</v>
      </c>
      <c r="U279" s="90">
        <f t="shared" si="63"/>
        <v>10</v>
      </c>
      <c r="V279" s="23">
        <v>40</v>
      </c>
      <c r="W279" s="11">
        <v>1</v>
      </c>
      <c r="X279" s="11">
        <v>0</v>
      </c>
      <c r="Y279" s="12">
        <v>2</v>
      </c>
      <c r="Z279" s="27">
        <v>0</v>
      </c>
      <c r="AA279" s="23">
        <v>0</v>
      </c>
      <c r="AB279" s="11">
        <v>0</v>
      </c>
      <c r="AC279" s="11">
        <v>0</v>
      </c>
      <c r="AD279" s="12">
        <v>0</v>
      </c>
      <c r="AE279" s="30">
        <v>0</v>
      </c>
      <c r="AF279" s="63">
        <f t="shared" si="55"/>
        <v>27</v>
      </c>
      <c r="AG279" s="34">
        <f t="shared" si="56"/>
        <v>27</v>
      </c>
      <c r="AH279" s="12">
        <f t="shared" si="57"/>
        <v>0</v>
      </c>
      <c r="AI279" s="75">
        <f t="shared" si="58"/>
        <v>27</v>
      </c>
      <c r="AJ279" s="406"/>
      <c r="AK279" s="396"/>
    </row>
    <row r="280" spans="1:37" x14ac:dyDescent="0.2">
      <c r="A280" s="9" t="s">
        <v>334</v>
      </c>
      <c r="B280" s="10" t="s">
        <v>14</v>
      </c>
      <c r="C280" s="10" t="s">
        <v>103</v>
      </c>
      <c r="D280" s="10" t="s">
        <v>781</v>
      </c>
      <c r="E280" s="10" t="s">
        <v>356</v>
      </c>
      <c r="F280" s="10" t="s">
        <v>357</v>
      </c>
      <c r="G280" s="10" t="s">
        <v>358</v>
      </c>
      <c r="H280" s="67">
        <v>6</v>
      </c>
      <c r="I280" s="57">
        <f t="shared" si="61"/>
        <v>7.5</v>
      </c>
      <c r="J280" s="57">
        <f t="shared" si="62"/>
        <v>7.5</v>
      </c>
      <c r="K280" s="404" t="s">
        <v>102</v>
      </c>
      <c r="L280" s="57">
        <f>1/3</f>
        <v>0.33333333333333331</v>
      </c>
      <c r="M280" s="57">
        <f t="shared" ref="M280:M289" si="67">(9+$AL$28)*L280</f>
        <v>4.5</v>
      </c>
      <c r="N280" s="57">
        <v>0</v>
      </c>
      <c r="O280" s="58">
        <f>4.5*L280</f>
        <v>1.5</v>
      </c>
      <c r="P280" s="27">
        <v>0</v>
      </c>
      <c r="Q280" s="90">
        <f t="shared" si="65"/>
        <v>2.5</v>
      </c>
      <c r="R280" s="91">
        <f t="shared" si="66"/>
        <v>0.83333333333333337</v>
      </c>
      <c r="S280" s="392">
        <f t="shared" si="59"/>
        <v>2.5</v>
      </c>
      <c r="T280" s="91">
        <f t="shared" si="60"/>
        <v>0.83333333333333337</v>
      </c>
      <c r="U280" s="90">
        <f t="shared" si="63"/>
        <v>3.3333333333333335</v>
      </c>
      <c r="V280" s="23">
        <v>40</v>
      </c>
      <c r="W280" s="11">
        <v>1</v>
      </c>
      <c r="X280" s="11">
        <v>0</v>
      </c>
      <c r="Y280" s="12">
        <v>2</v>
      </c>
      <c r="Z280" s="27">
        <v>0</v>
      </c>
      <c r="AA280" s="23">
        <v>0</v>
      </c>
      <c r="AB280" s="11">
        <v>0</v>
      </c>
      <c r="AC280" s="11">
        <v>0</v>
      </c>
      <c r="AD280" s="12">
        <v>0</v>
      </c>
      <c r="AE280" s="30">
        <v>0</v>
      </c>
      <c r="AF280" s="63">
        <f t="shared" si="55"/>
        <v>7.5</v>
      </c>
      <c r="AG280" s="34">
        <f t="shared" si="56"/>
        <v>7.5</v>
      </c>
      <c r="AH280" s="12">
        <f t="shared" si="57"/>
        <v>0</v>
      </c>
      <c r="AI280" s="75">
        <f t="shared" si="58"/>
        <v>7.5</v>
      </c>
      <c r="AJ280" s="406"/>
      <c r="AK280" s="396"/>
    </row>
    <row r="281" spans="1:37" x14ac:dyDescent="0.2">
      <c r="A281" s="9" t="s">
        <v>425</v>
      </c>
      <c r="B281" s="10" t="s">
        <v>14</v>
      </c>
      <c r="C281" s="10" t="s">
        <v>103</v>
      </c>
      <c r="D281" s="10" t="s">
        <v>781</v>
      </c>
      <c r="E281" s="10" t="s">
        <v>356</v>
      </c>
      <c r="F281" s="10" t="s">
        <v>357</v>
      </c>
      <c r="G281" s="10" t="s">
        <v>358</v>
      </c>
      <c r="H281" s="67">
        <v>6</v>
      </c>
      <c r="I281" s="57">
        <f t="shared" si="61"/>
        <v>15</v>
      </c>
      <c r="J281" s="57">
        <f t="shared" si="62"/>
        <v>15</v>
      </c>
      <c r="K281" s="404" t="s">
        <v>102</v>
      </c>
      <c r="L281" s="57">
        <f>2/3</f>
        <v>0.66666666666666663</v>
      </c>
      <c r="M281" s="57">
        <f t="shared" si="67"/>
        <v>9</v>
      </c>
      <c r="N281" s="57">
        <v>0</v>
      </c>
      <c r="O281" s="58">
        <f>4.5*L281</f>
        <v>3</v>
      </c>
      <c r="P281" s="27">
        <v>0</v>
      </c>
      <c r="Q281" s="90">
        <f t="shared" si="65"/>
        <v>5</v>
      </c>
      <c r="R281" s="91">
        <f t="shared" si="66"/>
        <v>1.6666666666666667</v>
      </c>
      <c r="S281" s="392">
        <f t="shared" si="59"/>
        <v>5</v>
      </c>
      <c r="T281" s="91">
        <f t="shared" si="60"/>
        <v>1.6666666666666667</v>
      </c>
      <c r="U281" s="90">
        <f t="shared" si="63"/>
        <v>6.666666666666667</v>
      </c>
      <c r="V281" s="23">
        <v>40</v>
      </c>
      <c r="W281" s="11">
        <v>1</v>
      </c>
      <c r="X281" s="11">
        <v>0</v>
      </c>
      <c r="Y281" s="12">
        <v>2</v>
      </c>
      <c r="Z281" s="27">
        <v>0</v>
      </c>
      <c r="AA281" s="23">
        <v>0</v>
      </c>
      <c r="AB281" s="11">
        <v>0</v>
      </c>
      <c r="AC281" s="11">
        <v>0</v>
      </c>
      <c r="AD281" s="12">
        <v>0</v>
      </c>
      <c r="AE281" s="30">
        <v>0</v>
      </c>
      <c r="AF281" s="63">
        <f t="shared" si="55"/>
        <v>15</v>
      </c>
      <c r="AG281" s="34">
        <f t="shared" si="56"/>
        <v>15</v>
      </c>
      <c r="AH281" s="12">
        <f t="shared" si="57"/>
        <v>0</v>
      </c>
      <c r="AI281" s="75">
        <f t="shared" si="58"/>
        <v>15</v>
      </c>
      <c r="AJ281" s="406"/>
      <c r="AK281" s="396"/>
    </row>
    <row r="282" spans="1:37" x14ac:dyDescent="0.2">
      <c r="A282" s="9" t="s">
        <v>79</v>
      </c>
      <c r="B282" s="10" t="s">
        <v>14</v>
      </c>
      <c r="C282" s="10" t="s">
        <v>103</v>
      </c>
      <c r="D282" s="10" t="s">
        <v>781</v>
      </c>
      <c r="E282" s="10" t="s">
        <v>116</v>
      </c>
      <c r="F282" s="10" t="s">
        <v>117</v>
      </c>
      <c r="G282" s="10" t="s">
        <v>118</v>
      </c>
      <c r="H282" s="67">
        <v>6</v>
      </c>
      <c r="I282" s="57">
        <f t="shared" si="61"/>
        <v>22.5</v>
      </c>
      <c r="J282" s="57">
        <f t="shared" si="62"/>
        <v>22.5</v>
      </c>
      <c r="K282" s="404" t="s">
        <v>102</v>
      </c>
      <c r="L282" s="57">
        <v>1</v>
      </c>
      <c r="M282" s="57">
        <f t="shared" si="67"/>
        <v>13.5</v>
      </c>
      <c r="N282" s="57">
        <v>0</v>
      </c>
      <c r="O282" s="58">
        <v>4.5</v>
      </c>
      <c r="P282" s="27">
        <v>0</v>
      </c>
      <c r="Q282" s="90">
        <f t="shared" si="65"/>
        <v>7.5</v>
      </c>
      <c r="R282" s="91">
        <f t="shared" si="66"/>
        <v>2.5</v>
      </c>
      <c r="S282" s="392">
        <f t="shared" si="59"/>
        <v>7.5</v>
      </c>
      <c r="T282" s="91">
        <f t="shared" si="60"/>
        <v>2.5</v>
      </c>
      <c r="U282" s="90">
        <f t="shared" si="63"/>
        <v>10</v>
      </c>
      <c r="V282" s="23">
        <v>40</v>
      </c>
      <c r="W282" s="11">
        <v>1</v>
      </c>
      <c r="X282" s="11">
        <v>0</v>
      </c>
      <c r="Y282" s="12">
        <v>2</v>
      </c>
      <c r="Z282" s="27">
        <v>0</v>
      </c>
      <c r="AA282" s="23">
        <v>0</v>
      </c>
      <c r="AB282" s="11">
        <v>0</v>
      </c>
      <c r="AC282" s="11">
        <v>0</v>
      </c>
      <c r="AD282" s="12">
        <v>0</v>
      </c>
      <c r="AE282" s="30">
        <v>0</v>
      </c>
      <c r="AF282" s="63">
        <f t="shared" si="55"/>
        <v>22.5</v>
      </c>
      <c r="AG282" s="34">
        <f t="shared" si="56"/>
        <v>22.5</v>
      </c>
      <c r="AH282" s="12">
        <f t="shared" si="57"/>
        <v>0</v>
      </c>
      <c r="AI282" s="75">
        <f t="shared" si="58"/>
        <v>22.5</v>
      </c>
      <c r="AJ282" s="406"/>
      <c r="AK282" s="396"/>
    </row>
    <row r="283" spans="1:37" x14ac:dyDescent="0.2">
      <c r="A283" s="9" t="s">
        <v>79</v>
      </c>
      <c r="B283" s="10" t="s">
        <v>14</v>
      </c>
      <c r="C283" s="10" t="s">
        <v>103</v>
      </c>
      <c r="D283" s="10" t="s">
        <v>781</v>
      </c>
      <c r="E283" s="10" t="s">
        <v>119</v>
      </c>
      <c r="F283" s="10" t="s">
        <v>120</v>
      </c>
      <c r="G283" s="10" t="s">
        <v>121</v>
      </c>
      <c r="H283" s="67">
        <v>6</v>
      </c>
      <c r="I283" s="57">
        <f t="shared" si="61"/>
        <v>18</v>
      </c>
      <c r="J283" s="57">
        <f t="shared" si="62"/>
        <v>18</v>
      </c>
      <c r="K283" s="404" t="s">
        <v>102</v>
      </c>
      <c r="L283" s="57">
        <f>2/3</f>
        <v>0.66666666666666663</v>
      </c>
      <c r="M283" s="57">
        <f t="shared" si="67"/>
        <v>9</v>
      </c>
      <c r="N283" s="57">
        <v>0</v>
      </c>
      <c r="O283" s="58">
        <f>4.5*L283</f>
        <v>3</v>
      </c>
      <c r="P283" s="27">
        <v>0</v>
      </c>
      <c r="Q283" s="90">
        <f t="shared" si="65"/>
        <v>5</v>
      </c>
      <c r="R283" s="91">
        <f t="shared" si="66"/>
        <v>1.6666666666666667</v>
      </c>
      <c r="S283" s="392">
        <f t="shared" si="59"/>
        <v>5</v>
      </c>
      <c r="T283" s="91">
        <f t="shared" si="60"/>
        <v>1.6666666666666667</v>
      </c>
      <c r="U283" s="90">
        <f t="shared" si="63"/>
        <v>6.666666666666667</v>
      </c>
      <c r="V283" s="23">
        <v>60</v>
      </c>
      <c r="W283" s="11">
        <v>1</v>
      </c>
      <c r="X283" s="11">
        <v>0</v>
      </c>
      <c r="Y283" s="12">
        <v>3</v>
      </c>
      <c r="Z283" s="27">
        <v>0</v>
      </c>
      <c r="AA283" s="23">
        <v>0</v>
      </c>
      <c r="AB283" s="11">
        <v>0</v>
      </c>
      <c r="AC283" s="11">
        <v>0</v>
      </c>
      <c r="AD283" s="12">
        <v>0</v>
      </c>
      <c r="AE283" s="30">
        <v>0</v>
      </c>
      <c r="AF283" s="63">
        <f t="shared" si="55"/>
        <v>18</v>
      </c>
      <c r="AG283" s="34">
        <f t="shared" si="56"/>
        <v>18</v>
      </c>
      <c r="AH283" s="12">
        <f t="shared" si="57"/>
        <v>0</v>
      </c>
      <c r="AI283" s="75">
        <f t="shared" si="58"/>
        <v>18</v>
      </c>
      <c r="AJ283" s="406"/>
      <c r="AK283" s="396"/>
    </row>
    <row r="284" spans="1:37" x14ac:dyDescent="0.2">
      <c r="A284" s="9" t="s">
        <v>334</v>
      </c>
      <c r="B284" s="10" t="s">
        <v>14</v>
      </c>
      <c r="C284" s="10" t="s">
        <v>103</v>
      </c>
      <c r="D284" s="10" t="s">
        <v>781</v>
      </c>
      <c r="E284" s="10" t="s">
        <v>119</v>
      </c>
      <c r="F284" s="10" t="s">
        <v>120</v>
      </c>
      <c r="G284" s="10" t="s">
        <v>121</v>
      </c>
      <c r="H284" s="67">
        <v>6</v>
      </c>
      <c r="I284" s="57">
        <f t="shared" si="61"/>
        <v>9</v>
      </c>
      <c r="J284" s="57">
        <f t="shared" si="62"/>
        <v>9</v>
      </c>
      <c r="K284" s="404" t="s">
        <v>102</v>
      </c>
      <c r="L284" s="57">
        <f>1/3</f>
        <v>0.33333333333333331</v>
      </c>
      <c r="M284" s="57">
        <f t="shared" si="67"/>
        <v>4.5</v>
      </c>
      <c r="N284" s="57">
        <v>0</v>
      </c>
      <c r="O284" s="58">
        <f>4.5*L284</f>
        <v>1.5</v>
      </c>
      <c r="P284" s="27">
        <v>0</v>
      </c>
      <c r="Q284" s="90">
        <f t="shared" si="65"/>
        <v>2.5</v>
      </c>
      <c r="R284" s="91">
        <f t="shared" si="66"/>
        <v>0.83333333333333337</v>
      </c>
      <c r="S284" s="392">
        <f t="shared" si="59"/>
        <v>2.5</v>
      </c>
      <c r="T284" s="91">
        <f t="shared" si="60"/>
        <v>0.83333333333333337</v>
      </c>
      <c r="U284" s="90">
        <f t="shared" si="63"/>
        <v>3.3333333333333335</v>
      </c>
      <c r="V284" s="23">
        <v>60</v>
      </c>
      <c r="W284" s="11">
        <v>1</v>
      </c>
      <c r="X284" s="11">
        <v>0</v>
      </c>
      <c r="Y284" s="12">
        <v>3</v>
      </c>
      <c r="Z284" s="27">
        <v>0</v>
      </c>
      <c r="AA284" s="23">
        <v>0</v>
      </c>
      <c r="AB284" s="11">
        <v>0</v>
      </c>
      <c r="AC284" s="11">
        <v>0</v>
      </c>
      <c r="AD284" s="12">
        <v>0</v>
      </c>
      <c r="AE284" s="30">
        <v>0</v>
      </c>
      <c r="AF284" s="63">
        <f t="shared" si="55"/>
        <v>9</v>
      </c>
      <c r="AG284" s="34">
        <f t="shared" si="56"/>
        <v>9</v>
      </c>
      <c r="AH284" s="12">
        <f t="shared" si="57"/>
        <v>0</v>
      </c>
      <c r="AI284" s="75">
        <f t="shared" si="58"/>
        <v>9</v>
      </c>
      <c r="AJ284" s="406"/>
      <c r="AK284" s="396"/>
    </row>
    <row r="285" spans="1:37" x14ac:dyDescent="0.2">
      <c r="A285" s="103" t="s">
        <v>648</v>
      </c>
      <c r="B285" s="10" t="s">
        <v>14</v>
      </c>
      <c r="C285" s="10" t="s">
        <v>103</v>
      </c>
      <c r="D285" s="10" t="s">
        <v>781</v>
      </c>
      <c r="E285" s="10" t="s">
        <v>437</v>
      </c>
      <c r="F285" s="10" t="s">
        <v>438</v>
      </c>
      <c r="G285" s="10" t="s">
        <v>439</v>
      </c>
      <c r="H285" s="67">
        <v>6</v>
      </c>
      <c r="I285" s="57">
        <f t="shared" si="61"/>
        <v>5.4</v>
      </c>
      <c r="J285" s="57">
        <f t="shared" si="62"/>
        <v>5.4</v>
      </c>
      <c r="K285" s="404" t="s">
        <v>37</v>
      </c>
      <c r="L285" s="57">
        <v>1</v>
      </c>
      <c r="M285" s="57">
        <f t="shared" si="67"/>
        <v>13.5</v>
      </c>
      <c r="N285" s="57">
        <v>0</v>
      </c>
      <c r="O285" s="58">
        <v>4.5</v>
      </c>
      <c r="P285" s="27">
        <v>0</v>
      </c>
      <c r="Q285" s="90">
        <f t="shared" si="65"/>
        <v>7.5</v>
      </c>
      <c r="R285" s="91">
        <f t="shared" si="66"/>
        <v>2.5</v>
      </c>
      <c r="S285" s="392">
        <f t="shared" si="59"/>
        <v>7.5</v>
      </c>
      <c r="T285" s="91">
        <f t="shared" si="60"/>
        <v>2.5</v>
      </c>
      <c r="U285" s="90">
        <f t="shared" si="63"/>
        <v>10</v>
      </c>
      <c r="V285" s="23">
        <v>12</v>
      </c>
      <c r="W285" s="11">
        <v>0.2</v>
      </c>
      <c r="X285" s="11">
        <v>0</v>
      </c>
      <c r="Y285" s="12">
        <v>0.6</v>
      </c>
      <c r="Z285" s="27">
        <v>0</v>
      </c>
      <c r="AA285" s="23">
        <v>0</v>
      </c>
      <c r="AB285" s="11">
        <v>0</v>
      </c>
      <c r="AC285" s="11">
        <v>0</v>
      </c>
      <c r="AD285" s="12">
        <v>0</v>
      </c>
      <c r="AE285" s="30">
        <v>0</v>
      </c>
      <c r="AF285" s="63">
        <f t="shared" si="55"/>
        <v>5.4</v>
      </c>
      <c r="AG285" s="34">
        <f t="shared" si="56"/>
        <v>5.4</v>
      </c>
      <c r="AH285" s="12">
        <f t="shared" si="57"/>
        <v>0</v>
      </c>
      <c r="AI285" s="75">
        <f t="shared" si="58"/>
        <v>5.4</v>
      </c>
      <c r="AJ285" s="406"/>
      <c r="AK285" s="396"/>
    </row>
    <row r="286" spans="1:37" x14ac:dyDescent="0.2">
      <c r="A286" s="103" t="s">
        <v>648</v>
      </c>
      <c r="B286" s="10" t="s">
        <v>80</v>
      </c>
      <c r="C286" s="10" t="s">
        <v>103</v>
      </c>
      <c r="D286" s="10" t="s">
        <v>781</v>
      </c>
      <c r="E286" s="10" t="s">
        <v>437</v>
      </c>
      <c r="F286" s="10" t="s">
        <v>438</v>
      </c>
      <c r="G286" s="10" t="s">
        <v>439</v>
      </c>
      <c r="H286" s="67">
        <v>6</v>
      </c>
      <c r="I286" s="57">
        <f t="shared" si="61"/>
        <v>5.4</v>
      </c>
      <c r="J286" s="57">
        <f t="shared" si="62"/>
        <v>5.4</v>
      </c>
      <c r="K286" s="404" t="s">
        <v>37</v>
      </c>
      <c r="L286" s="57">
        <v>1</v>
      </c>
      <c r="M286" s="57">
        <f t="shared" si="67"/>
        <v>13.5</v>
      </c>
      <c r="N286" s="57">
        <v>0</v>
      </c>
      <c r="O286" s="58">
        <v>4.5</v>
      </c>
      <c r="P286" s="27">
        <v>0</v>
      </c>
      <c r="Q286" s="90">
        <f t="shared" si="65"/>
        <v>7.5</v>
      </c>
      <c r="R286" s="91">
        <f t="shared" si="66"/>
        <v>2.5</v>
      </c>
      <c r="S286" s="392">
        <f t="shared" si="59"/>
        <v>7.5</v>
      </c>
      <c r="T286" s="91">
        <f t="shared" si="60"/>
        <v>2.5</v>
      </c>
      <c r="U286" s="90">
        <f t="shared" si="63"/>
        <v>10</v>
      </c>
      <c r="V286" s="23">
        <v>12</v>
      </c>
      <c r="W286" s="11">
        <v>0.2</v>
      </c>
      <c r="X286" s="11">
        <v>0</v>
      </c>
      <c r="Y286" s="12">
        <v>0.6</v>
      </c>
      <c r="Z286" s="27">
        <v>0</v>
      </c>
      <c r="AA286" s="23">
        <v>0</v>
      </c>
      <c r="AB286" s="11">
        <v>0</v>
      </c>
      <c r="AC286" s="11">
        <v>0</v>
      </c>
      <c r="AD286" s="12">
        <v>0</v>
      </c>
      <c r="AE286" s="30">
        <v>0</v>
      </c>
      <c r="AF286" s="63">
        <f t="shared" si="55"/>
        <v>5.4</v>
      </c>
      <c r="AG286" s="34">
        <f t="shared" si="56"/>
        <v>5.4</v>
      </c>
      <c r="AH286" s="12">
        <f t="shared" si="57"/>
        <v>0</v>
      </c>
      <c r="AI286" s="75">
        <f t="shared" si="58"/>
        <v>5.4</v>
      </c>
      <c r="AJ286" s="406"/>
      <c r="AK286" s="396"/>
    </row>
    <row r="287" spans="1:37" x14ac:dyDescent="0.2">
      <c r="A287" s="103" t="s">
        <v>648</v>
      </c>
      <c r="B287" s="10" t="s">
        <v>39</v>
      </c>
      <c r="C287" s="10" t="s">
        <v>103</v>
      </c>
      <c r="D287" s="10" t="s">
        <v>781</v>
      </c>
      <c r="E287" s="10" t="s">
        <v>437</v>
      </c>
      <c r="F287" s="10" t="s">
        <v>438</v>
      </c>
      <c r="G287" s="10" t="s">
        <v>439</v>
      </c>
      <c r="H287" s="67">
        <v>6</v>
      </c>
      <c r="I287" s="57">
        <f t="shared" si="61"/>
        <v>5.4</v>
      </c>
      <c r="J287" s="57">
        <f t="shared" si="62"/>
        <v>5.4</v>
      </c>
      <c r="K287" s="404" t="s">
        <v>37</v>
      </c>
      <c r="L287" s="57">
        <v>1</v>
      </c>
      <c r="M287" s="57">
        <f t="shared" si="67"/>
        <v>13.5</v>
      </c>
      <c r="N287" s="57">
        <v>0</v>
      </c>
      <c r="O287" s="58">
        <v>4.5</v>
      </c>
      <c r="P287" s="27">
        <v>0</v>
      </c>
      <c r="Q287" s="90">
        <f t="shared" si="65"/>
        <v>7.5</v>
      </c>
      <c r="R287" s="91">
        <f t="shared" si="66"/>
        <v>2.5</v>
      </c>
      <c r="S287" s="392">
        <f t="shared" si="59"/>
        <v>7.5</v>
      </c>
      <c r="T287" s="91">
        <f t="shared" si="60"/>
        <v>2.5</v>
      </c>
      <c r="U287" s="90">
        <f t="shared" si="63"/>
        <v>10</v>
      </c>
      <c r="V287" s="23">
        <v>12</v>
      </c>
      <c r="W287" s="11">
        <v>0.2</v>
      </c>
      <c r="X287" s="11">
        <v>0</v>
      </c>
      <c r="Y287" s="12">
        <v>0.6</v>
      </c>
      <c r="Z287" s="27">
        <v>0</v>
      </c>
      <c r="AA287" s="23">
        <v>0</v>
      </c>
      <c r="AB287" s="11">
        <v>0</v>
      </c>
      <c r="AC287" s="11">
        <v>0</v>
      </c>
      <c r="AD287" s="12">
        <v>0</v>
      </c>
      <c r="AE287" s="30">
        <v>0</v>
      </c>
      <c r="AF287" s="63">
        <f t="shared" si="55"/>
        <v>5.4</v>
      </c>
      <c r="AG287" s="34">
        <f t="shared" si="56"/>
        <v>5.4</v>
      </c>
      <c r="AH287" s="12">
        <f t="shared" si="57"/>
        <v>0</v>
      </c>
      <c r="AI287" s="75">
        <f t="shared" si="58"/>
        <v>5.4</v>
      </c>
      <c r="AJ287" s="406"/>
      <c r="AK287" s="396"/>
    </row>
    <row r="288" spans="1:37" x14ac:dyDescent="0.2">
      <c r="A288" s="103" t="s">
        <v>648</v>
      </c>
      <c r="B288" s="10" t="s">
        <v>85</v>
      </c>
      <c r="C288" s="10" t="s">
        <v>103</v>
      </c>
      <c r="D288" s="10" t="s">
        <v>781</v>
      </c>
      <c r="E288" s="10" t="s">
        <v>437</v>
      </c>
      <c r="F288" s="10" t="s">
        <v>438</v>
      </c>
      <c r="G288" s="10" t="s">
        <v>439</v>
      </c>
      <c r="H288" s="67">
        <v>6</v>
      </c>
      <c r="I288" s="57">
        <f t="shared" si="61"/>
        <v>5.4</v>
      </c>
      <c r="J288" s="57">
        <f t="shared" si="62"/>
        <v>5.4</v>
      </c>
      <c r="K288" s="404" t="s">
        <v>37</v>
      </c>
      <c r="L288" s="57">
        <v>1</v>
      </c>
      <c r="M288" s="57">
        <f t="shared" si="67"/>
        <v>13.5</v>
      </c>
      <c r="N288" s="57">
        <v>0</v>
      </c>
      <c r="O288" s="58">
        <v>4.5</v>
      </c>
      <c r="P288" s="27">
        <v>0</v>
      </c>
      <c r="Q288" s="90">
        <f t="shared" si="65"/>
        <v>7.5</v>
      </c>
      <c r="R288" s="91">
        <f t="shared" si="66"/>
        <v>2.5</v>
      </c>
      <c r="S288" s="392">
        <f t="shared" si="59"/>
        <v>7.5</v>
      </c>
      <c r="T288" s="91">
        <f t="shared" si="60"/>
        <v>2.5</v>
      </c>
      <c r="U288" s="90">
        <f t="shared" si="63"/>
        <v>10</v>
      </c>
      <c r="V288" s="23">
        <v>12</v>
      </c>
      <c r="W288" s="11">
        <v>0.2</v>
      </c>
      <c r="X288" s="11">
        <v>0</v>
      </c>
      <c r="Y288" s="12">
        <v>0.6</v>
      </c>
      <c r="Z288" s="27">
        <v>0</v>
      </c>
      <c r="AA288" s="23">
        <v>0</v>
      </c>
      <c r="AB288" s="11">
        <v>0</v>
      </c>
      <c r="AC288" s="11">
        <v>0</v>
      </c>
      <c r="AD288" s="12">
        <v>0</v>
      </c>
      <c r="AE288" s="30">
        <v>0</v>
      </c>
      <c r="AF288" s="63">
        <f t="shared" si="55"/>
        <v>5.4</v>
      </c>
      <c r="AG288" s="34">
        <f t="shared" si="56"/>
        <v>5.4</v>
      </c>
      <c r="AH288" s="12">
        <f t="shared" si="57"/>
        <v>0</v>
      </c>
      <c r="AI288" s="75">
        <f t="shared" si="58"/>
        <v>5.4</v>
      </c>
      <c r="AJ288" s="406"/>
      <c r="AK288" s="396"/>
    </row>
    <row r="289" spans="1:39" x14ac:dyDescent="0.2">
      <c r="A289" s="103" t="s">
        <v>648</v>
      </c>
      <c r="B289" s="10" t="s">
        <v>8</v>
      </c>
      <c r="C289" s="10" t="s">
        <v>103</v>
      </c>
      <c r="D289" s="10" t="s">
        <v>781</v>
      </c>
      <c r="E289" s="10" t="s">
        <v>437</v>
      </c>
      <c r="F289" s="10" t="s">
        <v>438</v>
      </c>
      <c r="G289" s="10" t="s">
        <v>439</v>
      </c>
      <c r="H289" s="67">
        <v>6</v>
      </c>
      <c r="I289" s="57">
        <f t="shared" si="61"/>
        <v>5.4</v>
      </c>
      <c r="J289" s="57">
        <f t="shared" si="62"/>
        <v>5.4</v>
      </c>
      <c r="K289" s="404" t="s">
        <v>37</v>
      </c>
      <c r="L289" s="57">
        <v>1</v>
      </c>
      <c r="M289" s="57">
        <f t="shared" si="67"/>
        <v>13.5</v>
      </c>
      <c r="N289" s="57">
        <v>0</v>
      </c>
      <c r="O289" s="58">
        <v>4.5</v>
      </c>
      <c r="P289" s="27">
        <v>0</v>
      </c>
      <c r="Q289" s="90">
        <f t="shared" si="65"/>
        <v>7.5</v>
      </c>
      <c r="R289" s="91">
        <f t="shared" si="66"/>
        <v>2.5</v>
      </c>
      <c r="S289" s="392">
        <f t="shared" si="59"/>
        <v>7.5</v>
      </c>
      <c r="T289" s="91">
        <f t="shared" si="60"/>
        <v>2.5</v>
      </c>
      <c r="U289" s="90">
        <f t="shared" si="63"/>
        <v>10</v>
      </c>
      <c r="V289" s="23">
        <v>12</v>
      </c>
      <c r="W289" s="11">
        <v>0.2</v>
      </c>
      <c r="X289" s="11">
        <v>0</v>
      </c>
      <c r="Y289" s="12">
        <v>0.6</v>
      </c>
      <c r="Z289" s="27">
        <v>0</v>
      </c>
      <c r="AA289" s="23">
        <v>0</v>
      </c>
      <c r="AB289" s="11">
        <v>0</v>
      </c>
      <c r="AC289" s="11">
        <v>0</v>
      </c>
      <c r="AD289" s="12">
        <v>0</v>
      </c>
      <c r="AE289" s="30">
        <v>0</v>
      </c>
      <c r="AF289" s="63">
        <f t="shared" si="55"/>
        <v>5.4</v>
      </c>
      <c r="AG289" s="34">
        <f t="shared" si="56"/>
        <v>5.4</v>
      </c>
      <c r="AH289" s="12">
        <f t="shared" si="57"/>
        <v>0</v>
      </c>
      <c r="AI289" s="75">
        <f t="shared" si="58"/>
        <v>5.4</v>
      </c>
      <c r="AJ289" s="406"/>
      <c r="AK289" s="396"/>
    </row>
    <row r="290" spans="1:39" x14ac:dyDescent="0.2">
      <c r="A290" s="103" t="s">
        <v>648</v>
      </c>
      <c r="B290" s="10" t="s">
        <v>14</v>
      </c>
      <c r="C290" s="10" t="s">
        <v>103</v>
      </c>
      <c r="D290" s="10" t="s">
        <v>781</v>
      </c>
      <c r="E290" s="10" t="s">
        <v>440</v>
      </c>
      <c r="F290" s="10" t="s">
        <v>441</v>
      </c>
      <c r="G290" s="10" t="s">
        <v>442</v>
      </c>
      <c r="H290" s="67">
        <v>6</v>
      </c>
      <c r="I290" s="57">
        <f t="shared" si="61"/>
        <v>10.799999999999999</v>
      </c>
      <c r="J290" s="57">
        <f t="shared" si="62"/>
        <v>10.8</v>
      </c>
      <c r="K290" s="404" t="s">
        <v>37</v>
      </c>
      <c r="L290" s="57">
        <v>1</v>
      </c>
      <c r="M290" s="57">
        <v>0</v>
      </c>
      <c r="N290" s="57">
        <v>0</v>
      </c>
      <c r="O290" s="58">
        <f>13.5+$AL$28</f>
        <v>18</v>
      </c>
      <c r="P290" s="27">
        <v>0</v>
      </c>
      <c r="Q290" s="90">
        <f t="shared" si="65"/>
        <v>0</v>
      </c>
      <c r="R290" s="91">
        <f t="shared" si="66"/>
        <v>10</v>
      </c>
      <c r="S290" s="392">
        <f t="shared" si="59"/>
        <v>0</v>
      </c>
      <c r="T290" s="91">
        <f t="shared" si="60"/>
        <v>10</v>
      </c>
      <c r="U290" s="90">
        <f t="shared" si="63"/>
        <v>10</v>
      </c>
      <c r="V290" s="23">
        <v>12</v>
      </c>
      <c r="W290" s="11">
        <v>0</v>
      </c>
      <c r="X290" s="11">
        <v>0</v>
      </c>
      <c r="Y290" s="12">
        <v>0.6</v>
      </c>
      <c r="Z290" s="27">
        <v>0</v>
      </c>
      <c r="AA290" s="23">
        <v>0</v>
      </c>
      <c r="AB290" s="11">
        <v>0</v>
      </c>
      <c r="AC290" s="11">
        <v>0</v>
      </c>
      <c r="AD290" s="12">
        <v>0</v>
      </c>
      <c r="AE290" s="30">
        <v>0</v>
      </c>
      <c r="AF290" s="63">
        <f t="shared" si="55"/>
        <v>10.799999999999999</v>
      </c>
      <c r="AG290" s="34">
        <f t="shared" si="56"/>
        <v>10.799999999999999</v>
      </c>
      <c r="AH290" s="12">
        <f t="shared" si="57"/>
        <v>0</v>
      </c>
      <c r="AI290" s="75">
        <f t="shared" si="58"/>
        <v>10.799999999999999</v>
      </c>
      <c r="AJ290" s="406"/>
      <c r="AK290" s="396"/>
    </row>
    <row r="291" spans="1:39" x14ac:dyDescent="0.2">
      <c r="A291" s="103" t="s">
        <v>648</v>
      </c>
      <c r="B291" s="10" t="s">
        <v>80</v>
      </c>
      <c r="C291" s="10" t="s">
        <v>103</v>
      </c>
      <c r="D291" s="10" t="s">
        <v>781</v>
      </c>
      <c r="E291" s="10" t="s">
        <v>440</v>
      </c>
      <c r="F291" s="10" t="s">
        <v>441</v>
      </c>
      <c r="G291" s="10" t="s">
        <v>442</v>
      </c>
      <c r="H291" s="67">
        <v>6</v>
      </c>
      <c r="I291" s="57">
        <f t="shared" si="61"/>
        <v>10.799999999999999</v>
      </c>
      <c r="J291" s="57">
        <f t="shared" si="62"/>
        <v>10.8</v>
      </c>
      <c r="K291" s="404" t="s">
        <v>37</v>
      </c>
      <c r="L291" s="57">
        <v>1</v>
      </c>
      <c r="M291" s="57">
        <v>0</v>
      </c>
      <c r="N291" s="57">
        <v>0</v>
      </c>
      <c r="O291" s="58">
        <f>13.5+$AL$28</f>
        <v>18</v>
      </c>
      <c r="P291" s="27">
        <v>0</v>
      </c>
      <c r="Q291" s="90">
        <f t="shared" si="65"/>
        <v>0</v>
      </c>
      <c r="R291" s="91">
        <f t="shared" si="66"/>
        <v>10</v>
      </c>
      <c r="S291" s="392">
        <f t="shared" si="59"/>
        <v>0</v>
      </c>
      <c r="T291" s="91">
        <f t="shared" si="60"/>
        <v>10</v>
      </c>
      <c r="U291" s="90">
        <f t="shared" si="63"/>
        <v>10</v>
      </c>
      <c r="V291" s="23">
        <v>12</v>
      </c>
      <c r="W291" s="11">
        <v>0</v>
      </c>
      <c r="X291" s="11">
        <v>0</v>
      </c>
      <c r="Y291" s="12">
        <v>0.6</v>
      </c>
      <c r="Z291" s="27">
        <v>0</v>
      </c>
      <c r="AA291" s="23">
        <v>0</v>
      </c>
      <c r="AB291" s="11">
        <v>0</v>
      </c>
      <c r="AC291" s="11">
        <v>0</v>
      </c>
      <c r="AD291" s="12">
        <v>0</v>
      </c>
      <c r="AE291" s="30">
        <v>0</v>
      </c>
      <c r="AF291" s="63">
        <f t="shared" si="55"/>
        <v>10.799999999999999</v>
      </c>
      <c r="AG291" s="34">
        <f t="shared" si="56"/>
        <v>10.799999999999999</v>
      </c>
      <c r="AH291" s="12">
        <f t="shared" si="57"/>
        <v>0</v>
      </c>
      <c r="AI291" s="75">
        <f t="shared" si="58"/>
        <v>10.799999999999999</v>
      </c>
      <c r="AJ291" s="406"/>
      <c r="AK291" s="396"/>
    </row>
    <row r="292" spans="1:39" x14ac:dyDescent="0.2">
      <c r="A292" s="103" t="s">
        <v>648</v>
      </c>
      <c r="B292" s="10" t="s">
        <v>39</v>
      </c>
      <c r="C292" s="10" t="s">
        <v>103</v>
      </c>
      <c r="D292" s="10" t="s">
        <v>781</v>
      </c>
      <c r="E292" s="10" t="s">
        <v>440</v>
      </c>
      <c r="F292" s="10" t="s">
        <v>441</v>
      </c>
      <c r="G292" s="10" t="s">
        <v>442</v>
      </c>
      <c r="H292" s="67">
        <v>6</v>
      </c>
      <c r="I292" s="57">
        <f t="shared" si="61"/>
        <v>10.799999999999999</v>
      </c>
      <c r="J292" s="57">
        <f t="shared" si="62"/>
        <v>10.8</v>
      </c>
      <c r="K292" s="404" t="s">
        <v>37</v>
      </c>
      <c r="L292" s="57">
        <v>1</v>
      </c>
      <c r="M292" s="57">
        <v>0</v>
      </c>
      <c r="N292" s="57">
        <v>0</v>
      </c>
      <c r="O292" s="58">
        <f>13.5+$AL$28</f>
        <v>18</v>
      </c>
      <c r="P292" s="27">
        <v>0</v>
      </c>
      <c r="Q292" s="90">
        <f t="shared" si="65"/>
        <v>0</v>
      </c>
      <c r="R292" s="91">
        <f t="shared" si="66"/>
        <v>10</v>
      </c>
      <c r="S292" s="392">
        <f t="shared" si="59"/>
        <v>0</v>
      </c>
      <c r="T292" s="91">
        <f t="shared" si="60"/>
        <v>10</v>
      </c>
      <c r="U292" s="90">
        <f t="shared" si="63"/>
        <v>10</v>
      </c>
      <c r="V292" s="23">
        <v>12</v>
      </c>
      <c r="W292" s="11">
        <v>0</v>
      </c>
      <c r="X292" s="11">
        <v>0</v>
      </c>
      <c r="Y292" s="12">
        <v>0.6</v>
      </c>
      <c r="Z292" s="27">
        <v>0</v>
      </c>
      <c r="AA292" s="23">
        <v>0</v>
      </c>
      <c r="AB292" s="11">
        <v>0</v>
      </c>
      <c r="AC292" s="11">
        <v>0</v>
      </c>
      <c r="AD292" s="12">
        <v>0</v>
      </c>
      <c r="AE292" s="30">
        <v>0</v>
      </c>
      <c r="AF292" s="63">
        <f t="shared" si="55"/>
        <v>10.799999999999999</v>
      </c>
      <c r="AG292" s="34">
        <f t="shared" si="56"/>
        <v>10.799999999999999</v>
      </c>
      <c r="AH292" s="12">
        <f t="shared" si="57"/>
        <v>0</v>
      </c>
      <c r="AI292" s="75">
        <f t="shared" si="58"/>
        <v>10.799999999999999</v>
      </c>
      <c r="AJ292" s="406"/>
      <c r="AK292" s="396"/>
    </row>
    <row r="293" spans="1:39" x14ac:dyDescent="0.2">
      <c r="A293" s="103" t="s">
        <v>648</v>
      </c>
      <c r="B293" s="10" t="s">
        <v>85</v>
      </c>
      <c r="C293" s="10" t="s">
        <v>103</v>
      </c>
      <c r="D293" s="10" t="s">
        <v>781</v>
      </c>
      <c r="E293" s="10" t="s">
        <v>440</v>
      </c>
      <c r="F293" s="10" t="s">
        <v>441</v>
      </c>
      <c r="G293" s="10" t="s">
        <v>442</v>
      </c>
      <c r="H293" s="67">
        <v>6</v>
      </c>
      <c r="I293" s="57">
        <f t="shared" si="61"/>
        <v>10.799999999999999</v>
      </c>
      <c r="J293" s="57">
        <f t="shared" si="62"/>
        <v>10.8</v>
      </c>
      <c r="K293" s="404" t="s">
        <v>37</v>
      </c>
      <c r="L293" s="57">
        <v>1</v>
      </c>
      <c r="M293" s="57">
        <v>0</v>
      </c>
      <c r="N293" s="57">
        <v>0</v>
      </c>
      <c r="O293" s="58">
        <f>13.5+$AL$28</f>
        <v>18</v>
      </c>
      <c r="P293" s="27">
        <v>0</v>
      </c>
      <c r="Q293" s="90">
        <f t="shared" si="65"/>
        <v>0</v>
      </c>
      <c r="R293" s="91">
        <f t="shared" si="66"/>
        <v>10</v>
      </c>
      <c r="S293" s="392">
        <f t="shared" si="59"/>
        <v>0</v>
      </c>
      <c r="T293" s="91">
        <f t="shared" si="60"/>
        <v>10</v>
      </c>
      <c r="U293" s="90">
        <f t="shared" si="63"/>
        <v>10</v>
      </c>
      <c r="V293" s="23">
        <v>12</v>
      </c>
      <c r="W293" s="11">
        <v>0</v>
      </c>
      <c r="X293" s="11">
        <v>0</v>
      </c>
      <c r="Y293" s="12">
        <v>0.6</v>
      </c>
      <c r="Z293" s="27">
        <v>0</v>
      </c>
      <c r="AA293" s="23">
        <v>0</v>
      </c>
      <c r="AB293" s="11">
        <v>0</v>
      </c>
      <c r="AC293" s="11">
        <v>0</v>
      </c>
      <c r="AD293" s="12">
        <v>0</v>
      </c>
      <c r="AE293" s="30">
        <v>0</v>
      </c>
      <c r="AF293" s="63">
        <f t="shared" si="55"/>
        <v>10.799999999999999</v>
      </c>
      <c r="AG293" s="34">
        <f t="shared" si="56"/>
        <v>10.799999999999999</v>
      </c>
      <c r="AH293" s="12">
        <f t="shared" si="57"/>
        <v>0</v>
      </c>
      <c r="AI293" s="75">
        <f t="shared" si="58"/>
        <v>10.799999999999999</v>
      </c>
      <c r="AJ293" s="406"/>
      <c r="AK293" s="396"/>
    </row>
    <row r="294" spans="1:39" x14ac:dyDescent="0.2">
      <c r="A294" s="103" t="s">
        <v>648</v>
      </c>
      <c r="B294" s="10" t="s">
        <v>8</v>
      </c>
      <c r="C294" s="10" t="s">
        <v>103</v>
      </c>
      <c r="D294" s="10" t="s">
        <v>781</v>
      </c>
      <c r="E294" s="10" t="s">
        <v>440</v>
      </c>
      <c r="F294" s="10" t="s">
        <v>441</v>
      </c>
      <c r="G294" s="10" t="s">
        <v>442</v>
      </c>
      <c r="H294" s="67">
        <v>6</v>
      </c>
      <c r="I294" s="57">
        <f t="shared" si="61"/>
        <v>10.799999999999999</v>
      </c>
      <c r="J294" s="57">
        <f t="shared" si="62"/>
        <v>10.8</v>
      </c>
      <c r="K294" s="404" t="s">
        <v>37</v>
      </c>
      <c r="L294" s="57">
        <v>1</v>
      </c>
      <c r="M294" s="57">
        <v>0</v>
      </c>
      <c r="N294" s="57">
        <v>0</v>
      </c>
      <c r="O294" s="58">
        <f>13.5+$AL$28</f>
        <v>18</v>
      </c>
      <c r="P294" s="27">
        <v>0</v>
      </c>
      <c r="Q294" s="90">
        <f t="shared" si="65"/>
        <v>0</v>
      </c>
      <c r="R294" s="91">
        <f t="shared" si="66"/>
        <v>10</v>
      </c>
      <c r="S294" s="392">
        <f t="shared" si="59"/>
        <v>0</v>
      </c>
      <c r="T294" s="91">
        <f t="shared" si="60"/>
        <v>10</v>
      </c>
      <c r="U294" s="90">
        <f t="shared" si="63"/>
        <v>10</v>
      </c>
      <c r="V294" s="23">
        <v>12</v>
      </c>
      <c r="W294" s="11">
        <v>0</v>
      </c>
      <c r="X294" s="11">
        <v>0</v>
      </c>
      <c r="Y294" s="12">
        <v>0.6</v>
      </c>
      <c r="Z294" s="27">
        <v>0</v>
      </c>
      <c r="AA294" s="23">
        <v>0</v>
      </c>
      <c r="AB294" s="11">
        <v>0</v>
      </c>
      <c r="AC294" s="11">
        <v>0</v>
      </c>
      <c r="AD294" s="12">
        <v>0</v>
      </c>
      <c r="AE294" s="30">
        <v>0</v>
      </c>
      <c r="AF294" s="63">
        <f t="shared" si="55"/>
        <v>10.799999999999999</v>
      </c>
      <c r="AG294" s="34">
        <f t="shared" si="56"/>
        <v>10.799999999999999</v>
      </c>
      <c r="AH294" s="12">
        <f t="shared" si="57"/>
        <v>0</v>
      </c>
      <c r="AI294" s="75">
        <f t="shared" si="58"/>
        <v>10.799999999999999</v>
      </c>
      <c r="AJ294" s="406"/>
      <c r="AK294" s="396"/>
    </row>
    <row r="295" spans="1:39" x14ac:dyDescent="0.2">
      <c r="A295" s="103" t="s">
        <v>648</v>
      </c>
      <c r="B295" s="10" t="s">
        <v>14</v>
      </c>
      <c r="C295" s="10" t="s">
        <v>13</v>
      </c>
      <c r="D295" s="10" t="s">
        <v>781</v>
      </c>
      <c r="E295" s="10" t="s">
        <v>443</v>
      </c>
      <c r="F295" s="10" t="s">
        <v>444</v>
      </c>
      <c r="G295" s="10" t="s">
        <v>445</v>
      </c>
      <c r="H295" s="67">
        <v>6</v>
      </c>
      <c r="I295" s="57">
        <f t="shared" si="61"/>
        <v>9</v>
      </c>
      <c r="J295" s="57">
        <f t="shared" si="62"/>
        <v>9</v>
      </c>
      <c r="K295" s="404" t="s">
        <v>37</v>
      </c>
      <c r="L295" s="57">
        <v>1</v>
      </c>
      <c r="M295" s="57">
        <f>(9+$AL$28)*L295</f>
        <v>13.5</v>
      </c>
      <c r="N295" s="57">
        <v>0</v>
      </c>
      <c r="O295" s="58">
        <v>4.5</v>
      </c>
      <c r="P295" s="27">
        <v>0</v>
      </c>
      <c r="Q295" s="90">
        <f t="shared" si="65"/>
        <v>7.5</v>
      </c>
      <c r="R295" s="91">
        <f t="shared" si="66"/>
        <v>2.5</v>
      </c>
      <c r="S295" s="392">
        <f t="shared" si="59"/>
        <v>7.5</v>
      </c>
      <c r="T295" s="91">
        <f t="shared" si="60"/>
        <v>2.5</v>
      </c>
      <c r="U295" s="90">
        <f t="shared" si="63"/>
        <v>10</v>
      </c>
      <c r="V295" s="23">
        <v>0</v>
      </c>
      <c r="W295" s="11">
        <v>0</v>
      </c>
      <c r="X295" s="11">
        <v>0</v>
      </c>
      <c r="Y295" s="12">
        <v>0</v>
      </c>
      <c r="Z295" s="27">
        <v>0</v>
      </c>
      <c r="AA295" s="23">
        <v>16</v>
      </c>
      <c r="AB295" s="11">
        <v>0.4</v>
      </c>
      <c r="AC295" s="11">
        <v>0</v>
      </c>
      <c r="AD295" s="12">
        <v>0.8</v>
      </c>
      <c r="AE295" s="30">
        <v>0</v>
      </c>
      <c r="AF295" s="63">
        <f t="shared" si="55"/>
        <v>9</v>
      </c>
      <c r="AG295" s="34">
        <f t="shared" si="56"/>
        <v>0</v>
      </c>
      <c r="AH295" s="12">
        <f t="shared" si="57"/>
        <v>9</v>
      </c>
      <c r="AI295" s="75">
        <f t="shared" si="58"/>
        <v>9</v>
      </c>
      <c r="AJ295" s="406"/>
      <c r="AK295" s="396"/>
      <c r="AM295" s="80"/>
    </row>
    <row r="296" spans="1:39" x14ac:dyDescent="0.2">
      <c r="A296" s="103" t="s">
        <v>648</v>
      </c>
      <c r="B296" s="10" t="s">
        <v>80</v>
      </c>
      <c r="C296" s="10" t="s">
        <v>13</v>
      </c>
      <c r="D296" s="10" t="s">
        <v>781</v>
      </c>
      <c r="E296" s="10" t="s">
        <v>443</v>
      </c>
      <c r="F296" s="10" t="s">
        <v>444</v>
      </c>
      <c r="G296" s="10" t="s">
        <v>445</v>
      </c>
      <c r="H296" s="67">
        <v>6</v>
      </c>
      <c r="I296" s="57">
        <f t="shared" si="61"/>
        <v>9</v>
      </c>
      <c r="J296" s="57">
        <f t="shared" si="62"/>
        <v>9</v>
      </c>
      <c r="K296" s="404" t="s">
        <v>37</v>
      </c>
      <c r="L296" s="57">
        <v>1</v>
      </c>
      <c r="M296" s="57">
        <f>(9+$AL$28)*L296</f>
        <v>13.5</v>
      </c>
      <c r="N296" s="57">
        <v>0</v>
      </c>
      <c r="O296" s="58">
        <v>4.5</v>
      </c>
      <c r="P296" s="27">
        <v>0</v>
      </c>
      <c r="Q296" s="90">
        <f t="shared" si="65"/>
        <v>7.5</v>
      </c>
      <c r="R296" s="91">
        <f t="shared" si="66"/>
        <v>2.5</v>
      </c>
      <c r="S296" s="392">
        <f t="shared" si="59"/>
        <v>7.5</v>
      </c>
      <c r="T296" s="91">
        <f t="shared" si="60"/>
        <v>2.5</v>
      </c>
      <c r="U296" s="90">
        <f t="shared" si="63"/>
        <v>10</v>
      </c>
      <c r="V296" s="23">
        <v>0</v>
      </c>
      <c r="W296" s="11">
        <v>0</v>
      </c>
      <c r="X296" s="11">
        <v>0</v>
      </c>
      <c r="Y296" s="12">
        <v>0</v>
      </c>
      <c r="Z296" s="27">
        <v>0</v>
      </c>
      <c r="AA296" s="23">
        <v>16</v>
      </c>
      <c r="AB296" s="11">
        <v>0.4</v>
      </c>
      <c r="AC296" s="11">
        <v>0</v>
      </c>
      <c r="AD296" s="12">
        <v>0.8</v>
      </c>
      <c r="AE296" s="30">
        <v>0</v>
      </c>
      <c r="AF296" s="63">
        <f t="shared" si="55"/>
        <v>9</v>
      </c>
      <c r="AG296" s="34">
        <f t="shared" si="56"/>
        <v>0</v>
      </c>
      <c r="AH296" s="12">
        <f t="shared" si="57"/>
        <v>9</v>
      </c>
      <c r="AI296" s="75">
        <f t="shared" si="58"/>
        <v>9</v>
      </c>
      <c r="AJ296" s="406"/>
      <c r="AK296" s="396"/>
    </row>
    <row r="297" spans="1:39" x14ac:dyDescent="0.2">
      <c r="A297" s="103" t="s">
        <v>648</v>
      </c>
      <c r="B297" s="10" t="s">
        <v>39</v>
      </c>
      <c r="C297" s="10" t="s">
        <v>13</v>
      </c>
      <c r="D297" s="10" t="s">
        <v>781</v>
      </c>
      <c r="E297" s="10" t="s">
        <v>443</v>
      </c>
      <c r="F297" s="10" t="s">
        <v>444</v>
      </c>
      <c r="G297" s="10" t="s">
        <v>445</v>
      </c>
      <c r="H297" s="67">
        <v>6</v>
      </c>
      <c r="I297" s="57">
        <f t="shared" si="61"/>
        <v>9</v>
      </c>
      <c r="J297" s="57">
        <f t="shared" si="62"/>
        <v>9</v>
      </c>
      <c r="K297" s="404" t="s">
        <v>37</v>
      </c>
      <c r="L297" s="57">
        <v>1</v>
      </c>
      <c r="M297" s="57">
        <f>(9+$AL$28)*L297</f>
        <v>13.5</v>
      </c>
      <c r="N297" s="57">
        <v>0</v>
      </c>
      <c r="O297" s="58">
        <v>4.5</v>
      </c>
      <c r="P297" s="27">
        <v>0</v>
      </c>
      <c r="Q297" s="90">
        <f t="shared" si="65"/>
        <v>7.5</v>
      </c>
      <c r="R297" s="91">
        <f t="shared" si="66"/>
        <v>2.5</v>
      </c>
      <c r="S297" s="392">
        <f t="shared" si="59"/>
        <v>7.5</v>
      </c>
      <c r="T297" s="91">
        <f t="shared" si="60"/>
        <v>2.5</v>
      </c>
      <c r="U297" s="90">
        <f t="shared" si="63"/>
        <v>10</v>
      </c>
      <c r="V297" s="23">
        <v>0</v>
      </c>
      <c r="W297" s="11">
        <v>0</v>
      </c>
      <c r="X297" s="11">
        <v>0</v>
      </c>
      <c r="Y297" s="12">
        <v>0</v>
      </c>
      <c r="Z297" s="27">
        <v>0</v>
      </c>
      <c r="AA297" s="23">
        <v>16</v>
      </c>
      <c r="AB297" s="11">
        <v>0.4</v>
      </c>
      <c r="AC297" s="11">
        <v>0</v>
      </c>
      <c r="AD297" s="12">
        <v>0.8</v>
      </c>
      <c r="AE297" s="30">
        <v>0</v>
      </c>
      <c r="AF297" s="63">
        <f t="shared" si="55"/>
        <v>9</v>
      </c>
      <c r="AG297" s="34">
        <f t="shared" si="56"/>
        <v>0</v>
      </c>
      <c r="AH297" s="12">
        <f t="shared" si="57"/>
        <v>9</v>
      </c>
      <c r="AI297" s="75">
        <f t="shared" si="58"/>
        <v>9</v>
      </c>
      <c r="AJ297" s="406"/>
      <c r="AK297" s="396"/>
    </row>
    <row r="298" spans="1:39" x14ac:dyDescent="0.2">
      <c r="A298" s="103" t="s">
        <v>648</v>
      </c>
      <c r="B298" s="10" t="s">
        <v>85</v>
      </c>
      <c r="C298" s="10" t="s">
        <v>13</v>
      </c>
      <c r="D298" s="10" t="s">
        <v>781</v>
      </c>
      <c r="E298" s="10" t="s">
        <v>443</v>
      </c>
      <c r="F298" s="10" t="s">
        <v>444</v>
      </c>
      <c r="G298" s="10" t="s">
        <v>445</v>
      </c>
      <c r="H298" s="67">
        <v>6</v>
      </c>
      <c r="I298" s="57">
        <f t="shared" si="61"/>
        <v>9</v>
      </c>
      <c r="J298" s="57">
        <f t="shared" si="62"/>
        <v>9</v>
      </c>
      <c r="K298" s="404" t="s">
        <v>37</v>
      </c>
      <c r="L298" s="57">
        <v>1</v>
      </c>
      <c r="M298" s="57">
        <f>(9+$AL$28)*L298</f>
        <v>13.5</v>
      </c>
      <c r="N298" s="57">
        <v>0</v>
      </c>
      <c r="O298" s="58">
        <v>4.5</v>
      </c>
      <c r="P298" s="27">
        <v>0</v>
      </c>
      <c r="Q298" s="90">
        <f t="shared" si="65"/>
        <v>7.5</v>
      </c>
      <c r="R298" s="91">
        <f t="shared" si="66"/>
        <v>2.5</v>
      </c>
      <c r="S298" s="392">
        <f t="shared" si="59"/>
        <v>7.5</v>
      </c>
      <c r="T298" s="91">
        <f t="shared" si="60"/>
        <v>2.5</v>
      </c>
      <c r="U298" s="90">
        <f t="shared" si="63"/>
        <v>10</v>
      </c>
      <c r="V298" s="23">
        <v>0</v>
      </c>
      <c r="W298" s="11">
        <v>0</v>
      </c>
      <c r="X298" s="11">
        <v>0</v>
      </c>
      <c r="Y298" s="12">
        <v>0</v>
      </c>
      <c r="Z298" s="27">
        <v>0</v>
      </c>
      <c r="AA298" s="23">
        <v>16</v>
      </c>
      <c r="AB298" s="11">
        <v>0.4</v>
      </c>
      <c r="AC298" s="11">
        <v>0</v>
      </c>
      <c r="AD298" s="12">
        <v>0.8</v>
      </c>
      <c r="AE298" s="30">
        <v>0</v>
      </c>
      <c r="AF298" s="63">
        <f t="shared" si="55"/>
        <v>9</v>
      </c>
      <c r="AG298" s="34">
        <f t="shared" si="56"/>
        <v>0</v>
      </c>
      <c r="AH298" s="12">
        <f t="shared" si="57"/>
        <v>9</v>
      </c>
      <c r="AI298" s="75">
        <f t="shared" si="58"/>
        <v>9</v>
      </c>
      <c r="AJ298" s="406"/>
      <c r="AK298" s="396"/>
    </row>
    <row r="299" spans="1:39" x14ac:dyDescent="0.2">
      <c r="A299" s="103" t="s">
        <v>648</v>
      </c>
      <c r="B299" s="10" t="s">
        <v>8</v>
      </c>
      <c r="C299" s="10" t="s">
        <v>13</v>
      </c>
      <c r="D299" s="10" t="s">
        <v>781</v>
      </c>
      <c r="E299" s="10" t="s">
        <v>443</v>
      </c>
      <c r="F299" s="10" t="s">
        <v>444</v>
      </c>
      <c r="G299" s="10" t="s">
        <v>445</v>
      </c>
      <c r="H299" s="67">
        <v>6</v>
      </c>
      <c r="I299" s="57">
        <f t="shared" si="61"/>
        <v>9</v>
      </c>
      <c r="J299" s="57">
        <f t="shared" si="62"/>
        <v>9</v>
      </c>
      <c r="K299" s="404" t="s">
        <v>37</v>
      </c>
      <c r="L299" s="57">
        <v>1</v>
      </c>
      <c r="M299" s="57">
        <f>(9+$AL$28)*L299</f>
        <v>13.5</v>
      </c>
      <c r="N299" s="57">
        <v>0</v>
      </c>
      <c r="O299" s="58">
        <v>4.5</v>
      </c>
      <c r="P299" s="27">
        <v>0</v>
      </c>
      <c r="Q299" s="90">
        <f t="shared" ref="Q299:Q330" si="68">M299*10/3/H299</f>
        <v>7.5</v>
      </c>
      <c r="R299" s="91">
        <f t="shared" ref="R299:R330" si="69">O299*10/3/H299</f>
        <v>2.5</v>
      </c>
      <c r="S299" s="392">
        <f t="shared" si="59"/>
        <v>7.5</v>
      </c>
      <c r="T299" s="91">
        <f t="shared" si="60"/>
        <v>2.5</v>
      </c>
      <c r="U299" s="90">
        <f t="shared" si="63"/>
        <v>10</v>
      </c>
      <c r="V299" s="23">
        <v>0</v>
      </c>
      <c r="W299" s="11">
        <v>0</v>
      </c>
      <c r="X299" s="11">
        <v>0</v>
      </c>
      <c r="Y299" s="12">
        <v>0</v>
      </c>
      <c r="Z299" s="27">
        <v>0</v>
      </c>
      <c r="AA299" s="23">
        <v>16</v>
      </c>
      <c r="AB299" s="11">
        <v>0.4</v>
      </c>
      <c r="AC299" s="11">
        <v>0</v>
      </c>
      <c r="AD299" s="12">
        <v>0.8</v>
      </c>
      <c r="AE299" s="30">
        <v>0</v>
      </c>
      <c r="AF299" s="63">
        <f t="shared" si="55"/>
        <v>9</v>
      </c>
      <c r="AG299" s="34">
        <f t="shared" si="56"/>
        <v>0</v>
      </c>
      <c r="AH299" s="12">
        <f t="shared" si="57"/>
        <v>9</v>
      </c>
      <c r="AI299" s="75">
        <f t="shared" si="58"/>
        <v>9</v>
      </c>
      <c r="AJ299" s="406"/>
      <c r="AK299" s="396"/>
    </row>
    <row r="300" spans="1:39" x14ac:dyDescent="0.2">
      <c r="A300" s="103" t="s">
        <v>648</v>
      </c>
      <c r="B300" s="10" t="s">
        <v>8</v>
      </c>
      <c r="C300" s="10" t="s">
        <v>13</v>
      </c>
      <c r="D300" s="10" t="s">
        <v>781</v>
      </c>
      <c r="E300" s="10" t="s">
        <v>446</v>
      </c>
      <c r="F300" s="10" t="s">
        <v>447</v>
      </c>
      <c r="G300" s="10" t="s">
        <v>448</v>
      </c>
      <c r="H300" s="67">
        <v>3</v>
      </c>
      <c r="I300" s="57">
        <f t="shared" si="61"/>
        <v>18</v>
      </c>
      <c r="J300" s="57">
        <f t="shared" si="62"/>
        <v>18</v>
      </c>
      <c r="K300" s="404" t="s">
        <v>37</v>
      </c>
      <c r="L300" s="57">
        <v>1</v>
      </c>
      <c r="M300" s="57">
        <f>(4.5+$AL$28)*L300</f>
        <v>9</v>
      </c>
      <c r="N300" s="57">
        <v>0</v>
      </c>
      <c r="O300" s="58">
        <v>0</v>
      </c>
      <c r="P300" s="27">
        <v>0</v>
      </c>
      <c r="Q300" s="90">
        <f t="shared" si="68"/>
        <v>10</v>
      </c>
      <c r="R300" s="91">
        <f t="shared" si="69"/>
        <v>0</v>
      </c>
      <c r="S300" s="392">
        <f t="shared" si="59"/>
        <v>10</v>
      </c>
      <c r="T300" s="91">
        <f t="shared" si="60"/>
        <v>0</v>
      </c>
      <c r="U300" s="90">
        <f t="shared" si="63"/>
        <v>10</v>
      </c>
      <c r="V300" s="23">
        <v>0</v>
      </c>
      <c r="W300" s="11">
        <v>0</v>
      </c>
      <c r="X300" s="11">
        <v>0</v>
      </c>
      <c r="Y300" s="12">
        <v>0</v>
      </c>
      <c r="Z300" s="27">
        <v>0</v>
      </c>
      <c r="AA300" s="23">
        <v>40</v>
      </c>
      <c r="AB300" s="11">
        <v>2</v>
      </c>
      <c r="AC300" s="11">
        <v>0</v>
      </c>
      <c r="AD300" s="12">
        <v>0</v>
      </c>
      <c r="AE300" s="30">
        <v>0</v>
      </c>
      <c r="AF300" s="63">
        <f t="shared" si="55"/>
        <v>18</v>
      </c>
      <c r="AG300" s="34">
        <f t="shared" si="56"/>
        <v>0</v>
      </c>
      <c r="AH300" s="12">
        <f t="shared" si="57"/>
        <v>18</v>
      </c>
      <c r="AI300" s="75">
        <f t="shared" si="58"/>
        <v>18</v>
      </c>
      <c r="AJ300" s="406"/>
      <c r="AK300" s="396"/>
    </row>
    <row r="301" spans="1:39" x14ac:dyDescent="0.2">
      <c r="A301" s="9" t="s">
        <v>7</v>
      </c>
      <c r="B301" s="10" t="s">
        <v>29</v>
      </c>
      <c r="C301" s="10" t="s">
        <v>13</v>
      </c>
      <c r="D301" s="10" t="s">
        <v>781</v>
      </c>
      <c r="E301" s="10" t="s">
        <v>30</v>
      </c>
      <c r="F301" s="10" t="s">
        <v>31</v>
      </c>
      <c r="G301" s="10" t="s">
        <v>32</v>
      </c>
      <c r="H301" s="67">
        <v>6</v>
      </c>
      <c r="I301" s="57">
        <f t="shared" si="61"/>
        <v>10.982000000000001</v>
      </c>
      <c r="J301" s="57">
        <f t="shared" si="62"/>
        <v>10.981999999999999</v>
      </c>
      <c r="K301" s="404" t="s">
        <v>33</v>
      </c>
      <c r="L301" s="57">
        <v>0.32300000000000001</v>
      </c>
      <c r="M301" s="57">
        <f>34*L301</f>
        <v>10.982000000000001</v>
      </c>
      <c r="N301" s="57">
        <v>0</v>
      </c>
      <c r="O301" s="58">
        <v>0</v>
      </c>
      <c r="P301" s="27">
        <v>0</v>
      </c>
      <c r="Q301" s="90">
        <f t="shared" si="68"/>
        <v>6.1011111111111118</v>
      </c>
      <c r="R301" s="91">
        <f t="shared" si="69"/>
        <v>0</v>
      </c>
      <c r="S301" s="392">
        <f t="shared" si="59"/>
        <v>6.1011111111111118</v>
      </c>
      <c r="T301" s="91">
        <f t="shared" si="60"/>
        <v>0</v>
      </c>
      <c r="U301" s="90">
        <f t="shared" si="63"/>
        <v>6.1011111111111118</v>
      </c>
      <c r="V301" s="23">
        <v>0</v>
      </c>
      <c r="W301" s="11">
        <v>0</v>
      </c>
      <c r="X301" s="11">
        <v>0</v>
      </c>
      <c r="Y301" s="12">
        <v>0</v>
      </c>
      <c r="Z301" s="27">
        <v>0</v>
      </c>
      <c r="AA301" s="23">
        <v>30</v>
      </c>
      <c r="AB301" s="11">
        <v>1</v>
      </c>
      <c r="AC301" s="11">
        <v>0</v>
      </c>
      <c r="AD301" s="12">
        <v>0</v>
      </c>
      <c r="AE301" s="30">
        <v>0</v>
      </c>
      <c r="AF301" s="63">
        <f t="shared" si="55"/>
        <v>10.982000000000001</v>
      </c>
      <c r="AG301" s="34">
        <f t="shared" si="56"/>
        <v>0</v>
      </c>
      <c r="AH301" s="12">
        <f t="shared" si="57"/>
        <v>10.982000000000001</v>
      </c>
      <c r="AI301" s="75">
        <f t="shared" si="58"/>
        <v>10.982000000000001</v>
      </c>
      <c r="AJ301" s="406"/>
      <c r="AK301" s="396"/>
    </row>
    <row r="302" spans="1:39" x14ac:dyDescent="0.2">
      <c r="A302" s="103" t="s">
        <v>7</v>
      </c>
      <c r="B302" s="10" t="s">
        <v>29</v>
      </c>
      <c r="C302" s="10" t="s">
        <v>13</v>
      </c>
      <c r="D302" s="10" t="s">
        <v>781</v>
      </c>
      <c r="E302" s="10" t="s">
        <v>30</v>
      </c>
      <c r="F302" s="10" t="s">
        <v>31</v>
      </c>
      <c r="G302" s="10" t="s">
        <v>32</v>
      </c>
      <c r="H302" s="67">
        <v>6</v>
      </c>
      <c r="I302" s="57">
        <f t="shared" si="61"/>
        <v>4</v>
      </c>
      <c r="J302" s="57">
        <f t="shared" si="62"/>
        <v>4</v>
      </c>
      <c r="K302" s="404" t="s">
        <v>33</v>
      </c>
      <c r="L302" s="57">
        <v>0.25</v>
      </c>
      <c r="M302" s="57">
        <v>0</v>
      </c>
      <c r="N302" s="57"/>
      <c r="O302" s="58">
        <v>4</v>
      </c>
      <c r="P302" s="27"/>
      <c r="Q302" s="90">
        <f t="shared" si="68"/>
        <v>0</v>
      </c>
      <c r="R302" s="91">
        <f t="shared" si="69"/>
        <v>2.2222222222222223</v>
      </c>
      <c r="S302" s="392">
        <f t="shared" si="59"/>
        <v>0</v>
      </c>
      <c r="T302" s="91">
        <f t="shared" si="60"/>
        <v>2.2222222222222219</v>
      </c>
      <c r="U302" s="90">
        <f t="shared" si="63"/>
        <v>2.2222222222222219</v>
      </c>
      <c r="V302" s="23">
        <v>0</v>
      </c>
      <c r="W302" s="11">
        <v>0</v>
      </c>
      <c r="X302" s="11">
        <v>0</v>
      </c>
      <c r="Y302" s="12">
        <v>0</v>
      </c>
      <c r="Z302" s="27"/>
      <c r="AA302" s="23">
        <v>30</v>
      </c>
      <c r="AB302" s="11">
        <v>0</v>
      </c>
      <c r="AC302" s="11"/>
      <c r="AD302" s="12">
        <v>1</v>
      </c>
      <c r="AE302" s="30">
        <v>0</v>
      </c>
      <c r="AF302" s="63">
        <f t="shared" si="55"/>
        <v>4</v>
      </c>
      <c r="AG302" s="34">
        <f t="shared" si="56"/>
        <v>0</v>
      </c>
      <c r="AH302" s="12">
        <f t="shared" si="57"/>
        <v>4</v>
      </c>
      <c r="AI302" s="75">
        <f t="shared" si="58"/>
        <v>4</v>
      </c>
      <c r="AJ302" s="406"/>
      <c r="AK302" s="396"/>
      <c r="AM302" s="80"/>
    </row>
    <row r="303" spans="1:39" x14ac:dyDescent="0.2">
      <c r="A303" s="9" t="s">
        <v>38</v>
      </c>
      <c r="B303" s="10" t="s">
        <v>29</v>
      </c>
      <c r="C303" s="10" t="s">
        <v>13</v>
      </c>
      <c r="D303" s="10" t="s">
        <v>781</v>
      </c>
      <c r="E303" s="10" t="s">
        <v>30</v>
      </c>
      <c r="F303" s="10" t="s">
        <v>31</v>
      </c>
      <c r="G303" s="10" t="s">
        <v>32</v>
      </c>
      <c r="H303" s="67">
        <v>6</v>
      </c>
      <c r="I303" s="57">
        <f t="shared" si="61"/>
        <v>1</v>
      </c>
      <c r="J303" s="57">
        <f t="shared" si="62"/>
        <v>1</v>
      </c>
      <c r="K303" s="404" t="s">
        <v>33</v>
      </c>
      <c r="L303" s="57">
        <v>6.25E-2</v>
      </c>
      <c r="M303" s="57">
        <v>0</v>
      </c>
      <c r="N303" s="57"/>
      <c r="O303" s="58">
        <v>1</v>
      </c>
      <c r="P303" s="27"/>
      <c r="Q303" s="90">
        <f t="shared" si="68"/>
        <v>0</v>
      </c>
      <c r="R303" s="91">
        <f t="shared" si="69"/>
        <v>0.55555555555555558</v>
      </c>
      <c r="S303" s="392">
        <f t="shared" si="59"/>
        <v>0</v>
      </c>
      <c r="T303" s="91">
        <f t="shared" si="60"/>
        <v>0.55555555555555547</v>
      </c>
      <c r="U303" s="90">
        <f t="shared" si="63"/>
        <v>0.55555555555555547</v>
      </c>
      <c r="V303" s="23">
        <v>0</v>
      </c>
      <c r="W303" s="11">
        <v>0</v>
      </c>
      <c r="X303" s="11">
        <v>0</v>
      </c>
      <c r="Y303" s="12">
        <v>0</v>
      </c>
      <c r="Z303" s="27"/>
      <c r="AA303" s="23">
        <v>30</v>
      </c>
      <c r="AB303" s="11">
        <v>0</v>
      </c>
      <c r="AC303" s="11"/>
      <c r="AD303" s="12">
        <v>1</v>
      </c>
      <c r="AE303" s="30">
        <v>0</v>
      </c>
      <c r="AF303" s="63">
        <f t="shared" si="55"/>
        <v>1</v>
      </c>
      <c r="AG303" s="34">
        <f t="shared" si="56"/>
        <v>0</v>
      </c>
      <c r="AH303" s="12">
        <f t="shared" si="57"/>
        <v>1</v>
      </c>
      <c r="AI303" s="75">
        <f t="shared" si="58"/>
        <v>1</v>
      </c>
      <c r="AJ303" s="406"/>
      <c r="AK303" s="396"/>
    </row>
    <row r="304" spans="1:39" x14ac:dyDescent="0.2">
      <c r="A304" s="9" t="s">
        <v>122</v>
      </c>
      <c r="B304" s="10" t="s">
        <v>29</v>
      </c>
      <c r="C304" s="10" t="s">
        <v>13</v>
      </c>
      <c r="D304" s="10" t="s">
        <v>781</v>
      </c>
      <c r="E304" s="10" t="s">
        <v>30</v>
      </c>
      <c r="F304" s="10" t="s">
        <v>31</v>
      </c>
      <c r="G304" s="10" t="s">
        <v>32</v>
      </c>
      <c r="H304" s="67">
        <v>6</v>
      </c>
      <c r="I304" s="57">
        <f t="shared" si="61"/>
        <v>4.59</v>
      </c>
      <c r="J304" s="57">
        <f t="shared" si="62"/>
        <v>4.59</v>
      </c>
      <c r="K304" s="404" t="s">
        <v>33</v>
      </c>
      <c r="L304" s="57">
        <v>0.13500000000000001</v>
      </c>
      <c r="M304" s="57">
        <f>34*L304</f>
        <v>4.59</v>
      </c>
      <c r="N304" s="57">
        <v>0</v>
      </c>
      <c r="O304" s="58">
        <v>0</v>
      </c>
      <c r="P304" s="27">
        <v>0</v>
      </c>
      <c r="Q304" s="90">
        <f t="shared" si="68"/>
        <v>2.5499999999999998</v>
      </c>
      <c r="R304" s="91">
        <f t="shared" si="69"/>
        <v>0</v>
      </c>
      <c r="S304" s="392">
        <f t="shared" si="59"/>
        <v>2.5500000000000003</v>
      </c>
      <c r="T304" s="91">
        <f t="shared" si="60"/>
        <v>0</v>
      </c>
      <c r="U304" s="90">
        <f t="shared" si="63"/>
        <v>2.5500000000000003</v>
      </c>
      <c r="V304" s="23">
        <v>0</v>
      </c>
      <c r="W304" s="11">
        <v>0</v>
      </c>
      <c r="X304" s="11">
        <v>0</v>
      </c>
      <c r="Y304" s="12">
        <v>0</v>
      </c>
      <c r="Z304" s="27">
        <v>0</v>
      </c>
      <c r="AA304" s="23">
        <v>30</v>
      </c>
      <c r="AB304" s="11">
        <v>1</v>
      </c>
      <c r="AC304" s="11">
        <v>0</v>
      </c>
      <c r="AD304" s="12">
        <v>0</v>
      </c>
      <c r="AE304" s="30">
        <v>0</v>
      </c>
      <c r="AF304" s="63">
        <f t="shared" si="55"/>
        <v>4.59</v>
      </c>
      <c r="AG304" s="34">
        <f t="shared" si="56"/>
        <v>0</v>
      </c>
      <c r="AH304" s="12">
        <f t="shared" si="57"/>
        <v>4.59</v>
      </c>
      <c r="AI304" s="75">
        <f t="shared" si="58"/>
        <v>4.59</v>
      </c>
      <c r="AJ304" s="406"/>
      <c r="AK304" s="396"/>
    </row>
    <row r="305" spans="1:39" x14ac:dyDescent="0.2">
      <c r="A305" s="9" t="s">
        <v>122</v>
      </c>
      <c r="B305" s="10" t="s">
        <v>29</v>
      </c>
      <c r="C305" s="10" t="s">
        <v>13</v>
      </c>
      <c r="D305" s="10" t="s">
        <v>781</v>
      </c>
      <c r="E305" s="10" t="s">
        <v>30</v>
      </c>
      <c r="F305" s="10" t="s">
        <v>31</v>
      </c>
      <c r="G305" s="10" t="s">
        <v>32</v>
      </c>
      <c r="H305" s="67">
        <v>6</v>
      </c>
      <c r="I305" s="57">
        <f t="shared" si="61"/>
        <v>1</v>
      </c>
      <c r="J305" s="57">
        <f t="shared" si="62"/>
        <v>1</v>
      </c>
      <c r="K305" s="404" t="s">
        <v>33</v>
      </c>
      <c r="L305" s="57">
        <v>6.25E-2</v>
      </c>
      <c r="M305" s="57">
        <v>0</v>
      </c>
      <c r="N305" s="57"/>
      <c r="O305" s="58">
        <v>1</v>
      </c>
      <c r="P305" s="27"/>
      <c r="Q305" s="90">
        <f t="shared" si="68"/>
        <v>0</v>
      </c>
      <c r="R305" s="91">
        <f t="shared" si="69"/>
        <v>0.55555555555555558</v>
      </c>
      <c r="S305" s="392">
        <f t="shared" si="59"/>
        <v>0</v>
      </c>
      <c r="T305" s="91">
        <f t="shared" si="60"/>
        <v>0.55555555555555547</v>
      </c>
      <c r="U305" s="90">
        <f t="shared" si="63"/>
        <v>0.55555555555555547</v>
      </c>
      <c r="V305" s="23">
        <v>0</v>
      </c>
      <c r="W305" s="11">
        <v>0</v>
      </c>
      <c r="X305" s="11">
        <v>0</v>
      </c>
      <c r="Y305" s="12">
        <v>0</v>
      </c>
      <c r="Z305" s="27"/>
      <c r="AA305" s="23">
        <v>30</v>
      </c>
      <c r="AB305" s="11">
        <v>0</v>
      </c>
      <c r="AC305" s="11"/>
      <c r="AD305" s="12">
        <v>1</v>
      </c>
      <c r="AE305" s="30">
        <v>0</v>
      </c>
      <c r="AF305" s="63">
        <f t="shared" si="55"/>
        <v>1</v>
      </c>
      <c r="AG305" s="34">
        <f t="shared" si="56"/>
        <v>0</v>
      </c>
      <c r="AH305" s="12">
        <f t="shared" si="57"/>
        <v>1</v>
      </c>
      <c r="AI305" s="75">
        <f t="shared" si="58"/>
        <v>1</v>
      </c>
      <c r="AJ305" s="406"/>
      <c r="AK305" s="396"/>
    </row>
    <row r="306" spans="1:39" x14ac:dyDescent="0.2">
      <c r="A306" s="9" t="s">
        <v>298</v>
      </c>
      <c r="B306" s="10" t="s">
        <v>29</v>
      </c>
      <c r="C306" s="10" t="s">
        <v>13</v>
      </c>
      <c r="D306" s="10" t="s">
        <v>781</v>
      </c>
      <c r="E306" s="10" t="s">
        <v>30</v>
      </c>
      <c r="F306" s="10" t="s">
        <v>31</v>
      </c>
      <c r="G306" s="10" t="s">
        <v>32</v>
      </c>
      <c r="H306" s="67">
        <v>6</v>
      </c>
      <c r="I306" s="57">
        <f t="shared" si="61"/>
        <v>2</v>
      </c>
      <c r="J306" s="57">
        <f t="shared" si="62"/>
        <v>2</v>
      </c>
      <c r="K306" s="404" t="s">
        <v>33</v>
      </c>
      <c r="L306" s="57">
        <v>0.125</v>
      </c>
      <c r="M306" s="57">
        <v>0</v>
      </c>
      <c r="N306" s="57"/>
      <c r="O306" s="58">
        <v>2</v>
      </c>
      <c r="P306" s="27"/>
      <c r="Q306" s="90">
        <f t="shared" si="68"/>
        <v>0</v>
      </c>
      <c r="R306" s="91">
        <f t="shared" si="69"/>
        <v>1.1111111111111112</v>
      </c>
      <c r="S306" s="392">
        <f t="shared" si="59"/>
        <v>0</v>
      </c>
      <c r="T306" s="91">
        <f t="shared" si="60"/>
        <v>1.1111111111111109</v>
      </c>
      <c r="U306" s="90">
        <f t="shared" si="63"/>
        <v>1.1111111111111109</v>
      </c>
      <c r="V306" s="23">
        <v>0</v>
      </c>
      <c r="W306" s="11">
        <v>0</v>
      </c>
      <c r="X306" s="11">
        <v>0</v>
      </c>
      <c r="Y306" s="12">
        <v>0</v>
      </c>
      <c r="Z306" s="27"/>
      <c r="AA306" s="23">
        <v>30</v>
      </c>
      <c r="AB306" s="11">
        <v>0</v>
      </c>
      <c r="AC306" s="11"/>
      <c r="AD306" s="12">
        <v>1</v>
      </c>
      <c r="AE306" s="30">
        <v>0</v>
      </c>
      <c r="AF306" s="63">
        <f t="shared" si="55"/>
        <v>2</v>
      </c>
      <c r="AG306" s="34">
        <f t="shared" si="56"/>
        <v>0</v>
      </c>
      <c r="AH306" s="12">
        <f t="shared" si="57"/>
        <v>2</v>
      </c>
      <c r="AI306" s="75">
        <f t="shared" si="58"/>
        <v>2</v>
      </c>
      <c r="AJ306" s="406"/>
      <c r="AK306" s="396"/>
    </row>
    <row r="307" spans="1:39" x14ac:dyDescent="0.2">
      <c r="A307" s="9" t="s">
        <v>334</v>
      </c>
      <c r="B307" s="10" t="s">
        <v>29</v>
      </c>
      <c r="C307" s="10" t="s">
        <v>13</v>
      </c>
      <c r="D307" s="10" t="s">
        <v>781</v>
      </c>
      <c r="E307" s="10" t="s">
        <v>30</v>
      </c>
      <c r="F307" s="10" t="s">
        <v>31</v>
      </c>
      <c r="G307" s="10" t="s">
        <v>32</v>
      </c>
      <c r="H307" s="67">
        <v>6</v>
      </c>
      <c r="I307" s="57">
        <f t="shared" si="61"/>
        <v>2</v>
      </c>
      <c r="J307" s="57">
        <f t="shared" si="62"/>
        <v>2</v>
      </c>
      <c r="K307" s="404" t="s">
        <v>33</v>
      </c>
      <c r="L307" s="57">
        <v>0.125</v>
      </c>
      <c r="M307" s="57">
        <v>0</v>
      </c>
      <c r="N307" s="57"/>
      <c r="O307" s="58">
        <v>2</v>
      </c>
      <c r="P307" s="27"/>
      <c r="Q307" s="90">
        <f t="shared" si="68"/>
        <v>0</v>
      </c>
      <c r="R307" s="91">
        <f t="shared" si="69"/>
        <v>1.1111111111111112</v>
      </c>
      <c r="S307" s="392">
        <f t="shared" si="59"/>
        <v>0</v>
      </c>
      <c r="T307" s="91">
        <f t="shared" si="60"/>
        <v>1.1111111111111109</v>
      </c>
      <c r="U307" s="90">
        <f t="shared" si="63"/>
        <v>1.1111111111111109</v>
      </c>
      <c r="V307" s="23">
        <v>0</v>
      </c>
      <c r="W307" s="11">
        <v>0</v>
      </c>
      <c r="X307" s="11">
        <v>0</v>
      </c>
      <c r="Y307" s="12">
        <v>0</v>
      </c>
      <c r="Z307" s="27"/>
      <c r="AA307" s="23">
        <v>30</v>
      </c>
      <c r="AB307" s="11">
        <v>0</v>
      </c>
      <c r="AC307" s="11"/>
      <c r="AD307" s="12">
        <v>1</v>
      </c>
      <c r="AE307" s="30">
        <v>0</v>
      </c>
      <c r="AF307" s="63">
        <f t="shared" si="55"/>
        <v>2</v>
      </c>
      <c r="AG307" s="34">
        <f t="shared" si="56"/>
        <v>0</v>
      </c>
      <c r="AH307" s="12">
        <f t="shared" si="57"/>
        <v>2</v>
      </c>
      <c r="AI307" s="75">
        <f t="shared" si="58"/>
        <v>2</v>
      </c>
      <c r="AJ307" s="406"/>
      <c r="AK307" s="396"/>
      <c r="AM307" s="80"/>
    </row>
    <row r="308" spans="1:39" x14ac:dyDescent="0.2">
      <c r="A308" s="9" t="s">
        <v>369</v>
      </c>
      <c r="B308" s="10" t="s">
        <v>29</v>
      </c>
      <c r="C308" s="10" t="s">
        <v>13</v>
      </c>
      <c r="D308" s="10" t="s">
        <v>781</v>
      </c>
      <c r="E308" s="10" t="s">
        <v>30</v>
      </c>
      <c r="F308" s="10" t="s">
        <v>31</v>
      </c>
      <c r="G308" s="10" t="s">
        <v>32</v>
      </c>
      <c r="H308" s="67">
        <v>6</v>
      </c>
      <c r="I308" s="57">
        <f t="shared" si="61"/>
        <v>1</v>
      </c>
      <c r="J308" s="57">
        <f t="shared" si="62"/>
        <v>1</v>
      </c>
      <c r="K308" s="404" t="s">
        <v>33</v>
      </c>
      <c r="L308" s="57">
        <v>6.25E-2</v>
      </c>
      <c r="M308" s="57">
        <v>0</v>
      </c>
      <c r="N308" s="57"/>
      <c r="O308" s="58">
        <v>1</v>
      </c>
      <c r="P308" s="27"/>
      <c r="Q308" s="90">
        <f t="shared" si="68"/>
        <v>0</v>
      </c>
      <c r="R308" s="91">
        <f t="shared" si="69"/>
        <v>0.55555555555555558</v>
      </c>
      <c r="S308" s="392">
        <f t="shared" si="59"/>
        <v>0</v>
      </c>
      <c r="T308" s="91">
        <f t="shared" si="60"/>
        <v>0.55555555555555547</v>
      </c>
      <c r="U308" s="90">
        <f t="shared" si="63"/>
        <v>0.55555555555555547</v>
      </c>
      <c r="V308" s="23">
        <v>0</v>
      </c>
      <c r="W308" s="11">
        <v>0</v>
      </c>
      <c r="X308" s="11">
        <v>0</v>
      </c>
      <c r="Y308" s="12">
        <v>0</v>
      </c>
      <c r="Z308" s="27"/>
      <c r="AA308" s="23">
        <v>30</v>
      </c>
      <c r="AB308" s="11">
        <v>0</v>
      </c>
      <c r="AC308" s="11"/>
      <c r="AD308" s="12">
        <v>1</v>
      </c>
      <c r="AE308" s="30">
        <v>0</v>
      </c>
      <c r="AF308" s="63">
        <f t="shared" si="55"/>
        <v>1</v>
      </c>
      <c r="AG308" s="34">
        <f t="shared" si="56"/>
        <v>0</v>
      </c>
      <c r="AH308" s="12">
        <f t="shared" si="57"/>
        <v>1</v>
      </c>
      <c r="AI308" s="75">
        <f t="shared" si="58"/>
        <v>1</v>
      </c>
      <c r="AJ308" s="406"/>
      <c r="AK308" s="396"/>
    </row>
    <row r="309" spans="1:39" x14ac:dyDescent="0.2">
      <c r="A309" s="9" t="s">
        <v>409</v>
      </c>
      <c r="B309" s="10" t="s">
        <v>29</v>
      </c>
      <c r="C309" s="10" t="s">
        <v>13</v>
      </c>
      <c r="D309" s="10" t="s">
        <v>781</v>
      </c>
      <c r="E309" s="10" t="s">
        <v>30</v>
      </c>
      <c r="F309" s="10" t="s">
        <v>31</v>
      </c>
      <c r="G309" s="10" t="s">
        <v>32</v>
      </c>
      <c r="H309" s="67">
        <v>6</v>
      </c>
      <c r="I309" s="57">
        <f t="shared" si="61"/>
        <v>2.3120000000000003</v>
      </c>
      <c r="J309" s="57">
        <f t="shared" si="62"/>
        <v>2.3120000000000003</v>
      </c>
      <c r="K309" s="404" t="s">
        <v>33</v>
      </c>
      <c r="L309" s="57">
        <v>6.8000000000000005E-2</v>
      </c>
      <c r="M309" s="57">
        <f>34*L309</f>
        <v>2.3120000000000003</v>
      </c>
      <c r="N309" s="57">
        <v>0</v>
      </c>
      <c r="O309" s="58">
        <v>0</v>
      </c>
      <c r="P309" s="27">
        <v>0</v>
      </c>
      <c r="Q309" s="90">
        <f t="shared" si="68"/>
        <v>1.2844444444444447</v>
      </c>
      <c r="R309" s="91">
        <f t="shared" si="69"/>
        <v>0</v>
      </c>
      <c r="S309" s="392">
        <f t="shared" si="59"/>
        <v>1.2844444444444445</v>
      </c>
      <c r="T309" s="91">
        <f t="shared" si="60"/>
        <v>0</v>
      </c>
      <c r="U309" s="90">
        <f t="shared" si="63"/>
        <v>1.2844444444444445</v>
      </c>
      <c r="V309" s="23">
        <v>0</v>
      </c>
      <c r="W309" s="11">
        <v>0</v>
      </c>
      <c r="X309" s="11">
        <v>0</v>
      </c>
      <c r="Y309" s="12">
        <v>0</v>
      </c>
      <c r="Z309" s="27">
        <v>0</v>
      </c>
      <c r="AA309" s="23">
        <v>30</v>
      </c>
      <c r="AB309" s="11">
        <v>1</v>
      </c>
      <c r="AC309" s="11">
        <v>0</v>
      </c>
      <c r="AD309" s="12">
        <v>0</v>
      </c>
      <c r="AE309" s="30">
        <v>0</v>
      </c>
      <c r="AF309" s="63">
        <f t="shared" si="55"/>
        <v>2.3120000000000003</v>
      </c>
      <c r="AG309" s="34">
        <f t="shared" si="56"/>
        <v>0</v>
      </c>
      <c r="AH309" s="12">
        <f t="shared" si="57"/>
        <v>2.3120000000000003</v>
      </c>
      <c r="AI309" s="75">
        <f t="shared" si="58"/>
        <v>2.3120000000000003</v>
      </c>
      <c r="AJ309" s="406"/>
      <c r="AK309" s="396"/>
    </row>
    <row r="310" spans="1:39" x14ac:dyDescent="0.2">
      <c r="A310" s="9" t="s">
        <v>409</v>
      </c>
      <c r="B310" s="10" t="s">
        <v>29</v>
      </c>
      <c r="C310" s="10" t="s">
        <v>13</v>
      </c>
      <c r="D310" s="10" t="s">
        <v>781</v>
      </c>
      <c r="E310" s="10" t="s">
        <v>30</v>
      </c>
      <c r="F310" s="10" t="s">
        <v>31</v>
      </c>
      <c r="G310" s="10" t="s">
        <v>32</v>
      </c>
      <c r="H310" s="67">
        <v>6</v>
      </c>
      <c r="I310" s="57">
        <f t="shared" si="61"/>
        <v>1</v>
      </c>
      <c r="J310" s="57">
        <f t="shared" si="62"/>
        <v>1</v>
      </c>
      <c r="K310" s="404" t="s">
        <v>33</v>
      </c>
      <c r="L310" s="57">
        <v>6.25E-2</v>
      </c>
      <c r="M310" s="57">
        <v>0</v>
      </c>
      <c r="N310" s="57"/>
      <c r="O310" s="58">
        <v>1</v>
      </c>
      <c r="P310" s="27"/>
      <c r="Q310" s="90">
        <f t="shared" si="68"/>
        <v>0</v>
      </c>
      <c r="R310" s="91">
        <f t="shared" si="69"/>
        <v>0.55555555555555558</v>
      </c>
      <c r="S310" s="392">
        <f t="shared" si="59"/>
        <v>0</v>
      </c>
      <c r="T310" s="91">
        <f t="shared" si="60"/>
        <v>0.55555555555555547</v>
      </c>
      <c r="U310" s="90">
        <f t="shared" si="63"/>
        <v>0.55555555555555547</v>
      </c>
      <c r="V310" s="23">
        <v>0</v>
      </c>
      <c r="W310" s="11">
        <v>0</v>
      </c>
      <c r="X310" s="11">
        <v>0</v>
      </c>
      <c r="Y310" s="12">
        <v>0</v>
      </c>
      <c r="Z310" s="27"/>
      <c r="AA310" s="23">
        <v>30</v>
      </c>
      <c r="AB310" s="11">
        <v>0</v>
      </c>
      <c r="AC310" s="11"/>
      <c r="AD310" s="12">
        <v>1</v>
      </c>
      <c r="AE310" s="30">
        <v>0</v>
      </c>
      <c r="AF310" s="63">
        <f t="shared" si="55"/>
        <v>1</v>
      </c>
      <c r="AG310" s="34">
        <f t="shared" si="56"/>
        <v>0</v>
      </c>
      <c r="AH310" s="12">
        <f t="shared" si="57"/>
        <v>1</v>
      </c>
      <c r="AI310" s="75">
        <f t="shared" si="58"/>
        <v>1</v>
      </c>
      <c r="AJ310" s="406"/>
      <c r="AK310" s="396"/>
    </row>
    <row r="311" spans="1:39" x14ac:dyDescent="0.2">
      <c r="A311" s="9" t="s">
        <v>425</v>
      </c>
      <c r="B311" s="10" t="s">
        <v>29</v>
      </c>
      <c r="C311" s="10" t="s">
        <v>13</v>
      </c>
      <c r="D311" s="10" t="s">
        <v>781</v>
      </c>
      <c r="E311" s="10" t="s">
        <v>30</v>
      </c>
      <c r="F311" s="10" t="s">
        <v>31</v>
      </c>
      <c r="G311" s="10" t="s">
        <v>32</v>
      </c>
      <c r="H311" s="67">
        <v>6</v>
      </c>
      <c r="I311" s="57">
        <f t="shared" si="61"/>
        <v>3</v>
      </c>
      <c r="J311" s="57">
        <f t="shared" si="62"/>
        <v>3</v>
      </c>
      <c r="K311" s="404" t="s">
        <v>33</v>
      </c>
      <c r="L311" s="57">
        <f>0.0625*3</f>
        <v>0.1875</v>
      </c>
      <c r="M311" s="57">
        <v>0</v>
      </c>
      <c r="N311" s="57"/>
      <c r="O311" s="58">
        <v>3</v>
      </c>
      <c r="P311" s="27"/>
      <c r="Q311" s="90">
        <f t="shared" si="68"/>
        <v>0</v>
      </c>
      <c r="R311" s="91">
        <f t="shared" si="69"/>
        <v>1.6666666666666667</v>
      </c>
      <c r="S311" s="392">
        <f t="shared" si="59"/>
        <v>0</v>
      </c>
      <c r="T311" s="91">
        <f t="shared" si="60"/>
        <v>1.6666666666666667</v>
      </c>
      <c r="U311" s="90">
        <f t="shared" si="63"/>
        <v>1.6666666666666667</v>
      </c>
      <c r="V311" s="23">
        <v>0</v>
      </c>
      <c r="W311" s="11">
        <v>0</v>
      </c>
      <c r="X311" s="11">
        <v>0</v>
      </c>
      <c r="Y311" s="12">
        <v>0</v>
      </c>
      <c r="Z311" s="27"/>
      <c r="AA311" s="23">
        <v>30</v>
      </c>
      <c r="AB311" s="11">
        <v>0</v>
      </c>
      <c r="AC311" s="11"/>
      <c r="AD311" s="12">
        <v>1</v>
      </c>
      <c r="AE311" s="30">
        <v>0</v>
      </c>
      <c r="AF311" s="63">
        <f t="shared" si="55"/>
        <v>3</v>
      </c>
      <c r="AG311" s="34">
        <f t="shared" si="56"/>
        <v>0</v>
      </c>
      <c r="AH311" s="12">
        <f t="shared" si="57"/>
        <v>3</v>
      </c>
      <c r="AI311" s="75">
        <f t="shared" si="58"/>
        <v>3</v>
      </c>
      <c r="AJ311" s="406"/>
      <c r="AK311" s="396"/>
    </row>
    <row r="312" spans="1:39" x14ac:dyDescent="0.2">
      <c r="A312" s="103" t="s">
        <v>581</v>
      </c>
      <c r="B312" s="10" t="s">
        <v>29</v>
      </c>
      <c r="C312" s="10" t="s">
        <v>13</v>
      </c>
      <c r="D312" s="10" t="s">
        <v>781</v>
      </c>
      <c r="E312" s="10" t="s">
        <v>30</v>
      </c>
      <c r="F312" s="10" t="s">
        <v>31</v>
      </c>
      <c r="G312" s="10" t="s">
        <v>32</v>
      </c>
      <c r="H312" s="67">
        <v>6</v>
      </c>
      <c r="I312" s="57">
        <f t="shared" si="61"/>
        <v>2.3120000000000003</v>
      </c>
      <c r="J312" s="57">
        <f t="shared" si="62"/>
        <v>2.3120000000000003</v>
      </c>
      <c r="K312" s="404" t="s">
        <v>33</v>
      </c>
      <c r="L312" s="57">
        <v>6.8000000000000005E-2</v>
      </c>
      <c r="M312" s="57">
        <f>34*L312</f>
        <v>2.3120000000000003</v>
      </c>
      <c r="N312" s="57">
        <v>0</v>
      </c>
      <c r="O312" s="58">
        <v>0</v>
      </c>
      <c r="P312" s="27">
        <v>0</v>
      </c>
      <c r="Q312" s="90">
        <f t="shared" si="68"/>
        <v>1.2844444444444447</v>
      </c>
      <c r="R312" s="91">
        <f t="shared" si="69"/>
        <v>0</v>
      </c>
      <c r="S312" s="392">
        <f t="shared" si="59"/>
        <v>1.2844444444444445</v>
      </c>
      <c r="T312" s="91">
        <f t="shared" si="60"/>
        <v>0</v>
      </c>
      <c r="U312" s="90">
        <f t="shared" si="63"/>
        <v>1.2844444444444445</v>
      </c>
      <c r="V312" s="23">
        <v>0</v>
      </c>
      <c r="W312" s="11">
        <v>0</v>
      </c>
      <c r="X312" s="11">
        <v>0</v>
      </c>
      <c r="Y312" s="12">
        <v>0</v>
      </c>
      <c r="Z312" s="27">
        <v>0</v>
      </c>
      <c r="AA312" s="23">
        <v>30</v>
      </c>
      <c r="AB312" s="11">
        <v>1</v>
      </c>
      <c r="AC312" s="11">
        <v>0</v>
      </c>
      <c r="AD312" s="12">
        <v>0</v>
      </c>
      <c r="AE312" s="30">
        <v>0</v>
      </c>
      <c r="AF312" s="63">
        <f t="shared" si="55"/>
        <v>2.3120000000000003</v>
      </c>
      <c r="AG312" s="34">
        <f t="shared" si="56"/>
        <v>0</v>
      </c>
      <c r="AH312" s="12">
        <f t="shared" si="57"/>
        <v>2.3120000000000003</v>
      </c>
      <c r="AI312" s="75">
        <f t="shared" si="58"/>
        <v>2.3120000000000003</v>
      </c>
      <c r="AJ312" s="406"/>
      <c r="AK312" s="396"/>
    </row>
    <row r="313" spans="1:39" x14ac:dyDescent="0.2">
      <c r="A313" s="103" t="s">
        <v>581</v>
      </c>
      <c r="B313" s="10" t="s">
        <v>29</v>
      </c>
      <c r="C313" s="10" t="s">
        <v>13</v>
      </c>
      <c r="D313" s="10" t="s">
        <v>781</v>
      </c>
      <c r="E313" s="10" t="s">
        <v>30</v>
      </c>
      <c r="F313" s="10" t="s">
        <v>31</v>
      </c>
      <c r="G313" s="10" t="s">
        <v>32</v>
      </c>
      <c r="H313" s="67">
        <v>6</v>
      </c>
      <c r="I313" s="57">
        <f t="shared" si="61"/>
        <v>1</v>
      </c>
      <c r="J313" s="57">
        <f t="shared" si="62"/>
        <v>1</v>
      </c>
      <c r="K313" s="404" t="s">
        <v>33</v>
      </c>
      <c r="L313" s="57">
        <v>6.25E-2</v>
      </c>
      <c r="M313" s="57">
        <v>0</v>
      </c>
      <c r="N313" s="57"/>
      <c r="O313" s="58">
        <v>1</v>
      </c>
      <c r="P313" s="27"/>
      <c r="Q313" s="90">
        <f t="shared" si="68"/>
        <v>0</v>
      </c>
      <c r="R313" s="91">
        <f t="shared" si="69"/>
        <v>0.55555555555555558</v>
      </c>
      <c r="S313" s="392">
        <f t="shared" si="59"/>
        <v>0</v>
      </c>
      <c r="T313" s="91">
        <f t="shared" si="60"/>
        <v>0.55555555555555547</v>
      </c>
      <c r="U313" s="90">
        <f t="shared" si="63"/>
        <v>0.55555555555555547</v>
      </c>
      <c r="V313" s="23">
        <v>0</v>
      </c>
      <c r="W313" s="11">
        <v>0</v>
      </c>
      <c r="X313" s="11">
        <v>0</v>
      </c>
      <c r="Y313" s="12">
        <v>0</v>
      </c>
      <c r="Z313" s="27"/>
      <c r="AA313" s="23">
        <v>30</v>
      </c>
      <c r="AB313" s="11">
        <v>0</v>
      </c>
      <c r="AC313" s="11"/>
      <c r="AD313" s="12">
        <v>1</v>
      </c>
      <c r="AE313" s="30">
        <v>0</v>
      </c>
      <c r="AF313" s="63">
        <f t="shared" si="55"/>
        <v>1</v>
      </c>
      <c r="AG313" s="34">
        <f t="shared" si="56"/>
        <v>0</v>
      </c>
      <c r="AH313" s="12">
        <f t="shared" si="57"/>
        <v>1</v>
      </c>
      <c r="AI313" s="75">
        <f t="shared" si="58"/>
        <v>1</v>
      </c>
      <c r="AJ313" s="406"/>
      <c r="AK313" s="396"/>
    </row>
    <row r="314" spans="1:39" x14ac:dyDescent="0.2">
      <c r="A314" s="103" t="s">
        <v>648</v>
      </c>
      <c r="B314" s="10" t="s">
        <v>29</v>
      </c>
      <c r="C314" s="10" t="s">
        <v>13</v>
      </c>
      <c r="D314" s="10" t="s">
        <v>781</v>
      </c>
      <c r="E314" s="10" t="s">
        <v>30</v>
      </c>
      <c r="F314" s="10" t="s">
        <v>31</v>
      </c>
      <c r="G314" s="10" t="s">
        <v>32</v>
      </c>
      <c r="H314" s="67">
        <v>6</v>
      </c>
      <c r="I314" s="57">
        <f t="shared" si="61"/>
        <v>13.804</v>
      </c>
      <c r="J314" s="57">
        <f t="shared" si="62"/>
        <v>13.804000000000002</v>
      </c>
      <c r="K314" s="404" t="s">
        <v>33</v>
      </c>
      <c r="L314" s="57">
        <v>0.40600000000000003</v>
      </c>
      <c r="M314" s="57">
        <f>34*L314</f>
        <v>13.804</v>
      </c>
      <c r="N314" s="57">
        <v>0</v>
      </c>
      <c r="O314" s="58">
        <v>0</v>
      </c>
      <c r="P314" s="27">
        <v>0</v>
      </c>
      <c r="Q314" s="90">
        <f t="shared" si="68"/>
        <v>7.6688888888888878</v>
      </c>
      <c r="R314" s="91">
        <f t="shared" si="69"/>
        <v>0</v>
      </c>
      <c r="S314" s="392">
        <f t="shared" si="59"/>
        <v>7.6688888888888895</v>
      </c>
      <c r="T314" s="91">
        <f t="shared" si="60"/>
        <v>0</v>
      </c>
      <c r="U314" s="90">
        <f t="shared" si="63"/>
        <v>7.6688888888888895</v>
      </c>
      <c r="V314" s="23">
        <v>0</v>
      </c>
      <c r="W314" s="11">
        <v>0</v>
      </c>
      <c r="X314" s="11">
        <v>0</v>
      </c>
      <c r="Y314" s="12">
        <v>0</v>
      </c>
      <c r="Z314" s="27">
        <v>0</v>
      </c>
      <c r="AA314" s="23">
        <v>30</v>
      </c>
      <c r="AB314" s="11">
        <v>1</v>
      </c>
      <c r="AC314" s="11">
        <v>0</v>
      </c>
      <c r="AD314" s="12">
        <v>0</v>
      </c>
      <c r="AE314" s="30">
        <v>0</v>
      </c>
      <c r="AF314" s="63">
        <f t="shared" si="55"/>
        <v>13.804</v>
      </c>
      <c r="AG314" s="34">
        <f t="shared" si="56"/>
        <v>0</v>
      </c>
      <c r="AH314" s="12">
        <f t="shared" si="57"/>
        <v>13.804</v>
      </c>
      <c r="AI314" s="75">
        <f t="shared" si="58"/>
        <v>13.804</v>
      </c>
      <c r="AJ314" s="406"/>
      <c r="AK314" s="396"/>
    </row>
    <row r="315" spans="1:39" x14ac:dyDescent="0.2">
      <c r="A315" s="9" t="s">
        <v>369</v>
      </c>
      <c r="B315" s="10" t="s">
        <v>39</v>
      </c>
      <c r="C315" s="10" t="s">
        <v>103</v>
      </c>
      <c r="D315" s="10" t="s">
        <v>781</v>
      </c>
      <c r="E315" s="10" t="s">
        <v>391</v>
      </c>
      <c r="F315" s="10" t="s">
        <v>392</v>
      </c>
      <c r="G315" s="10" t="s">
        <v>393</v>
      </c>
      <c r="H315" s="67">
        <v>6</v>
      </c>
      <c r="I315" s="57">
        <f t="shared" si="61"/>
        <v>18</v>
      </c>
      <c r="J315" s="57">
        <f t="shared" si="62"/>
        <v>18</v>
      </c>
      <c r="K315" s="404" t="s">
        <v>102</v>
      </c>
      <c r="L315" s="57">
        <v>1</v>
      </c>
      <c r="M315" s="57">
        <f t="shared" ref="M315:M320" si="70">(4.5+$AL$28)*L315</f>
        <v>9</v>
      </c>
      <c r="N315" s="57">
        <v>0</v>
      </c>
      <c r="O315" s="58">
        <v>9</v>
      </c>
      <c r="P315" s="27">
        <v>0</v>
      </c>
      <c r="Q315" s="90">
        <f t="shared" si="68"/>
        <v>5</v>
      </c>
      <c r="R315" s="91">
        <f t="shared" si="69"/>
        <v>5</v>
      </c>
      <c r="S315" s="392">
        <f t="shared" si="59"/>
        <v>5</v>
      </c>
      <c r="T315" s="91">
        <f t="shared" si="60"/>
        <v>5</v>
      </c>
      <c r="U315" s="90">
        <f t="shared" si="63"/>
        <v>10</v>
      </c>
      <c r="V315" s="23">
        <v>20</v>
      </c>
      <c r="W315" s="11">
        <v>1</v>
      </c>
      <c r="X315" s="11">
        <v>0</v>
      </c>
      <c r="Y315" s="12">
        <v>1</v>
      </c>
      <c r="Z315" s="27">
        <v>0</v>
      </c>
      <c r="AA315" s="23">
        <v>0</v>
      </c>
      <c r="AB315" s="11">
        <v>0</v>
      </c>
      <c r="AC315" s="11">
        <v>0</v>
      </c>
      <c r="AD315" s="12">
        <v>0</v>
      </c>
      <c r="AE315" s="30">
        <v>0</v>
      </c>
      <c r="AF315" s="63">
        <f t="shared" si="55"/>
        <v>18</v>
      </c>
      <c r="AG315" s="34">
        <f t="shared" si="56"/>
        <v>18</v>
      </c>
      <c r="AH315" s="12">
        <f t="shared" si="57"/>
        <v>0</v>
      </c>
      <c r="AI315" s="75">
        <f t="shared" si="58"/>
        <v>18</v>
      </c>
      <c r="AJ315" s="406"/>
      <c r="AK315" s="396"/>
    </row>
    <row r="316" spans="1:39" x14ac:dyDescent="0.2">
      <c r="A316" s="9" t="s">
        <v>369</v>
      </c>
      <c r="B316" s="10" t="s">
        <v>39</v>
      </c>
      <c r="C316" s="10" t="s">
        <v>103</v>
      </c>
      <c r="D316" s="10" t="s">
        <v>781</v>
      </c>
      <c r="E316" s="10" t="s">
        <v>394</v>
      </c>
      <c r="F316" s="10" t="s">
        <v>395</v>
      </c>
      <c r="G316" s="10" t="s">
        <v>396</v>
      </c>
      <c r="H316" s="67">
        <v>6</v>
      </c>
      <c r="I316" s="57">
        <f t="shared" si="61"/>
        <v>18</v>
      </c>
      <c r="J316" s="57">
        <f t="shared" si="62"/>
        <v>18</v>
      </c>
      <c r="K316" s="404" t="s">
        <v>102</v>
      </c>
      <c r="L316" s="57">
        <v>1</v>
      </c>
      <c r="M316" s="57">
        <f t="shared" si="70"/>
        <v>9</v>
      </c>
      <c r="N316" s="57">
        <v>0</v>
      </c>
      <c r="O316" s="58">
        <v>9</v>
      </c>
      <c r="P316" s="27">
        <v>0</v>
      </c>
      <c r="Q316" s="90">
        <f t="shared" si="68"/>
        <v>5</v>
      </c>
      <c r="R316" s="91">
        <f t="shared" si="69"/>
        <v>5</v>
      </c>
      <c r="S316" s="392">
        <f t="shared" si="59"/>
        <v>5</v>
      </c>
      <c r="T316" s="91">
        <f t="shared" si="60"/>
        <v>5</v>
      </c>
      <c r="U316" s="90">
        <f t="shared" si="63"/>
        <v>10</v>
      </c>
      <c r="V316" s="23">
        <v>0</v>
      </c>
      <c r="W316" s="11">
        <v>0</v>
      </c>
      <c r="X316" s="11">
        <v>0</v>
      </c>
      <c r="Y316" s="12">
        <v>0</v>
      </c>
      <c r="Z316" s="27">
        <v>0</v>
      </c>
      <c r="AA316" s="23">
        <v>20</v>
      </c>
      <c r="AB316" s="11">
        <v>1</v>
      </c>
      <c r="AC316" s="11">
        <v>0</v>
      </c>
      <c r="AD316" s="12">
        <v>1</v>
      </c>
      <c r="AE316" s="30">
        <v>0</v>
      </c>
      <c r="AF316" s="63">
        <f t="shared" si="55"/>
        <v>18</v>
      </c>
      <c r="AG316" s="34">
        <f t="shared" si="56"/>
        <v>0</v>
      </c>
      <c r="AH316" s="12">
        <f t="shared" si="57"/>
        <v>18</v>
      </c>
      <c r="AI316" s="75">
        <f t="shared" si="58"/>
        <v>18</v>
      </c>
      <c r="AJ316" s="406"/>
      <c r="AK316" s="396"/>
    </row>
    <row r="317" spans="1:39" x14ac:dyDescent="0.2">
      <c r="A317" s="9" t="s">
        <v>369</v>
      </c>
      <c r="B317" s="10" t="s">
        <v>39</v>
      </c>
      <c r="C317" s="10" t="s">
        <v>103</v>
      </c>
      <c r="D317" s="10" t="s">
        <v>781</v>
      </c>
      <c r="E317" s="10" t="s">
        <v>397</v>
      </c>
      <c r="F317" s="10" t="s">
        <v>398</v>
      </c>
      <c r="G317" s="10" t="s">
        <v>399</v>
      </c>
      <c r="H317" s="67">
        <v>6</v>
      </c>
      <c r="I317" s="57">
        <f t="shared" si="61"/>
        <v>18</v>
      </c>
      <c r="J317" s="57">
        <f t="shared" si="62"/>
        <v>18</v>
      </c>
      <c r="K317" s="404" t="s">
        <v>102</v>
      </c>
      <c r="L317" s="57">
        <v>1</v>
      </c>
      <c r="M317" s="57">
        <f t="shared" si="70"/>
        <v>9</v>
      </c>
      <c r="N317" s="57">
        <v>0</v>
      </c>
      <c r="O317" s="58">
        <v>9</v>
      </c>
      <c r="P317" s="27">
        <v>0</v>
      </c>
      <c r="Q317" s="90">
        <f t="shared" si="68"/>
        <v>5</v>
      </c>
      <c r="R317" s="91">
        <f t="shared" si="69"/>
        <v>5</v>
      </c>
      <c r="S317" s="392">
        <f t="shared" si="59"/>
        <v>5</v>
      </c>
      <c r="T317" s="91">
        <f t="shared" si="60"/>
        <v>5</v>
      </c>
      <c r="U317" s="90">
        <f t="shared" si="63"/>
        <v>10</v>
      </c>
      <c r="V317" s="23">
        <v>20</v>
      </c>
      <c r="W317" s="11">
        <v>1</v>
      </c>
      <c r="X317" s="11">
        <v>0</v>
      </c>
      <c r="Y317" s="12">
        <v>1</v>
      </c>
      <c r="Z317" s="27">
        <v>0</v>
      </c>
      <c r="AA317" s="23">
        <v>0</v>
      </c>
      <c r="AB317" s="11">
        <v>0</v>
      </c>
      <c r="AC317" s="11">
        <v>0</v>
      </c>
      <c r="AD317" s="12">
        <v>0</v>
      </c>
      <c r="AE317" s="30">
        <v>0</v>
      </c>
      <c r="AF317" s="63">
        <f t="shared" si="55"/>
        <v>18</v>
      </c>
      <c r="AG317" s="34">
        <f t="shared" si="56"/>
        <v>18</v>
      </c>
      <c r="AH317" s="12">
        <f t="shared" si="57"/>
        <v>0</v>
      </c>
      <c r="AI317" s="75">
        <f t="shared" si="58"/>
        <v>18</v>
      </c>
      <c r="AJ317" s="406"/>
      <c r="AK317" s="396"/>
    </row>
    <row r="318" spans="1:39" x14ac:dyDescent="0.2">
      <c r="A318" s="9" t="s">
        <v>369</v>
      </c>
      <c r="B318" s="10" t="s">
        <v>39</v>
      </c>
      <c r="C318" s="10" t="s">
        <v>103</v>
      </c>
      <c r="D318" s="10" t="s">
        <v>781</v>
      </c>
      <c r="E318" s="10" t="s">
        <v>400</v>
      </c>
      <c r="F318" s="10" t="s">
        <v>401</v>
      </c>
      <c r="G318" s="10" t="s">
        <v>402</v>
      </c>
      <c r="H318" s="67">
        <v>6</v>
      </c>
      <c r="I318" s="57">
        <f t="shared" si="61"/>
        <v>18</v>
      </c>
      <c r="J318" s="57">
        <f t="shared" si="62"/>
        <v>18</v>
      </c>
      <c r="K318" s="404" t="s">
        <v>102</v>
      </c>
      <c r="L318" s="57">
        <v>1</v>
      </c>
      <c r="M318" s="57">
        <f t="shared" si="70"/>
        <v>9</v>
      </c>
      <c r="N318" s="57">
        <v>0</v>
      </c>
      <c r="O318" s="58">
        <v>9</v>
      </c>
      <c r="P318" s="27">
        <v>0</v>
      </c>
      <c r="Q318" s="90">
        <f t="shared" si="68"/>
        <v>5</v>
      </c>
      <c r="R318" s="91">
        <f t="shared" si="69"/>
        <v>5</v>
      </c>
      <c r="S318" s="392">
        <f t="shared" si="59"/>
        <v>5</v>
      </c>
      <c r="T318" s="91">
        <f t="shared" si="60"/>
        <v>5</v>
      </c>
      <c r="U318" s="90">
        <f t="shared" si="63"/>
        <v>10</v>
      </c>
      <c r="V318" s="23">
        <v>20</v>
      </c>
      <c r="W318" s="11">
        <v>1</v>
      </c>
      <c r="X318" s="11">
        <v>0</v>
      </c>
      <c r="Y318" s="12">
        <v>1</v>
      </c>
      <c r="Z318" s="27">
        <v>0</v>
      </c>
      <c r="AA318" s="23">
        <v>0</v>
      </c>
      <c r="AB318" s="11">
        <v>0</v>
      </c>
      <c r="AC318" s="11">
        <v>0</v>
      </c>
      <c r="AD318" s="12">
        <v>0</v>
      </c>
      <c r="AE318" s="30">
        <v>0</v>
      </c>
      <c r="AF318" s="63">
        <f t="shared" si="55"/>
        <v>18</v>
      </c>
      <c r="AG318" s="34">
        <f t="shared" si="56"/>
        <v>18</v>
      </c>
      <c r="AH318" s="12">
        <f t="shared" si="57"/>
        <v>0</v>
      </c>
      <c r="AI318" s="75">
        <f t="shared" si="58"/>
        <v>18</v>
      </c>
      <c r="AJ318" s="406"/>
      <c r="AK318" s="396"/>
    </row>
    <row r="319" spans="1:39" x14ac:dyDescent="0.2">
      <c r="A319" s="9" t="s">
        <v>369</v>
      </c>
      <c r="B319" s="10" t="s">
        <v>39</v>
      </c>
      <c r="C319" s="10" t="s">
        <v>103</v>
      </c>
      <c r="D319" s="10" t="s">
        <v>781</v>
      </c>
      <c r="E319" s="10" t="s">
        <v>403</v>
      </c>
      <c r="F319" s="10" t="s">
        <v>404</v>
      </c>
      <c r="G319" s="10" t="s">
        <v>405</v>
      </c>
      <c r="H319" s="67">
        <v>6</v>
      </c>
      <c r="I319" s="57">
        <f t="shared" si="61"/>
        <v>18</v>
      </c>
      <c r="J319" s="57">
        <f t="shared" si="62"/>
        <v>18</v>
      </c>
      <c r="K319" s="404" t="s">
        <v>102</v>
      </c>
      <c r="L319" s="57">
        <v>1</v>
      </c>
      <c r="M319" s="57">
        <f t="shared" si="70"/>
        <v>9</v>
      </c>
      <c r="N319" s="57">
        <v>0</v>
      </c>
      <c r="O319" s="58">
        <v>9</v>
      </c>
      <c r="P319" s="27">
        <v>0</v>
      </c>
      <c r="Q319" s="90">
        <f t="shared" si="68"/>
        <v>5</v>
      </c>
      <c r="R319" s="91">
        <f t="shared" si="69"/>
        <v>5</v>
      </c>
      <c r="S319" s="392">
        <f t="shared" si="59"/>
        <v>5</v>
      </c>
      <c r="T319" s="91">
        <f t="shared" si="60"/>
        <v>5</v>
      </c>
      <c r="U319" s="90">
        <f t="shared" si="63"/>
        <v>10</v>
      </c>
      <c r="V319" s="23">
        <v>0</v>
      </c>
      <c r="W319" s="11">
        <v>0</v>
      </c>
      <c r="X319" s="11">
        <v>0</v>
      </c>
      <c r="Y319" s="12">
        <v>0</v>
      </c>
      <c r="Z319" s="27">
        <v>0</v>
      </c>
      <c r="AA319" s="23">
        <v>20</v>
      </c>
      <c r="AB319" s="11">
        <v>1</v>
      </c>
      <c r="AC319" s="11">
        <v>0</v>
      </c>
      <c r="AD319" s="12">
        <v>1</v>
      </c>
      <c r="AE319" s="30">
        <v>0</v>
      </c>
      <c r="AF319" s="63">
        <f t="shared" si="55"/>
        <v>18</v>
      </c>
      <c r="AG319" s="34">
        <f t="shared" si="56"/>
        <v>0</v>
      </c>
      <c r="AH319" s="12">
        <f t="shared" si="57"/>
        <v>18</v>
      </c>
      <c r="AI319" s="75">
        <f t="shared" si="58"/>
        <v>18</v>
      </c>
      <c r="AJ319" s="406"/>
      <c r="AK319" s="396"/>
      <c r="AM319" s="80"/>
    </row>
    <row r="320" spans="1:39" x14ac:dyDescent="0.2">
      <c r="A320" s="9" t="s">
        <v>369</v>
      </c>
      <c r="B320" s="10" t="s">
        <v>39</v>
      </c>
      <c r="C320" s="10" t="s">
        <v>103</v>
      </c>
      <c r="D320" s="10" t="s">
        <v>781</v>
      </c>
      <c r="E320" s="10" t="s">
        <v>406</v>
      </c>
      <c r="F320" s="10" t="s">
        <v>407</v>
      </c>
      <c r="G320" s="10" t="s">
        <v>408</v>
      </c>
      <c r="H320" s="67">
        <v>6</v>
      </c>
      <c r="I320" s="57">
        <f t="shared" si="61"/>
        <v>18</v>
      </c>
      <c r="J320" s="57">
        <f t="shared" si="62"/>
        <v>18</v>
      </c>
      <c r="K320" s="404" t="s">
        <v>102</v>
      </c>
      <c r="L320" s="57">
        <v>1</v>
      </c>
      <c r="M320" s="57">
        <f t="shared" si="70"/>
        <v>9</v>
      </c>
      <c r="N320" s="57">
        <v>0</v>
      </c>
      <c r="O320" s="58">
        <v>9</v>
      </c>
      <c r="P320" s="27">
        <v>0</v>
      </c>
      <c r="Q320" s="90">
        <f t="shared" si="68"/>
        <v>5</v>
      </c>
      <c r="R320" s="91">
        <f t="shared" si="69"/>
        <v>5</v>
      </c>
      <c r="S320" s="392">
        <f t="shared" si="59"/>
        <v>5</v>
      </c>
      <c r="T320" s="91">
        <f t="shared" si="60"/>
        <v>5</v>
      </c>
      <c r="U320" s="90">
        <f t="shared" si="63"/>
        <v>10</v>
      </c>
      <c r="V320" s="23">
        <v>20</v>
      </c>
      <c r="W320" s="11">
        <v>1</v>
      </c>
      <c r="X320" s="11">
        <v>0</v>
      </c>
      <c r="Y320" s="12">
        <v>1</v>
      </c>
      <c r="Z320" s="27">
        <v>0</v>
      </c>
      <c r="AA320" s="23">
        <v>0</v>
      </c>
      <c r="AB320" s="11">
        <v>0</v>
      </c>
      <c r="AC320" s="11">
        <v>0</v>
      </c>
      <c r="AD320" s="12">
        <v>0</v>
      </c>
      <c r="AE320" s="30">
        <v>0</v>
      </c>
      <c r="AF320" s="63">
        <f t="shared" si="55"/>
        <v>18</v>
      </c>
      <c r="AG320" s="34">
        <f t="shared" si="56"/>
        <v>18</v>
      </c>
      <c r="AH320" s="12">
        <f t="shared" si="57"/>
        <v>0</v>
      </c>
      <c r="AI320" s="75">
        <f t="shared" si="58"/>
        <v>18</v>
      </c>
      <c r="AJ320" s="406"/>
      <c r="AK320" s="396"/>
      <c r="AM320" s="80"/>
    </row>
    <row r="321" spans="1:39" x14ac:dyDescent="0.2">
      <c r="A321" s="9" t="s">
        <v>122</v>
      </c>
      <c r="B321" s="10" t="s">
        <v>75</v>
      </c>
      <c r="C321" s="10" t="s">
        <v>23</v>
      </c>
      <c r="D321" s="10" t="s">
        <v>781</v>
      </c>
      <c r="E321" s="10" t="s">
        <v>170</v>
      </c>
      <c r="F321" s="10" t="s">
        <v>171</v>
      </c>
      <c r="G321" s="10" t="s">
        <v>172</v>
      </c>
      <c r="H321" s="67">
        <v>5</v>
      </c>
      <c r="I321" s="57">
        <f t="shared" si="61"/>
        <v>18</v>
      </c>
      <c r="J321" s="57">
        <f t="shared" si="62"/>
        <v>18</v>
      </c>
      <c r="K321" s="404" t="s">
        <v>33</v>
      </c>
      <c r="L321" s="57">
        <v>1</v>
      </c>
      <c r="M321" s="57">
        <f>(9+$AL$28)*L321</f>
        <v>13.5</v>
      </c>
      <c r="N321" s="57">
        <v>0</v>
      </c>
      <c r="O321" s="58">
        <v>4.5</v>
      </c>
      <c r="P321" s="27">
        <v>0</v>
      </c>
      <c r="Q321" s="90">
        <f t="shared" si="68"/>
        <v>9</v>
      </c>
      <c r="R321" s="91">
        <f t="shared" si="69"/>
        <v>3</v>
      </c>
      <c r="S321" s="392">
        <f t="shared" si="59"/>
        <v>9</v>
      </c>
      <c r="T321" s="91">
        <f t="shared" si="60"/>
        <v>3</v>
      </c>
      <c r="U321" s="90">
        <f t="shared" si="63"/>
        <v>12</v>
      </c>
      <c r="V321" s="23">
        <v>12</v>
      </c>
      <c r="W321" s="11">
        <v>1</v>
      </c>
      <c r="X321" s="11">
        <v>0</v>
      </c>
      <c r="Y321" s="12">
        <v>1</v>
      </c>
      <c r="Z321" s="27">
        <v>0</v>
      </c>
      <c r="AA321" s="23">
        <v>0</v>
      </c>
      <c r="AB321" s="11">
        <v>0</v>
      </c>
      <c r="AC321" s="11">
        <v>0</v>
      </c>
      <c r="AD321" s="12">
        <v>0</v>
      </c>
      <c r="AE321" s="30">
        <v>0</v>
      </c>
      <c r="AF321" s="63">
        <f t="shared" si="55"/>
        <v>18</v>
      </c>
      <c r="AG321" s="34">
        <f t="shared" si="56"/>
        <v>18</v>
      </c>
      <c r="AH321" s="12">
        <f t="shared" si="57"/>
        <v>0</v>
      </c>
      <c r="AI321" s="75">
        <f t="shared" si="58"/>
        <v>18</v>
      </c>
      <c r="AJ321" s="406"/>
      <c r="AK321" s="396"/>
      <c r="AM321" s="80"/>
    </row>
    <row r="322" spans="1:39" x14ac:dyDescent="0.2">
      <c r="A322" s="9" t="s">
        <v>122</v>
      </c>
      <c r="B322" s="10" t="s">
        <v>75</v>
      </c>
      <c r="C322" s="10" t="s">
        <v>23</v>
      </c>
      <c r="D322" s="10" t="s">
        <v>781</v>
      </c>
      <c r="E322" s="10" t="s">
        <v>173</v>
      </c>
      <c r="F322" s="10" t="s">
        <v>174</v>
      </c>
      <c r="G322" s="10" t="s">
        <v>175</v>
      </c>
      <c r="H322" s="67">
        <v>5</v>
      </c>
      <c r="I322" s="57">
        <f t="shared" si="61"/>
        <v>18</v>
      </c>
      <c r="J322" s="57">
        <f t="shared" si="62"/>
        <v>18</v>
      </c>
      <c r="K322" s="404" t="s">
        <v>33</v>
      </c>
      <c r="L322" s="57">
        <v>1</v>
      </c>
      <c r="M322" s="57">
        <f>(4.5+$AL$28)*L322</f>
        <v>9</v>
      </c>
      <c r="N322" s="57">
        <v>0</v>
      </c>
      <c r="O322" s="58">
        <v>9</v>
      </c>
      <c r="P322" s="27">
        <v>0</v>
      </c>
      <c r="Q322" s="90">
        <f t="shared" si="68"/>
        <v>6</v>
      </c>
      <c r="R322" s="91">
        <f t="shared" si="69"/>
        <v>6</v>
      </c>
      <c r="S322" s="392">
        <f t="shared" si="59"/>
        <v>6</v>
      </c>
      <c r="T322" s="91">
        <f t="shared" si="60"/>
        <v>6</v>
      </c>
      <c r="U322" s="90">
        <f t="shared" si="63"/>
        <v>12</v>
      </c>
      <c r="V322" s="23">
        <v>12</v>
      </c>
      <c r="W322" s="11">
        <v>1</v>
      </c>
      <c r="X322" s="11">
        <v>0</v>
      </c>
      <c r="Y322" s="12">
        <v>1</v>
      </c>
      <c r="Z322" s="27">
        <v>0</v>
      </c>
      <c r="AA322" s="23">
        <v>0</v>
      </c>
      <c r="AB322" s="11">
        <v>0</v>
      </c>
      <c r="AC322" s="11">
        <v>0</v>
      </c>
      <c r="AD322" s="12">
        <v>0</v>
      </c>
      <c r="AE322" s="30">
        <v>0</v>
      </c>
      <c r="AF322" s="63">
        <f t="shared" ref="AF322:AF385" si="71">M322*(W322+AB322)+O322*(Y322+AD322)</f>
        <v>18</v>
      </c>
      <c r="AG322" s="34">
        <f t="shared" ref="AG322:AG385" si="72">M322*W322+O322*Y322</f>
        <v>18</v>
      </c>
      <c r="AH322" s="12">
        <f t="shared" ref="AH322:AH385" si="73">M322*AB322+O322*AD322</f>
        <v>0</v>
      </c>
      <c r="AI322" s="75">
        <f t="shared" ref="AI322:AI385" si="74">AF322</f>
        <v>18</v>
      </c>
      <c r="AJ322" s="406"/>
      <c r="AK322" s="396"/>
      <c r="AM322" s="80"/>
    </row>
    <row r="323" spans="1:39" x14ac:dyDescent="0.2">
      <c r="A323" s="9" t="s">
        <v>122</v>
      </c>
      <c r="B323" s="10" t="s">
        <v>75</v>
      </c>
      <c r="C323" s="10" t="s">
        <v>23</v>
      </c>
      <c r="D323" s="10" t="s">
        <v>781</v>
      </c>
      <c r="E323" s="10" t="s">
        <v>176</v>
      </c>
      <c r="F323" s="10" t="s">
        <v>177</v>
      </c>
      <c r="G323" s="10" t="s">
        <v>178</v>
      </c>
      <c r="H323" s="67">
        <v>5</v>
      </c>
      <c r="I323" s="57">
        <f t="shared" si="61"/>
        <v>9</v>
      </c>
      <c r="J323" s="57">
        <f t="shared" si="62"/>
        <v>9</v>
      </c>
      <c r="K323" s="404" t="s">
        <v>33</v>
      </c>
      <c r="L323" s="57">
        <v>0.5</v>
      </c>
      <c r="M323" s="57">
        <f>(9+$AL$28)*L323</f>
        <v>6.75</v>
      </c>
      <c r="N323" s="57">
        <v>0</v>
      </c>
      <c r="O323" s="58">
        <f>4.5*L323</f>
        <v>2.25</v>
      </c>
      <c r="P323" s="27">
        <v>0</v>
      </c>
      <c r="Q323" s="90">
        <f t="shared" si="68"/>
        <v>4.5</v>
      </c>
      <c r="R323" s="91">
        <f t="shared" si="69"/>
        <v>1.5</v>
      </c>
      <c r="S323" s="392">
        <f t="shared" ref="S323:S386" si="75">M323/H323*10/3</f>
        <v>4.5</v>
      </c>
      <c r="T323" s="91">
        <f t="shared" ref="T323:T386" si="76">O323/H323*10/3</f>
        <v>1.5</v>
      </c>
      <c r="U323" s="90">
        <f t="shared" si="63"/>
        <v>6</v>
      </c>
      <c r="V323" s="23">
        <v>12</v>
      </c>
      <c r="W323" s="11">
        <v>1</v>
      </c>
      <c r="X323" s="11">
        <v>0</v>
      </c>
      <c r="Y323" s="12">
        <v>1</v>
      </c>
      <c r="Z323" s="27">
        <v>0</v>
      </c>
      <c r="AA323" s="23">
        <v>0</v>
      </c>
      <c r="AB323" s="11">
        <v>0</v>
      </c>
      <c r="AC323" s="11">
        <v>0</v>
      </c>
      <c r="AD323" s="12">
        <v>0</v>
      </c>
      <c r="AE323" s="30">
        <v>0</v>
      </c>
      <c r="AF323" s="63">
        <f t="shared" si="71"/>
        <v>9</v>
      </c>
      <c r="AG323" s="34">
        <f t="shared" si="72"/>
        <v>9</v>
      </c>
      <c r="AH323" s="12">
        <f t="shared" si="73"/>
        <v>0</v>
      </c>
      <c r="AI323" s="75">
        <f t="shared" si="74"/>
        <v>9</v>
      </c>
      <c r="AJ323" s="406"/>
      <c r="AK323" s="396"/>
    </row>
    <row r="324" spans="1:39" x14ac:dyDescent="0.2">
      <c r="A324" s="9" t="s">
        <v>425</v>
      </c>
      <c r="B324" s="10" t="s">
        <v>75</v>
      </c>
      <c r="C324" s="10" t="s">
        <v>23</v>
      </c>
      <c r="D324" s="10" t="s">
        <v>781</v>
      </c>
      <c r="E324" s="10" t="s">
        <v>176</v>
      </c>
      <c r="F324" s="10" t="s">
        <v>177</v>
      </c>
      <c r="G324" s="10" t="s">
        <v>178</v>
      </c>
      <c r="H324" s="67">
        <v>5</v>
      </c>
      <c r="I324" s="57">
        <f t="shared" ref="I324:I387" si="77">AI324</f>
        <v>9</v>
      </c>
      <c r="J324" s="57">
        <f t="shared" ref="J324:J387" si="78">(((W324+AB324)*S324+(Y324+AD324)*T324)*H324/10)*3</f>
        <v>9</v>
      </c>
      <c r="K324" s="404" t="s">
        <v>33</v>
      </c>
      <c r="L324" s="57">
        <v>0.5</v>
      </c>
      <c r="M324" s="57">
        <f>(9+$AL$28)*L324</f>
        <v>6.75</v>
      </c>
      <c r="N324" s="57">
        <v>1</v>
      </c>
      <c r="O324" s="58">
        <f>4.5*L324</f>
        <v>2.25</v>
      </c>
      <c r="P324" s="27">
        <v>0</v>
      </c>
      <c r="Q324" s="90">
        <f t="shared" si="68"/>
        <v>4.5</v>
      </c>
      <c r="R324" s="91">
        <f t="shared" si="69"/>
        <v>1.5</v>
      </c>
      <c r="S324" s="392">
        <f t="shared" si="75"/>
        <v>4.5</v>
      </c>
      <c r="T324" s="91">
        <f t="shared" si="76"/>
        <v>1.5</v>
      </c>
      <c r="U324" s="90">
        <f t="shared" ref="U324:U387" si="79">S324+T324</f>
        <v>6</v>
      </c>
      <c r="V324" s="23">
        <v>12</v>
      </c>
      <c r="W324" s="11">
        <v>1</v>
      </c>
      <c r="X324" s="11">
        <v>0</v>
      </c>
      <c r="Y324" s="12">
        <v>1</v>
      </c>
      <c r="Z324" s="27">
        <v>0</v>
      </c>
      <c r="AA324" s="23">
        <v>0</v>
      </c>
      <c r="AB324" s="11">
        <v>0</v>
      </c>
      <c r="AC324" s="11">
        <v>0</v>
      </c>
      <c r="AD324" s="12">
        <v>0</v>
      </c>
      <c r="AE324" s="30">
        <v>0</v>
      </c>
      <c r="AF324" s="63">
        <f t="shared" si="71"/>
        <v>9</v>
      </c>
      <c r="AG324" s="34">
        <f t="shared" si="72"/>
        <v>9</v>
      </c>
      <c r="AH324" s="12">
        <f t="shared" si="73"/>
        <v>0</v>
      </c>
      <c r="AI324" s="75">
        <f t="shared" si="74"/>
        <v>9</v>
      </c>
      <c r="AJ324" s="406"/>
      <c r="AK324" s="396"/>
    </row>
    <row r="325" spans="1:39" x14ac:dyDescent="0.2">
      <c r="A325" s="9" t="s">
        <v>245</v>
      </c>
      <c r="B325" s="10" t="s">
        <v>75</v>
      </c>
      <c r="C325" s="10" t="s">
        <v>23</v>
      </c>
      <c r="D325" s="10" t="s">
        <v>781</v>
      </c>
      <c r="E325" s="10" t="s">
        <v>289</v>
      </c>
      <c r="F325" s="10" t="s">
        <v>290</v>
      </c>
      <c r="G325" s="10" t="s">
        <v>291</v>
      </c>
      <c r="H325" s="67">
        <v>5</v>
      </c>
      <c r="I325" s="57">
        <f t="shared" si="77"/>
        <v>18</v>
      </c>
      <c r="J325" s="57">
        <f t="shared" si="78"/>
        <v>18</v>
      </c>
      <c r="K325" s="404" t="s">
        <v>33</v>
      </c>
      <c r="L325" s="57">
        <v>1</v>
      </c>
      <c r="M325" s="57">
        <f>(9+$AL$28)*L325</f>
        <v>13.5</v>
      </c>
      <c r="N325" s="57">
        <v>0</v>
      </c>
      <c r="O325" s="58">
        <v>4.5</v>
      </c>
      <c r="P325" s="27">
        <v>0</v>
      </c>
      <c r="Q325" s="90">
        <f t="shared" si="68"/>
        <v>9</v>
      </c>
      <c r="R325" s="91">
        <f t="shared" si="69"/>
        <v>3</v>
      </c>
      <c r="S325" s="392">
        <f t="shared" si="75"/>
        <v>9</v>
      </c>
      <c r="T325" s="91">
        <f t="shared" si="76"/>
        <v>3</v>
      </c>
      <c r="U325" s="90">
        <f t="shared" si="79"/>
        <v>12</v>
      </c>
      <c r="V325" s="23">
        <v>12</v>
      </c>
      <c r="W325" s="11">
        <v>1</v>
      </c>
      <c r="X325" s="11">
        <v>0</v>
      </c>
      <c r="Y325" s="12">
        <v>1</v>
      </c>
      <c r="Z325" s="27">
        <v>0</v>
      </c>
      <c r="AA325" s="23">
        <v>0</v>
      </c>
      <c r="AB325" s="11">
        <v>0</v>
      </c>
      <c r="AC325" s="11">
        <v>0</v>
      </c>
      <c r="AD325" s="12">
        <v>0</v>
      </c>
      <c r="AE325" s="30">
        <v>0</v>
      </c>
      <c r="AF325" s="63">
        <f t="shared" si="71"/>
        <v>18</v>
      </c>
      <c r="AG325" s="34">
        <f t="shared" si="72"/>
        <v>18</v>
      </c>
      <c r="AH325" s="12">
        <f t="shared" si="73"/>
        <v>0</v>
      </c>
      <c r="AI325" s="75">
        <f t="shared" si="74"/>
        <v>18</v>
      </c>
      <c r="AJ325" s="406"/>
      <c r="AK325" s="396"/>
    </row>
    <row r="326" spans="1:39" x14ac:dyDescent="0.2">
      <c r="A326" s="9" t="s">
        <v>38</v>
      </c>
      <c r="B326" s="10" t="s">
        <v>75</v>
      </c>
      <c r="C326" s="10" t="s">
        <v>23</v>
      </c>
      <c r="D326" s="10" t="s">
        <v>781</v>
      </c>
      <c r="E326" s="10" t="s">
        <v>76</v>
      </c>
      <c r="F326" s="10" t="s">
        <v>77</v>
      </c>
      <c r="G326" s="10" t="s">
        <v>78</v>
      </c>
      <c r="H326" s="67">
        <v>5</v>
      </c>
      <c r="I326" s="57">
        <f t="shared" si="77"/>
        <v>18</v>
      </c>
      <c r="J326" s="57">
        <f t="shared" si="78"/>
        <v>18</v>
      </c>
      <c r="K326" s="404" t="s">
        <v>33</v>
      </c>
      <c r="L326" s="57">
        <v>1</v>
      </c>
      <c r="M326" s="57">
        <f>(9+$AL$28)*L326</f>
        <v>13.5</v>
      </c>
      <c r="N326" s="57">
        <v>0</v>
      </c>
      <c r="O326" s="58">
        <v>4.5</v>
      </c>
      <c r="P326" s="27">
        <v>0</v>
      </c>
      <c r="Q326" s="90">
        <f t="shared" si="68"/>
        <v>9</v>
      </c>
      <c r="R326" s="91">
        <f t="shared" si="69"/>
        <v>3</v>
      </c>
      <c r="S326" s="392">
        <f t="shared" si="75"/>
        <v>9</v>
      </c>
      <c r="T326" s="91">
        <f t="shared" si="76"/>
        <v>3</v>
      </c>
      <c r="U326" s="90">
        <f t="shared" si="79"/>
        <v>12</v>
      </c>
      <c r="V326" s="23">
        <v>12</v>
      </c>
      <c r="W326" s="11">
        <v>1</v>
      </c>
      <c r="X326" s="11">
        <v>0</v>
      </c>
      <c r="Y326" s="12">
        <v>1</v>
      </c>
      <c r="Z326" s="27">
        <v>0</v>
      </c>
      <c r="AA326" s="23">
        <v>0</v>
      </c>
      <c r="AB326" s="11">
        <v>0</v>
      </c>
      <c r="AC326" s="11">
        <v>0</v>
      </c>
      <c r="AD326" s="12">
        <v>0</v>
      </c>
      <c r="AE326" s="30">
        <v>0</v>
      </c>
      <c r="AF326" s="63">
        <f t="shared" si="71"/>
        <v>18</v>
      </c>
      <c r="AG326" s="34">
        <f t="shared" si="72"/>
        <v>18</v>
      </c>
      <c r="AH326" s="12">
        <f t="shared" si="73"/>
        <v>0</v>
      </c>
      <c r="AI326" s="75">
        <f t="shared" si="74"/>
        <v>18</v>
      </c>
      <c r="AJ326" s="406"/>
      <c r="AK326" s="396"/>
    </row>
    <row r="327" spans="1:39" x14ac:dyDescent="0.2">
      <c r="A327" s="9" t="s">
        <v>298</v>
      </c>
      <c r="B327" s="10" t="s">
        <v>75</v>
      </c>
      <c r="C327" s="10" t="s">
        <v>48</v>
      </c>
      <c r="D327" s="10" t="s">
        <v>781</v>
      </c>
      <c r="E327" s="10" t="s">
        <v>292</v>
      </c>
      <c r="F327" s="10" t="s">
        <v>293</v>
      </c>
      <c r="G327" s="10" t="s">
        <v>294</v>
      </c>
      <c r="H327" s="67">
        <v>5</v>
      </c>
      <c r="I327" s="57">
        <f t="shared" si="77"/>
        <v>13.5</v>
      </c>
      <c r="J327" s="57">
        <f t="shared" si="78"/>
        <v>13.5</v>
      </c>
      <c r="K327" s="404" t="s">
        <v>33</v>
      </c>
      <c r="L327" s="57">
        <v>1</v>
      </c>
      <c r="M327" s="57">
        <v>9</v>
      </c>
      <c r="N327" s="57">
        <v>0</v>
      </c>
      <c r="O327" s="58">
        <v>4.5</v>
      </c>
      <c r="P327" s="27">
        <v>0</v>
      </c>
      <c r="Q327" s="90">
        <f t="shared" si="68"/>
        <v>6</v>
      </c>
      <c r="R327" s="91">
        <f t="shared" si="69"/>
        <v>3</v>
      </c>
      <c r="S327" s="392">
        <f t="shared" si="75"/>
        <v>6</v>
      </c>
      <c r="T327" s="91">
        <f t="shared" si="76"/>
        <v>3</v>
      </c>
      <c r="U327" s="90">
        <f t="shared" si="79"/>
        <v>9</v>
      </c>
      <c r="V327" s="23">
        <v>20</v>
      </c>
      <c r="W327" s="11">
        <v>1</v>
      </c>
      <c r="X327" s="11">
        <v>0</v>
      </c>
      <c r="Y327" s="12">
        <v>1</v>
      </c>
      <c r="Z327" s="27">
        <v>0</v>
      </c>
      <c r="AA327" s="23">
        <v>0</v>
      </c>
      <c r="AB327" s="11">
        <v>0</v>
      </c>
      <c r="AC327" s="11">
        <v>0</v>
      </c>
      <c r="AD327" s="12">
        <v>0</v>
      </c>
      <c r="AE327" s="30">
        <v>0</v>
      </c>
      <c r="AF327" s="63">
        <f t="shared" si="71"/>
        <v>13.5</v>
      </c>
      <c r="AG327" s="34">
        <f t="shared" si="72"/>
        <v>13.5</v>
      </c>
      <c r="AH327" s="12">
        <f t="shared" si="73"/>
        <v>0</v>
      </c>
      <c r="AI327" s="75">
        <f t="shared" si="74"/>
        <v>13.5</v>
      </c>
      <c r="AJ327" s="406"/>
      <c r="AK327" s="396"/>
    </row>
    <row r="328" spans="1:39" x14ac:dyDescent="0.2">
      <c r="A328" s="9" t="s">
        <v>245</v>
      </c>
      <c r="B328" s="10" t="s">
        <v>75</v>
      </c>
      <c r="C328" s="10" t="s">
        <v>48</v>
      </c>
      <c r="D328" s="10" t="s">
        <v>781</v>
      </c>
      <c r="E328" s="10" t="s">
        <v>295</v>
      </c>
      <c r="F328" s="10" t="s">
        <v>296</v>
      </c>
      <c r="G328" s="10" t="s">
        <v>297</v>
      </c>
      <c r="H328" s="67">
        <v>5</v>
      </c>
      <c r="I328" s="57">
        <f t="shared" si="77"/>
        <v>13.5</v>
      </c>
      <c r="J328" s="57">
        <f t="shared" si="78"/>
        <v>13.5</v>
      </c>
      <c r="K328" s="404" t="s">
        <v>33</v>
      </c>
      <c r="L328" s="57">
        <v>1</v>
      </c>
      <c r="M328" s="57">
        <v>9</v>
      </c>
      <c r="N328" s="57">
        <v>0</v>
      </c>
      <c r="O328" s="58">
        <v>4.5</v>
      </c>
      <c r="P328" s="27">
        <v>0</v>
      </c>
      <c r="Q328" s="90">
        <f t="shared" si="68"/>
        <v>6</v>
      </c>
      <c r="R328" s="91">
        <f t="shared" si="69"/>
        <v>3</v>
      </c>
      <c r="S328" s="392">
        <f t="shared" si="75"/>
        <v>6</v>
      </c>
      <c r="T328" s="91">
        <f t="shared" si="76"/>
        <v>3</v>
      </c>
      <c r="U328" s="90">
        <f t="shared" si="79"/>
        <v>9</v>
      </c>
      <c r="V328" s="23">
        <v>20</v>
      </c>
      <c r="W328" s="11">
        <v>1</v>
      </c>
      <c r="X328" s="11">
        <v>0</v>
      </c>
      <c r="Y328" s="12">
        <v>1</v>
      </c>
      <c r="Z328" s="27">
        <v>0</v>
      </c>
      <c r="AA328" s="23">
        <v>0</v>
      </c>
      <c r="AB328" s="11">
        <v>0</v>
      </c>
      <c r="AC328" s="11">
        <v>0</v>
      </c>
      <c r="AD328" s="12">
        <v>0</v>
      </c>
      <c r="AE328" s="30">
        <v>0</v>
      </c>
      <c r="AF328" s="63">
        <f t="shared" si="71"/>
        <v>13.5</v>
      </c>
      <c r="AG328" s="34">
        <f t="shared" si="72"/>
        <v>13.5</v>
      </c>
      <c r="AH328" s="12">
        <f t="shared" si="73"/>
        <v>0</v>
      </c>
      <c r="AI328" s="75">
        <f t="shared" si="74"/>
        <v>13.5</v>
      </c>
      <c r="AJ328" s="406"/>
      <c r="AK328" s="396"/>
    </row>
    <row r="329" spans="1:39" x14ac:dyDescent="0.2">
      <c r="A329" s="9" t="s">
        <v>7</v>
      </c>
      <c r="B329" s="10" t="s">
        <v>14</v>
      </c>
      <c r="C329" s="10" t="s">
        <v>13</v>
      </c>
      <c r="D329" s="10" t="s">
        <v>781</v>
      </c>
      <c r="E329" s="98" t="s">
        <v>34</v>
      </c>
      <c r="F329" s="10" t="s">
        <v>35</v>
      </c>
      <c r="G329" s="10" t="s">
        <v>36</v>
      </c>
      <c r="H329" s="67">
        <v>0.33333000000000002</v>
      </c>
      <c r="I329" s="57">
        <f t="shared" si="77"/>
        <v>0.2</v>
      </c>
      <c r="J329" s="57">
        <f t="shared" si="78"/>
        <v>0.2</v>
      </c>
      <c r="K329" s="404" t="s">
        <v>37</v>
      </c>
      <c r="L329" s="57">
        <v>1</v>
      </c>
      <c r="M329" s="57">
        <f t="shared" ref="M329:M349" si="80">$AL$26</f>
        <v>0.05</v>
      </c>
      <c r="N329" s="57">
        <v>0</v>
      </c>
      <c r="O329" s="58">
        <v>0</v>
      </c>
      <c r="P329" s="27">
        <v>0</v>
      </c>
      <c r="Q329" s="90">
        <f t="shared" si="68"/>
        <v>0.50000500005000048</v>
      </c>
      <c r="R329" s="91">
        <f t="shared" si="69"/>
        <v>0</v>
      </c>
      <c r="S329" s="392">
        <f t="shared" si="75"/>
        <v>0.50000500005000048</v>
      </c>
      <c r="T329" s="91">
        <f t="shared" si="76"/>
        <v>0</v>
      </c>
      <c r="U329" s="90">
        <f t="shared" si="79"/>
        <v>0.50000500005000048</v>
      </c>
      <c r="V329" s="23">
        <v>0</v>
      </c>
      <c r="W329" s="11">
        <v>0</v>
      </c>
      <c r="X329" s="11">
        <v>0</v>
      </c>
      <c r="Y329" s="12">
        <v>0</v>
      </c>
      <c r="Z329" s="27">
        <v>0</v>
      </c>
      <c r="AA329" s="23">
        <v>4</v>
      </c>
      <c r="AB329" s="11">
        <v>4</v>
      </c>
      <c r="AC329" s="11">
        <v>0</v>
      </c>
      <c r="AD329" s="12">
        <v>0</v>
      </c>
      <c r="AE329" s="30">
        <v>0</v>
      </c>
      <c r="AF329" s="63">
        <f t="shared" si="71"/>
        <v>0.2</v>
      </c>
      <c r="AG329" s="34">
        <f t="shared" si="72"/>
        <v>0</v>
      </c>
      <c r="AH329" s="12">
        <f t="shared" si="73"/>
        <v>0.2</v>
      </c>
      <c r="AI329" s="75">
        <f t="shared" si="74"/>
        <v>0.2</v>
      </c>
      <c r="AJ329" s="407">
        <f>(0.5-M329)*(W329+AB329)</f>
        <v>1.8</v>
      </c>
      <c r="AK329" s="396"/>
    </row>
    <row r="330" spans="1:39" x14ac:dyDescent="0.2">
      <c r="A330" s="9" t="s">
        <v>38</v>
      </c>
      <c r="B330" s="10" t="s">
        <v>39</v>
      </c>
      <c r="C330" s="10" t="s">
        <v>13</v>
      </c>
      <c r="D330" s="10" t="s">
        <v>781</v>
      </c>
      <c r="E330" s="10" t="s">
        <v>34</v>
      </c>
      <c r="F330" s="10" t="s">
        <v>35</v>
      </c>
      <c r="G330" s="10" t="s">
        <v>36</v>
      </c>
      <c r="H330" s="67">
        <v>0.33333000000000002</v>
      </c>
      <c r="I330" s="57">
        <f t="shared" si="77"/>
        <v>0.1</v>
      </c>
      <c r="J330" s="57">
        <f t="shared" si="78"/>
        <v>0.1</v>
      </c>
      <c r="K330" s="404" t="s">
        <v>37</v>
      </c>
      <c r="L330" s="57">
        <v>1</v>
      </c>
      <c r="M330" s="57">
        <f t="shared" si="80"/>
        <v>0.05</v>
      </c>
      <c r="N330" s="57">
        <v>0</v>
      </c>
      <c r="O330" s="58">
        <v>0</v>
      </c>
      <c r="P330" s="27">
        <v>0</v>
      </c>
      <c r="Q330" s="90">
        <f t="shared" si="68"/>
        <v>0.50000500005000048</v>
      </c>
      <c r="R330" s="91">
        <f t="shared" si="69"/>
        <v>0</v>
      </c>
      <c r="S330" s="392">
        <f t="shared" si="75"/>
        <v>0.50000500005000048</v>
      </c>
      <c r="T330" s="91">
        <f t="shared" si="76"/>
        <v>0</v>
      </c>
      <c r="U330" s="90">
        <f t="shared" si="79"/>
        <v>0.50000500005000048</v>
      </c>
      <c r="V330" s="23">
        <v>0</v>
      </c>
      <c r="W330" s="11">
        <v>0</v>
      </c>
      <c r="X330" s="11">
        <v>0</v>
      </c>
      <c r="Y330" s="12">
        <v>0</v>
      </c>
      <c r="Z330" s="27">
        <v>0</v>
      </c>
      <c r="AA330" s="23">
        <v>2</v>
      </c>
      <c r="AB330" s="11">
        <v>2</v>
      </c>
      <c r="AC330" s="11">
        <v>0</v>
      </c>
      <c r="AD330" s="12">
        <v>0</v>
      </c>
      <c r="AE330" s="30">
        <v>0</v>
      </c>
      <c r="AF330" s="63">
        <f t="shared" si="71"/>
        <v>0.1</v>
      </c>
      <c r="AG330" s="34">
        <f t="shared" si="72"/>
        <v>0</v>
      </c>
      <c r="AH330" s="12">
        <f t="shared" si="73"/>
        <v>0.1</v>
      </c>
      <c r="AI330" s="75">
        <f t="shared" si="74"/>
        <v>0.1</v>
      </c>
      <c r="AJ330" s="407">
        <f t="shared" ref="AJ330:AJ349" si="81">(0.5-M330)*(W330+AB330)</f>
        <v>0.9</v>
      </c>
      <c r="AK330" s="396"/>
    </row>
    <row r="331" spans="1:39" x14ac:dyDescent="0.2">
      <c r="A331" s="9" t="s">
        <v>79</v>
      </c>
      <c r="B331" s="10" t="s">
        <v>14</v>
      </c>
      <c r="C331" s="10" t="s">
        <v>13</v>
      </c>
      <c r="D331" s="10" t="s">
        <v>781</v>
      </c>
      <c r="E331" s="10" t="s">
        <v>34</v>
      </c>
      <c r="F331" s="10" t="s">
        <v>35</v>
      </c>
      <c r="G331" s="10" t="s">
        <v>36</v>
      </c>
      <c r="H331" s="67">
        <v>0.33333000000000002</v>
      </c>
      <c r="I331" s="57">
        <f t="shared" si="77"/>
        <v>0.2</v>
      </c>
      <c r="J331" s="57">
        <f t="shared" si="78"/>
        <v>0.2</v>
      </c>
      <c r="K331" s="404" t="s">
        <v>37</v>
      </c>
      <c r="L331" s="57">
        <v>1</v>
      </c>
      <c r="M331" s="57">
        <f t="shared" si="80"/>
        <v>0.05</v>
      </c>
      <c r="N331" s="57">
        <v>0</v>
      </c>
      <c r="O331" s="58">
        <v>0</v>
      </c>
      <c r="P331" s="27">
        <v>0</v>
      </c>
      <c r="Q331" s="90">
        <f t="shared" ref="Q331:Q362" si="82">M331*10/3/H331</f>
        <v>0.50000500005000048</v>
      </c>
      <c r="R331" s="91">
        <f t="shared" ref="R331:R362" si="83">O331*10/3/H331</f>
        <v>0</v>
      </c>
      <c r="S331" s="392">
        <f t="shared" si="75"/>
        <v>0.50000500005000048</v>
      </c>
      <c r="T331" s="91">
        <f t="shared" si="76"/>
        <v>0</v>
      </c>
      <c r="U331" s="90">
        <f t="shared" si="79"/>
        <v>0.50000500005000048</v>
      </c>
      <c r="V331" s="23">
        <v>0</v>
      </c>
      <c r="W331" s="11">
        <v>0</v>
      </c>
      <c r="X331" s="11">
        <v>0</v>
      </c>
      <c r="Y331" s="12">
        <v>0</v>
      </c>
      <c r="Z331" s="27">
        <v>0</v>
      </c>
      <c r="AA331" s="23">
        <v>4</v>
      </c>
      <c r="AB331" s="11">
        <v>4</v>
      </c>
      <c r="AC331" s="11">
        <v>0</v>
      </c>
      <c r="AD331" s="12">
        <v>0</v>
      </c>
      <c r="AE331" s="30">
        <v>0</v>
      </c>
      <c r="AF331" s="63">
        <f t="shared" si="71"/>
        <v>0.2</v>
      </c>
      <c r="AG331" s="34">
        <f t="shared" si="72"/>
        <v>0</v>
      </c>
      <c r="AH331" s="12">
        <f t="shared" si="73"/>
        <v>0.2</v>
      </c>
      <c r="AI331" s="75">
        <f t="shared" si="74"/>
        <v>0.2</v>
      </c>
      <c r="AJ331" s="407">
        <f t="shared" si="81"/>
        <v>1.8</v>
      </c>
      <c r="AK331" s="396"/>
    </row>
    <row r="332" spans="1:39" x14ac:dyDescent="0.2">
      <c r="A332" s="9" t="s">
        <v>79</v>
      </c>
      <c r="B332" s="10" t="s">
        <v>8</v>
      </c>
      <c r="C332" s="10" t="s">
        <v>13</v>
      </c>
      <c r="D332" s="10" t="s">
        <v>781</v>
      </c>
      <c r="E332" s="10" t="s">
        <v>34</v>
      </c>
      <c r="F332" s="10" t="s">
        <v>35</v>
      </c>
      <c r="G332" s="10" t="s">
        <v>36</v>
      </c>
      <c r="H332" s="67">
        <v>0.33333000000000002</v>
      </c>
      <c r="I332" s="57">
        <f t="shared" si="77"/>
        <v>0.25</v>
      </c>
      <c r="J332" s="57">
        <f t="shared" si="78"/>
        <v>0.25</v>
      </c>
      <c r="K332" s="404" t="s">
        <v>37</v>
      </c>
      <c r="L332" s="57">
        <v>1</v>
      </c>
      <c r="M332" s="57">
        <f t="shared" si="80"/>
        <v>0.05</v>
      </c>
      <c r="N332" s="57">
        <v>0</v>
      </c>
      <c r="O332" s="58">
        <v>0</v>
      </c>
      <c r="P332" s="27">
        <v>0</v>
      </c>
      <c r="Q332" s="90">
        <f t="shared" si="82"/>
        <v>0.50000500005000048</v>
      </c>
      <c r="R332" s="91">
        <f t="shared" si="83"/>
        <v>0</v>
      </c>
      <c r="S332" s="392">
        <f t="shared" si="75"/>
        <v>0.50000500005000048</v>
      </c>
      <c r="T332" s="91">
        <f t="shared" si="76"/>
        <v>0</v>
      </c>
      <c r="U332" s="90">
        <f t="shared" si="79"/>
        <v>0.50000500005000048</v>
      </c>
      <c r="V332" s="23">
        <v>0</v>
      </c>
      <c r="W332" s="11">
        <v>0</v>
      </c>
      <c r="X332" s="11">
        <v>0</v>
      </c>
      <c r="Y332" s="12">
        <v>0</v>
      </c>
      <c r="Z332" s="27">
        <v>0</v>
      </c>
      <c r="AA332" s="23">
        <v>5</v>
      </c>
      <c r="AB332" s="11">
        <v>5</v>
      </c>
      <c r="AC332" s="11">
        <v>0</v>
      </c>
      <c r="AD332" s="12">
        <v>0</v>
      </c>
      <c r="AE332" s="30">
        <v>0</v>
      </c>
      <c r="AF332" s="63">
        <f t="shared" si="71"/>
        <v>0.25</v>
      </c>
      <c r="AG332" s="34">
        <f t="shared" si="72"/>
        <v>0</v>
      </c>
      <c r="AH332" s="12">
        <f t="shared" si="73"/>
        <v>0.25</v>
      </c>
      <c r="AI332" s="75">
        <f t="shared" si="74"/>
        <v>0.25</v>
      </c>
      <c r="AJ332" s="407">
        <f t="shared" si="81"/>
        <v>2.25</v>
      </c>
      <c r="AK332" s="396"/>
    </row>
    <row r="333" spans="1:39" x14ac:dyDescent="0.2">
      <c r="A333" s="9" t="s">
        <v>122</v>
      </c>
      <c r="B333" s="10" t="s">
        <v>14</v>
      </c>
      <c r="C333" s="10" t="s">
        <v>13</v>
      </c>
      <c r="D333" s="10" t="s">
        <v>781</v>
      </c>
      <c r="E333" s="10" t="s">
        <v>34</v>
      </c>
      <c r="F333" s="10" t="s">
        <v>35</v>
      </c>
      <c r="G333" s="10" t="s">
        <v>36</v>
      </c>
      <c r="H333" s="67">
        <v>0.33333000000000002</v>
      </c>
      <c r="I333" s="57">
        <f t="shared" si="77"/>
        <v>0.1</v>
      </c>
      <c r="J333" s="57">
        <f t="shared" si="78"/>
        <v>0.1</v>
      </c>
      <c r="K333" s="404" t="s">
        <v>37</v>
      </c>
      <c r="L333" s="57">
        <v>1</v>
      </c>
      <c r="M333" s="57">
        <f t="shared" si="80"/>
        <v>0.05</v>
      </c>
      <c r="N333" s="57">
        <v>0</v>
      </c>
      <c r="O333" s="58">
        <v>0</v>
      </c>
      <c r="P333" s="27">
        <v>0</v>
      </c>
      <c r="Q333" s="90">
        <f t="shared" si="82"/>
        <v>0.50000500005000048</v>
      </c>
      <c r="R333" s="91">
        <f t="shared" si="83"/>
        <v>0</v>
      </c>
      <c r="S333" s="392">
        <f t="shared" si="75"/>
        <v>0.50000500005000048</v>
      </c>
      <c r="T333" s="91">
        <f t="shared" si="76"/>
        <v>0</v>
      </c>
      <c r="U333" s="90">
        <f t="shared" si="79"/>
        <v>0.50000500005000048</v>
      </c>
      <c r="V333" s="23">
        <v>0</v>
      </c>
      <c r="W333" s="11">
        <v>0</v>
      </c>
      <c r="X333" s="11">
        <v>0</v>
      </c>
      <c r="Y333" s="12">
        <v>0</v>
      </c>
      <c r="Z333" s="27">
        <v>0</v>
      </c>
      <c r="AA333" s="23">
        <v>2</v>
      </c>
      <c r="AB333" s="11">
        <v>2</v>
      </c>
      <c r="AC333" s="11">
        <v>0</v>
      </c>
      <c r="AD333" s="12">
        <v>0</v>
      </c>
      <c r="AE333" s="30">
        <v>0</v>
      </c>
      <c r="AF333" s="63">
        <f t="shared" si="71"/>
        <v>0.1</v>
      </c>
      <c r="AG333" s="34">
        <f t="shared" si="72"/>
        <v>0</v>
      </c>
      <c r="AH333" s="12">
        <f t="shared" si="73"/>
        <v>0.1</v>
      </c>
      <c r="AI333" s="75">
        <f t="shared" si="74"/>
        <v>0.1</v>
      </c>
      <c r="AJ333" s="407">
        <f t="shared" si="81"/>
        <v>0.9</v>
      </c>
      <c r="AK333" s="396"/>
    </row>
    <row r="334" spans="1:39" x14ac:dyDescent="0.2">
      <c r="A334" s="9" t="s">
        <v>122</v>
      </c>
      <c r="B334" s="10" t="s">
        <v>85</v>
      </c>
      <c r="C334" s="10" t="s">
        <v>13</v>
      </c>
      <c r="D334" s="10" t="s">
        <v>781</v>
      </c>
      <c r="E334" s="10" t="s">
        <v>34</v>
      </c>
      <c r="F334" s="10" t="s">
        <v>35</v>
      </c>
      <c r="G334" s="10" t="s">
        <v>36</v>
      </c>
      <c r="H334" s="67">
        <v>0.33333000000000002</v>
      </c>
      <c r="I334" s="57">
        <f t="shared" si="77"/>
        <v>0.2</v>
      </c>
      <c r="J334" s="57">
        <f t="shared" si="78"/>
        <v>0.2</v>
      </c>
      <c r="K334" s="404" t="s">
        <v>37</v>
      </c>
      <c r="L334" s="57">
        <v>1</v>
      </c>
      <c r="M334" s="57">
        <f t="shared" si="80"/>
        <v>0.05</v>
      </c>
      <c r="N334" s="57">
        <v>0</v>
      </c>
      <c r="O334" s="58">
        <v>0</v>
      </c>
      <c r="P334" s="27">
        <v>0</v>
      </c>
      <c r="Q334" s="90">
        <f t="shared" si="82"/>
        <v>0.50000500005000048</v>
      </c>
      <c r="R334" s="91">
        <f t="shared" si="83"/>
        <v>0</v>
      </c>
      <c r="S334" s="392">
        <f t="shared" si="75"/>
        <v>0.50000500005000048</v>
      </c>
      <c r="T334" s="91">
        <f t="shared" si="76"/>
        <v>0</v>
      </c>
      <c r="U334" s="90">
        <f t="shared" si="79"/>
        <v>0.50000500005000048</v>
      </c>
      <c r="V334" s="23">
        <v>0</v>
      </c>
      <c r="W334" s="11">
        <v>0</v>
      </c>
      <c r="X334" s="11">
        <v>0</v>
      </c>
      <c r="Y334" s="12">
        <v>0</v>
      </c>
      <c r="Z334" s="27">
        <v>0</v>
      </c>
      <c r="AA334" s="23">
        <v>4</v>
      </c>
      <c r="AB334" s="11">
        <v>4</v>
      </c>
      <c r="AC334" s="11">
        <v>0</v>
      </c>
      <c r="AD334" s="12">
        <v>0</v>
      </c>
      <c r="AE334" s="30">
        <v>0</v>
      </c>
      <c r="AF334" s="63">
        <f t="shared" si="71"/>
        <v>0.2</v>
      </c>
      <c r="AG334" s="34">
        <f t="shared" si="72"/>
        <v>0</v>
      </c>
      <c r="AH334" s="12">
        <f t="shared" si="73"/>
        <v>0.2</v>
      </c>
      <c r="AI334" s="75">
        <f t="shared" si="74"/>
        <v>0.2</v>
      </c>
      <c r="AJ334" s="407">
        <f t="shared" si="81"/>
        <v>1.8</v>
      </c>
      <c r="AK334" s="396"/>
    </row>
    <row r="335" spans="1:39" x14ac:dyDescent="0.2">
      <c r="A335" s="9" t="s">
        <v>122</v>
      </c>
      <c r="B335" s="10" t="s">
        <v>75</v>
      </c>
      <c r="C335" s="10" t="s">
        <v>23</v>
      </c>
      <c r="D335" s="10" t="s">
        <v>781</v>
      </c>
      <c r="E335" s="10" t="s">
        <v>34</v>
      </c>
      <c r="F335" s="10" t="s">
        <v>35</v>
      </c>
      <c r="G335" s="10" t="s">
        <v>36</v>
      </c>
      <c r="H335" s="67">
        <v>0.33333000000000002</v>
      </c>
      <c r="I335" s="57">
        <f t="shared" si="77"/>
        <v>0.25</v>
      </c>
      <c r="J335" s="57">
        <f t="shared" si="78"/>
        <v>0.25</v>
      </c>
      <c r="K335" s="404" t="s">
        <v>37</v>
      </c>
      <c r="L335" s="57">
        <v>1</v>
      </c>
      <c r="M335" s="57">
        <f t="shared" si="80"/>
        <v>0.05</v>
      </c>
      <c r="N335" s="57">
        <v>0</v>
      </c>
      <c r="O335" s="58">
        <v>0</v>
      </c>
      <c r="P335" s="27">
        <v>0</v>
      </c>
      <c r="Q335" s="90">
        <f t="shared" si="82"/>
        <v>0.50000500005000048</v>
      </c>
      <c r="R335" s="91">
        <f t="shared" si="83"/>
        <v>0</v>
      </c>
      <c r="S335" s="392">
        <f t="shared" si="75"/>
        <v>0.50000500005000048</v>
      </c>
      <c r="T335" s="91">
        <f t="shared" si="76"/>
        <v>0</v>
      </c>
      <c r="U335" s="90">
        <f t="shared" si="79"/>
        <v>0.50000500005000048</v>
      </c>
      <c r="V335" s="23">
        <v>5</v>
      </c>
      <c r="W335" s="11">
        <v>5</v>
      </c>
      <c r="X335" s="11">
        <v>0</v>
      </c>
      <c r="Y335" s="12">
        <v>0</v>
      </c>
      <c r="Z335" s="27">
        <v>0</v>
      </c>
      <c r="AA335" s="23">
        <v>0</v>
      </c>
      <c r="AB335" s="11">
        <v>0</v>
      </c>
      <c r="AC335" s="11">
        <v>0</v>
      </c>
      <c r="AD335" s="12">
        <v>0</v>
      </c>
      <c r="AE335" s="30">
        <v>0</v>
      </c>
      <c r="AF335" s="63">
        <f t="shared" si="71"/>
        <v>0.25</v>
      </c>
      <c r="AG335" s="34">
        <f t="shared" si="72"/>
        <v>0.25</v>
      </c>
      <c r="AH335" s="12">
        <f t="shared" si="73"/>
        <v>0</v>
      </c>
      <c r="AI335" s="75">
        <f t="shared" si="74"/>
        <v>0.25</v>
      </c>
      <c r="AJ335" s="407">
        <f t="shared" si="81"/>
        <v>2.25</v>
      </c>
      <c r="AK335" s="396"/>
    </row>
    <row r="336" spans="1:39" x14ac:dyDescent="0.2">
      <c r="A336" s="9" t="s">
        <v>180</v>
      </c>
      <c r="B336" s="10" t="s">
        <v>14</v>
      </c>
      <c r="C336" s="10" t="s">
        <v>13</v>
      </c>
      <c r="D336" s="10" t="s">
        <v>781</v>
      </c>
      <c r="E336" s="10" t="s">
        <v>34</v>
      </c>
      <c r="F336" s="10" t="s">
        <v>35</v>
      </c>
      <c r="G336" s="10" t="s">
        <v>36</v>
      </c>
      <c r="H336" s="67">
        <v>0.33333000000000002</v>
      </c>
      <c r="I336" s="57">
        <f t="shared" si="77"/>
        <v>0.05</v>
      </c>
      <c r="J336" s="57">
        <f t="shared" si="78"/>
        <v>0.05</v>
      </c>
      <c r="K336" s="404" t="s">
        <v>37</v>
      </c>
      <c r="L336" s="57">
        <v>1</v>
      </c>
      <c r="M336" s="57">
        <f t="shared" si="80"/>
        <v>0.05</v>
      </c>
      <c r="N336" s="57">
        <v>0</v>
      </c>
      <c r="O336" s="58">
        <v>0</v>
      </c>
      <c r="P336" s="27">
        <v>0</v>
      </c>
      <c r="Q336" s="90">
        <f t="shared" si="82"/>
        <v>0.50000500005000048</v>
      </c>
      <c r="R336" s="91">
        <f t="shared" si="83"/>
        <v>0</v>
      </c>
      <c r="S336" s="392">
        <f t="shared" si="75"/>
        <v>0.50000500005000048</v>
      </c>
      <c r="T336" s="91">
        <f t="shared" si="76"/>
        <v>0</v>
      </c>
      <c r="U336" s="90">
        <f t="shared" si="79"/>
        <v>0.50000500005000048</v>
      </c>
      <c r="V336" s="23">
        <v>0</v>
      </c>
      <c r="W336" s="11">
        <v>0</v>
      </c>
      <c r="X336" s="11">
        <v>0</v>
      </c>
      <c r="Y336" s="12">
        <v>0</v>
      </c>
      <c r="Z336" s="27">
        <v>0</v>
      </c>
      <c r="AA336" s="23">
        <v>1</v>
      </c>
      <c r="AB336" s="11">
        <v>1</v>
      </c>
      <c r="AC336" s="11">
        <v>0</v>
      </c>
      <c r="AD336" s="12">
        <v>0</v>
      </c>
      <c r="AE336" s="30">
        <v>0</v>
      </c>
      <c r="AF336" s="63">
        <f t="shared" si="71"/>
        <v>0.05</v>
      </c>
      <c r="AG336" s="34">
        <f t="shared" si="72"/>
        <v>0</v>
      </c>
      <c r="AH336" s="12">
        <f t="shared" si="73"/>
        <v>0.05</v>
      </c>
      <c r="AI336" s="75">
        <f t="shared" si="74"/>
        <v>0.05</v>
      </c>
      <c r="AJ336" s="407">
        <f t="shared" si="81"/>
        <v>0.45</v>
      </c>
      <c r="AK336" s="396"/>
    </row>
    <row r="337" spans="1:39" x14ac:dyDescent="0.2">
      <c r="A337" s="9" t="s">
        <v>180</v>
      </c>
      <c r="B337" s="10" t="s">
        <v>80</v>
      </c>
      <c r="C337" s="10" t="s">
        <v>13</v>
      </c>
      <c r="D337" s="10" t="s">
        <v>781</v>
      </c>
      <c r="E337" s="10" t="s">
        <v>34</v>
      </c>
      <c r="F337" s="10" t="s">
        <v>35</v>
      </c>
      <c r="G337" s="10" t="s">
        <v>36</v>
      </c>
      <c r="H337" s="67">
        <v>0.33333000000000002</v>
      </c>
      <c r="I337" s="57">
        <f t="shared" si="77"/>
        <v>0.55000000000000004</v>
      </c>
      <c r="J337" s="57">
        <f t="shared" si="78"/>
        <v>0.54999999999999993</v>
      </c>
      <c r="K337" s="404" t="s">
        <v>37</v>
      </c>
      <c r="L337" s="57">
        <v>1</v>
      </c>
      <c r="M337" s="57">
        <f t="shared" si="80"/>
        <v>0.05</v>
      </c>
      <c r="N337" s="57">
        <v>0</v>
      </c>
      <c r="O337" s="58">
        <v>0</v>
      </c>
      <c r="P337" s="27">
        <v>0</v>
      </c>
      <c r="Q337" s="90">
        <f t="shared" si="82"/>
        <v>0.50000500005000048</v>
      </c>
      <c r="R337" s="91">
        <f t="shared" si="83"/>
        <v>0</v>
      </c>
      <c r="S337" s="392">
        <f t="shared" si="75"/>
        <v>0.50000500005000048</v>
      </c>
      <c r="T337" s="91">
        <f t="shared" si="76"/>
        <v>0</v>
      </c>
      <c r="U337" s="90">
        <f t="shared" si="79"/>
        <v>0.50000500005000048</v>
      </c>
      <c r="V337" s="23">
        <v>0</v>
      </c>
      <c r="W337" s="11">
        <v>0</v>
      </c>
      <c r="X337" s="11">
        <v>0</v>
      </c>
      <c r="Y337" s="12">
        <v>0</v>
      </c>
      <c r="Z337" s="27">
        <v>0</v>
      </c>
      <c r="AA337" s="23">
        <v>11</v>
      </c>
      <c r="AB337" s="11">
        <v>11</v>
      </c>
      <c r="AC337" s="11">
        <v>0</v>
      </c>
      <c r="AD337" s="12">
        <v>0</v>
      </c>
      <c r="AE337" s="30">
        <v>0</v>
      </c>
      <c r="AF337" s="63">
        <f t="shared" si="71"/>
        <v>0.55000000000000004</v>
      </c>
      <c r="AG337" s="34">
        <f t="shared" si="72"/>
        <v>0</v>
      </c>
      <c r="AH337" s="12">
        <f t="shared" si="73"/>
        <v>0.55000000000000004</v>
      </c>
      <c r="AI337" s="75">
        <f t="shared" si="74"/>
        <v>0.55000000000000004</v>
      </c>
      <c r="AJ337" s="407">
        <f t="shared" si="81"/>
        <v>4.95</v>
      </c>
      <c r="AK337" s="396"/>
    </row>
    <row r="338" spans="1:39" x14ac:dyDescent="0.2">
      <c r="A338" s="9" t="s">
        <v>180</v>
      </c>
      <c r="B338" s="10" t="s">
        <v>85</v>
      </c>
      <c r="C338" s="10" t="s">
        <v>13</v>
      </c>
      <c r="D338" s="10" t="s">
        <v>781</v>
      </c>
      <c r="E338" s="10" t="s">
        <v>34</v>
      </c>
      <c r="F338" s="10" t="s">
        <v>35</v>
      </c>
      <c r="G338" s="10" t="s">
        <v>36</v>
      </c>
      <c r="H338" s="67">
        <v>0.33333000000000002</v>
      </c>
      <c r="I338" s="57">
        <f t="shared" si="77"/>
        <v>0.05</v>
      </c>
      <c r="J338" s="57">
        <f t="shared" si="78"/>
        <v>0.05</v>
      </c>
      <c r="K338" s="404" t="s">
        <v>37</v>
      </c>
      <c r="L338" s="57">
        <v>1</v>
      </c>
      <c r="M338" s="57">
        <f t="shared" si="80"/>
        <v>0.05</v>
      </c>
      <c r="N338" s="57">
        <v>0</v>
      </c>
      <c r="O338" s="58">
        <v>0</v>
      </c>
      <c r="P338" s="27">
        <v>0</v>
      </c>
      <c r="Q338" s="90">
        <f t="shared" si="82"/>
        <v>0.50000500005000048</v>
      </c>
      <c r="R338" s="91">
        <f t="shared" si="83"/>
        <v>0</v>
      </c>
      <c r="S338" s="392">
        <f t="shared" si="75"/>
        <v>0.50000500005000048</v>
      </c>
      <c r="T338" s="91">
        <f t="shared" si="76"/>
        <v>0</v>
      </c>
      <c r="U338" s="90">
        <f t="shared" si="79"/>
        <v>0.50000500005000048</v>
      </c>
      <c r="V338" s="23">
        <v>0</v>
      </c>
      <c r="W338" s="11">
        <v>0</v>
      </c>
      <c r="X338" s="11">
        <v>0</v>
      </c>
      <c r="Y338" s="12">
        <v>0</v>
      </c>
      <c r="Z338" s="27">
        <v>0</v>
      </c>
      <c r="AA338" s="23">
        <v>1</v>
      </c>
      <c r="AB338" s="11">
        <v>1</v>
      </c>
      <c r="AC338" s="11">
        <v>0</v>
      </c>
      <c r="AD338" s="12">
        <v>0</v>
      </c>
      <c r="AE338" s="30">
        <v>0</v>
      </c>
      <c r="AF338" s="63">
        <f t="shared" si="71"/>
        <v>0.05</v>
      </c>
      <c r="AG338" s="34">
        <f t="shared" si="72"/>
        <v>0</v>
      </c>
      <c r="AH338" s="12">
        <f t="shared" si="73"/>
        <v>0.05</v>
      </c>
      <c r="AI338" s="75">
        <f t="shared" si="74"/>
        <v>0.05</v>
      </c>
      <c r="AJ338" s="407">
        <f t="shared" si="81"/>
        <v>0.45</v>
      </c>
      <c r="AK338" s="396"/>
    </row>
    <row r="339" spans="1:39" x14ac:dyDescent="0.2">
      <c r="A339" s="9" t="s">
        <v>180</v>
      </c>
      <c r="B339" s="10" t="s">
        <v>8</v>
      </c>
      <c r="C339" s="10" t="s">
        <v>13</v>
      </c>
      <c r="D339" s="10" t="s">
        <v>781</v>
      </c>
      <c r="E339" s="10" t="s">
        <v>34</v>
      </c>
      <c r="F339" s="10" t="s">
        <v>35</v>
      </c>
      <c r="G339" s="10" t="s">
        <v>36</v>
      </c>
      <c r="H339" s="67">
        <v>0.33333000000000002</v>
      </c>
      <c r="I339" s="57">
        <f t="shared" si="77"/>
        <v>0.25</v>
      </c>
      <c r="J339" s="57">
        <f t="shared" si="78"/>
        <v>0.25</v>
      </c>
      <c r="K339" s="404" t="s">
        <v>37</v>
      </c>
      <c r="L339" s="57">
        <v>1</v>
      </c>
      <c r="M339" s="57">
        <f t="shared" si="80"/>
        <v>0.05</v>
      </c>
      <c r="N339" s="57">
        <v>0</v>
      </c>
      <c r="O339" s="58">
        <v>0</v>
      </c>
      <c r="P339" s="27">
        <v>0</v>
      </c>
      <c r="Q339" s="90">
        <f t="shared" si="82"/>
        <v>0.50000500005000048</v>
      </c>
      <c r="R339" s="91">
        <f t="shared" si="83"/>
        <v>0</v>
      </c>
      <c r="S339" s="392">
        <f t="shared" si="75"/>
        <v>0.50000500005000048</v>
      </c>
      <c r="T339" s="91">
        <f t="shared" si="76"/>
        <v>0</v>
      </c>
      <c r="U339" s="90">
        <f t="shared" si="79"/>
        <v>0.50000500005000048</v>
      </c>
      <c r="V339" s="23">
        <v>0</v>
      </c>
      <c r="W339" s="11">
        <v>0</v>
      </c>
      <c r="X339" s="11">
        <v>0</v>
      </c>
      <c r="Y339" s="12">
        <v>0</v>
      </c>
      <c r="Z339" s="27">
        <v>0</v>
      </c>
      <c r="AA339" s="23">
        <v>5</v>
      </c>
      <c r="AB339" s="11">
        <v>5</v>
      </c>
      <c r="AC339" s="11">
        <v>0</v>
      </c>
      <c r="AD339" s="12">
        <v>0</v>
      </c>
      <c r="AE339" s="30">
        <v>0</v>
      </c>
      <c r="AF339" s="63">
        <f t="shared" si="71"/>
        <v>0.25</v>
      </c>
      <c r="AG339" s="34">
        <f t="shared" si="72"/>
        <v>0</v>
      </c>
      <c r="AH339" s="12">
        <f t="shared" si="73"/>
        <v>0.25</v>
      </c>
      <c r="AI339" s="75">
        <f t="shared" si="74"/>
        <v>0.25</v>
      </c>
      <c r="AJ339" s="407">
        <f t="shared" si="81"/>
        <v>2.25</v>
      </c>
      <c r="AK339" s="396"/>
    </row>
    <row r="340" spans="1:39" x14ac:dyDescent="0.2">
      <c r="A340" s="9" t="s">
        <v>245</v>
      </c>
      <c r="B340" s="10" t="s">
        <v>14</v>
      </c>
      <c r="C340" s="10" t="s">
        <v>13</v>
      </c>
      <c r="D340" s="10" t="s">
        <v>781</v>
      </c>
      <c r="E340" s="10" t="s">
        <v>34</v>
      </c>
      <c r="F340" s="10" t="s">
        <v>35</v>
      </c>
      <c r="G340" s="10" t="s">
        <v>36</v>
      </c>
      <c r="H340" s="67">
        <v>0.33333000000000002</v>
      </c>
      <c r="I340" s="57">
        <f t="shared" si="77"/>
        <v>0.1</v>
      </c>
      <c r="J340" s="57">
        <f t="shared" si="78"/>
        <v>0.1</v>
      </c>
      <c r="K340" s="404" t="s">
        <v>37</v>
      </c>
      <c r="L340" s="57">
        <v>1</v>
      </c>
      <c r="M340" s="57">
        <f t="shared" si="80"/>
        <v>0.05</v>
      </c>
      <c r="N340" s="57">
        <v>0</v>
      </c>
      <c r="O340" s="58">
        <v>0</v>
      </c>
      <c r="P340" s="27">
        <v>0</v>
      </c>
      <c r="Q340" s="90">
        <f t="shared" si="82"/>
        <v>0.50000500005000048</v>
      </c>
      <c r="R340" s="91">
        <f t="shared" si="83"/>
        <v>0</v>
      </c>
      <c r="S340" s="392">
        <f t="shared" si="75"/>
        <v>0.50000500005000048</v>
      </c>
      <c r="T340" s="91">
        <f t="shared" si="76"/>
        <v>0</v>
      </c>
      <c r="U340" s="90">
        <f t="shared" si="79"/>
        <v>0.50000500005000048</v>
      </c>
      <c r="V340" s="23">
        <v>0</v>
      </c>
      <c r="W340" s="11">
        <v>0</v>
      </c>
      <c r="X340" s="11">
        <v>0</v>
      </c>
      <c r="Y340" s="12">
        <v>0</v>
      </c>
      <c r="Z340" s="27">
        <v>0</v>
      </c>
      <c r="AA340" s="23">
        <v>2</v>
      </c>
      <c r="AB340" s="11">
        <v>2</v>
      </c>
      <c r="AC340" s="11">
        <v>0</v>
      </c>
      <c r="AD340" s="12">
        <v>0</v>
      </c>
      <c r="AE340" s="30">
        <v>0</v>
      </c>
      <c r="AF340" s="63">
        <f t="shared" si="71"/>
        <v>0.1</v>
      </c>
      <c r="AG340" s="34">
        <f t="shared" si="72"/>
        <v>0</v>
      </c>
      <c r="AH340" s="12">
        <f t="shared" si="73"/>
        <v>0.1</v>
      </c>
      <c r="AI340" s="75">
        <f t="shared" si="74"/>
        <v>0.1</v>
      </c>
      <c r="AJ340" s="407">
        <f t="shared" si="81"/>
        <v>0.9</v>
      </c>
      <c r="AK340" s="396"/>
      <c r="AM340" s="87"/>
    </row>
    <row r="341" spans="1:39" x14ac:dyDescent="0.2">
      <c r="A341" s="9" t="s">
        <v>245</v>
      </c>
      <c r="B341" s="10" t="s">
        <v>85</v>
      </c>
      <c r="C341" s="10" t="s">
        <v>13</v>
      </c>
      <c r="D341" s="10" t="s">
        <v>781</v>
      </c>
      <c r="E341" s="10" t="s">
        <v>34</v>
      </c>
      <c r="F341" s="10" t="s">
        <v>35</v>
      </c>
      <c r="G341" s="10" t="s">
        <v>36</v>
      </c>
      <c r="H341" s="67">
        <v>0.33333000000000002</v>
      </c>
      <c r="I341" s="57">
        <f t="shared" si="77"/>
        <v>0.2</v>
      </c>
      <c r="J341" s="57">
        <f t="shared" si="78"/>
        <v>0.2</v>
      </c>
      <c r="K341" s="404" t="s">
        <v>37</v>
      </c>
      <c r="L341" s="57">
        <v>1</v>
      </c>
      <c r="M341" s="57">
        <f t="shared" si="80"/>
        <v>0.05</v>
      </c>
      <c r="N341" s="57">
        <v>0</v>
      </c>
      <c r="O341" s="58">
        <v>0</v>
      </c>
      <c r="P341" s="27">
        <v>0</v>
      </c>
      <c r="Q341" s="90">
        <f t="shared" si="82"/>
        <v>0.50000500005000048</v>
      </c>
      <c r="R341" s="91">
        <f t="shared" si="83"/>
        <v>0</v>
      </c>
      <c r="S341" s="392">
        <f t="shared" si="75"/>
        <v>0.50000500005000048</v>
      </c>
      <c r="T341" s="91">
        <f t="shared" si="76"/>
        <v>0</v>
      </c>
      <c r="U341" s="90">
        <f t="shared" si="79"/>
        <v>0.50000500005000048</v>
      </c>
      <c r="V341" s="23">
        <v>0</v>
      </c>
      <c r="W341" s="11">
        <v>0</v>
      </c>
      <c r="X341" s="11">
        <v>0</v>
      </c>
      <c r="Y341" s="12">
        <v>0</v>
      </c>
      <c r="Z341" s="27">
        <v>0</v>
      </c>
      <c r="AA341" s="23">
        <v>4</v>
      </c>
      <c r="AB341" s="11">
        <v>4</v>
      </c>
      <c r="AC341" s="11">
        <v>0</v>
      </c>
      <c r="AD341" s="12">
        <v>0</v>
      </c>
      <c r="AE341" s="30">
        <v>0</v>
      </c>
      <c r="AF341" s="63">
        <f t="shared" si="71"/>
        <v>0.2</v>
      </c>
      <c r="AG341" s="34">
        <f t="shared" si="72"/>
        <v>0</v>
      </c>
      <c r="AH341" s="12">
        <f t="shared" si="73"/>
        <v>0.2</v>
      </c>
      <c r="AI341" s="75">
        <f t="shared" si="74"/>
        <v>0.2</v>
      </c>
      <c r="AJ341" s="407">
        <f t="shared" si="81"/>
        <v>1.8</v>
      </c>
      <c r="AK341" s="396"/>
    </row>
    <row r="342" spans="1:39" x14ac:dyDescent="0.2">
      <c r="A342" s="9" t="s">
        <v>298</v>
      </c>
      <c r="B342" s="10" t="s">
        <v>8</v>
      </c>
      <c r="C342" s="10" t="s">
        <v>13</v>
      </c>
      <c r="D342" s="10" t="s">
        <v>781</v>
      </c>
      <c r="E342" s="10" t="s">
        <v>34</v>
      </c>
      <c r="F342" s="10" t="s">
        <v>35</v>
      </c>
      <c r="G342" s="10" t="s">
        <v>36</v>
      </c>
      <c r="H342" s="67">
        <v>0.33333000000000002</v>
      </c>
      <c r="I342" s="57">
        <f t="shared" si="77"/>
        <v>0.2</v>
      </c>
      <c r="J342" s="57">
        <f t="shared" si="78"/>
        <v>0.2</v>
      </c>
      <c r="K342" s="404" t="s">
        <v>37</v>
      </c>
      <c r="L342" s="57">
        <v>1</v>
      </c>
      <c r="M342" s="57">
        <f t="shared" si="80"/>
        <v>0.05</v>
      </c>
      <c r="N342" s="57">
        <v>0</v>
      </c>
      <c r="O342" s="58">
        <v>0</v>
      </c>
      <c r="P342" s="27">
        <v>0</v>
      </c>
      <c r="Q342" s="90">
        <f t="shared" si="82"/>
        <v>0.50000500005000048</v>
      </c>
      <c r="R342" s="91">
        <f t="shared" si="83"/>
        <v>0</v>
      </c>
      <c r="S342" s="392">
        <f t="shared" si="75"/>
        <v>0.50000500005000048</v>
      </c>
      <c r="T342" s="91">
        <f t="shared" si="76"/>
        <v>0</v>
      </c>
      <c r="U342" s="90">
        <f t="shared" si="79"/>
        <v>0.50000500005000048</v>
      </c>
      <c r="V342" s="23">
        <v>0</v>
      </c>
      <c r="W342" s="11">
        <v>0</v>
      </c>
      <c r="X342" s="11">
        <v>0</v>
      </c>
      <c r="Y342" s="12">
        <v>0</v>
      </c>
      <c r="Z342" s="27">
        <v>0</v>
      </c>
      <c r="AA342" s="23">
        <v>4</v>
      </c>
      <c r="AB342" s="11">
        <v>4</v>
      </c>
      <c r="AC342" s="11">
        <v>0</v>
      </c>
      <c r="AD342" s="12">
        <v>0</v>
      </c>
      <c r="AE342" s="30">
        <v>0</v>
      </c>
      <c r="AF342" s="63">
        <f t="shared" si="71"/>
        <v>0.2</v>
      </c>
      <c r="AG342" s="34">
        <f t="shared" si="72"/>
        <v>0</v>
      </c>
      <c r="AH342" s="12">
        <f t="shared" si="73"/>
        <v>0.2</v>
      </c>
      <c r="AI342" s="75">
        <f t="shared" si="74"/>
        <v>0.2</v>
      </c>
      <c r="AJ342" s="407">
        <f t="shared" si="81"/>
        <v>1.8</v>
      </c>
      <c r="AK342" s="396"/>
    </row>
    <row r="343" spans="1:39" x14ac:dyDescent="0.2">
      <c r="A343" s="9" t="s">
        <v>334</v>
      </c>
      <c r="B343" s="10" t="s">
        <v>14</v>
      </c>
      <c r="C343" s="10" t="s">
        <v>13</v>
      </c>
      <c r="D343" s="10" t="s">
        <v>781</v>
      </c>
      <c r="E343" s="10" t="s">
        <v>34</v>
      </c>
      <c r="F343" s="10" t="s">
        <v>35</v>
      </c>
      <c r="G343" s="10" t="s">
        <v>36</v>
      </c>
      <c r="H343" s="67">
        <v>0.33333000000000002</v>
      </c>
      <c r="I343" s="57">
        <f t="shared" si="77"/>
        <v>0.5</v>
      </c>
      <c r="J343" s="57">
        <f t="shared" si="78"/>
        <v>0.5</v>
      </c>
      <c r="K343" s="404" t="s">
        <v>37</v>
      </c>
      <c r="L343" s="57">
        <v>1</v>
      </c>
      <c r="M343" s="57">
        <f t="shared" si="80"/>
        <v>0.05</v>
      </c>
      <c r="N343" s="57">
        <v>0</v>
      </c>
      <c r="O343" s="58">
        <v>0</v>
      </c>
      <c r="P343" s="27">
        <v>0</v>
      </c>
      <c r="Q343" s="90">
        <f t="shared" si="82"/>
        <v>0.50000500005000048</v>
      </c>
      <c r="R343" s="91">
        <f t="shared" si="83"/>
        <v>0</v>
      </c>
      <c r="S343" s="392">
        <f t="shared" si="75"/>
        <v>0.50000500005000048</v>
      </c>
      <c r="T343" s="91">
        <f t="shared" si="76"/>
        <v>0</v>
      </c>
      <c r="U343" s="90">
        <f t="shared" si="79"/>
        <v>0.50000500005000048</v>
      </c>
      <c r="V343" s="23">
        <v>0</v>
      </c>
      <c r="W343" s="11">
        <v>0</v>
      </c>
      <c r="X343" s="11">
        <v>0</v>
      </c>
      <c r="Y343" s="12">
        <v>0</v>
      </c>
      <c r="Z343" s="27">
        <v>0</v>
      </c>
      <c r="AA343" s="23">
        <v>10</v>
      </c>
      <c r="AB343" s="11">
        <v>10</v>
      </c>
      <c r="AC343" s="11">
        <v>0</v>
      </c>
      <c r="AD343" s="12">
        <v>0</v>
      </c>
      <c r="AE343" s="30">
        <v>0</v>
      </c>
      <c r="AF343" s="63">
        <f t="shared" si="71"/>
        <v>0.5</v>
      </c>
      <c r="AG343" s="34">
        <f t="shared" si="72"/>
        <v>0</v>
      </c>
      <c r="AH343" s="12">
        <f t="shared" si="73"/>
        <v>0.5</v>
      </c>
      <c r="AI343" s="75">
        <f t="shared" si="74"/>
        <v>0.5</v>
      </c>
      <c r="AJ343" s="407">
        <f t="shared" si="81"/>
        <v>4.5</v>
      </c>
      <c r="AK343" s="396"/>
    </row>
    <row r="344" spans="1:39" x14ac:dyDescent="0.2">
      <c r="A344" s="9" t="s">
        <v>334</v>
      </c>
      <c r="B344" s="10" t="s">
        <v>8</v>
      </c>
      <c r="C344" s="10" t="s">
        <v>13</v>
      </c>
      <c r="D344" s="10" t="s">
        <v>781</v>
      </c>
      <c r="E344" s="10" t="s">
        <v>34</v>
      </c>
      <c r="F344" s="10" t="s">
        <v>35</v>
      </c>
      <c r="G344" s="10" t="s">
        <v>36</v>
      </c>
      <c r="H344" s="67">
        <v>0.33333000000000002</v>
      </c>
      <c r="I344" s="57">
        <f t="shared" si="77"/>
        <v>0.2</v>
      </c>
      <c r="J344" s="57">
        <f t="shared" si="78"/>
        <v>0.2</v>
      </c>
      <c r="K344" s="404" t="s">
        <v>37</v>
      </c>
      <c r="L344" s="57">
        <v>1</v>
      </c>
      <c r="M344" s="57">
        <f t="shared" si="80"/>
        <v>0.05</v>
      </c>
      <c r="N344" s="57">
        <v>0</v>
      </c>
      <c r="O344" s="58">
        <v>0</v>
      </c>
      <c r="P344" s="27">
        <v>0</v>
      </c>
      <c r="Q344" s="90">
        <f t="shared" si="82"/>
        <v>0.50000500005000048</v>
      </c>
      <c r="R344" s="91">
        <f t="shared" si="83"/>
        <v>0</v>
      </c>
      <c r="S344" s="392">
        <f t="shared" si="75"/>
        <v>0.50000500005000048</v>
      </c>
      <c r="T344" s="91">
        <f t="shared" si="76"/>
        <v>0</v>
      </c>
      <c r="U344" s="90">
        <f t="shared" si="79"/>
        <v>0.50000500005000048</v>
      </c>
      <c r="V344" s="23">
        <v>0</v>
      </c>
      <c r="W344" s="11">
        <v>0</v>
      </c>
      <c r="X344" s="11">
        <v>0</v>
      </c>
      <c r="Y344" s="12">
        <v>0</v>
      </c>
      <c r="Z344" s="27">
        <v>0</v>
      </c>
      <c r="AA344" s="23">
        <v>4</v>
      </c>
      <c r="AB344" s="11">
        <v>4</v>
      </c>
      <c r="AC344" s="11">
        <v>0</v>
      </c>
      <c r="AD344" s="12">
        <v>0</v>
      </c>
      <c r="AE344" s="30">
        <v>0</v>
      </c>
      <c r="AF344" s="63">
        <f t="shared" si="71"/>
        <v>0.2</v>
      </c>
      <c r="AG344" s="34">
        <f t="shared" si="72"/>
        <v>0</v>
      </c>
      <c r="AH344" s="12">
        <f t="shared" si="73"/>
        <v>0.2</v>
      </c>
      <c r="AI344" s="75">
        <f t="shared" si="74"/>
        <v>0.2</v>
      </c>
      <c r="AJ344" s="407">
        <f t="shared" si="81"/>
        <v>1.8</v>
      </c>
      <c r="AK344" s="396"/>
    </row>
    <row r="345" spans="1:39" x14ac:dyDescent="0.2">
      <c r="A345" s="9" t="s">
        <v>369</v>
      </c>
      <c r="B345" s="10" t="s">
        <v>39</v>
      </c>
      <c r="C345" s="10" t="s">
        <v>13</v>
      </c>
      <c r="D345" s="10" t="s">
        <v>781</v>
      </c>
      <c r="E345" s="10" t="s">
        <v>34</v>
      </c>
      <c r="F345" s="10" t="s">
        <v>35</v>
      </c>
      <c r="G345" s="10" t="s">
        <v>36</v>
      </c>
      <c r="H345" s="67">
        <v>0.33333000000000002</v>
      </c>
      <c r="I345" s="57">
        <f t="shared" si="77"/>
        <v>0.2</v>
      </c>
      <c r="J345" s="57">
        <f t="shared" si="78"/>
        <v>0.2</v>
      </c>
      <c r="K345" s="404" t="s">
        <v>37</v>
      </c>
      <c r="L345" s="57">
        <v>1</v>
      </c>
      <c r="M345" s="57">
        <f t="shared" si="80"/>
        <v>0.05</v>
      </c>
      <c r="N345" s="57">
        <v>0</v>
      </c>
      <c r="O345" s="58">
        <v>0</v>
      </c>
      <c r="P345" s="27">
        <v>0</v>
      </c>
      <c r="Q345" s="90">
        <f t="shared" si="82"/>
        <v>0.50000500005000048</v>
      </c>
      <c r="R345" s="91">
        <f t="shared" si="83"/>
        <v>0</v>
      </c>
      <c r="S345" s="392">
        <f t="shared" si="75"/>
        <v>0.50000500005000048</v>
      </c>
      <c r="T345" s="91">
        <f t="shared" si="76"/>
        <v>0</v>
      </c>
      <c r="U345" s="90">
        <f t="shared" si="79"/>
        <v>0.50000500005000048</v>
      </c>
      <c r="V345" s="23">
        <v>0</v>
      </c>
      <c r="W345" s="11">
        <v>0</v>
      </c>
      <c r="X345" s="11">
        <v>0</v>
      </c>
      <c r="Y345" s="12">
        <v>0</v>
      </c>
      <c r="Z345" s="27">
        <v>0</v>
      </c>
      <c r="AA345" s="23">
        <v>4</v>
      </c>
      <c r="AB345" s="11">
        <v>4</v>
      </c>
      <c r="AC345" s="11">
        <v>0</v>
      </c>
      <c r="AD345" s="12">
        <v>0</v>
      </c>
      <c r="AE345" s="30">
        <v>0</v>
      </c>
      <c r="AF345" s="63">
        <f t="shared" si="71"/>
        <v>0.2</v>
      </c>
      <c r="AG345" s="34">
        <f t="shared" si="72"/>
        <v>0</v>
      </c>
      <c r="AH345" s="12">
        <f t="shared" si="73"/>
        <v>0.2</v>
      </c>
      <c r="AI345" s="75">
        <f t="shared" si="74"/>
        <v>0.2</v>
      </c>
      <c r="AJ345" s="407">
        <f t="shared" si="81"/>
        <v>1.8</v>
      </c>
      <c r="AK345" s="396"/>
    </row>
    <row r="346" spans="1:39" x14ac:dyDescent="0.2">
      <c r="A346" s="9" t="s">
        <v>409</v>
      </c>
      <c r="B346" s="10" t="s">
        <v>8</v>
      </c>
      <c r="C346" s="10" t="s">
        <v>13</v>
      </c>
      <c r="D346" s="10" t="s">
        <v>781</v>
      </c>
      <c r="E346" s="10" t="s">
        <v>34</v>
      </c>
      <c r="F346" s="10" t="s">
        <v>35</v>
      </c>
      <c r="G346" s="10" t="s">
        <v>36</v>
      </c>
      <c r="H346" s="67">
        <v>0.33333000000000002</v>
      </c>
      <c r="I346" s="57">
        <f t="shared" si="77"/>
        <v>0.30000000000000004</v>
      </c>
      <c r="J346" s="57">
        <f t="shared" si="78"/>
        <v>0.30000000000000004</v>
      </c>
      <c r="K346" s="404" t="s">
        <v>37</v>
      </c>
      <c r="L346" s="57">
        <v>1</v>
      </c>
      <c r="M346" s="57">
        <f t="shared" si="80"/>
        <v>0.05</v>
      </c>
      <c r="N346" s="57">
        <v>0</v>
      </c>
      <c r="O346" s="58">
        <v>0</v>
      </c>
      <c r="P346" s="27">
        <v>0</v>
      </c>
      <c r="Q346" s="90">
        <f t="shared" si="82"/>
        <v>0.50000500005000048</v>
      </c>
      <c r="R346" s="91">
        <f t="shared" si="83"/>
        <v>0</v>
      </c>
      <c r="S346" s="392">
        <f t="shared" si="75"/>
        <v>0.50000500005000048</v>
      </c>
      <c r="T346" s="91">
        <f t="shared" si="76"/>
        <v>0</v>
      </c>
      <c r="U346" s="90">
        <f t="shared" si="79"/>
        <v>0.50000500005000048</v>
      </c>
      <c r="V346" s="23">
        <v>0</v>
      </c>
      <c r="W346" s="11">
        <v>0</v>
      </c>
      <c r="X346" s="11">
        <v>0</v>
      </c>
      <c r="Y346" s="12">
        <v>0</v>
      </c>
      <c r="Z346" s="27">
        <v>0</v>
      </c>
      <c r="AA346" s="23">
        <v>6</v>
      </c>
      <c r="AB346" s="11">
        <v>6</v>
      </c>
      <c r="AC346" s="11">
        <v>0</v>
      </c>
      <c r="AD346" s="12">
        <v>0</v>
      </c>
      <c r="AE346" s="30">
        <v>0</v>
      </c>
      <c r="AF346" s="63">
        <f t="shared" si="71"/>
        <v>0.30000000000000004</v>
      </c>
      <c r="AG346" s="34">
        <f t="shared" si="72"/>
        <v>0</v>
      </c>
      <c r="AH346" s="12">
        <f t="shared" si="73"/>
        <v>0.30000000000000004</v>
      </c>
      <c r="AI346" s="75">
        <f t="shared" si="74"/>
        <v>0.30000000000000004</v>
      </c>
      <c r="AJ346" s="407">
        <f t="shared" si="81"/>
        <v>2.7</v>
      </c>
      <c r="AK346" s="396"/>
    </row>
    <row r="347" spans="1:39" x14ac:dyDescent="0.2">
      <c r="A347" s="9" t="s">
        <v>425</v>
      </c>
      <c r="B347" s="10" t="s">
        <v>39</v>
      </c>
      <c r="C347" s="10" t="s">
        <v>13</v>
      </c>
      <c r="D347" s="10" t="s">
        <v>781</v>
      </c>
      <c r="E347" s="10" t="s">
        <v>34</v>
      </c>
      <c r="F347" s="10" t="s">
        <v>35</v>
      </c>
      <c r="G347" s="10" t="s">
        <v>36</v>
      </c>
      <c r="H347" s="67">
        <v>0.33333000000000002</v>
      </c>
      <c r="I347" s="57">
        <f t="shared" si="77"/>
        <v>0.15000000000000002</v>
      </c>
      <c r="J347" s="57">
        <f t="shared" si="78"/>
        <v>0.15000000000000002</v>
      </c>
      <c r="K347" s="404" t="s">
        <v>37</v>
      </c>
      <c r="L347" s="57">
        <v>1</v>
      </c>
      <c r="M347" s="57">
        <f t="shared" si="80"/>
        <v>0.05</v>
      </c>
      <c r="N347" s="57">
        <v>0</v>
      </c>
      <c r="O347" s="58">
        <v>0</v>
      </c>
      <c r="P347" s="27">
        <v>0</v>
      </c>
      <c r="Q347" s="90">
        <f t="shared" si="82"/>
        <v>0.50000500005000048</v>
      </c>
      <c r="R347" s="91">
        <f t="shared" si="83"/>
        <v>0</v>
      </c>
      <c r="S347" s="392">
        <f t="shared" si="75"/>
        <v>0.50000500005000048</v>
      </c>
      <c r="T347" s="91">
        <f t="shared" si="76"/>
        <v>0</v>
      </c>
      <c r="U347" s="90">
        <f t="shared" si="79"/>
        <v>0.50000500005000048</v>
      </c>
      <c r="V347" s="23">
        <v>0</v>
      </c>
      <c r="W347" s="11">
        <v>0</v>
      </c>
      <c r="X347" s="11">
        <v>0</v>
      </c>
      <c r="Y347" s="12">
        <v>0</v>
      </c>
      <c r="Z347" s="27">
        <v>0</v>
      </c>
      <c r="AA347" s="23">
        <v>3</v>
      </c>
      <c r="AB347" s="11">
        <v>3</v>
      </c>
      <c r="AC347" s="11">
        <v>0</v>
      </c>
      <c r="AD347" s="12">
        <v>0</v>
      </c>
      <c r="AE347" s="30">
        <v>0</v>
      </c>
      <c r="AF347" s="63">
        <f t="shared" si="71"/>
        <v>0.15000000000000002</v>
      </c>
      <c r="AG347" s="34">
        <f t="shared" si="72"/>
        <v>0</v>
      </c>
      <c r="AH347" s="12">
        <f t="shared" si="73"/>
        <v>0.15000000000000002</v>
      </c>
      <c r="AI347" s="75">
        <f t="shared" si="74"/>
        <v>0.15000000000000002</v>
      </c>
      <c r="AJ347" s="407">
        <f t="shared" si="81"/>
        <v>1.35</v>
      </c>
      <c r="AK347" s="396"/>
    </row>
    <row r="348" spans="1:39" x14ac:dyDescent="0.2">
      <c r="A348" s="9" t="s">
        <v>449</v>
      </c>
      <c r="B348" s="10" t="s">
        <v>8</v>
      </c>
      <c r="C348" s="10" t="s">
        <v>13</v>
      </c>
      <c r="D348" s="10" t="s">
        <v>781</v>
      </c>
      <c r="E348" s="10" t="s">
        <v>34</v>
      </c>
      <c r="F348" s="10" t="s">
        <v>35</v>
      </c>
      <c r="G348" s="10" t="s">
        <v>36</v>
      </c>
      <c r="H348" s="67">
        <v>0.33333000000000002</v>
      </c>
      <c r="I348" s="57">
        <f t="shared" si="77"/>
        <v>0.4</v>
      </c>
      <c r="J348" s="57">
        <f t="shared" si="78"/>
        <v>0.4</v>
      </c>
      <c r="K348" s="404" t="s">
        <v>37</v>
      </c>
      <c r="L348" s="57">
        <v>1</v>
      </c>
      <c r="M348" s="57">
        <f t="shared" si="80"/>
        <v>0.05</v>
      </c>
      <c r="N348" s="57">
        <v>0</v>
      </c>
      <c r="O348" s="58">
        <v>0</v>
      </c>
      <c r="P348" s="27">
        <v>0</v>
      </c>
      <c r="Q348" s="90">
        <f t="shared" si="82"/>
        <v>0.50000500005000048</v>
      </c>
      <c r="R348" s="91">
        <f t="shared" si="83"/>
        <v>0</v>
      </c>
      <c r="S348" s="392">
        <f t="shared" si="75"/>
        <v>0.50000500005000048</v>
      </c>
      <c r="T348" s="91">
        <f t="shared" si="76"/>
        <v>0</v>
      </c>
      <c r="U348" s="90">
        <f t="shared" si="79"/>
        <v>0.50000500005000048</v>
      </c>
      <c r="V348" s="23">
        <v>0</v>
      </c>
      <c r="W348" s="11">
        <v>0</v>
      </c>
      <c r="X348" s="11">
        <v>0</v>
      </c>
      <c r="Y348" s="12">
        <v>0</v>
      </c>
      <c r="Z348" s="27">
        <v>0</v>
      </c>
      <c r="AA348" s="23">
        <v>8</v>
      </c>
      <c r="AB348" s="11">
        <v>8</v>
      </c>
      <c r="AC348" s="11">
        <v>0</v>
      </c>
      <c r="AD348" s="12">
        <v>0</v>
      </c>
      <c r="AE348" s="30">
        <v>0</v>
      </c>
      <c r="AF348" s="63">
        <f t="shared" si="71"/>
        <v>0.4</v>
      </c>
      <c r="AG348" s="34">
        <f t="shared" si="72"/>
        <v>0</v>
      </c>
      <c r="AH348" s="12">
        <f t="shared" si="73"/>
        <v>0.4</v>
      </c>
      <c r="AI348" s="75">
        <f t="shared" si="74"/>
        <v>0.4</v>
      </c>
      <c r="AJ348" s="407">
        <f t="shared" si="81"/>
        <v>3.6</v>
      </c>
      <c r="AK348" s="396"/>
    </row>
    <row r="349" spans="1:39" x14ac:dyDescent="0.2">
      <c r="A349" s="9" t="s">
        <v>492</v>
      </c>
      <c r="B349" s="10" t="s">
        <v>39</v>
      </c>
      <c r="C349" s="10" t="s">
        <v>13</v>
      </c>
      <c r="D349" s="10" t="s">
        <v>781</v>
      </c>
      <c r="E349" s="10" t="s">
        <v>34</v>
      </c>
      <c r="F349" s="10" t="s">
        <v>35</v>
      </c>
      <c r="G349" s="10" t="s">
        <v>36</v>
      </c>
      <c r="H349" s="67">
        <v>0.33333000000000002</v>
      </c>
      <c r="I349" s="57">
        <f t="shared" si="77"/>
        <v>0.15000000000000002</v>
      </c>
      <c r="J349" s="57">
        <f t="shared" si="78"/>
        <v>0.15000000000000002</v>
      </c>
      <c r="K349" s="404" t="s">
        <v>37</v>
      </c>
      <c r="L349" s="57">
        <v>1</v>
      </c>
      <c r="M349" s="57">
        <f t="shared" si="80"/>
        <v>0.05</v>
      </c>
      <c r="N349" s="57">
        <v>0</v>
      </c>
      <c r="O349" s="58">
        <v>0</v>
      </c>
      <c r="P349" s="27">
        <v>0</v>
      </c>
      <c r="Q349" s="90">
        <f t="shared" si="82"/>
        <v>0.50000500005000048</v>
      </c>
      <c r="R349" s="91">
        <f t="shared" si="83"/>
        <v>0</v>
      </c>
      <c r="S349" s="392">
        <f t="shared" si="75"/>
        <v>0.50000500005000048</v>
      </c>
      <c r="T349" s="91">
        <f t="shared" si="76"/>
        <v>0</v>
      </c>
      <c r="U349" s="90">
        <f t="shared" si="79"/>
        <v>0.50000500005000048</v>
      </c>
      <c r="V349" s="23">
        <v>0</v>
      </c>
      <c r="W349" s="11">
        <v>0</v>
      </c>
      <c r="X349" s="11">
        <v>0</v>
      </c>
      <c r="Y349" s="12">
        <v>0</v>
      </c>
      <c r="Z349" s="27">
        <v>0</v>
      </c>
      <c r="AA349" s="23">
        <v>3</v>
      </c>
      <c r="AB349" s="11">
        <v>3</v>
      </c>
      <c r="AC349" s="11">
        <v>0</v>
      </c>
      <c r="AD349" s="12">
        <v>0</v>
      </c>
      <c r="AE349" s="30">
        <v>0</v>
      </c>
      <c r="AF349" s="63">
        <f t="shared" si="71"/>
        <v>0.15000000000000002</v>
      </c>
      <c r="AG349" s="34">
        <f t="shared" si="72"/>
        <v>0</v>
      </c>
      <c r="AH349" s="12">
        <f t="shared" si="73"/>
        <v>0.15000000000000002</v>
      </c>
      <c r="AI349" s="75">
        <f t="shared" si="74"/>
        <v>0.15000000000000002</v>
      </c>
      <c r="AJ349" s="407">
        <f t="shared" si="81"/>
        <v>1.35</v>
      </c>
      <c r="AK349" s="396"/>
      <c r="AM349" s="71"/>
    </row>
    <row r="350" spans="1:39" s="440" customFormat="1" x14ac:dyDescent="0.2">
      <c r="A350" s="421" t="s">
        <v>122</v>
      </c>
      <c r="B350" s="422" t="s">
        <v>75</v>
      </c>
      <c r="C350" s="422" t="s">
        <v>23</v>
      </c>
      <c r="D350" s="422" t="s">
        <v>781</v>
      </c>
      <c r="E350" s="441" t="s">
        <v>822</v>
      </c>
      <c r="F350" s="422" t="s">
        <v>820</v>
      </c>
      <c r="G350" s="422" t="s">
        <v>821</v>
      </c>
      <c r="H350" s="423">
        <v>5</v>
      </c>
      <c r="I350" s="424">
        <f t="shared" si="77"/>
        <v>9</v>
      </c>
      <c r="J350" s="424">
        <f t="shared" si="78"/>
        <v>9</v>
      </c>
      <c r="K350" s="425" t="s">
        <v>33</v>
      </c>
      <c r="L350" s="424">
        <v>0.5</v>
      </c>
      <c r="M350" s="424">
        <f>(9+$AL$28)*L350</f>
        <v>6.75</v>
      </c>
      <c r="N350" s="424">
        <v>0</v>
      </c>
      <c r="O350" s="426">
        <f>4.5*L350</f>
        <v>2.25</v>
      </c>
      <c r="P350" s="427">
        <v>0</v>
      </c>
      <c r="Q350" s="428">
        <f t="shared" si="82"/>
        <v>4.5</v>
      </c>
      <c r="R350" s="429">
        <f t="shared" si="83"/>
        <v>1.5</v>
      </c>
      <c r="S350" s="430">
        <f t="shared" si="75"/>
        <v>4.5</v>
      </c>
      <c r="T350" s="429">
        <f t="shared" si="76"/>
        <v>1.5</v>
      </c>
      <c r="U350" s="428">
        <f t="shared" si="79"/>
        <v>6</v>
      </c>
      <c r="V350" s="431">
        <v>12</v>
      </c>
      <c r="W350" s="432">
        <v>1</v>
      </c>
      <c r="X350" s="432">
        <v>0</v>
      </c>
      <c r="Y350" s="433">
        <v>1</v>
      </c>
      <c r="Z350" s="427">
        <v>0</v>
      </c>
      <c r="AA350" s="431">
        <v>0</v>
      </c>
      <c r="AB350" s="432">
        <v>0</v>
      </c>
      <c r="AC350" s="432">
        <v>0</v>
      </c>
      <c r="AD350" s="433">
        <v>0</v>
      </c>
      <c r="AE350" s="434">
        <v>0</v>
      </c>
      <c r="AF350" s="435">
        <f t="shared" si="71"/>
        <v>9</v>
      </c>
      <c r="AG350" s="436">
        <f t="shared" si="72"/>
        <v>9</v>
      </c>
      <c r="AH350" s="433">
        <f t="shared" si="73"/>
        <v>0</v>
      </c>
      <c r="AI350" s="437">
        <f t="shared" si="74"/>
        <v>9</v>
      </c>
      <c r="AJ350" s="438"/>
      <c r="AK350" s="439"/>
      <c r="AL350" s="81"/>
    </row>
    <row r="351" spans="1:39" s="440" customFormat="1" x14ac:dyDescent="0.2">
      <c r="A351" s="421" t="s">
        <v>245</v>
      </c>
      <c r="B351" s="422" t="s">
        <v>75</v>
      </c>
      <c r="C351" s="441" t="s">
        <v>23</v>
      </c>
      <c r="D351" s="422" t="s">
        <v>781</v>
      </c>
      <c r="E351" s="441" t="s">
        <v>822</v>
      </c>
      <c r="F351" s="422" t="s">
        <v>820</v>
      </c>
      <c r="G351" s="422" t="s">
        <v>821</v>
      </c>
      <c r="H351" s="423">
        <v>5</v>
      </c>
      <c r="I351" s="424">
        <f t="shared" si="77"/>
        <v>4.5</v>
      </c>
      <c r="J351" s="424">
        <f t="shared" si="78"/>
        <v>4.5</v>
      </c>
      <c r="K351" s="425" t="s">
        <v>33</v>
      </c>
      <c r="L351" s="424">
        <v>0.25</v>
      </c>
      <c r="M351" s="424">
        <f>(9+$AL$28)*L351</f>
        <v>3.375</v>
      </c>
      <c r="N351" s="424">
        <v>0</v>
      </c>
      <c r="O351" s="426">
        <f>4.5*L351</f>
        <v>1.125</v>
      </c>
      <c r="P351" s="427"/>
      <c r="Q351" s="428">
        <f t="shared" si="82"/>
        <v>2.25</v>
      </c>
      <c r="R351" s="429">
        <f t="shared" si="83"/>
        <v>0.75</v>
      </c>
      <c r="S351" s="430">
        <f t="shared" si="75"/>
        <v>2.25</v>
      </c>
      <c r="T351" s="429">
        <f t="shared" si="76"/>
        <v>0.75</v>
      </c>
      <c r="U351" s="428">
        <f t="shared" si="79"/>
        <v>3</v>
      </c>
      <c r="V351" s="431">
        <v>12</v>
      </c>
      <c r="W351" s="432">
        <v>1</v>
      </c>
      <c r="X351" s="432"/>
      <c r="Y351" s="433">
        <v>1</v>
      </c>
      <c r="Z351" s="427"/>
      <c r="AA351" s="431">
        <v>0</v>
      </c>
      <c r="AB351" s="432">
        <v>0</v>
      </c>
      <c r="AC351" s="432"/>
      <c r="AD351" s="433">
        <v>0</v>
      </c>
      <c r="AE351" s="434"/>
      <c r="AF351" s="435">
        <f t="shared" si="71"/>
        <v>4.5</v>
      </c>
      <c r="AG351" s="436">
        <f t="shared" si="72"/>
        <v>4.5</v>
      </c>
      <c r="AH351" s="433">
        <f t="shared" si="73"/>
        <v>0</v>
      </c>
      <c r="AI351" s="437">
        <f t="shared" si="74"/>
        <v>4.5</v>
      </c>
      <c r="AJ351" s="442"/>
      <c r="AK351" s="439"/>
      <c r="AL351" s="81"/>
    </row>
    <row r="352" spans="1:39" s="440" customFormat="1" x14ac:dyDescent="0.2">
      <c r="A352" s="421" t="s">
        <v>492</v>
      </c>
      <c r="B352" s="422" t="s">
        <v>75</v>
      </c>
      <c r="C352" s="441" t="s">
        <v>23</v>
      </c>
      <c r="D352" s="422" t="s">
        <v>781</v>
      </c>
      <c r="E352" s="441" t="s">
        <v>822</v>
      </c>
      <c r="F352" s="422" t="s">
        <v>820</v>
      </c>
      <c r="G352" s="422" t="s">
        <v>821</v>
      </c>
      <c r="H352" s="423">
        <v>5</v>
      </c>
      <c r="I352" s="424">
        <f t="shared" si="77"/>
        <v>4.5</v>
      </c>
      <c r="J352" s="424">
        <f t="shared" si="78"/>
        <v>4.5</v>
      </c>
      <c r="K352" s="425" t="s">
        <v>33</v>
      </c>
      <c r="L352" s="424">
        <v>0.25</v>
      </c>
      <c r="M352" s="424">
        <f>(9+$AL$28)*L352</f>
        <v>3.375</v>
      </c>
      <c r="N352" s="424">
        <v>0</v>
      </c>
      <c r="O352" s="426">
        <f>4.5*L352</f>
        <v>1.125</v>
      </c>
      <c r="P352" s="427"/>
      <c r="Q352" s="428">
        <f t="shared" si="82"/>
        <v>2.25</v>
      </c>
      <c r="R352" s="429">
        <f t="shared" si="83"/>
        <v>0.75</v>
      </c>
      <c r="S352" s="430">
        <f t="shared" si="75"/>
        <v>2.25</v>
      </c>
      <c r="T352" s="429">
        <f t="shared" si="76"/>
        <v>0.75</v>
      </c>
      <c r="U352" s="428">
        <f t="shared" si="79"/>
        <v>3</v>
      </c>
      <c r="V352" s="431">
        <v>12</v>
      </c>
      <c r="W352" s="432">
        <v>1</v>
      </c>
      <c r="X352" s="432"/>
      <c r="Y352" s="433">
        <v>1</v>
      </c>
      <c r="Z352" s="427"/>
      <c r="AA352" s="431">
        <v>0</v>
      </c>
      <c r="AB352" s="432">
        <v>0</v>
      </c>
      <c r="AC352" s="432"/>
      <c r="AD352" s="433">
        <v>0</v>
      </c>
      <c r="AE352" s="434"/>
      <c r="AF352" s="435">
        <f t="shared" si="71"/>
        <v>4.5</v>
      </c>
      <c r="AG352" s="436">
        <f t="shared" si="72"/>
        <v>4.5</v>
      </c>
      <c r="AH352" s="433">
        <f t="shared" si="73"/>
        <v>0</v>
      </c>
      <c r="AI352" s="437">
        <f t="shared" si="74"/>
        <v>4.5</v>
      </c>
      <c r="AJ352" s="442"/>
      <c r="AK352" s="439"/>
      <c r="AL352" s="81"/>
    </row>
    <row r="353" spans="1:39" x14ac:dyDescent="0.2">
      <c r="A353" s="9" t="s">
        <v>7</v>
      </c>
      <c r="B353" s="10" t="s">
        <v>8</v>
      </c>
      <c r="C353" s="10" t="s">
        <v>13</v>
      </c>
      <c r="D353" s="10" t="s">
        <v>755</v>
      </c>
      <c r="E353" s="10" t="s">
        <v>9</v>
      </c>
      <c r="F353" s="10" t="s">
        <v>10</v>
      </c>
      <c r="G353" s="10" t="s">
        <v>11</v>
      </c>
      <c r="H353" s="67">
        <v>1</v>
      </c>
      <c r="I353" s="57">
        <f t="shared" si="77"/>
        <v>2.7</v>
      </c>
      <c r="J353" s="57">
        <f t="shared" si="78"/>
        <v>2.7</v>
      </c>
      <c r="K353" s="404" t="s">
        <v>12</v>
      </c>
      <c r="L353" s="57">
        <v>1</v>
      </c>
      <c r="M353" s="57">
        <f t="shared" ref="M353:M381" si="84">$AL$25</f>
        <v>0.54</v>
      </c>
      <c r="N353" s="57">
        <v>0</v>
      </c>
      <c r="O353" s="58">
        <v>0</v>
      </c>
      <c r="P353" s="27">
        <v>0</v>
      </c>
      <c r="Q353" s="90">
        <f t="shared" si="82"/>
        <v>1.8</v>
      </c>
      <c r="R353" s="91">
        <f t="shared" si="83"/>
        <v>0</v>
      </c>
      <c r="S353" s="392">
        <f t="shared" si="75"/>
        <v>1.8</v>
      </c>
      <c r="T353" s="91">
        <f t="shared" si="76"/>
        <v>0</v>
      </c>
      <c r="U353" s="90">
        <f t="shared" si="79"/>
        <v>1.8</v>
      </c>
      <c r="V353" s="23">
        <v>2</v>
      </c>
      <c r="W353" s="11">
        <f t="shared" ref="W353:W386" si="85">V353</f>
        <v>2</v>
      </c>
      <c r="X353" s="11">
        <v>0</v>
      </c>
      <c r="Y353" s="12">
        <v>0</v>
      </c>
      <c r="Z353" s="27">
        <v>0</v>
      </c>
      <c r="AA353" s="23">
        <v>3</v>
      </c>
      <c r="AB353" s="11">
        <f t="shared" ref="AB353:AB392" si="86">AA353</f>
        <v>3</v>
      </c>
      <c r="AC353" s="11">
        <v>0</v>
      </c>
      <c r="AD353" s="12">
        <v>0</v>
      </c>
      <c r="AE353" s="30">
        <v>0</v>
      </c>
      <c r="AF353" s="63">
        <f t="shared" si="71"/>
        <v>2.7</v>
      </c>
      <c r="AG353" s="34">
        <f t="shared" si="72"/>
        <v>1.08</v>
      </c>
      <c r="AH353" s="12">
        <f t="shared" si="73"/>
        <v>1.62</v>
      </c>
      <c r="AI353" s="75">
        <f t="shared" si="74"/>
        <v>2.7</v>
      </c>
      <c r="AJ353" s="407">
        <f>(3-M353)*(W353+AB353)</f>
        <v>12.3</v>
      </c>
      <c r="AK353" s="152"/>
      <c r="AL353" s="96"/>
      <c r="AM353" s="71"/>
    </row>
    <row r="354" spans="1:39" x14ac:dyDescent="0.2">
      <c r="A354" s="9" t="s">
        <v>79</v>
      </c>
      <c r="B354" s="10" t="s">
        <v>8</v>
      </c>
      <c r="C354" s="10" t="s">
        <v>13</v>
      </c>
      <c r="D354" s="10" t="s">
        <v>755</v>
      </c>
      <c r="E354" s="10" t="s">
        <v>9</v>
      </c>
      <c r="F354" s="10" t="s">
        <v>10</v>
      </c>
      <c r="G354" s="10" t="s">
        <v>11</v>
      </c>
      <c r="H354" s="67">
        <v>1</v>
      </c>
      <c r="I354" s="57">
        <f t="shared" si="77"/>
        <v>4.8600000000000003</v>
      </c>
      <c r="J354" s="57">
        <f t="shared" si="78"/>
        <v>4.8599999999999994</v>
      </c>
      <c r="K354" s="404" t="s">
        <v>12</v>
      </c>
      <c r="L354" s="57">
        <v>1</v>
      </c>
      <c r="M354" s="57">
        <f t="shared" si="84"/>
        <v>0.54</v>
      </c>
      <c r="N354" s="57">
        <v>0</v>
      </c>
      <c r="O354" s="58">
        <v>0</v>
      </c>
      <c r="P354" s="27">
        <v>0</v>
      </c>
      <c r="Q354" s="90">
        <f t="shared" si="82"/>
        <v>1.8</v>
      </c>
      <c r="R354" s="91">
        <f t="shared" si="83"/>
        <v>0</v>
      </c>
      <c r="S354" s="392">
        <f t="shared" si="75"/>
        <v>1.8</v>
      </c>
      <c r="T354" s="91">
        <f t="shared" si="76"/>
        <v>0</v>
      </c>
      <c r="U354" s="90">
        <f t="shared" si="79"/>
        <v>1.8</v>
      </c>
      <c r="V354" s="23">
        <v>4</v>
      </c>
      <c r="W354" s="11">
        <f t="shared" si="85"/>
        <v>4</v>
      </c>
      <c r="X354" s="11">
        <v>0</v>
      </c>
      <c r="Y354" s="12">
        <v>0</v>
      </c>
      <c r="Z354" s="27">
        <v>0</v>
      </c>
      <c r="AA354" s="23">
        <v>5</v>
      </c>
      <c r="AB354" s="11">
        <f t="shared" si="86"/>
        <v>5</v>
      </c>
      <c r="AC354" s="11">
        <v>0</v>
      </c>
      <c r="AD354" s="12">
        <v>0</v>
      </c>
      <c r="AE354" s="30">
        <v>0</v>
      </c>
      <c r="AF354" s="63">
        <f t="shared" si="71"/>
        <v>4.8600000000000003</v>
      </c>
      <c r="AG354" s="34">
        <f t="shared" si="72"/>
        <v>2.16</v>
      </c>
      <c r="AH354" s="12">
        <f t="shared" si="73"/>
        <v>2.7</v>
      </c>
      <c r="AI354" s="75">
        <f t="shared" si="74"/>
        <v>4.8600000000000003</v>
      </c>
      <c r="AJ354" s="407">
        <f t="shared" ref="AJ354:AJ386" si="87">(3-M354)*(W354+AB354)</f>
        <v>22.14</v>
      </c>
      <c r="AK354" s="152"/>
      <c r="AL354" s="96"/>
      <c r="AM354" s="71"/>
    </row>
    <row r="355" spans="1:39" x14ac:dyDescent="0.2">
      <c r="A355" s="9" t="s">
        <v>180</v>
      </c>
      <c r="B355" s="10" t="s">
        <v>8</v>
      </c>
      <c r="C355" s="10" t="s">
        <v>13</v>
      </c>
      <c r="D355" s="10" t="s">
        <v>755</v>
      </c>
      <c r="E355" s="10" t="s">
        <v>9</v>
      </c>
      <c r="F355" s="10" t="s">
        <v>10</v>
      </c>
      <c r="G355" s="10" t="s">
        <v>11</v>
      </c>
      <c r="H355" s="67">
        <v>1</v>
      </c>
      <c r="I355" s="57">
        <f t="shared" si="77"/>
        <v>1.62</v>
      </c>
      <c r="J355" s="57">
        <f t="shared" si="78"/>
        <v>1.62</v>
      </c>
      <c r="K355" s="404" t="s">
        <v>12</v>
      </c>
      <c r="L355" s="57">
        <v>1</v>
      </c>
      <c r="M355" s="57">
        <f t="shared" si="84"/>
        <v>0.54</v>
      </c>
      <c r="N355" s="57">
        <v>0</v>
      </c>
      <c r="O355" s="58">
        <v>0</v>
      </c>
      <c r="P355" s="27">
        <v>0</v>
      </c>
      <c r="Q355" s="90">
        <f t="shared" si="82"/>
        <v>1.8</v>
      </c>
      <c r="R355" s="91">
        <f t="shared" si="83"/>
        <v>0</v>
      </c>
      <c r="S355" s="392">
        <f t="shared" si="75"/>
        <v>1.8</v>
      </c>
      <c r="T355" s="91">
        <f t="shared" si="76"/>
        <v>0</v>
      </c>
      <c r="U355" s="90">
        <f t="shared" si="79"/>
        <v>1.8</v>
      </c>
      <c r="V355" s="23">
        <v>1</v>
      </c>
      <c r="W355" s="11">
        <f t="shared" si="85"/>
        <v>1</v>
      </c>
      <c r="X355" s="11">
        <v>0</v>
      </c>
      <c r="Y355" s="12">
        <v>0</v>
      </c>
      <c r="Z355" s="27">
        <v>0</v>
      </c>
      <c r="AA355" s="23">
        <v>2</v>
      </c>
      <c r="AB355" s="11">
        <f t="shared" si="86"/>
        <v>2</v>
      </c>
      <c r="AC355" s="11">
        <v>0</v>
      </c>
      <c r="AD355" s="12">
        <v>0</v>
      </c>
      <c r="AE355" s="30">
        <v>0</v>
      </c>
      <c r="AF355" s="63">
        <f t="shared" si="71"/>
        <v>1.62</v>
      </c>
      <c r="AG355" s="34">
        <f t="shared" si="72"/>
        <v>0.54</v>
      </c>
      <c r="AH355" s="12">
        <f t="shared" si="73"/>
        <v>1.08</v>
      </c>
      <c r="AI355" s="75">
        <f t="shared" si="74"/>
        <v>1.62</v>
      </c>
      <c r="AJ355" s="407">
        <f t="shared" si="87"/>
        <v>7.38</v>
      </c>
      <c r="AK355" s="152"/>
      <c r="AL355" s="96"/>
      <c r="AM355" s="71"/>
    </row>
    <row r="356" spans="1:39" x14ac:dyDescent="0.2">
      <c r="A356" s="9" t="s">
        <v>298</v>
      </c>
      <c r="B356" s="10" t="s">
        <v>8</v>
      </c>
      <c r="C356" s="10" t="s">
        <v>13</v>
      </c>
      <c r="D356" s="10" t="s">
        <v>755</v>
      </c>
      <c r="E356" s="10" t="s">
        <v>9</v>
      </c>
      <c r="F356" s="10" t="s">
        <v>10</v>
      </c>
      <c r="G356" s="10" t="s">
        <v>11</v>
      </c>
      <c r="H356" s="67">
        <v>1</v>
      </c>
      <c r="I356" s="57">
        <f t="shared" si="77"/>
        <v>4.32</v>
      </c>
      <c r="J356" s="57">
        <f t="shared" si="78"/>
        <v>4.32</v>
      </c>
      <c r="K356" s="404" t="s">
        <v>12</v>
      </c>
      <c r="L356" s="57">
        <v>1</v>
      </c>
      <c r="M356" s="57">
        <f t="shared" si="84"/>
        <v>0.54</v>
      </c>
      <c r="N356" s="57">
        <v>0</v>
      </c>
      <c r="O356" s="58">
        <v>0</v>
      </c>
      <c r="P356" s="27">
        <v>0</v>
      </c>
      <c r="Q356" s="90">
        <f t="shared" si="82"/>
        <v>1.8</v>
      </c>
      <c r="R356" s="91">
        <f t="shared" si="83"/>
        <v>0</v>
      </c>
      <c r="S356" s="392">
        <f t="shared" si="75"/>
        <v>1.8</v>
      </c>
      <c r="T356" s="91">
        <f t="shared" si="76"/>
        <v>0</v>
      </c>
      <c r="U356" s="90">
        <f t="shared" si="79"/>
        <v>1.8</v>
      </c>
      <c r="V356" s="23">
        <v>4</v>
      </c>
      <c r="W356" s="11">
        <f t="shared" si="85"/>
        <v>4</v>
      </c>
      <c r="X356" s="11">
        <v>0</v>
      </c>
      <c r="Y356" s="12">
        <v>0</v>
      </c>
      <c r="Z356" s="27">
        <v>0</v>
      </c>
      <c r="AA356" s="23">
        <v>4</v>
      </c>
      <c r="AB356" s="11">
        <f t="shared" si="86"/>
        <v>4</v>
      </c>
      <c r="AC356" s="11">
        <v>0</v>
      </c>
      <c r="AD356" s="12">
        <v>0</v>
      </c>
      <c r="AE356" s="30">
        <v>0</v>
      </c>
      <c r="AF356" s="63">
        <f t="shared" si="71"/>
        <v>4.32</v>
      </c>
      <c r="AG356" s="34">
        <f t="shared" si="72"/>
        <v>2.16</v>
      </c>
      <c r="AH356" s="12">
        <f t="shared" si="73"/>
        <v>2.16</v>
      </c>
      <c r="AI356" s="75">
        <f t="shared" si="74"/>
        <v>4.32</v>
      </c>
      <c r="AJ356" s="407">
        <f t="shared" si="87"/>
        <v>19.68</v>
      </c>
      <c r="AK356" s="152"/>
      <c r="AL356" s="96"/>
      <c r="AM356" s="71"/>
    </row>
    <row r="357" spans="1:39" x14ac:dyDescent="0.2">
      <c r="A357" s="9" t="s">
        <v>334</v>
      </c>
      <c r="B357" s="10" t="s">
        <v>8</v>
      </c>
      <c r="C357" s="10" t="s">
        <v>13</v>
      </c>
      <c r="D357" s="10" t="s">
        <v>755</v>
      </c>
      <c r="E357" s="10" t="s">
        <v>9</v>
      </c>
      <c r="F357" s="10" t="s">
        <v>10</v>
      </c>
      <c r="G357" s="10" t="s">
        <v>11</v>
      </c>
      <c r="H357" s="67">
        <v>1</v>
      </c>
      <c r="I357" s="57">
        <f t="shared" si="77"/>
        <v>3.24</v>
      </c>
      <c r="J357" s="57">
        <f t="shared" si="78"/>
        <v>3.24</v>
      </c>
      <c r="K357" s="404" t="s">
        <v>12</v>
      </c>
      <c r="L357" s="57">
        <v>1</v>
      </c>
      <c r="M357" s="57">
        <f t="shared" si="84"/>
        <v>0.54</v>
      </c>
      <c r="N357" s="57">
        <v>0</v>
      </c>
      <c r="O357" s="58">
        <v>0</v>
      </c>
      <c r="P357" s="27">
        <v>0</v>
      </c>
      <c r="Q357" s="90">
        <f t="shared" si="82"/>
        <v>1.8</v>
      </c>
      <c r="R357" s="91">
        <f t="shared" si="83"/>
        <v>0</v>
      </c>
      <c r="S357" s="392">
        <f t="shared" si="75"/>
        <v>1.8</v>
      </c>
      <c r="T357" s="91">
        <f t="shared" si="76"/>
        <v>0</v>
      </c>
      <c r="U357" s="90">
        <f t="shared" si="79"/>
        <v>1.8</v>
      </c>
      <c r="V357" s="23">
        <v>3</v>
      </c>
      <c r="W357" s="11">
        <f t="shared" si="85"/>
        <v>3</v>
      </c>
      <c r="X357" s="11">
        <v>0</v>
      </c>
      <c r="Y357" s="12">
        <v>0</v>
      </c>
      <c r="Z357" s="27">
        <v>0</v>
      </c>
      <c r="AA357" s="23">
        <v>3</v>
      </c>
      <c r="AB357" s="11">
        <f t="shared" si="86"/>
        <v>3</v>
      </c>
      <c r="AC357" s="11">
        <v>0</v>
      </c>
      <c r="AD357" s="12">
        <v>0</v>
      </c>
      <c r="AE357" s="30">
        <v>0</v>
      </c>
      <c r="AF357" s="63">
        <f t="shared" si="71"/>
        <v>3.24</v>
      </c>
      <c r="AG357" s="34">
        <f t="shared" si="72"/>
        <v>1.62</v>
      </c>
      <c r="AH357" s="12">
        <f t="shared" si="73"/>
        <v>1.62</v>
      </c>
      <c r="AI357" s="75">
        <f t="shared" si="74"/>
        <v>3.24</v>
      </c>
      <c r="AJ357" s="407">
        <f t="shared" si="87"/>
        <v>14.76</v>
      </c>
      <c r="AK357" s="152"/>
      <c r="AL357" s="96"/>
      <c r="AM357" s="71"/>
    </row>
    <row r="358" spans="1:39" x14ac:dyDescent="0.2">
      <c r="A358" s="9" t="s">
        <v>409</v>
      </c>
      <c r="B358" s="10" t="s">
        <v>8</v>
      </c>
      <c r="C358" s="10" t="s">
        <v>13</v>
      </c>
      <c r="D358" s="10" t="s">
        <v>755</v>
      </c>
      <c r="E358" s="10" t="s">
        <v>9</v>
      </c>
      <c r="F358" s="10" t="s">
        <v>10</v>
      </c>
      <c r="G358" s="10" t="s">
        <v>11</v>
      </c>
      <c r="H358" s="67">
        <v>1</v>
      </c>
      <c r="I358" s="57">
        <f t="shared" si="77"/>
        <v>4.8600000000000003</v>
      </c>
      <c r="J358" s="57">
        <f t="shared" si="78"/>
        <v>4.8599999999999994</v>
      </c>
      <c r="K358" s="404" t="s">
        <v>12</v>
      </c>
      <c r="L358" s="57">
        <v>1</v>
      </c>
      <c r="M358" s="57">
        <f t="shared" si="84"/>
        <v>0.54</v>
      </c>
      <c r="N358" s="57">
        <v>0</v>
      </c>
      <c r="O358" s="58">
        <v>0</v>
      </c>
      <c r="P358" s="27">
        <v>0</v>
      </c>
      <c r="Q358" s="90">
        <f t="shared" si="82"/>
        <v>1.8</v>
      </c>
      <c r="R358" s="91">
        <f t="shared" si="83"/>
        <v>0</v>
      </c>
      <c r="S358" s="392">
        <f t="shared" si="75"/>
        <v>1.8</v>
      </c>
      <c r="T358" s="91">
        <f t="shared" si="76"/>
        <v>0</v>
      </c>
      <c r="U358" s="90">
        <f t="shared" si="79"/>
        <v>1.8</v>
      </c>
      <c r="V358" s="23">
        <v>4</v>
      </c>
      <c r="W358" s="11">
        <f t="shared" si="85"/>
        <v>4</v>
      </c>
      <c r="X358" s="11">
        <v>0</v>
      </c>
      <c r="Y358" s="12">
        <v>0</v>
      </c>
      <c r="Z358" s="27">
        <v>0</v>
      </c>
      <c r="AA358" s="23">
        <v>5</v>
      </c>
      <c r="AB358" s="11">
        <f t="shared" si="86"/>
        <v>5</v>
      </c>
      <c r="AC358" s="11">
        <v>0</v>
      </c>
      <c r="AD358" s="12">
        <v>0</v>
      </c>
      <c r="AE358" s="30">
        <v>0</v>
      </c>
      <c r="AF358" s="63">
        <f t="shared" si="71"/>
        <v>4.8600000000000003</v>
      </c>
      <c r="AG358" s="34">
        <f t="shared" si="72"/>
        <v>2.16</v>
      </c>
      <c r="AH358" s="12">
        <f t="shared" si="73"/>
        <v>2.7</v>
      </c>
      <c r="AI358" s="75">
        <f t="shared" si="74"/>
        <v>4.8600000000000003</v>
      </c>
      <c r="AJ358" s="407">
        <f t="shared" si="87"/>
        <v>22.14</v>
      </c>
      <c r="AK358" s="152"/>
      <c r="AL358" s="96"/>
      <c r="AM358" s="71"/>
    </row>
    <row r="359" spans="1:39" x14ac:dyDescent="0.2">
      <c r="A359" s="9" t="s">
        <v>425</v>
      </c>
      <c r="B359" s="10" t="s">
        <v>8</v>
      </c>
      <c r="C359" s="10" t="s">
        <v>13</v>
      </c>
      <c r="D359" s="10" t="s">
        <v>755</v>
      </c>
      <c r="E359" s="10" t="s">
        <v>9</v>
      </c>
      <c r="F359" s="10" t="s">
        <v>10</v>
      </c>
      <c r="G359" s="10" t="s">
        <v>11</v>
      </c>
      <c r="H359" s="67">
        <v>1</v>
      </c>
      <c r="I359" s="57">
        <f t="shared" si="77"/>
        <v>2.16</v>
      </c>
      <c r="J359" s="57">
        <f t="shared" si="78"/>
        <v>2.16</v>
      </c>
      <c r="K359" s="404" t="s">
        <v>12</v>
      </c>
      <c r="L359" s="57">
        <v>1</v>
      </c>
      <c r="M359" s="57">
        <f t="shared" si="84"/>
        <v>0.54</v>
      </c>
      <c r="N359" s="57">
        <v>0</v>
      </c>
      <c r="O359" s="58">
        <v>0</v>
      </c>
      <c r="P359" s="27">
        <v>0</v>
      </c>
      <c r="Q359" s="90">
        <f t="shared" si="82"/>
        <v>1.8</v>
      </c>
      <c r="R359" s="91">
        <f t="shared" si="83"/>
        <v>0</v>
      </c>
      <c r="S359" s="392">
        <f t="shared" si="75"/>
        <v>1.8</v>
      </c>
      <c r="T359" s="91">
        <f t="shared" si="76"/>
        <v>0</v>
      </c>
      <c r="U359" s="90">
        <f t="shared" si="79"/>
        <v>1.8</v>
      </c>
      <c r="V359" s="23">
        <v>1</v>
      </c>
      <c r="W359" s="11">
        <f t="shared" si="85"/>
        <v>1</v>
      </c>
      <c r="X359" s="11">
        <v>0</v>
      </c>
      <c r="Y359" s="12">
        <v>0</v>
      </c>
      <c r="Z359" s="27">
        <v>0</v>
      </c>
      <c r="AA359" s="23">
        <v>3</v>
      </c>
      <c r="AB359" s="11">
        <f t="shared" si="86"/>
        <v>3</v>
      </c>
      <c r="AC359" s="11">
        <v>0</v>
      </c>
      <c r="AD359" s="12">
        <v>0</v>
      </c>
      <c r="AE359" s="30">
        <v>0</v>
      </c>
      <c r="AF359" s="63">
        <f t="shared" si="71"/>
        <v>2.16</v>
      </c>
      <c r="AG359" s="34">
        <f t="shared" si="72"/>
        <v>0.54</v>
      </c>
      <c r="AH359" s="12">
        <f t="shared" si="73"/>
        <v>1.62</v>
      </c>
      <c r="AI359" s="75">
        <f t="shared" si="74"/>
        <v>2.16</v>
      </c>
      <c r="AJ359" s="407">
        <f t="shared" si="87"/>
        <v>9.84</v>
      </c>
      <c r="AK359" s="152"/>
      <c r="AL359" s="96"/>
      <c r="AM359" s="71"/>
    </row>
    <row r="360" spans="1:39" x14ac:dyDescent="0.2">
      <c r="A360" s="9" t="s">
        <v>449</v>
      </c>
      <c r="B360" s="10" t="s">
        <v>8</v>
      </c>
      <c r="C360" s="10" t="s">
        <v>13</v>
      </c>
      <c r="D360" s="10" t="s">
        <v>755</v>
      </c>
      <c r="E360" s="10" t="s">
        <v>9</v>
      </c>
      <c r="F360" s="10" t="s">
        <v>10</v>
      </c>
      <c r="G360" s="10" t="s">
        <v>11</v>
      </c>
      <c r="H360" s="67">
        <v>1</v>
      </c>
      <c r="I360" s="57">
        <f t="shared" si="77"/>
        <v>8.64</v>
      </c>
      <c r="J360" s="57">
        <f t="shared" si="78"/>
        <v>8.64</v>
      </c>
      <c r="K360" s="404" t="s">
        <v>12</v>
      </c>
      <c r="L360" s="57">
        <v>1</v>
      </c>
      <c r="M360" s="57">
        <f t="shared" si="84"/>
        <v>0.54</v>
      </c>
      <c r="N360" s="57">
        <v>0</v>
      </c>
      <c r="O360" s="58">
        <v>0</v>
      </c>
      <c r="P360" s="27">
        <v>0</v>
      </c>
      <c r="Q360" s="90">
        <f t="shared" si="82"/>
        <v>1.8</v>
      </c>
      <c r="R360" s="91">
        <f t="shared" si="83"/>
        <v>0</v>
      </c>
      <c r="S360" s="392">
        <f t="shared" si="75"/>
        <v>1.8</v>
      </c>
      <c r="T360" s="91">
        <f t="shared" si="76"/>
        <v>0</v>
      </c>
      <c r="U360" s="90">
        <f t="shared" si="79"/>
        <v>1.8</v>
      </c>
      <c r="V360" s="23">
        <v>6</v>
      </c>
      <c r="W360" s="11">
        <f t="shared" si="85"/>
        <v>6</v>
      </c>
      <c r="X360" s="11">
        <v>0</v>
      </c>
      <c r="Y360" s="12">
        <v>0</v>
      </c>
      <c r="Z360" s="27">
        <v>0</v>
      </c>
      <c r="AA360" s="23">
        <v>10</v>
      </c>
      <c r="AB360" s="11">
        <f t="shared" si="86"/>
        <v>10</v>
      </c>
      <c r="AC360" s="11">
        <v>0</v>
      </c>
      <c r="AD360" s="12">
        <v>0</v>
      </c>
      <c r="AE360" s="30">
        <v>0</v>
      </c>
      <c r="AF360" s="63">
        <f t="shared" si="71"/>
        <v>8.64</v>
      </c>
      <c r="AG360" s="34">
        <f t="shared" si="72"/>
        <v>3.24</v>
      </c>
      <c r="AH360" s="12">
        <f t="shared" si="73"/>
        <v>5.4</v>
      </c>
      <c r="AI360" s="75">
        <f t="shared" si="74"/>
        <v>8.64</v>
      </c>
      <c r="AJ360" s="407">
        <f t="shared" si="87"/>
        <v>39.36</v>
      </c>
      <c r="AK360" s="152"/>
      <c r="AL360" s="96"/>
      <c r="AM360" s="71"/>
    </row>
    <row r="361" spans="1:39" x14ac:dyDescent="0.2">
      <c r="A361" s="9" t="s">
        <v>7</v>
      </c>
      <c r="B361" s="10" t="s">
        <v>14</v>
      </c>
      <c r="C361" s="10" t="s">
        <v>13</v>
      </c>
      <c r="D361" s="10" t="s">
        <v>755</v>
      </c>
      <c r="E361" s="10" t="s">
        <v>28</v>
      </c>
      <c r="F361" s="10" t="s">
        <v>10</v>
      </c>
      <c r="G361" s="10" t="s">
        <v>11</v>
      </c>
      <c r="H361" s="67">
        <v>1</v>
      </c>
      <c r="I361" s="57">
        <f t="shared" si="77"/>
        <v>4.8600000000000003</v>
      </c>
      <c r="J361" s="57">
        <f t="shared" si="78"/>
        <v>4.8599999999999994</v>
      </c>
      <c r="K361" s="404" t="s">
        <v>12</v>
      </c>
      <c r="L361" s="57">
        <v>1</v>
      </c>
      <c r="M361" s="57">
        <f t="shared" si="84"/>
        <v>0.54</v>
      </c>
      <c r="N361" s="57">
        <v>0</v>
      </c>
      <c r="O361" s="58">
        <v>0</v>
      </c>
      <c r="P361" s="27">
        <v>0</v>
      </c>
      <c r="Q361" s="90">
        <f t="shared" si="82"/>
        <v>1.8</v>
      </c>
      <c r="R361" s="91">
        <f t="shared" si="83"/>
        <v>0</v>
      </c>
      <c r="S361" s="392">
        <f t="shared" si="75"/>
        <v>1.8</v>
      </c>
      <c r="T361" s="91">
        <f t="shared" si="76"/>
        <v>0</v>
      </c>
      <c r="U361" s="90">
        <f t="shared" si="79"/>
        <v>1.8</v>
      </c>
      <c r="V361" s="23">
        <v>4</v>
      </c>
      <c r="W361" s="11">
        <f t="shared" si="85"/>
        <v>4</v>
      </c>
      <c r="X361" s="11">
        <v>0</v>
      </c>
      <c r="Y361" s="12">
        <v>0</v>
      </c>
      <c r="Z361" s="27">
        <v>0</v>
      </c>
      <c r="AA361" s="23">
        <v>5</v>
      </c>
      <c r="AB361" s="11">
        <f t="shared" si="86"/>
        <v>5</v>
      </c>
      <c r="AC361" s="11">
        <v>0</v>
      </c>
      <c r="AD361" s="12">
        <v>0</v>
      </c>
      <c r="AE361" s="30">
        <v>0</v>
      </c>
      <c r="AF361" s="63">
        <f t="shared" si="71"/>
        <v>4.8600000000000003</v>
      </c>
      <c r="AG361" s="34">
        <f t="shared" si="72"/>
        <v>2.16</v>
      </c>
      <c r="AH361" s="12">
        <f t="shared" si="73"/>
        <v>2.7</v>
      </c>
      <c r="AI361" s="75">
        <f t="shared" si="74"/>
        <v>4.8600000000000003</v>
      </c>
      <c r="AJ361" s="407">
        <f t="shared" si="87"/>
        <v>22.14</v>
      </c>
      <c r="AK361" s="152"/>
      <c r="AL361" s="96"/>
      <c r="AM361" s="71"/>
    </row>
    <row r="362" spans="1:39" x14ac:dyDescent="0.2">
      <c r="A362" s="9" t="s">
        <v>79</v>
      </c>
      <c r="B362" s="10" t="s">
        <v>14</v>
      </c>
      <c r="C362" s="10" t="s">
        <v>13</v>
      </c>
      <c r="D362" s="10" t="s">
        <v>755</v>
      </c>
      <c r="E362" s="10" t="s">
        <v>28</v>
      </c>
      <c r="F362" s="10" t="s">
        <v>10</v>
      </c>
      <c r="G362" s="10" t="s">
        <v>11</v>
      </c>
      <c r="H362" s="67">
        <v>1</v>
      </c>
      <c r="I362" s="57">
        <f t="shared" si="77"/>
        <v>3.24</v>
      </c>
      <c r="J362" s="57">
        <f t="shared" si="78"/>
        <v>3.24</v>
      </c>
      <c r="K362" s="404" t="s">
        <v>12</v>
      </c>
      <c r="L362" s="57">
        <v>1</v>
      </c>
      <c r="M362" s="57">
        <f t="shared" si="84"/>
        <v>0.54</v>
      </c>
      <c r="N362" s="57">
        <v>0</v>
      </c>
      <c r="O362" s="58">
        <v>0</v>
      </c>
      <c r="P362" s="27">
        <v>0</v>
      </c>
      <c r="Q362" s="90">
        <f t="shared" si="82"/>
        <v>1.8</v>
      </c>
      <c r="R362" s="91">
        <f t="shared" si="83"/>
        <v>0</v>
      </c>
      <c r="S362" s="392">
        <f t="shared" si="75"/>
        <v>1.8</v>
      </c>
      <c r="T362" s="91">
        <f t="shared" si="76"/>
        <v>0</v>
      </c>
      <c r="U362" s="90">
        <f t="shared" si="79"/>
        <v>1.8</v>
      </c>
      <c r="V362" s="23">
        <v>2</v>
      </c>
      <c r="W362" s="11">
        <f t="shared" si="85"/>
        <v>2</v>
      </c>
      <c r="X362" s="11">
        <v>0</v>
      </c>
      <c r="Y362" s="12">
        <v>0</v>
      </c>
      <c r="Z362" s="27">
        <v>0</v>
      </c>
      <c r="AA362" s="23">
        <v>4</v>
      </c>
      <c r="AB362" s="11">
        <f t="shared" si="86"/>
        <v>4</v>
      </c>
      <c r="AC362" s="11">
        <v>0</v>
      </c>
      <c r="AD362" s="12">
        <v>0</v>
      </c>
      <c r="AE362" s="30">
        <v>0</v>
      </c>
      <c r="AF362" s="63">
        <f t="shared" si="71"/>
        <v>3.24</v>
      </c>
      <c r="AG362" s="34">
        <f t="shared" si="72"/>
        <v>1.08</v>
      </c>
      <c r="AH362" s="12">
        <f t="shared" si="73"/>
        <v>2.16</v>
      </c>
      <c r="AI362" s="75">
        <f t="shared" si="74"/>
        <v>3.24</v>
      </c>
      <c r="AJ362" s="407">
        <f t="shared" si="87"/>
        <v>14.76</v>
      </c>
      <c r="AK362" s="152"/>
      <c r="AL362" s="96"/>
      <c r="AM362" s="71"/>
    </row>
    <row r="363" spans="1:39" x14ac:dyDescent="0.2">
      <c r="A363" s="9" t="s">
        <v>122</v>
      </c>
      <c r="B363" s="10" t="s">
        <v>14</v>
      </c>
      <c r="C363" s="10" t="s">
        <v>13</v>
      </c>
      <c r="D363" s="10" t="s">
        <v>755</v>
      </c>
      <c r="E363" s="10" t="s">
        <v>28</v>
      </c>
      <c r="F363" s="10" t="s">
        <v>10</v>
      </c>
      <c r="G363" s="10" t="s">
        <v>11</v>
      </c>
      <c r="H363" s="67">
        <v>1</v>
      </c>
      <c r="I363" s="57">
        <f t="shared" si="77"/>
        <v>3.7800000000000002</v>
      </c>
      <c r="J363" s="57">
        <f t="shared" si="78"/>
        <v>3.7800000000000002</v>
      </c>
      <c r="K363" s="404" t="s">
        <v>12</v>
      </c>
      <c r="L363" s="57">
        <v>1</v>
      </c>
      <c r="M363" s="57">
        <f t="shared" si="84"/>
        <v>0.54</v>
      </c>
      <c r="N363" s="57">
        <v>0</v>
      </c>
      <c r="O363" s="58">
        <v>0</v>
      </c>
      <c r="P363" s="27">
        <v>0</v>
      </c>
      <c r="Q363" s="90">
        <f t="shared" ref="Q363:Q386" si="88">M363*10/3/H363</f>
        <v>1.8</v>
      </c>
      <c r="R363" s="91">
        <f t="shared" ref="R363:R386" si="89">O363*10/3/H363</f>
        <v>0</v>
      </c>
      <c r="S363" s="392">
        <f t="shared" si="75"/>
        <v>1.8</v>
      </c>
      <c r="T363" s="91">
        <f t="shared" si="76"/>
        <v>0</v>
      </c>
      <c r="U363" s="90">
        <f t="shared" si="79"/>
        <v>1.8</v>
      </c>
      <c r="V363" s="23">
        <v>2</v>
      </c>
      <c r="W363" s="11">
        <f t="shared" si="85"/>
        <v>2</v>
      </c>
      <c r="X363" s="11">
        <v>0</v>
      </c>
      <c r="Y363" s="12">
        <v>0</v>
      </c>
      <c r="Z363" s="27">
        <v>0</v>
      </c>
      <c r="AA363" s="23">
        <v>5</v>
      </c>
      <c r="AB363" s="11">
        <f t="shared" si="86"/>
        <v>5</v>
      </c>
      <c r="AC363" s="11">
        <v>0</v>
      </c>
      <c r="AD363" s="12">
        <v>0</v>
      </c>
      <c r="AE363" s="30">
        <v>0</v>
      </c>
      <c r="AF363" s="63">
        <f t="shared" si="71"/>
        <v>3.7800000000000002</v>
      </c>
      <c r="AG363" s="34">
        <f t="shared" si="72"/>
        <v>1.08</v>
      </c>
      <c r="AH363" s="12">
        <f t="shared" si="73"/>
        <v>2.7</v>
      </c>
      <c r="AI363" s="75">
        <f t="shared" si="74"/>
        <v>3.7800000000000002</v>
      </c>
      <c r="AJ363" s="407">
        <f t="shared" si="87"/>
        <v>17.22</v>
      </c>
      <c r="AK363" s="152"/>
    </row>
    <row r="364" spans="1:39" x14ac:dyDescent="0.2">
      <c r="A364" s="9" t="s">
        <v>180</v>
      </c>
      <c r="B364" s="10" t="s">
        <v>14</v>
      </c>
      <c r="C364" s="10" t="s">
        <v>13</v>
      </c>
      <c r="D364" s="10" t="s">
        <v>755</v>
      </c>
      <c r="E364" s="10" t="s">
        <v>28</v>
      </c>
      <c r="F364" s="10" t="s">
        <v>10</v>
      </c>
      <c r="G364" s="10" t="s">
        <v>11</v>
      </c>
      <c r="H364" s="67">
        <v>1</v>
      </c>
      <c r="I364" s="57">
        <f t="shared" si="77"/>
        <v>2.7</v>
      </c>
      <c r="J364" s="57">
        <f t="shared" si="78"/>
        <v>2.7</v>
      </c>
      <c r="K364" s="404" t="s">
        <v>12</v>
      </c>
      <c r="L364" s="57">
        <v>1</v>
      </c>
      <c r="M364" s="57">
        <f t="shared" si="84"/>
        <v>0.54</v>
      </c>
      <c r="N364" s="57">
        <v>0</v>
      </c>
      <c r="O364" s="58">
        <v>0</v>
      </c>
      <c r="P364" s="27">
        <v>0</v>
      </c>
      <c r="Q364" s="90">
        <f t="shared" si="88"/>
        <v>1.8</v>
      </c>
      <c r="R364" s="91">
        <f t="shared" si="89"/>
        <v>0</v>
      </c>
      <c r="S364" s="392">
        <f t="shared" si="75"/>
        <v>1.8</v>
      </c>
      <c r="T364" s="91">
        <f t="shared" si="76"/>
        <v>0</v>
      </c>
      <c r="U364" s="90">
        <f t="shared" si="79"/>
        <v>1.8</v>
      </c>
      <c r="V364" s="23">
        <v>3</v>
      </c>
      <c r="W364" s="11">
        <f t="shared" si="85"/>
        <v>3</v>
      </c>
      <c r="X364" s="11">
        <v>0</v>
      </c>
      <c r="Y364" s="12">
        <v>0</v>
      </c>
      <c r="Z364" s="27">
        <v>0</v>
      </c>
      <c r="AA364" s="23">
        <v>2</v>
      </c>
      <c r="AB364" s="11">
        <f t="shared" si="86"/>
        <v>2</v>
      </c>
      <c r="AC364" s="11">
        <v>0</v>
      </c>
      <c r="AD364" s="12">
        <v>0</v>
      </c>
      <c r="AE364" s="30">
        <v>0</v>
      </c>
      <c r="AF364" s="63">
        <f t="shared" si="71"/>
        <v>2.7</v>
      </c>
      <c r="AG364" s="34">
        <f t="shared" si="72"/>
        <v>1.62</v>
      </c>
      <c r="AH364" s="12">
        <f t="shared" si="73"/>
        <v>1.08</v>
      </c>
      <c r="AI364" s="75">
        <f t="shared" si="74"/>
        <v>2.7</v>
      </c>
      <c r="AJ364" s="407">
        <f t="shared" si="87"/>
        <v>12.3</v>
      </c>
      <c r="AK364" s="152"/>
    </row>
    <row r="365" spans="1:39" x14ac:dyDescent="0.2">
      <c r="A365" s="9" t="s">
        <v>245</v>
      </c>
      <c r="B365" s="10" t="s">
        <v>14</v>
      </c>
      <c r="C365" s="10" t="s">
        <v>13</v>
      </c>
      <c r="D365" s="10" t="s">
        <v>755</v>
      </c>
      <c r="E365" s="10" t="s">
        <v>28</v>
      </c>
      <c r="F365" s="10" t="s">
        <v>10</v>
      </c>
      <c r="G365" s="10" t="s">
        <v>11</v>
      </c>
      <c r="H365" s="67">
        <v>1</v>
      </c>
      <c r="I365" s="57">
        <f t="shared" si="77"/>
        <v>2.7</v>
      </c>
      <c r="J365" s="57">
        <f t="shared" si="78"/>
        <v>2.7</v>
      </c>
      <c r="K365" s="404" t="s">
        <v>12</v>
      </c>
      <c r="L365" s="57">
        <v>1</v>
      </c>
      <c r="M365" s="57">
        <f t="shared" si="84"/>
        <v>0.54</v>
      </c>
      <c r="N365" s="57">
        <v>0</v>
      </c>
      <c r="O365" s="58">
        <v>0</v>
      </c>
      <c r="P365" s="27">
        <v>0</v>
      </c>
      <c r="Q365" s="90">
        <f t="shared" si="88"/>
        <v>1.8</v>
      </c>
      <c r="R365" s="91">
        <f t="shared" si="89"/>
        <v>0</v>
      </c>
      <c r="S365" s="392">
        <f t="shared" si="75"/>
        <v>1.8</v>
      </c>
      <c r="T365" s="91">
        <f t="shared" si="76"/>
        <v>0</v>
      </c>
      <c r="U365" s="90">
        <f t="shared" si="79"/>
        <v>1.8</v>
      </c>
      <c r="V365" s="23">
        <v>2</v>
      </c>
      <c r="W365" s="11">
        <f t="shared" si="85"/>
        <v>2</v>
      </c>
      <c r="X365" s="11">
        <v>0</v>
      </c>
      <c r="Y365" s="12">
        <v>0</v>
      </c>
      <c r="Z365" s="27">
        <v>0</v>
      </c>
      <c r="AA365" s="23">
        <v>3</v>
      </c>
      <c r="AB365" s="11">
        <f t="shared" si="86"/>
        <v>3</v>
      </c>
      <c r="AC365" s="11">
        <v>0</v>
      </c>
      <c r="AD365" s="12">
        <v>0</v>
      </c>
      <c r="AE365" s="30">
        <v>0</v>
      </c>
      <c r="AF365" s="63">
        <f t="shared" si="71"/>
        <v>2.7</v>
      </c>
      <c r="AG365" s="34">
        <f t="shared" si="72"/>
        <v>1.08</v>
      </c>
      <c r="AH365" s="12">
        <f t="shared" si="73"/>
        <v>1.62</v>
      </c>
      <c r="AI365" s="75">
        <f t="shared" si="74"/>
        <v>2.7</v>
      </c>
      <c r="AJ365" s="407">
        <f t="shared" si="87"/>
        <v>12.3</v>
      </c>
      <c r="AK365" s="152"/>
    </row>
    <row r="366" spans="1:39" x14ac:dyDescent="0.2">
      <c r="A366" s="9" t="s">
        <v>298</v>
      </c>
      <c r="B366" s="10" t="s">
        <v>14</v>
      </c>
      <c r="C366" s="10" t="s">
        <v>13</v>
      </c>
      <c r="D366" s="10" t="s">
        <v>755</v>
      </c>
      <c r="E366" s="10" t="s">
        <v>28</v>
      </c>
      <c r="F366" s="10" t="s">
        <v>10</v>
      </c>
      <c r="G366" s="10" t="s">
        <v>11</v>
      </c>
      <c r="H366" s="67">
        <v>1</v>
      </c>
      <c r="I366" s="57">
        <f t="shared" si="77"/>
        <v>3.24</v>
      </c>
      <c r="J366" s="57">
        <f t="shared" si="78"/>
        <v>3.24</v>
      </c>
      <c r="K366" s="404" t="s">
        <v>12</v>
      </c>
      <c r="L366" s="57">
        <v>1</v>
      </c>
      <c r="M366" s="57">
        <f t="shared" si="84"/>
        <v>0.54</v>
      </c>
      <c r="N366" s="57">
        <v>0</v>
      </c>
      <c r="O366" s="58">
        <v>0</v>
      </c>
      <c r="P366" s="27">
        <v>0</v>
      </c>
      <c r="Q366" s="90">
        <f t="shared" si="88"/>
        <v>1.8</v>
      </c>
      <c r="R366" s="91">
        <f t="shared" si="89"/>
        <v>0</v>
      </c>
      <c r="S366" s="392">
        <f t="shared" si="75"/>
        <v>1.8</v>
      </c>
      <c r="T366" s="91">
        <f t="shared" si="76"/>
        <v>0</v>
      </c>
      <c r="U366" s="90">
        <f t="shared" si="79"/>
        <v>1.8</v>
      </c>
      <c r="V366" s="23">
        <v>3</v>
      </c>
      <c r="W366" s="11">
        <f t="shared" si="85"/>
        <v>3</v>
      </c>
      <c r="X366" s="11">
        <v>0</v>
      </c>
      <c r="Y366" s="12">
        <v>0</v>
      </c>
      <c r="Z366" s="27">
        <v>0</v>
      </c>
      <c r="AA366" s="23">
        <v>3</v>
      </c>
      <c r="AB366" s="11">
        <f t="shared" si="86"/>
        <v>3</v>
      </c>
      <c r="AC366" s="11">
        <v>0</v>
      </c>
      <c r="AD366" s="12">
        <v>0</v>
      </c>
      <c r="AE366" s="30">
        <v>0</v>
      </c>
      <c r="AF366" s="63">
        <f t="shared" si="71"/>
        <v>3.24</v>
      </c>
      <c r="AG366" s="34">
        <f t="shared" si="72"/>
        <v>1.62</v>
      </c>
      <c r="AH366" s="12">
        <f t="shared" si="73"/>
        <v>1.62</v>
      </c>
      <c r="AI366" s="75">
        <f t="shared" si="74"/>
        <v>3.24</v>
      </c>
      <c r="AJ366" s="407">
        <f t="shared" si="87"/>
        <v>14.76</v>
      </c>
      <c r="AK366" s="152"/>
    </row>
    <row r="367" spans="1:39" x14ac:dyDescent="0.2">
      <c r="A367" s="9" t="s">
        <v>334</v>
      </c>
      <c r="B367" s="10" t="s">
        <v>14</v>
      </c>
      <c r="C367" s="10" t="s">
        <v>13</v>
      </c>
      <c r="D367" s="10" t="s">
        <v>755</v>
      </c>
      <c r="E367" s="10" t="s">
        <v>28</v>
      </c>
      <c r="F367" s="10" t="s">
        <v>10</v>
      </c>
      <c r="G367" s="10" t="s">
        <v>11</v>
      </c>
      <c r="H367" s="67">
        <v>1</v>
      </c>
      <c r="I367" s="57">
        <f t="shared" si="77"/>
        <v>4.8600000000000003</v>
      </c>
      <c r="J367" s="57">
        <f t="shared" si="78"/>
        <v>4.8599999999999994</v>
      </c>
      <c r="K367" s="404" t="s">
        <v>12</v>
      </c>
      <c r="L367" s="57">
        <v>1</v>
      </c>
      <c r="M367" s="57">
        <f t="shared" si="84"/>
        <v>0.54</v>
      </c>
      <c r="N367" s="57">
        <v>0</v>
      </c>
      <c r="O367" s="58">
        <v>0</v>
      </c>
      <c r="P367" s="27">
        <v>0</v>
      </c>
      <c r="Q367" s="90">
        <f t="shared" si="88"/>
        <v>1.8</v>
      </c>
      <c r="R367" s="91">
        <f t="shared" si="89"/>
        <v>0</v>
      </c>
      <c r="S367" s="392">
        <f t="shared" si="75"/>
        <v>1.8</v>
      </c>
      <c r="T367" s="91">
        <f t="shared" si="76"/>
        <v>0</v>
      </c>
      <c r="U367" s="90">
        <f t="shared" si="79"/>
        <v>1.8</v>
      </c>
      <c r="V367" s="23">
        <v>5</v>
      </c>
      <c r="W367" s="11">
        <f t="shared" si="85"/>
        <v>5</v>
      </c>
      <c r="X367" s="11">
        <v>0</v>
      </c>
      <c r="Y367" s="12">
        <v>0</v>
      </c>
      <c r="Z367" s="27">
        <v>0</v>
      </c>
      <c r="AA367" s="23">
        <v>4</v>
      </c>
      <c r="AB367" s="11">
        <f t="shared" si="86"/>
        <v>4</v>
      </c>
      <c r="AC367" s="11">
        <v>0</v>
      </c>
      <c r="AD367" s="12">
        <v>0</v>
      </c>
      <c r="AE367" s="30">
        <v>0</v>
      </c>
      <c r="AF367" s="63">
        <f t="shared" si="71"/>
        <v>4.8600000000000003</v>
      </c>
      <c r="AG367" s="34">
        <f t="shared" si="72"/>
        <v>2.7</v>
      </c>
      <c r="AH367" s="12">
        <f t="shared" si="73"/>
        <v>2.16</v>
      </c>
      <c r="AI367" s="75">
        <f t="shared" si="74"/>
        <v>4.8600000000000003</v>
      </c>
      <c r="AJ367" s="407">
        <f t="shared" si="87"/>
        <v>22.14</v>
      </c>
      <c r="AK367" s="152"/>
    </row>
    <row r="368" spans="1:39" x14ac:dyDescent="0.2">
      <c r="A368" s="9" t="s">
        <v>369</v>
      </c>
      <c r="B368" s="10" t="s">
        <v>14</v>
      </c>
      <c r="C368" s="10" t="s">
        <v>13</v>
      </c>
      <c r="D368" s="10" t="s">
        <v>755</v>
      </c>
      <c r="E368" s="10" t="s">
        <v>28</v>
      </c>
      <c r="F368" s="10" t="s">
        <v>10</v>
      </c>
      <c r="G368" s="10" t="s">
        <v>11</v>
      </c>
      <c r="H368" s="67">
        <v>1</v>
      </c>
      <c r="I368" s="57">
        <f t="shared" si="77"/>
        <v>1.08</v>
      </c>
      <c r="J368" s="57">
        <f t="shared" si="78"/>
        <v>1.08</v>
      </c>
      <c r="K368" s="404" t="s">
        <v>12</v>
      </c>
      <c r="L368" s="57">
        <v>1</v>
      </c>
      <c r="M368" s="57">
        <f t="shared" si="84"/>
        <v>0.54</v>
      </c>
      <c r="N368" s="57">
        <v>0</v>
      </c>
      <c r="O368" s="58">
        <v>0</v>
      </c>
      <c r="P368" s="27">
        <v>0</v>
      </c>
      <c r="Q368" s="90">
        <f t="shared" si="88"/>
        <v>1.8</v>
      </c>
      <c r="R368" s="91">
        <f t="shared" si="89"/>
        <v>0</v>
      </c>
      <c r="S368" s="392">
        <f t="shared" si="75"/>
        <v>1.8</v>
      </c>
      <c r="T368" s="91">
        <f t="shared" si="76"/>
        <v>0</v>
      </c>
      <c r="U368" s="90">
        <f t="shared" si="79"/>
        <v>1.8</v>
      </c>
      <c r="V368" s="23">
        <v>1</v>
      </c>
      <c r="W368" s="11">
        <f t="shared" si="85"/>
        <v>1</v>
      </c>
      <c r="X368" s="11">
        <v>0</v>
      </c>
      <c r="Y368" s="12">
        <v>0</v>
      </c>
      <c r="Z368" s="27">
        <v>0</v>
      </c>
      <c r="AA368" s="23">
        <v>1</v>
      </c>
      <c r="AB368" s="11">
        <f t="shared" si="86"/>
        <v>1</v>
      </c>
      <c r="AC368" s="11">
        <v>0</v>
      </c>
      <c r="AD368" s="12">
        <v>0</v>
      </c>
      <c r="AE368" s="30">
        <v>0</v>
      </c>
      <c r="AF368" s="63">
        <f t="shared" si="71"/>
        <v>1.08</v>
      </c>
      <c r="AG368" s="34">
        <f t="shared" si="72"/>
        <v>0.54</v>
      </c>
      <c r="AH368" s="12">
        <f t="shared" si="73"/>
        <v>0.54</v>
      </c>
      <c r="AI368" s="75">
        <f t="shared" si="74"/>
        <v>1.08</v>
      </c>
      <c r="AJ368" s="407">
        <f t="shared" si="87"/>
        <v>4.92</v>
      </c>
      <c r="AK368" s="152"/>
    </row>
    <row r="369" spans="1:37" x14ac:dyDescent="0.2">
      <c r="A369" s="9" t="s">
        <v>425</v>
      </c>
      <c r="B369" s="10" t="s">
        <v>14</v>
      </c>
      <c r="C369" s="10" t="s">
        <v>13</v>
      </c>
      <c r="D369" s="10" t="s">
        <v>755</v>
      </c>
      <c r="E369" s="10" t="s">
        <v>28</v>
      </c>
      <c r="F369" s="10" t="s">
        <v>10</v>
      </c>
      <c r="G369" s="10" t="s">
        <v>11</v>
      </c>
      <c r="H369" s="67">
        <v>1</v>
      </c>
      <c r="I369" s="57">
        <f t="shared" si="77"/>
        <v>3.24</v>
      </c>
      <c r="J369" s="57">
        <f t="shared" si="78"/>
        <v>3.24</v>
      </c>
      <c r="K369" s="404" t="s">
        <v>12</v>
      </c>
      <c r="L369" s="57">
        <v>1</v>
      </c>
      <c r="M369" s="57">
        <f t="shared" si="84"/>
        <v>0.54</v>
      </c>
      <c r="N369" s="57">
        <v>0</v>
      </c>
      <c r="O369" s="58">
        <v>0</v>
      </c>
      <c r="P369" s="27">
        <v>0</v>
      </c>
      <c r="Q369" s="90">
        <f t="shared" si="88"/>
        <v>1.8</v>
      </c>
      <c r="R369" s="91">
        <f t="shared" si="89"/>
        <v>0</v>
      </c>
      <c r="S369" s="392">
        <f t="shared" si="75"/>
        <v>1.8</v>
      </c>
      <c r="T369" s="91">
        <f t="shared" si="76"/>
        <v>0</v>
      </c>
      <c r="U369" s="90">
        <f t="shared" si="79"/>
        <v>1.8</v>
      </c>
      <c r="V369" s="23">
        <v>3</v>
      </c>
      <c r="W369" s="11">
        <f t="shared" si="85"/>
        <v>3</v>
      </c>
      <c r="X369" s="11">
        <v>0</v>
      </c>
      <c r="Y369" s="12">
        <v>0</v>
      </c>
      <c r="Z369" s="27">
        <v>0</v>
      </c>
      <c r="AA369" s="23">
        <v>3</v>
      </c>
      <c r="AB369" s="11">
        <f t="shared" si="86"/>
        <v>3</v>
      </c>
      <c r="AC369" s="11">
        <v>0</v>
      </c>
      <c r="AD369" s="12">
        <v>0</v>
      </c>
      <c r="AE369" s="30">
        <v>0</v>
      </c>
      <c r="AF369" s="63">
        <f t="shared" si="71"/>
        <v>3.24</v>
      </c>
      <c r="AG369" s="34">
        <f t="shared" si="72"/>
        <v>1.62</v>
      </c>
      <c r="AH369" s="12">
        <f t="shared" si="73"/>
        <v>1.62</v>
      </c>
      <c r="AI369" s="75">
        <f t="shared" si="74"/>
        <v>3.24</v>
      </c>
      <c r="AJ369" s="407">
        <f t="shared" si="87"/>
        <v>14.76</v>
      </c>
      <c r="AK369" s="152"/>
    </row>
    <row r="370" spans="1:37" x14ac:dyDescent="0.2">
      <c r="A370" s="9" t="s">
        <v>449</v>
      </c>
      <c r="B370" s="10" t="s">
        <v>14</v>
      </c>
      <c r="C370" s="10" t="s">
        <v>13</v>
      </c>
      <c r="D370" s="10" t="s">
        <v>755</v>
      </c>
      <c r="E370" s="10" t="s">
        <v>28</v>
      </c>
      <c r="F370" s="10" t="s">
        <v>10</v>
      </c>
      <c r="G370" s="10" t="s">
        <v>11</v>
      </c>
      <c r="H370" s="67">
        <v>1</v>
      </c>
      <c r="I370" s="57">
        <f t="shared" si="77"/>
        <v>4.32</v>
      </c>
      <c r="J370" s="57">
        <f t="shared" si="78"/>
        <v>4.32</v>
      </c>
      <c r="K370" s="404" t="s">
        <v>12</v>
      </c>
      <c r="L370" s="57">
        <v>1</v>
      </c>
      <c r="M370" s="57">
        <f t="shared" si="84"/>
        <v>0.54</v>
      </c>
      <c r="N370" s="57">
        <v>0</v>
      </c>
      <c r="O370" s="58">
        <v>0</v>
      </c>
      <c r="P370" s="27">
        <v>0</v>
      </c>
      <c r="Q370" s="90">
        <f t="shared" si="88"/>
        <v>1.8</v>
      </c>
      <c r="R370" s="91">
        <f t="shared" si="89"/>
        <v>0</v>
      </c>
      <c r="S370" s="392">
        <f t="shared" si="75"/>
        <v>1.8</v>
      </c>
      <c r="T370" s="91">
        <f t="shared" si="76"/>
        <v>0</v>
      </c>
      <c r="U370" s="90">
        <f t="shared" si="79"/>
        <v>1.8</v>
      </c>
      <c r="V370" s="23">
        <v>4</v>
      </c>
      <c r="W370" s="11">
        <f t="shared" si="85"/>
        <v>4</v>
      </c>
      <c r="X370" s="11">
        <v>0</v>
      </c>
      <c r="Y370" s="12">
        <v>0</v>
      </c>
      <c r="Z370" s="27">
        <v>0</v>
      </c>
      <c r="AA370" s="23">
        <v>4</v>
      </c>
      <c r="AB370" s="11">
        <f t="shared" si="86"/>
        <v>4</v>
      </c>
      <c r="AC370" s="11">
        <v>0</v>
      </c>
      <c r="AD370" s="12">
        <v>0</v>
      </c>
      <c r="AE370" s="30">
        <v>0</v>
      </c>
      <c r="AF370" s="63">
        <f t="shared" si="71"/>
        <v>4.32</v>
      </c>
      <c r="AG370" s="34">
        <f t="shared" si="72"/>
        <v>2.16</v>
      </c>
      <c r="AH370" s="12">
        <f t="shared" si="73"/>
        <v>2.16</v>
      </c>
      <c r="AI370" s="75">
        <f t="shared" si="74"/>
        <v>4.32</v>
      </c>
      <c r="AJ370" s="407">
        <f t="shared" si="87"/>
        <v>19.68</v>
      </c>
      <c r="AK370" s="152"/>
    </row>
    <row r="371" spans="1:37" x14ac:dyDescent="0.2">
      <c r="A371" s="103" t="s">
        <v>581</v>
      </c>
      <c r="B371" s="10" t="s">
        <v>14</v>
      </c>
      <c r="C371" s="10" t="s">
        <v>13</v>
      </c>
      <c r="D371" s="10" t="s">
        <v>755</v>
      </c>
      <c r="E371" s="10" t="s">
        <v>28</v>
      </c>
      <c r="F371" s="10" t="s">
        <v>10</v>
      </c>
      <c r="G371" s="10" t="s">
        <v>11</v>
      </c>
      <c r="H371" s="67">
        <v>1</v>
      </c>
      <c r="I371" s="57">
        <f t="shared" si="77"/>
        <v>1.08</v>
      </c>
      <c r="J371" s="57">
        <f t="shared" si="78"/>
        <v>1.08</v>
      </c>
      <c r="K371" s="404" t="s">
        <v>12</v>
      </c>
      <c r="L371" s="57">
        <v>1</v>
      </c>
      <c r="M371" s="57">
        <f t="shared" si="84"/>
        <v>0.54</v>
      </c>
      <c r="N371" s="57">
        <v>0</v>
      </c>
      <c r="O371" s="58">
        <v>0</v>
      </c>
      <c r="P371" s="27">
        <v>0</v>
      </c>
      <c r="Q371" s="90">
        <f t="shared" si="88"/>
        <v>1.8</v>
      </c>
      <c r="R371" s="91">
        <f t="shared" si="89"/>
        <v>0</v>
      </c>
      <c r="S371" s="392">
        <f t="shared" si="75"/>
        <v>1.8</v>
      </c>
      <c r="T371" s="91">
        <f t="shared" si="76"/>
        <v>0</v>
      </c>
      <c r="U371" s="90">
        <f t="shared" si="79"/>
        <v>1.8</v>
      </c>
      <c r="V371" s="23">
        <v>1</v>
      </c>
      <c r="W371" s="11">
        <f t="shared" si="85"/>
        <v>1</v>
      </c>
      <c r="X371" s="11">
        <v>0</v>
      </c>
      <c r="Y371" s="12">
        <v>0</v>
      </c>
      <c r="Z371" s="27">
        <v>0</v>
      </c>
      <c r="AA371" s="23">
        <v>1</v>
      </c>
      <c r="AB371" s="11">
        <f t="shared" si="86"/>
        <v>1</v>
      </c>
      <c r="AC371" s="11">
        <v>0</v>
      </c>
      <c r="AD371" s="12">
        <v>0</v>
      </c>
      <c r="AE371" s="30">
        <v>0</v>
      </c>
      <c r="AF371" s="63">
        <f t="shared" si="71"/>
        <v>1.08</v>
      </c>
      <c r="AG371" s="34">
        <f t="shared" si="72"/>
        <v>0.54</v>
      </c>
      <c r="AH371" s="12">
        <f t="shared" si="73"/>
        <v>0.54</v>
      </c>
      <c r="AI371" s="75">
        <f t="shared" si="74"/>
        <v>1.08</v>
      </c>
      <c r="AJ371" s="407">
        <f t="shared" si="87"/>
        <v>4.92</v>
      </c>
      <c r="AK371" s="152"/>
    </row>
    <row r="372" spans="1:37" x14ac:dyDescent="0.2">
      <c r="A372" s="9" t="s">
        <v>180</v>
      </c>
      <c r="B372" s="10" t="s">
        <v>80</v>
      </c>
      <c r="C372" s="10" t="s">
        <v>13</v>
      </c>
      <c r="D372" s="10" t="s">
        <v>755</v>
      </c>
      <c r="E372" s="10" t="s">
        <v>217</v>
      </c>
      <c r="F372" s="10" t="s">
        <v>10</v>
      </c>
      <c r="G372" s="10" t="s">
        <v>11</v>
      </c>
      <c r="H372" s="67">
        <v>1</v>
      </c>
      <c r="I372" s="57">
        <f t="shared" si="77"/>
        <v>5.4</v>
      </c>
      <c r="J372" s="57">
        <f t="shared" si="78"/>
        <v>5.4</v>
      </c>
      <c r="K372" s="404" t="s">
        <v>12</v>
      </c>
      <c r="L372" s="57">
        <v>1</v>
      </c>
      <c r="M372" s="57">
        <f t="shared" si="84"/>
        <v>0.54</v>
      </c>
      <c r="N372" s="57">
        <v>0</v>
      </c>
      <c r="O372" s="58">
        <v>0</v>
      </c>
      <c r="P372" s="27">
        <v>0</v>
      </c>
      <c r="Q372" s="90">
        <f t="shared" si="88"/>
        <v>1.8</v>
      </c>
      <c r="R372" s="91">
        <f t="shared" si="89"/>
        <v>0</v>
      </c>
      <c r="S372" s="392">
        <f t="shared" si="75"/>
        <v>1.8</v>
      </c>
      <c r="T372" s="91">
        <f t="shared" si="76"/>
        <v>0</v>
      </c>
      <c r="U372" s="90">
        <f t="shared" si="79"/>
        <v>1.8</v>
      </c>
      <c r="V372" s="23">
        <v>4</v>
      </c>
      <c r="W372" s="11">
        <f t="shared" si="85"/>
        <v>4</v>
      </c>
      <c r="X372" s="11">
        <v>0</v>
      </c>
      <c r="Y372" s="12">
        <v>0</v>
      </c>
      <c r="Z372" s="27">
        <v>0</v>
      </c>
      <c r="AA372" s="23">
        <v>6</v>
      </c>
      <c r="AB372" s="11">
        <f t="shared" si="86"/>
        <v>6</v>
      </c>
      <c r="AC372" s="11">
        <v>0</v>
      </c>
      <c r="AD372" s="12">
        <v>0</v>
      </c>
      <c r="AE372" s="30">
        <v>0</v>
      </c>
      <c r="AF372" s="63">
        <f t="shared" si="71"/>
        <v>5.4</v>
      </c>
      <c r="AG372" s="34">
        <f t="shared" si="72"/>
        <v>2.16</v>
      </c>
      <c r="AH372" s="12">
        <f t="shared" si="73"/>
        <v>3.24</v>
      </c>
      <c r="AI372" s="75">
        <f t="shared" si="74"/>
        <v>5.4</v>
      </c>
      <c r="AJ372" s="407">
        <f t="shared" si="87"/>
        <v>24.6</v>
      </c>
      <c r="AK372" s="152"/>
    </row>
    <row r="373" spans="1:37" x14ac:dyDescent="0.2">
      <c r="A373" s="9" t="s">
        <v>245</v>
      </c>
      <c r="B373" s="10" t="s">
        <v>80</v>
      </c>
      <c r="C373" s="10" t="s">
        <v>13</v>
      </c>
      <c r="D373" s="10" t="s">
        <v>755</v>
      </c>
      <c r="E373" s="10" t="s">
        <v>217</v>
      </c>
      <c r="F373" s="10" t="s">
        <v>10</v>
      </c>
      <c r="G373" s="10" t="s">
        <v>11</v>
      </c>
      <c r="H373" s="67">
        <v>1</v>
      </c>
      <c r="I373" s="57">
        <f t="shared" si="77"/>
        <v>2.16</v>
      </c>
      <c r="J373" s="57">
        <f t="shared" si="78"/>
        <v>2.16</v>
      </c>
      <c r="K373" s="404" t="s">
        <v>12</v>
      </c>
      <c r="L373" s="57">
        <v>1</v>
      </c>
      <c r="M373" s="57">
        <f t="shared" si="84"/>
        <v>0.54</v>
      </c>
      <c r="N373" s="57">
        <v>0</v>
      </c>
      <c r="O373" s="58">
        <v>0</v>
      </c>
      <c r="P373" s="27">
        <v>0</v>
      </c>
      <c r="Q373" s="90">
        <f t="shared" si="88"/>
        <v>1.8</v>
      </c>
      <c r="R373" s="91">
        <f t="shared" si="89"/>
        <v>0</v>
      </c>
      <c r="S373" s="392">
        <f t="shared" si="75"/>
        <v>1.8</v>
      </c>
      <c r="T373" s="91">
        <f t="shared" si="76"/>
        <v>0</v>
      </c>
      <c r="U373" s="90">
        <f t="shared" si="79"/>
        <v>1.8</v>
      </c>
      <c r="V373" s="23">
        <v>2</v>
      </c>
      <c r="W373" s="11">
        <f t="shared" si="85"/>
        <v>2</v>
      </c>
      <c r="X373" s="11">
        <v>0</v>
      </c>
      <c r="Y373" s="12">
        <v>0</v>
      </c>
      <c r="Z373" s="27">
        <v>0</v>
      </c>
      <c r="AA373" s="23">
        <v>2</v>
      </c>
      <c r="AB373" s="11">
        <f t="shared" si="86"/>
        <v>2</v>
      </c>
      <c r="AC373" s="11">
        <v>0</v>
      </c>
      <c r="AD373" s="12">
        <v>0</v>
      </c>
      <c r="AE373" s="30">
        <v>0</v>
      </c>
      <c r="AF373" s="63">
        <f t="shared" si="71"/>
        <v>2.16</v>
      </c>
      <c r="AG373" s="34">
        <f t="shared" si="72"/>
        <v>1.08</v>
      </c>
      <c r="AH373" s="12">
        <f t="shared" si="73"/>
        <v>1.08</v>
      </c>
      <c r="AI373" s="75">
        <f t="shared" si="74"/>
        <v>2.16</v>
      </c>
      <c r="AJ373" s="407">
        <f t="shared" si="87"/>
        <v>9.84</v>
      </c>
      <c r="AK373" s="152"/>
    </row>
    <row r="374" spans="1:37" x14ac:dyDescent="0.2">
      <c r="A374" s="9" t="s">
        <v>449</v>
      </c>
      <c r="B374" s="10" t="s">
        <v>80</v>
      </c>
      <c r="C374" s="10" t="s">
        <v>13</v>
      </c>
      <c r="D374" s="10" t="s">
        <v>755</v>
      </c>
      <c r="E374" s="10" t="s">
        <v>217</v>
      </c>
      <c r="F374" s="10" t="s">
        <v>10</v>
      </c>
      <c r="G374" s="10" t="s">
        <v>11</v>
      </c>
      <c r="H374" s="67">
        <v>1</v>
      </c>
      <c r="I374" s="57">
        <f t="shared" si="77"/>
        <v>0.54</v>
      </c>
      <c r="J374" s="57">
        <f t="shared" si="78"/>
        <v>0.54</v>
      </c>
      <c r="K374" s="404" t="s">
        <v>12</v>
      </c>
      <c r="L374" s="57">
        <v>1</v>
      </c>
      <c r="M374" s="57">
        <f t="shared" si="84"/>
        <v>0.54</v>
      </c>
      <c r="N374" s="57">
        <v>0</v>
      </c>
      <c r="O374" s="58">
        <v>0</v>
      </c>
      <c r="P374" s="27">
        <v>0</v>
      </c>
      <c r="Q374" s="90">
        <f t="shared" si="88"/>
        <v>1.8</v>
      </c>
      <c r="R374" s="91">
        <f t="shared" si="89"/>
        <v>0</v>
      </c>
      <c r="S374" s="392">
        <f t="shared" si="75"/>
        <v>1.8</v>
      </c>
      <c r="T374" s="91">
        <f t="shared" si="76"/>
        <v>0</v>
      </c>
      <c r="U374" s="90">
        <f t="shared" si="79"/>
        <v>1.8</v>
      </c>
      <c r="V374" s="23">
        <v>0</v>
      </c>
      <c r="W374" s="11">
        <f t="shared" si="85"/>
        <v>0</v>
      </c>
      <c r="X374" s="11">
        <v>0</v>
      </c>
      <c r="Y374" s="12">
        <v>0</v>
      </c>
      <c r="Z374" s="27">
        <v>0</v>
      </c>
      <c r="AA374" s="23">
        <v>1</v>
      </c>
      <c r="AB374" s="11">
        <f t="shared" si="86"/>
        <v>1</v>
      </c>
      <c r="AC374" s="11">
        <v>0</v>
      </c>
      <c r="AD374" s="12">
        <v>0</v>
      </c>
      <c r="AE374" s="30">
        <v>0</v>
      </c>
      <c r="AF374" s="63">
        <f t="shared" si="71"/>
        <v>0.54</v>
      </c>
      <c r="AG374" s="34">
        <f t="shared" si="72"/>
        <v>0</v>
      </c>
      <c r="AH374" s="12">
        <f t="shared" si="73"/>
        <v>0.54</v>
      </c>
      <c r="AI374" s="75">
        <f t="shared" si="74"/>
        <v>0.54</v>
      </c>
      <c r="AJ374" s="407">
        <f t="shared" si="87"/>
        <v>2.46</v>
      </c>
      <c r="AK374" s="152"/>
    </row>
    <row r="375" spans="1:37" x14ac:dyDescent="0.2">
      <c r="A375" s="103" t="s">
        <v>581</v>
      </c>
      <c r="B375" s="10" t="s">
        <v>80</v>
      </c>
      <c r="C375" s="10" t="s">
        <v>13</v>
      </c>
      <c r="D375" s="10" t="s">
        <v>755</v>
      </c>
      <c r="E375" s="10" t="s">
        <v>217</v>
      </c>
      <c r="F375" s="10" t="s">
        <v>10</v>
      </c>
      <c r="G375" s="10" t="s">
        <v>11</v>
      </c>
      <c r="H375" s="67">
        <v>1</v>
      </c>
      <c r="I375" s="57">
        <f t="shared" si="77"/>
        <v>0.54</v>
      </c>
      <c r="J375" s="57">
        <f t="shared" si="78"/>
        <v>0.54</v>
      </c>
      <c r="K375" s="404" t="s">
        <v>12</v>
      </c>
      <c r="L375" s="57">
        <v>1</v>
      </c>
      <c r="M375" s="57">
        <f t="shared" si="84"/>
        <v>0.54</v>
      </c>
      <c r="N375" s="57">
        <v>0</v>
      </c>
      <c r="O375" s="58">
        <v>0</v>
      </c>
      <c r="P375" s="27">
        <v>0</v>
      </c>
      <c r="Q375" s="90">
        <f t="shared" si="88"/>
        <v>1.8</v>
      </c>
      <c r="R375" s="91">
        <f t="shared" si="89"/>
        <v>0</v>
      </c>
      <c r="S375" s="392">
        <f t="shared" si="75"/>
        <v>1.8</v>
      </c>
      <c r="T375" s="91">
        <f t="shared" si="76"/>
        <v>0</v>
      </c>
      <c r="U375" s="90">
        <f t="shared" si="79"/>
        <v>1.8</v>
      </c>
      <c r="V375" s="23">
        <v>0</v>
      </c>
      <c r="W375" s="11">
        <f t="shared" si="85"/>
        <v>0</v>
      </c>
      <c r="X375" s="11">
        <v>0</v>
      </c>
      <c r="Y375" s="12">
        <v>0</v>
      </c>
      <c r="Z375" s="27">
        <v>0</v>
      </c>
      <c r="AA375" s="23">
        <v>1</v>
      </c>
      <c r="AB375" s="11">
        <f t="shared" si="86"/>
        <v>1</v>
      </c>
      <c r="AC375" s="11">
        <v>0</v>
      </c>
      <c r="AD375" s="12">
        <v>0</v>
      </c>
      <c r="AE375" s="30">
        <v>0</v>
      </c>
      <c r="AF375" s="63">
        <f t="shared" si="71"/>
        <v>0.54</v>
      </c>
      <c r="AG375" s="34">
        <f t="shared" si="72"/>
        <v>0</v>
      </c>
      <c r="AH375" s="12">
        <f t="shared" si="73"/>
        <v>0.54</v>
      </c>
      <c r="AI375" s="75">
        <f t="shared" si="74"/>
        <v>0.54</v>
      </c>
      <c r="AJ375" s="407">
        <f t="shared" si="87"/>
        <v>2.46</v>
      </c>
      <c r="AK375" s="152"/>
    </row>
    <row r="376" spans="1:37" x14ac:dyDescent="0.2">
      <c r="A376" s="9" t="s">
        <v>122</v>
      </c>
      <c r="B376" s="10" t="s">
        <v>85</v>
      </c>
      <c r="C376" s="10" t="s">
        <v>13</v>
      </c>
      <c r="D376" s="10" t="s">
        <v>755</v>
      </c>
      <c r="E376" s="10" t="s">
        <v>147</v>
      </c>
      <c r="F376" s="10" t="s">
        <v>10</v>
      </c>
      <c r="G376" s="10" t="s">
        <v>11</v>
      </c>
      <c r="H376" s="67">
        <v>1</v>
      </c>
      <c r="I376" s="57">
        <f t="shared" si="77"/>
        <v>3.24</v>
      </c>
      <c r="J376" s="57">
        <f t="shared" si="78"/>
        <v>3.24</v>
      </c>
      <c r="K376" s="404" t="s">
        <v>12</v>
      </c>
      <c r="L376" s="57">
        <v>1</v>
      </c>
      <c r="M376" s="57">
        <f t="shared" si="84"/>
        <v>0.54</v>
      </c>
      <c r="N376" s="57">
        <v>0</v>
      </c>
      <c r="O376" s="58">
        <v>0</v>
      </c>
      <c r="P376" s="27">
        <v>0</v>
      </c>
      <c r="Q376" s="90">
        <f t="shared" si="88"/>
        <v>1.8</v>
      </c>
      <c r="R376" s="91">
        <f t="shared" si="89"/>
        <v>0</v>
      </c>
      <c r="S376" s="392">
        <f t="shared" si="75"/>
        <v>1.8</v>
      </c>
      <c r="T376" s="91">
        <f t="shared" si="76"/>
        <v>0</v>
      </c>
      <c r="U376" s="90">
        <f t="shared" si="79"/>
        <v>1.8</v>
      </c>
      <c r="V376" s="23">
        <v>2</v>
      </c>
      <c r="W376" s="11">
        <f t="shared" si="85"/>
        <v>2</v>
      </c>
      <c r="X376" s="11">
        <v>0</v>
      </c>
      <c r="Y376" s="12">
        <v>0</v>
      </c>
      <c r="Z376" s="27">
        <v>0</v>
      </c>
      <c r="AA376" s="23">
        <v>4</v>
      </c>
      <c r="AB376" s="11">
        <f t="shared" si="86"/>
        <v>4</v>
      </c>
      <c r="AC376" s="11">
        <v>0</v>
      </c>
      <c r="AD376" s="12">
        <v>0</v>
      </c>
      <c r="AE376" s="30">
        <v>0</v>
      </c>
      <c r="AF376" s="63">
        <f t="shared" si="71"/>
        <v>3.24</v>
      </c>
      <c r="AG376" s="34">
        <f t="shared" si="72"/>
        <v>1.08</v>
      </c>
      <c r="AH376" s="12">
        <f t="shared" si="73"/>
        <v>2.16</v>
      </c>
      <c r="AI376" s="75">
        <f t="shared" si="74"/>
        <v>3.24</v>
      </c>
      <c r="AJ376" s="407">
        <f t="shared" si="87"/>
        <v>14.76</v>
      </c>
      <c r="AK376" s="152"/>
    </row>
    <row r="377" spans="1:37" x14ac:dyDescent="0.2">
      <c r="A377" s="9" t="s">
        <v>180</v>
      </c>
      <c r="B377" s="10" t="s">
        <v>85</v>
      </c>
      <c r="C377" s="10" t="s">
        <v>13</v>
      </c>
      <c r="D377" s="10" t="s">
        <v>755</v>
      </c>
      <c r="E377" s="10" t="s">
        <v>147</v>
      </c>
      <c r="F377" s="10" t="s">
        <v>10</v>
      </c>
      <c r="G377" s="10" t="s">
        <v>11</v>
      </c>
      <c r="H377" s="67">
        <v>1</v>
      </c>
      <c r="I377" s="57">
        <f t="shared" si="77"/>
        <v>2.16</v>
      </c>
      <c r="J377" s="57">
        <f t="shared" si="78"/>
        <v>2.16</v>
      </c>
      <c r="K377" s="404" t="s">
        <v>12</v>
      </c>
      <c r="L377" s="57">
        <v>1</v>
      </c>
      <c r="M377" s="57">
        <f t="shared" si="84"/>
        <v>0.54</v>
      </c>
      <c r="N377" s="57">
        <v>0</v>
      </c>
      <c r="O377" s="58">
        <v>0</v>
      </c>
      <c r="P377" s="27">
        <v>0</v>
      </c>
      <c r="Q377" s="90">
        <f t="shared" si="88"/>
        <v>1.8</v>
      </c>
      <c r="R377" s="91">
        <f t="shared" si="89"/>
        <v>0</v>
      </c>
      <c r="S377" s="392">
        <f t="shared" si="75"/>
        <v>1.8</v>
      </c>
      <c r="T377" s="91">
        <f t="shared" si="76"/>
        <v>0</v>
      </c>
      <c r="U377" s="90">
        <f t="shared" si="79"/>
        <v>1.8</v>
      </c>
      <c r="V377" s="23">
        <v>2</v>
      </c>
      <c r="W377" s="11">
        <f t="shared" si="85"/>
        <v>2</v>
      </c>
      <c r="X377" s="11">
        <v>0</v>
      </c>
      <c r="Y377" s="12">
        <v>0</v>
      </c>
      <c r="Z377" s="27">
        <v>0</v>
      </c>
      <c r="AA377" s="23">
        <v>2</v>
      </c>
      <c r="AB377" s="11">
        <f t="shared" si="86"/>
        <v>2</v>
      </c>
      <c r="AC377" s="11">
        <v>0</v>
      </c>
      <c r="AD377" s="12">
        <v>0</v>
      </c>
      <c r="AE377" s="30">
        <v>0</v>
      </c>
      <c r="AF377" s="63">
        <f t="shared" si="71"/>
        <v>2.16</v>
      </c>
      <c r="AG377" s="34">
        <f t="shared" si="72"/>
        <v>1.08</v>
      </c>
      <c r="AH377" s="12">
        <f t="shared" si="73"/>
        <v>1.08</v>
      </c>
      <c r="AI377" s="75">
        <f t="shared" si="74"/>
        <v>2.16</v>
      </c>
      <c r="AJ377" s="407">
        <f t="shared" si="87"/>
        <v>9.84</v>
      </c>
      <c r="AK377" s="152"/>
    </row>
    <row r="378" spans="1:37" x14ac:dyDescent="0.2">
      <c r="A378" s="9" t="s">
        <v>245</v>
      </c>
      <c r="B378" s="10" t="s">
        <v>85</v>
      </c>
      <c r="C378" s="10" t="s">
        <v>13</v>
      </c>
      <c r="D378" s="10" t="s">
        <v>755</v>
      </c>
      <c r="E378" s="10" t="s">
        <v>147</v>
      </c>
      <c r="F378" s="10" t="s">
        <v>10</v>
      </c>
      <c r="G378" s="10" t="s">
        <v>11</v>
      </c>
      <c r="H378" s="67">
        <v>1</v>
      </c>
      <c r="I378" s="57">
        <f t="shared" si="77"/>
        <v>3.24</v>
      </c>
      <c r="J378" s="57">
        <f t="shared" si="78"/>
        <v>3.24</v>
      </c>
      <c r="K378" s="404" t="s">
        <v>12</v>
      </c>
      <c r="L378" s="57">
        <v>1</v>
      </c>
      <c r="M378" s="57">
        <f t="shared" si="84"/>
        <v>0.54</v>
      </c>
      <c r="N378" s="57">
        <v>0</v>
      </c>
      <c r="O378" s="58">
        <v>0</v>
      </c>
      <c r="P378" s="27">
        <v>0</v>
      </c>
      <c r="Q378" s="90">
        <f t="shared" si="88"/>
        <v>1.8</v>
      </c>
      <c r="R378" s="91">
        <f t="shared" si="89"/>
        <v>0</v>
      </c>
      <c r="S378" s="392">
        <f t="shared" si="75"/>
        <v>1.8</v>
      </c>
      <c r="T378" s="91">
        <f t="shared" si="76"/>
        <v>0</v>
      </c>
      <c r="U378" s="90">
        <f t="shared" si="79"/>
        <v>1.8</v>
      </c>
      <c r="V378" s="23">
        <v>2</v>
      </c>
      <c r="W378" s="11">
        <f t="shared" si="85"/>
        <v>2</v>
      </c>
      <c r="X378" s="11">
        <v>0</v>
      </c>
      <c r="Y378" s="12">
        <v>0</v>
      </c>
      <c r="Z378" s="27">
        <v>0</v>
      </c>
      <c r="AA378" s="23">
        <v>4</v>
      </c>
      <c r="AB378" s="11">
        <f t="shared" si="86"/>
        <v>4</v>
      </c>
      <c r="AC378" s="11">
        <v>0</v>
      </c>
      <c r="AD378" s="12">
        <v>0</v>
      </c>
      <c r="AE378" s="30">
        <v>0</v>
      </c>
      <c r="AF378" s="63">
        <f t="shared" si="71"/>
        <v>3.24</v>
      </c>
      <c r="AG378" s="34">
        <f t="shared" si="72"/>
        <v>1.08</v>
      </c>
      <c r="AH378" s="12">
        <f t="shared" si="73"/>
        <v>2.16</v>
      </c>
      <c r="AI378" s="75">
        <f t="shared" si="74"/>
        <v>3.24</v>
      </c>
      <c r="AJ378" s="407">
        <f t="shared" si="87"/>
        <v>14.76</v>
      </c>
      <c r="AK378" s="152"/>
    </row>
    <row r="379" spans="1:37" x14ac:dyDescent="0.2">
      <c r="A379" s="9" t="s">
        <v>38</v>
      </c>
      <c r="B379" s="10" t="s">
        <v>39</v>
      </c>
      <c r="C379" s="10" t="s">
        <v>13</v>
      </c>
      <c r="D379" s="10" t="s">
        <v>755</v>
      </c>
      <c r="E379" s="10" t="s">
        <v>74</v>
      </c>
      <c r="F379" s="10" t="s">
        <v>10</v>
      </c>
      <c r="G379" s="10" t="s">
        <v>11</v>
      </c>
      <c r="H379" s="67">
        <v>1</v>
      </c>
      <c r="I379" s="57">
        <f t="shared" si="77"/>
        <v>2.7</v>
      </c>
      <c r="J379" s="57">
        <f t="shared" si="78"/>
        <v>2.7</v>
      </c>
      <c r="K379" s="404" t="s">
        <v>12</v>
      </c>
      <c r="L379" s="57">
        <v>1</v>
      </c>
      <c r="M379" s="57">
        <f t="shared" si="84"/>
        <v>0.54</v>
      </c>
      <c r="N379" s="57">
        <v>0</v>
      </c>
      <c r="O379" s="58">
        <v>0</v>
      </c>
      <c r="P379" s="27">
        <v>0</v>
      </c>
      <c r="Q379" s="90">
        <f t="shared" si="88"/>
        <v>1.8</v>
      </c>
      <c r="R379" s="91">
        <f t="shared" si="89"/>
        <v>0</v>
      </c>
      <c r="S379" s="392">
        <f t="shared" si="75"/>
        <v>1.8</v>
      </c>
      <c r="T379" s="91">
        <f t="shared" si="76"/>
        <v>0</v>
      </c>
      <c r="U379" s="90">
        <f t="shared" si="79"/>
        <v>1.8</v>
      </c>
      <c r="V379" s="23">
        <v>2</v>
      </c>
      <c r="W379" s="11">
        <f t="shared" si="85"/>
        <v>2</v>
      </c>
      <c r="X379" s="11">
        <v>0</v>
      </c>
      <c r="Y379" s="12">
        <v>0</v>
      </c>
      <c r="Z379" s="27">
        <v>0</v>
      </c>
      <c r="AA379" s="23">
        <v>3</v>
      </c>
      <c r="AB379" s="11">
        <f t="shared" si="86"/>
        <v>3</v>
      </c>
      <c r="AC379" s="11">
        <v>0</v>
      </c>
      <c r="AD379" s="12">
        <v>0</v>
      </c>
      <c r="AE379" s="30">
        <v>0</v>
      </c>
      <c r="AF379" s="63">
        <f t="shared" si="71"/>
        <v>2.7</v>
      </c>
      <c r="AG379" s="34">
        <f t="shared" si="72"/>
        <v>1.08</v>
      </c>
      <c r="AH379" s="12">
        <f t="shared" si="73"/>
        <v>1.62</v>
      </c>
      <c r="AI379" s="75">
        <f t="shared" si="74"/>
        <v>2.7</v>
      </c>
      <c r="AJ379" s="407">
        <f t="shared" si="87"/>
        <v>12.3</v>
      </c>
      <c r="AK379" s="152"/>
    </row>
    <row r="380" spans="1:37" x14ac:dyDescent="0.2">
      <c r="A380" s="9" t="s">
        <v>369</v>
      </c>
      <c r="B380" s="10" t="s">
        <v>39</v>
      </c>
      <c r="C380" s="10" t="s">
        <v>13</v>
      </c>
      <c r="D380" s="10" t="s">
        <v>755</v>
      </c>
      <c r="E380" s="10" t="s">
        <v>74</v>
      </c>
      <c r="F380" s="10" t="s">
        <v>10</v>
      </c>
      <c r="G380" s="10" t="s">
        <v>11</v>
      </c>
      <c r="H380" s="67">
        <v>1</v>
      </c>
      <c r="I380" s="57">
        <f t="shared" si="77"/>
        <v>4.32</v>
      </c>
      <c r="J380" s="57">
        <f t="shared" si="78"/>
        <v>4.32</v>
      </c>
      <c r="K380" s="404" t="s">
        <v>12</v>
      </c>
      <c r="L380" s="57">
        <v>1</v>
      </c>
      <c r="M380" s="57">
        <f t="shared" si="84"/>
        <v>0.54</v>
      </c>
      <c r="N380" s="57">
        <v>0</v>
      </c>
      <c r="O380" s="58">
        <v>0</v>
      </c>
      <c r="P380" s="27">
        <v>0</v>
      </c>
      <c r="Q380" s="90">
        <f t="shared" si="88"/>
        <v>1.8</v>
      </c>
      <c r="R380" s="91">
        <f t="shared" si="89"/>
        <v>0</v>
      </c>
      <c r="S380" s="392">
        <f t="shared" si="75"/>
        <v>1.8</v>
      </c>
      <c r="T380" s="91">
        <f t="shared" si="76"/>
        <v>0</v>
      </c>
      <c r="U380" s="90">
        <f t="shared" si="79"/>
        <v>1.8</v>
      </c>
      <c r="V380" s="23">
        <v>4</v>
      </c>
      <c r="W380" s="11">
        <f t="shared" si="85"/>
        <v>4</v>
      </c>
      <c r="X380" s="11">
        <v>0</v>
      </c>
      <c r="Y380" s="12">
        <v>0</v>
      </c>
      <c r="Z380" s="27">
        <v>0</v>
      </c>
      <c r="AA380" s="23">
        <v>4</v>
      </c>
      <c r="AB380" s="11">
        <f t="shared" si="86"/>
        <v>4</v>
      </c>
      <c r="AC380" s="11">
        <v>0</v>
      </c>
      <c r="AD380" s="12">
        <v>0</v>
      </c>
      <c r="AE380" s="30">
        <v>0</v>
      </c>
      <c r="AF380" s="63">
        <f t="shared" si="71"/>
        <v>4.32</v>
      </c>
      <c r="AG380" s="34">
        <f t="shared" si="72"/>
        <v>2.16</v>
      </c>
      <c r="AH380" s="12">
        <f t="shared" si="73"/>
        <v>2.16</v>
      </c>
      <c r="AI380" s="75">
        <f t="shared" si="74"/>
        <v>4.32</v>
      </c>
      <c r="AJ380" s="407">
        <f t="shared" si="87"/>
        <v>19.68</v>
      </c>
      <c r="AK380" s="152"/>
    </row>
    <row r="381" spans="1:37" x14ac:dyDescent="0.2">
      <c r="A381" s="9" t="s">
        <v>492</v>
      </c>
      <c r="B381" s="10" t="s">
        <v>39</v>
      </c>
      <c r="C381" s="10" t="s">
        <v>13</v>
      </c>
      <c r="D381" s="10" t="s">
        <v>755</v>
      </c>
      <c r="E381" s="10" t="s">
        <v>74</v>
      </c>
      <c r="F381" s="10" t="s">
        <v>10</v>
      </c>
      <c r="G381" s="10" t="s">
        <v>11</v>
      </c>
      <c r="H381" s="67">
        <v>1</v>
      </c>
      <c r="I381" s="57">
        <f t="shared" si="77"/>
        <v>2.7</v>
      </c>
      <c r="J381" s="57">
        <f t="shared" si="78"/>
        <v>2.7</v>
      </c>
      <c r="K381" s="404" t="s">
        <v>12</v>
      </c>
      <c r="L381" s="57">
        <v>1</v>
      </c>
      <c r="M381" s="57">
        <f t="shared" si="84"/>
        <v>0.54</v>
      </c>
      <c r="N381" s="57">
        <v>0</v>
      </c>
      <c r="O381" s="58">
        <v>0</v>
      </c>
      <c r="P381" s="27">
        <v>0</v>
      </c>
      <c r="Q381" s="90">
        <f t="shared" si="88"/>
        <v>1.8</v>
      </c>
      <c r="R381" s="91">
        <f t="shared" si="89"/>
        <v>0</v>
      </c>
      <c r="S381" s="392">
        <f t="shared" si="75"/>
        <v>1.8</v>
      </c>
      <c r="T381" s="91">
        <f t="shared" si="76"/>
        <v>0</v>
      </c>
      <c r="U381" s="90">
        <f t="shared" si="79"/>
        <v>1.8</v>
      </c>
      <c r="V381" s="23">
        <v>2</v>
      </c>
      <c r="W381" s="11">
        <f t="shared" si="85"/>
        <v>2</v>
      </c>
      <c r="X381" s="11">
        <v>0</v>
      </c>
      <c r="Y381" s="12">
        <v>0</v>
      </c>
      <c r="Z381" s="27">
        <v>0</v>
      </c>
      <c r="AA381" s="23">
        <v>3</v>
      </c>
      <c r="AB381" s="11">
        <f t="shared" si="86"/>
        <v>3</v>
      </c>
      <c r="AC381" s="11">
        <v>0</v>
      </c>
      <c r="AD381" s="12">
        <v>0</v>
      </c>
      <c r="AE381" s="30">
        <v>0</v>
      </c>
      <c r="AF381" s="63">
        <f t="shared" si="71"/>
        <v>2.7</v>
      </c>
      <c r="AG381" s="34">
        <f t="shared" si="72"/>
        <v>1.08</v>
      </c>
      <c r="AH381" s="12">
        <f t="shared" si="73"/>
        <v>1.62</v>
      </c>
      <c r="AI381" s="75">
        <f t="shared" si="74"/>
        <v>2.7</v>
      </c>
      <c r="AJ381" s="407">
        <f t="shared" si="87"/>
        <v>12.3</v>
      </c>
      <c r="AK381" s="152"/>
    </row>
    <row r="382" spans="1:37" x14ac:dyDescent="0.2">
      <c r="A382" s="9" t="s">
        <v>122</v>
      </c>
      <c r="B382" s="10" t="s">
        <v>75</v>
      </c>
      <c r="C382" s="10" t="s">
        <v>23</v>
      </c>
      <c r="D382" s="10" t="s">
        <v>756</v>
      </c>
      <c r="E382" s="10" t="s">
        <v>167</v>
      </c>
      <c r="F382" s="10" t="s">
        <v>168</v>
      </c>
      <c r="G382" s="10" t="s">
        <v>169</v>
      </c>
      <c r="H382" s="67">
        <v>1</v>
      </c>
      <c r="I382" s="57">
        <f t="shared" si="77"/>
        <v>1.08</v>
      </c>
      <c r="J382" s="57">
        <f t="shared" si="78"/>
        <v>1.08</v>
      </c>
      <c r="K382" s="404" t="s">
        <v>12</v>
      </c>
      <c r="L382" s="57">
        <v>1</v>
      </c>
      <c r="M382" s="57">
        <f>$AL$30</f>
        <v>0.54</v>
      </c>
      <c r="N382" s="57">
        <v>0</v>
      </c>
      <c r="O382" s="58">
        <v>0</v>
      </c>
      <c r="P382" s="27">
        <v>0</v>
      </c>
      <c r="Q382" s="90">
        <f t="shared" si="88"/>
        <v>1.8</v>
      </c>
      <c r="R382" s="91">
        <f t="shared" si="89"/>
        <v>0</v>
      </c>
      <c r="S382" s="392">
        <f t="shared" si="75"/>
        <v>1.8</v>
      </c>
      <c r="T382" s="91">
        <f t="shared" si="76"/>
        <v>0</v>
      </c>
      <c r="U382" s="90">
        <f t="shared" si="79"/>
        <v>1.8</v>
      </c>
      <c r="V382" s="23">
        <v>2</v>
      </c>
      <c r="W382" s="11">
        <f t="shared" si="85"/>
        <v>2</v>
      </c>
      <c r="X382" s="11">
        <v>0</v>
      </c>
      <c r="Y382" s="12">
        <v>0</v>
      </c>
      <c r="Z382" s="27">
        <v>0</v>
      </c>
      <c r="AA382" s="23">
        <v>0</v>
      </c>
      <c r="AB382" s="11">
        <f t="shared" si="86"/>
        <v>0</v>
      </c>
      <c r="AC382" s="11">
        <v>0</v>
      </c>
      <c r="AD382" s="12">
        <v>0</v>
      </c>
      <c r="AE382" s="30">
        <v>0</v>
      </c>
      <c r="AF382" s="63">
        <f t="shared" si="71"/>
        <v>1.08</v>
      </c>
      <c r="AG382" s="34">
        <f t="shared" si="72"/>
        <v>1.08</v>
      </c>
      <c r="AH382" s="12">
        <f t="shared" si="73"/>
        <v>0</v>
      </c>
      <c r="AI382" s="75">
        <f t="shared" si="74"/>
        <v>1.08</v>
      </c>
      <c r="AJ382" s="407">
        <f t="shared" si="87"/>
        <v>4.92</v>
      </c>
      <c r="AK382" s="152"/>
    </row>
    <row r="383" spans="1:37" x14ac:dyDescent="0.2">
      <c r="A383" s="9" t="s">
        <v>180</v>
      </c>
      <c r="B383" s="10" t="s">
        <v>75</v>
      </c>
      <c r="C383" s="10" t="s">
        <v>23</v>
      </c>
      <c r="D383" s="10" t="s">
        <v>756</v>
      </c>
      <c r="E383" s="10" t="s">
        <v>167</v>
      </c>
      <c r="F383" s="10" t="s">
        <v>168</v>
      </c>
      <c r="G383" s="10" t="s">
        <v>169</v>
      </c>
      <c r="H383" s="67">
        <v>1</v>
      </c>
      <c r="I383" s="57">
        <f t="shared" si="77"/>
        <v>1.62</v>
      </c>
      <c r="J383" s="57">
        <f t="shared" si="78"/>
        <v>1.62</v>
      </c>
      <c r="K383" s="404" t="s">
        <v>12</v>
      </c>
      <c r="L383" s="57">
        <v>1</v>
      </c>
      <c r="M383" s="57">
        <f>$AL$30</f>
        <v>0.54</v>
      </c>
      <c r="N383" s="57">
        <v>0</v>
      </c>
      <c r="O383" s="58">
        <v>0</v>
      </c>
      <c r="P383" s="27">
        <v>0</v>
      </c>
      <c r="Q383" s="90">
        <f t="shared" si="88"/>
        <v>1.8</v>
      </c>
      <c r="R383" s="91">
        <f t="shared" si="89"/>
        <v>0</v>
      </c>
      <c r="S383" s="392">
        <f t="shared" si="75"/>
        <v>1.8</v>
      </c>
      <c r="T383" s="91">
        <f t="shared" si="76"/>
        <v>0</v>
      </c>
      <c r="U383" s="90">
        <f t="shared" si="79"/>
        <v>1.8</v>
      </c>
      <c r="V383" s="23">
        <v>3</v>
      </c>
      <c r="W383" s="11">
        <f t="shared" si="85"/>
        <v>3</v>
      </c>
      <c r="X383" s="11">
        <v>0</v>
      </c>
      <c r="Y383" s="12">
        <v>0</v>
      </c>
      <c r="Z383" s="27">
        <v>0</v>
      </c>
      <c r="AA383" s="23">
        <v>0</v>
      </c>
      <c r="AB383" s="11">
        <f t="shared" si="86"/>
        <v>0</v>
      </c>
      <c r="AC383" s="11">
        <v>0</v>
      </c>
      <c r="AD383" s="12">
        <v>0</v>
      </c>
      <c r="AE383" s="30">
        <v>0</v>
      </c>
      <c r="AF383" s="63">
        <f t="shared" si="71"/>
        <v>1.62</v>
      </c>
      <c r="AG383" s="34">
        <f t="shared" si="72"/>
        <v>1.62</v>
      </c>
      <c r="AH383" s="12">
        <f t="shared" si="73"/>
        <v>0</v>
      </c>
      <c r="AI383" s="75">
        <f t="shared" si="74"/>
        <v>1.62</v>
      </c>
      <c r="AJ383" s="407">
        <f t="shared" si="87"/>
        <v>7.38</v>
      </c>
      <c r="AK383" s="152"/>
    </row>
    <row r="384" spans="1:37" x14ac:dyDescent="0.2">
      <c r="A384" s="9" t="s">
        <v>245</v>
      </c>
      <c r="B384" s="10" t="s">
        <v>75</v>
      </c>
      <c r="C384" s="10" t="s">
        <v>23</v>
      </c>
      <c r="D384" s="10" t="s">
        <v>756</v>
      </c>
      <c r="E384" s="10" t="s">
        <v>167</v>
      </c>
      <c r="F384" s="10" t="s">
        <v>168</v>
      </c>
      <c r="G384" s="10" t="s">
        <v>169</v>
      </c>
      <c r="H384" s="67">
        <v>1</v>
      </c>
      <c r="I384" s="57">
        <f t="shared" si="77"/>
        <v>1.62</v>
      </c>
      <c r="J384" s="57">
        <f t="shared" si="78"/>
        <v>1.62</v>
      </c>
      <c r="K384" s="404" t="s">
        <v>12</v>
      </c>
      <c r="L384" s="57">
        <v>1</v>
      </c>
      <c r="M384" s="57">
        <f>$AL$30</f>
        <v>0.54</v>
      </c>
      <c r="N384" s="57">
        <v>0</v>
      </c>
      <c r="O384" s="58">
        <v>0</v>
      </c>
      <c r="P384" s="27">
        <v>0</v>
      </c>
      <c r="Q384" s="90">
        <f t="shared" si="88"/>
        <v>1.8</v>
      </c>
      <c r="R384" s="91">
        <f t="shared" si="89"/>
        <v>0</v>
      </c>
      <c r="S384" s="392">
        <f t="shared" si="75"/>
        <v>1.8</v>
      </c>
      <c r="T384" s="91">
        <f t="shared" si="76"/>
        <v>0</v>
      </c>
      <c r="U384" s="90">
        <f t="shared" si="79"/>
        <v>1.8</v>
      </c>
      <c r="V384" s="23">
        <v>3</v>
      </c>
      <c r="W384" s="11">
        <f t="shared" si="85"/>
        <v>3</v>
      </c>
      <c r="X384" s="11">
        <v>0</v>
      </c>
      <c r="Y384" s="12">
        <v>0</v>
      </c>
      <c r="Z384" s="27">
        <v>0</v>
      </c>
      <c r="AA384" s="23">
        <v>0</v>
      </c>
      <c r="AB384" s="11">
        <f t="shared" si="86"/>
        <v>0</v>
      </c>
      <c r="AC384" s="11">
        <v>0</v>
      </c>
      <c r="AD384" s="12">
        <v>0</v>
      </c>
      <c r="AE384" s="30">
        <v>0</v>
      </c>
      <c r="AF384" s="63">
        <f t="shared" si="71"/>
        <v>1.62</v>
      </c>
      <c r="AG384" s="34">
        <f t="shared" si="72"/>
        <v>1.62</v>
      </c>
      <c r="AH384" s="12">
        <f t="shared" si="73"/>
        <v>0</v>
      </c>
      <c r="AI384" s="75">
        <f t="shared" si="74"/>
        <v>1.62</v>
      </c>
      <c r="AJ384" s="407">
        <f t="shared" si="87"/>
        <v>7.38</v>
      </c>
      <c r="AK384" s="152"/>
    </row>
    <row r="385" spans="1:38" x14ac:dyDescent="0.2">
      <c r="A385" s="9" t="s">
        <v>298</v>
      </c>
      <c r="B385" s="10" t="s">
        <v>75</v>
      </c>
      <c r="C385" s="10" t="s">
        <v>23</v>
      </c>
      <c r="D385" s="10" t="s">
        <v>756</v>
      </c>
      <c r="E385" s="10" t="s">
        <v>167</v>
      </c>
      <c r="F385" s="10" t="s">
        <v>168</v>
      </c>
      <c r="G385" s="10" t="s">
        <v>169</v>
      </c>
      <c r="H385" s="67">
        <v>1</v>
      </c>
      <c r="I385" s="57">
        <f t="shared" si="77"/>
        <v>0.54</v>
      </c>
      <c r="J385" s="57">
        <f t="shared" si="78"/>
        <v>0.54</v>
      </c>
      <c r="K385" s="404" t="s">
        <v>12</v>
      </c>
      <c r="L385" s="57">
        <v>1</v>
      </c>
      <c r="M385" s="57">
        <f>$AL$30</f>
        <v>0.54</v>
      </c>
      <c r="N385" s="57">
        <v>0</v>
      </c>
      <c r="O385" s="58">
        <v>0</v>
      </c>
      <c r="P385" s="27">
        <v>0</v>
      </c>
      <c r="Q385" s="90">
        <f t="shared" si="88"/>
        <v>1.8</v>
      </c>
      <c r="R385" s="91">
        <f t="shared" si="89"/>
        <v>0</v>
      </c>
      <c r="S385" s="392">
        <f t="shared" si="75"/>
        <v>1.8</v>
      </c>
      <c r="T385" s="91">
        <f t="shared" si="76"/>
        <v>0</v>
      </c>
      <c r="U385" s="90">
        <f t="shared" si="79"/>
        <v>1.8</v>
      </c>
      <c r="V385" s="23">
        <v>1</v>
      </c>
      <c r="W385" s="11">
        <f t="shared" si="85"/>
        <v>1</v>
      </c>
      <c r="X385" s="11">
        <v>0</v>
      </c>
      <c r="Y385" s="12">
        <v>0</v>
      </c>
      <c r="Z385" s="27">
        <v>0</v>
      </c>
      <c r="AA385" s="23">
        <v>0</v>
      </c>
      <c r="AB385" s="11">
        <f t="shared" si="86"/>
        <v>0</v>
      </c>
      <c r="AC385" s="11">
        <v>0</v>
      </c>
      <c r="AD385" s="12">
        <v>0</v>
      </c>
      <c r="AE385" s="30">
        <v>0</v>
      </c>
      <c r="AF385" s="63">
        <f t="shared" si="71"/>
        <v>0.54</v>
      </c>
      <c r="AG385" s="34">
        <f t="shared" si="72"/>
        <v>0.54</v>
      </c>
      <c r="AH385" s="12">
        <f t="shared" si="73"/>
        <v>0</v>
      </c>
      <c r="AI385" s="75">
        <f t="shared" si="74"/>
        <v>0.54</v>
      </c>
      <c r="AJ385" s="407">
        <f t="shared" si="87"/>
        <v>2.46</v>
      </c>
      <c r="AK385" s="152"/>
    </row>
    <row r="386" spans="1:38" x14ac:dyDescent="0.2">
      <c r="A386" s="103" t="s">
        <v>492</v>
      </c>
      <c r="B386" s="10" t="s">
        <v>75</v>
      </c>
      <c r="C386" s="10" t="s">
        <v>23</v>
      </c>
      <c r="D386" s="10" t="s">
        <v>756</v>
      </c>
      <c r="E386" s="10" t="s">
        <v>167</v>
      </c>
      <c r="F386" s="10" t="s">
        <v>168</v>
      </c>
      <c r="G386" s="10" t="s">
        <v>169</v>
      </c>
      <c r="H386" s="67">
        <v>1</v>
      </c>
      <c r="I386" s="57">
        <f t="shared" si="77"/>
        <v>0.54</v>
      </c>
      <c r="J386" s="57">
        <f t="shared" si="78"/>
        <v>0.54</v>
      </c>
      <c r="K386" s="404" t="s">
        <v>12</v>
      </c>
      <c r="L386" s="57">
        <v>1</v>
      </c>
      <c r="M386" s="57">
        <f>$AL$30</f>
        <v>0.54</v>
      </c>
      <c r="N386" s="57">
        <v>0</v>
      </c>
      <c r="O386" s="58">
        <v>0</v>
      </c>
      <c r="P386" s="27">
        <v>0</v>
      </c>
      <c r="Q386" s="90">
        <f t="shared" si="88"/>
        <v>1.8</v>
      </c>
      <c r="R386" s="91">
        <f t="shared" si="89"/>
        <v>0</v>
      </c>
      <c r="S386" s="392">
        <f t="shared" si="75"/>
        <v>1.8</v>
      </c>
      <c r="T386" s="91">
        <f t="shared" si="76"/>
        <v>0</v>
      </c>
      <c r="U386" s="90">
        <f t="shared" si="79"/>
        <v>1.8</v>
      </c>
      <c r="V386" s="23">
        <v>1</v>
      </c>
      <c r="W386" s="11">
        <f t="shared" si="85"/>
        <v>1</v>
      </c>
      <c r="X386" s="11">
        <v>0</v>
      </c>
      <c r="Y386" s="12">
        <v>0</v>
      </c>
      <c r="Z386" s="27">
        <v>0</v>
      </c>
      <c r="AA386" s="23">
        <v>0</v>
      </c>
      <c r="AB386" s="11">
        <f t="shared" si="86"/>
        <v>0</v>
      </c>
      <c r="AC386" s="11">
        <v>0</v>
      </c>
      <c r="AD386" s="12">
        <v>0</v>
      </c>
      <c r="AE386" s="30">
        <v>0</v>
      </c>
      <c r="AF386" s="63">
        <f t="shared" ref="AF386:AF392" si="90">M386*(W386+AB386)+O386*(Y386+AD386)</f>
        <v>0.54</v>
      </c>
      <c r="AG386" s="34">
        <f t="shared" ref="AG386:AG392" si="91">M386*W386+O386*Y386</f>
        <v>0.54</v>
      </c>
      <c r="AH386" s="12">
        <f t="shared" ref="AH386:AH392" si="92">M386*AB386+O386*AD386</f>
        <v>0</v>
      </c>
      <c r="AI386" s="75">
        <f t="shared" ref="AI386:AI392" si="93">AF386</f>
        <v>0.54</v>
      </c>
      <c r="AJ386" s="407">
        <f t="shared" si="87"/>
        <v>2.46</v>
      </c>
      <c r="AK386" s="152"/>
    </row>
    <row r="387" spans="1:38" s="440" customFormat="1" x14ac:dyDescent="0.2">
      <c r="A387" s="421" t="s">
        <v>79</v>
      </c>
      <c r="B387" s="422" t="s">
        <v>650</v>
      </c>
      <c r="C387" s="441" t="s">
        <v>19</v>
      </c>
      <c r="D387" s="422" t="s">
        <v>756</v>
      </c>
      <c r="E387" s="422" t="s">
        <v>773</v>
      </c>
      <c r="F387" s="422" t="s">
        <v>168</v>
      </c>
      <c r="G387" s="422" t="s">
        <v>169</v>
      </c>
      <c r="H387" s="423">
        <v>1</v>
      </c>
      <c r="I387" s="424">
        <f t="shared" si="77"/>
        <v>4.1666666666666661</v>
      </c>
      <c r="J387" s="424">
        <f t="shared" si="78"/>
        <v>4.1666666666666661</v>
      </c>
      <c r="K387" s="425" t="s">
        <v>160</v>
      </c>
      <c r="L387" s="424">
        <v>1</v>
      </c>
      <c r="M387" s="424">
        <f t="shared" ref="M387:M392" si="94">$AL$3</f>
        <v>1.3888888888888888</v>
      </c>
      <c r="N387" s="424"/>
      <c r="O387" s="426">
        <v>0</v>
      </c>
      <c r="P387" s="427"/>
      <c r="Q387" s="428"/>
      <c r="R387" s="429"/>
      <c r="S387" s="430">
        <f t="shared" ref="S387:S392" si="95">M387/H387*10/3</f>
        <v>4.6296296296296298</v>
      </c>
      <c r="T387" s="429">
        <f t="shared" ref="T387:T392" si="96">O387/H387*10/3</f>
        <v>0</v>
      </c>
      <c r="U387" s="428">
        <f t="shared" si="79"/>
        <v>4.6296296296296298</v>
      </c>
      <c r="V387" s="431">
        <v>0</v>
      </c>
      <c r="W387" s="432">
        <v>0</v>
      </c>
      <c r="X387" s="432"/>
      <c r="Y387" s="433">
        <v>0</v>
      </c>
      <c r="Z387" s="427"/>
      <c r="AA387" s="431">
        <v>3</v>
      </c>
      <c r="AB387" s="432">
        <f t="shared" si="86"/>
        <v>3</v>
      </c>
      <c r="AC387" s="432"/>
      <c r="AD387" s="433">
        <v>0</v>
      </c>
      <c r="AE387" s="434">
        <v>0</v>
      </c>
      <c r="AF387" s="435">
        <f t="shared" si="90"/>
        <v>4.1666666666666661</v>
      </c>
      <c r="AG387" s="436">
        <f t="shared" si="91"/>
        <v>0</v>
      </c>
      <c r="AH387" s="433">
        <f t="shared" si="92"/>
        <v>4.1666666666666661</v>
      </c>
      <c r="AI387" s="437">
        <f t="shared" si="93"/>
        <v>4.1666666666666661</v>
      </c>
      <c r="AJ387" s="442"/>
      <c r="AK387" s="439"/>
      <c r="AL387" s="81"/>
    </row>
    <row r="388" spans="1:38" s="440" customFormat="1" x14ac:dyDescent="0.2">
      <c r="A388" s="421" t="s">
        <v>122</v>
      </c>
      <c r="B388" s="422" t="s">
        <v>650</v>
      </c>
      <c r="C388" s="441" t="s">
        <v>19</v>
      </c>
      <c r="D388" s="422" t="s">
        <v>756</v>
      </c>
      <c r="E388" s="422" t="s">
        <v>773</v>
      </c>
      <c r="F388" s="422" t="s">
        <v>168</v>
      </c>
      <c r="G388" s="422" t="s">
        <v>169</v>
      </c>
      <c r="H388" s="423">
        <v>1</v>
      </c>
      <c r="I388" s="424">
        <f t="shared" ref="I388:I392" si="97">AI388</f>
        <v>4.1666666666666661</v>
      </c>
      <c r="J388" s="424">
        <f t="shared" ref="J388:J392" si="98">(((W388+AB388)*S388+(Y388+AD388)*T388)*H388/10)*3</f>
        <v>4.1666666666666661</v>
      </c>
      <c r="K388" s="425" t="s">
        <v>160</v>
      </c>
      <c r="L388" s="424">
        <v>1</v>
      </c>
      <c r="M388" s="424">
        <f t="shared" si="94"/>
        <v>1.3888888888888888</v>
      </c>
      <c r="N388" s="424"/>
      <c r="O388" s="426">
        <v>0</v>
      </c>
      <c r="P388" s="427"/>
      <c r="Q388" s="428"/>
      <c r="R388" s="429"/>
      <c r="S388" s="430">
        <f t="shared" si="95"/>
        <v>4.6296296296296298</v>
      </c>
      <c r="T388" s="429">
        <f t="shared" si="96"/>
        <v>0</v>
      </c>
      <c r="U388" s="428">
        <f t="shared" ref="U388:U392" si="99">S388+T388</f>
        <v>4.6296296296296298</v>
      </c>
      <c r="V388" s="431">
        <v>0</v>
      </c>
      <c r="W388" s="432">
        <v>0</v>
      </c>
      <c r="X388" s="432"/>
      <c r="Y388" s="433">
        <v>0</v>
      </c>
      <c r="Z388" s="427"/>
      <c r="AA388" s="431">
        <v>3</v>
      </c>
      <c r="AB388" s="432">
        <f t="shared" si="86"/>
        <v>3</v>
      </c>
      <c r="AC388" s="432"/>
      <c r="AD388" s="433">
        <v>0</v>
      </c>
      <c r="AE388" s="434">
        <v>0</v>
      </c>
      <c r="AF388" s="435">
        <f t="shared" si="90"/>
        <v>4.1666666666666661</v>
      </c>
      <c r="AG388" s="436">
        <f t="shared" si="91"/>
        <v>0</v>
      </c>
      <c r="AH388" s="433">
        <f t="shared" si="92"/>
        <v>4.1666666666666661</v>
      </c>
      <c r="AI388" s="437">
        <f t="shared" si="93"/>
        <v>4.1666666666666661</v>
      </c>
      <c r="AJ388" s="442"/>
      <c r="AK388" s="439"/>
      <c r="AL388" s="81"/>
    </row>
    <row r="389" spans="1:38" s="440" customFormat="1" x14ac:dyDescent="0.2">
      <c r="A389" s="421" t="s">
        <v>334</v>
      </c>
      <c r="B389" s="422" t="s">
        <v>650</v>
      </c>
      <c r="C389" s="441" t="s">
        <v>19</v>
      </c>
      <c r="D389" s="422" t="s">
        <v>756</v>
      </c>
      <c r="E389" s="422" t="s">
        <v>773</v>
      </c>
      <c r="F389" s="422" t="s">
        <v>168</v>
      </c>
      <c r="G389" s="422" t="s">
        <v>169</v>
      </c>
      <c r="H389" s="423">
        <v>1</v>
      </c>
      <c r="I389" s="424">
        <f t="shared" si="97"/>
        <v>4.1666666666666661</v>
      </c>
      <c r="J389" s="424">
        <f t="shared" si="98"/>
        <v>4.1666666666666661</v>
      </c>
      <c r="K389" s="425" t="s">
        <v>160</v>
      </c>
      <c r="L389" s="424">
        <v>1</v>
      </c>
      <c r="M389" s="424">
        <f t="shared" si="94"/>
        <v>1.3888888888888888</v>
      </c>
      <c r="N389" s="424"/>
      <c r="O389" s="426">
        <v>0</v>
      </c>
      <c r="P389" s="427"/>
      <c r="Q389" s="428"/>
      <c r="R389" s="429"/>
      <c r="S389" s="430">
        <f t="shared" si="95"/>
        <v>4.6296296296296298</v>
      </c>
      <c r="T389" s="429">
        <f t="shared" si="96"/>
        <v>0</v>
      </c>
      <c r="U389" s="428">
        <f t="shared" si="99"/>
        <v>4.6296296296296298</v>
      </c>
      <c r="V389" s="431">
        <v>0</v>
      </c>
      <c r="W389" s="432">
        <v>0</v>
      </c>
      <c r="X389" s="432"/>
      <c r="Y389" s="433">
        <v>0</v>
      </c>
      <c r="Z389" s="427"/>
      <c r="AA389" s="431">
        <v>3</v>
      </c>
      <c r="AB389" s="432">
        <f t="shared" si="86"/>
        <v>3</v>
      </c>
      <c r="AC389" s="432"/>
      <c r="AD389" s="433">
        <v>0</v>
      </c>
      <c r="AE389" s="434">
        <v>0</v>
      </c>
      <c r="AF389" s="435">
        <f t="shared" si="90"/>
        <v>4.1666666666666661</v>
      </c>
      <c r="AG389" s="436">
        <f t="shared" si="91"/>
        <v>0</v>
      </c>
      <c r="AH389" s="433">
        <f t="shared" si="92"/>
        <v>4.1666666666666661</v>
      </c>
      <c r="AI389" s="437">
        <f t="shared" si="93"/>
        <v>4.1666666666666661</v>
      </c>
      <c r="AJ389" s="442"/>
      <c r="AK389" s="439"/>
      <c r="AL389" s="81"/>
    </row>
    <row r="390" spans="1:38" s="440" customFormat="1" x14ac:dyDescent="0.2">
      <c r="A390" s="421" t="s">
        <v>409</v>
      </c>
      <c r="B390" s="422" t="s">
        <v>650</v>
      </c>
      <c r="C390" s="441" t="s">
        <v>19</v>
      </c>
      <c r="D390" s="422" t="s">
        <v>756</v>
      </c>
      <c r="E390" s="422" t="s">
        <v>773</v>
      </c>
      <c r="F390" s="422" t="s">
        <v>168</v>
      </c>
      <c r="G390" s="422" t="s">
        <v>169</v>
      </c>
      <c r="H390" s="423">
        <v>1</v>
      </c>
      <c r="I390" s="424">
        <f t="shared" si="97"/>
        <v>4.1666666666666661</v>
      </c>
      <c r="J390" s="424">
        <f t="shared" si="98"/>
        <v>4.1666666666666661</v>
      </c>
      <c r="K390" s="425" t="s">
        <v>160</v>
      </c>
      <c r="L390" s="424">
        <v>1</v>
      </c>
      <c r="M390" s="424">
        <f t="shared" si="94"/>
        <v>1.3888888888888888</v>
      </c>
      <c r="N390" s="424"/>
      <c r="O390" s="426">
        <v>0</v>
      </c>
      <c r="P390" s="427"/>
      <c r="Q390" s="428"/>
      <c r="R390" s="429"/>
      <c r="S390" s="430">
        <f t="shared" si="95"/>
        <v>4.6296296296296298</v>
      </c>
      <c r="T390" s="429">
        <f t="shared" si="96"/>
        <v>0</v>
      </c>
      <c r="U390" s="428">
        <f t="shared" si="99"/>
        <v>4.6296296296296298</v>
      </c>
      <c r="V390" s="431">
        <v>0</v>
      </c>
      <c r="W390" s="432">
        <v>0</v>
      </c>
      <c r="X390" s="432"/>
      <c r="Y390" s="433">
        <v>0</v>
      </c>
      <c r="Z390" s="427"/>
      <c r="AA390" s="431">
        <v>3</v>
      </c>
      <c r="AB390" s="432">
        <f t="shared" si="86"/>
        <v>3</v>
      </c>
      <c r="AC390" s="432"/>
      <c r="AD390" s="433">
        <v>0</v>
      </c>
      <c r="AE390" s="434">
        <v>0</v>
      </c>
      <c r="AF390" s="435">
        <f t="shared" si="90"/>
        <v>4.1666666666666661</v>
      </c>
      <c r="AG390" s="436">
        <f t="shared" si="91"/>
        <v>0</v>
      </c>
      <c r="AH390" s="433">
        <f t="shared" si="92"/>
        <v>4.1666666666666661</v>
      </c>
      <c r="AI390" s="437">
        <f t="shared" si="93"/>
        <v>4.1666666666666661</v>
      </c>
      <c r="AJ390" s="442"/>
      <c r="AK390" s="439"/>
      <c r="AL390" s="81"/>
    </row>
    <row r="391" spans="1:38" s="440" customFormat="1" x14ac:dyDescent="0.2">
      <c r="A391" s="421" t="s">
        <v>492</v>
      </c>
      <c r="B391" s="422" t="s">
        <v>650</v>
      </c>
      <c r="C391" s="441" t="s">
        <v>19</v>
      </c>
      <c r="D391" s="422" t="s">
        <v>756</v>
      </c>
      <c r="E391" s="422" t="s">
        <v>773</v>
      </c>
      <c r="F391" s="422" t="s">
        <v>168</v>
      </c>
      <c r="G391" s="422" t="s">
        <v>169</v>
      </c>
      <c r="H391" s="423">
        <v>1</v>
      </c>
      <c r="I391" s="424">
        <f t="shared" si="97"/>
        <v>4.1666666666666661</v>
      </c>
      <c r="J391" s="424">
        <f t="shared" si="98"/>
        <v>4.1666666666666661</v>
      </c>
      <c r="K391" s="425" t="s">
        <v>160</v>
      </c>
      <c r="L391" s="424">
        <v>1</v>
      </c>
      <c r="M391" s="424">
        <f t="shared" si="94"/>
        <v>1.3888888888888888</v>
      </c>
      <c r="N391" s="424"/>
      <c r="O391" s="426">
        <v>0</v>
      </c>
      <c r="P391" s="427"/>
      <c r="Q391" s="428"/>
      <c r="R391" s="429"/>
      <c r="S391" s="430">
        <f t="shared" si="95"/>
        <v>4.6296296296296298</v>
      </c>
      <c r="T391" s="429">
        <f t="shared" si="96"/>
        <v>0</v>
      </c>
      <c r="U391" s="428">
        <f t="shared" si="99"/>
        <v>4.6296296296296298</v>
      </c>
      <c r="V391" s="431">
        <v>0</v>
      </c>
      <c r="W391" s="432">
        <v>0</v>
      </c>
      <c r="X391" s="432"/>
      <c r="Y391" s="433">
        <v>0</v>
      </c>
      <c r="Z391" s="427"/>
      <c r="AA391" s="431">
        <v>3</v>
      </c>
      <c r="AB391" s="432">
        <f t="shared" si="86"/>
        <v>3</v>
      </c>
      <c r="AC391" s="432"/>
      <c r="AD391" s="433">
        <v>0</v>
      </c>
      <c r="AE391" s="434">
        <v>0</v>
      </c>
      <c r="AF391" s="435">
        <f t="shared" si="90"/>
        <v>4.1666666666666661</v>
      </c>
      <c r="AG391" s="436">
        <f t="shared" si="91"/>
        <v>0</v>
      </c>
      <c r="AH391" s="433">
        <f t="shared" si="92"/>
        <v>4.1666666666666661</v>
      </c>
      <c r="AI391" s="437">
        <f t="shared" si="93"/>
        <v>4.1666666666666661</v>
      </c>
      <c r="AJ391" s="442"/>
      <c r="AK391" s="439"/>
      <c r="AL391" s="81"/>
    </row>
    <row r="392" spans="1:38" s="440" customFormat="1" x14ac:dyDescent="0.2">
      <c r="A392" s="421" t="s">
        <v>581</v>
      </c>
      <c r="B392" s="422" t="s">
        <v>650</v>
      </c>
      <c r="C392" s="441" t="s">
        <v>19</v>
      </c>
      <c r="D392" s="422" t="s">
        <v>756</v>
      </c>
      <c r="E392" s="422" t="s">
        <v>773</v>
      </c>
      <c r="F392" s="422" t="s">
        <v>168</v>
      </c>
      <c r="G392" s="422" t="s">
        <v>169</v>
      </c>
      <c r="H392" s="423">
        <v>1</v>
      </c>
      <c r="I392" s="424">
        <f t="shared" si="97"/>
        <v>4.1666666666666661</v>
      </c>
      <c r="J392" s="424">
        <f t="shared" si="98"/>
        <v>4.1666666666666661</v>
      </c>
      <c r="K392" s="425" t="s">
        <v>160</v>
      </c>
      <c r="L392" s="424">
        <v>1</v>
      </c>
      <c r="M392" s="424">
        <f t="shared" si="94"/>
        <v>1.3888888888888888</v>
      </c>
      <c r="N392" s="424"/>
      <c r="O392" s="426">
        <v>0</v>
      </c>
      <c r="P392" s="427"/>
      <c r="Q392" s="428"/>
      <c r="R392" s="429"/>
      <c r="S392" s="430">
        <f t="shared" si="95"/>
        <v>4.6296296296296298</v>
      </c>
      <c r="T392" s="429">
        <f t="shared" si="96"/>
        <v>0</v>
      </c>
      <c r="U392" s="428">
        <f t="shared" si="99"/>
        <v>4.6296296296296298</v>
      </c>
      <c r="V392" s="431">
        <v>0</v>
      </c>
      <c r="W392" s="432">
        <v>0</v>
      </c>
      <c r="X392" s="432"/>
      <c r="Y392" s="433">
        <v>0</v>
      </c>
      <c r="Z392" s="427"/>
      <c r="AA392" s="431">
        <v>3</v>
      </c>
      <c r="AB392" s="432">
        <f t="shared" si="86"/>
        <v>3</v>
      </c>
      <c r="AC392" s="432"/>
      <c r="AD392" s="433">
        <v>0</v>
      </c>
      <c r="AE392" s="434">
        <v>0</v>
      </c>
      <c r="AF392" s="435">
        <f t="shared" si="90"/>
        <v>4.1666666666666661</v>
      </c>
      <c r="AG392" s="436">
        <f t="shared" si="91"/>
        <v>0</v>
      </c>
      <c r="AH392" s="433">
        <f t="shared" si="92"/>
        <v>4.1666666666666661</v>
      </c>
      <c r="AI392" s="437">
        <f t="shared" si="93"/>
        <v>4.1666666666666661</v>
      </c>
      <c r="AJ392" s="442"/>
      <c r="AK392" s="439"/>
      <c r="AL392" s="81"/>
    </row>
    <row r="393" spans="1:38" x14ac:dyDescent="0.2">
      <c r="A393" s="48"/>
      <c r="B393" s="48"/>
      <c r="C393" s="51"/>
      <c r="D393" s="51"/>
      <c r="E393" s="48"/>
      <c r="F393" s="48"/>
      <c r="G393" s="48"/>
      <c r="H393" s="84"/>
      <c r="I393" s="65">
        <f>SUM(I2:I392)</f>
        <v>7368.6999999999907</v>
      </c>
      <c r="J393" s="65">
        <f>SUM(J2:J392)</f>
        <v>7368.6999999999907</v>
      </c>
      <c r="K393" s="50"/>
      <c r="L393" s="65"/>
      <c r="M393" s="65"/>
      <c r="N393" s="65"/>
      <c r="O393" s="65"/>
      <c r="P393" s="50"/>
      <c r="Q393" s="65"/>
      <c r="R393" s="65"/>
      <c r="S393" s="65"/>
      <c r="T393" s="65"/>
      <c r="U393" s="65"/>
      <c r="V393" s="50"/>
      <c r="W393" s="49"/>
      <c r="X393" s="49"/>
      <c r="Y393" s="49"/>
      <c r="Z393" s="50"/>
      <c r="AA393" s="50"/>
      <c r="AB393" s="49"/>
      <c r="AC393" s="49"/>
      <c r="AD393" s="49"/>
      <c r="AE393" s="48"/>
      <c r="AF393" s="66"/>
      <c r="AG393" s="49"/>
      <c r="AH393" s="49"/>
      <c r="AI393" s="126">
        <f>SUM(AI2:AI392)</f>
        <v>7368.6999999999907</v>
      </c>
      <c r="AJ393" s="408">
        <f>SUM(AJ2:AJ392)</f>
        <v>595.49999999999989</v>
      </c>
    </row>
    <row r="394" spans="1:38" x14ac:dyDescent="0.2">
      <c r="A394" s="48"/>
      <c r="B394" s="48"/>
      <c r="C394" s="51"/>
      <c r="D394" s="51"/>
      <c r="E394" s="48"/>
      <c r="F394" s="48"/>
      <c r="G394" s="48"/>
      <c r="H394" s="84"/>
      <c r="I394" s="50"/>
      <c r="J394" s="50"/>
      <c r="K394" s="50"/>
      <c r="L394" s="65"/>
      <c r="M394" s="65"/>
      <c r="N394" s="65"/>
      <c r="O394" s="65"/>
      <c r="P394" s="50"/>
      <c r="Q394" s="65"/>
      <c r="R394" s="65"/>
      <c r="S394" s="65"/>
      <c r="T394" s="65"/>
      <c r="U394" s="65"/>
      <c r="V394" s="50"/>
      <c r="W394" s="49"/>
      <c r="X394" s="49"/>
      <c r="Y394" s="49"/>
      <c r="Z394" s="50"/>
      <c r="AA394" s="50"/>
      <c r="AB394" s="49"/>
      <c r="AC394" s="49"/>
      <c r="AD394" s="49"/>
      <c r="AE394" s="48"/>
      <c r="AF394" s="66"/>
      <c r="AG394" s="49"/>
      <c r="AH394" s="49"/>
      <c r="AI394" s="126"/>
      <c r="AJ394" s="408"/>
    </row>
    <row r="395" spans="1:38" x14ac:dyDescent="0.2">
      <c r="A395" s="48"/>
      <c r="B395" s="48"/>
      <c r="C395" s="51"/>
      <c r="D395" s="51"/>
      <c r="E395" s="48"/>
      <c r="F395" s="48"/>
      <c r="G395" s="48"/>
      <c r="H395" s="84"/>
      <c r="I395" s="50"/>
      <c r="J395" s="50"/>
      <c r="K395" s="50"/>
      <c r="L395" s="65"/>
      <c r="M395" s="65"/>
      <c r="N395" s="65"/>
      <c r="O395" s="65"/>
      <c r="P395" s="50"/>
      <c r="Q395" s="65"/>
      <c r="R395" s="65"/>
      <c r="S395" s="65"/>
      <c r="T395" s="65"/>
      <c r="U395" s="65"/>
      <c r="V395" s="50"/>
      <c r="W395" s="49"/>
      <c r="X395" s="49"/>
      <c r="Y395" s="49"/>
      <c r="Z395" s="50"/>
      <c r="AA395" s="50"/>
      <c r="AB395" s="49"/>
      <c r="AC395" s="49"/>
      <c r="AD395" s="49"/>
      <c r="AE395" s="48"/>
      <c r="AF395" s="66"/>
      <c r="AG395" s="49"/>
      <c r="AH395" s="49"/>
      <c r="AI395" s="126"/>
      <c r="AJ395" s="408"/>
    </row>
    <row r="396" spans="1:38" x14ac:dyDescent="0.2">
      <c r="A396" s="48"/>
      <c r="B396" s="48"/>
      <c r="C396" s="51"/>
      <c r="D396" s="51"/>
      <c r="E396" s="48"/>
      <c r="F396" s="48"/>
      <c r="G396" s="48"/>
      <c r="H396" s="84"/>
      <c r="I396" s="50"/>
      <c r="J396" s="50"/>
      <c r="K396" s="50"/>
      <c r="L396" s="65"/>
      <c r="M396" s="65"/>
      <c r="N396" s="65"/>
      <c r="O396" s="65"/>
      <c r="P396" s="50"/>
      <c r="Q396" s="65"/>
      <c r="R396" s="65"/>
      <c r="S396" s="65"/>
      <c r="T396" s="65"/>
      <c r="U396" s="65"/>
      <c r="V396" s="50"/>
      <c r="W396" s="49"/>
      <c r="X396" s="49"/>
      <c r="Y396" s="49"/>
      <c r="Z396" s="50"/>
      <c r="AA396" s="50"/>
      <c r="AB396" s="49"/>
      <c r="AC396" s="49"/>
      <c r="AD396" s="49"/>
      <c r="AE396" s="48"/>
      <c r="AF396" s="66"/>
      <c r="AG396" s="49"/>
      <c r="AH396" s="49"/>
      <c r="AI396" s="126"/>
      <c r="AJ396" s="408"/>
    </row>
    <row r="397" spans="1:38" x14ac:dyDescent="0.2">
      <c r="E397" s="46"/>
      <c r="F397" s="52" t="s">
        <v>538</v>
      </c>
      <c r="G397" s="52" t="s">
        <v>529</v>
      </c>
      <c r="J397" s="415" t="s">
        <v>794</v>
      </c>
      <c r="K397" s="50"/>
    </row>
    <row r="398" spans="1:38" ht="15" x14ac:dyDescent="0.25">
      <c r="F398" s="4" t="s">
        <v>14</v>
      </c>
      <c r="G398" s="4" t="s">
        <v>531</v>
      </c>
      <c r="J398" s="84" t="s">
        <v>795</v>
      </c>
      <c r="K398" s="84" t="s">
        <v>796</v>
      </c>
      <c r="O398" s="220"/>
      <c r="P398" s="222"/>
      <c r="Q398" s="220"/>
      <c r="R398" s="220"/>
      <c r="S398" s="220"/>
      <c r="T398" s="220"/>
      <c r="U398" s="220"/>
      <c r="V398" s="222"/>
      <c r="W398" s="360" t="s">
        <v>565</v>
      </c>
      <c r="X398" s="216">
        <v>0.65</v>
      </c>
      <c r="Y398" s="216">
        <f>AL25</f>
        <v>0.54</v>
      </c>
      <c r="Z398" s="222"/>
      <c r="AA398" s="222"/>
      <c r="AB398" s="214"/>
      <c r="AC398" s="214"/>
      <c r="AD398" s="214"/>
      <c r="AE398" s="210"/>
      <c r="AF398" s="219"/>
      <c r="AG398" s="214"/>
      <c r="AH398" s="215" t="s">
        <v>776</v>
      </c>
      <c r="AI398" s="226">
        <f>AI393</f>
        <v>7368.6999999999907</v>
      </c>
      <c r="AJ398" s="215"/>
    </row>
    <row r="399" spans="1:38" ht="15" x14ac:dyDescent="0.25">
      <c r="F399" s="4" t="s">
        <v>80</v>
      </c>
      <c r="G399" s="4" t="s">
        <v>532</v>
      </c>
      <c r="J399" s="84" t="s">
        <v>797</v>
      </c>
      <c r="K399" s="84" t="s">
        <v>798</v>
      </c>
      <c r="O399" s="220"/>
      <c r="P399" s="222"/>
      <c r="Q399" s="220"/>
      <c r="R399" s="220"/>
      <c r="S399" s="220"/>
      <c r="T399" s="220"/>
      <c r="U399" s="220"/>
      <c r="V399" s="222"/>
      <c r="W399" s="361" t="s">
        <v>566</v>
      </c>
      <c r="X399" s="216">
        <v>0.15</v>
      </c>
      <c r="Y399" s="216">
        <f>AL26</f>
        <v>0.05</v>
      </c>
      <c r="Z399" s="222"/>
      <c r="AA399" s="222"/>
      <c r="AB399" s="214"/>
      <c r="AC399" s="214"/>
      <c r="AD399" s="214"/>
      <c r="AE399" s="210"/>
      <c r="AF399" s="219"/>
      <c r="AG399" s="214"/>
      <c r="AH399" s="220"/>
      <c r="AI399" s="225"/>
      <c r="AJ399" s="409"/>
      <c r="AK399" s="225"/>
    </row>
    <row r="400" spans="1:38" ht="15" x14ac:dyDescent="0.25">
      <c r="F400" s="4" t="s">
        <v>39</v>
      </c>
      <c r="G400" s="4" t="s">
        <v>533</v>
      </c>
      <c r="O400" s="220"/>
      <c r="P400" s="222"/>
      <c r="Q400" s="220"/>
      <c r="R400" s="220"/>
      <c r="S400" s="220"/>
      <c r="T400" s="220"/>
      <c r="U400" s="220"/>
      <c r="V400" s="222"/>
      <c r="W400" s="361" t="s">
        <v>567</v>
      </c>
      <c r="X400" s="99">
        <v>4</v>
      </c>
      <c r="Y400" s="99">
        <f>AL27</f>
        <v>4</v>
      </c>
      <c r="Z400" s="222"/>
      <c r="AA400" s="222"/>
      <c r="AB400" s="214"/>
      <c r="AC400" s="214"/>
      <c r="AD400" s="214"/>
      <c r="AE400" s="210"/>
      <c r="AF400" s="219"/>
      <c r="AH400" s="351"/>
      <c r="AI400" s="226"/>
      <c r="AJ400" s="215"/>
      <c r="AK400" s="226"/>
    </row>
    <row r="401" spans="1:39" ht="15" x14ac:dyDescent="0.25">
      <c r="F401" s="4" t="s">
        <v>85</v>
      </c>
      <c r="G401" s="4" t="s">
        <v>534</v>
      </c>
      <c r="O401" s="220"/>
      <c r="P401" s="222"/>
      <c r="Q401" s="220"/>
      <c r="R401" s="220"/>
      <c r="S401" s="220"/>
      <c r="T401" s="220"/>
      <c r="U401" s="220"/>
      <c r="V401" s="222"/>
      <c r="W401" s="220"/>
      <c r="X401" s="217">
        <f>(X400-3)*4.5</f>
        <v>4.5</v>
      </c>
      <c r="Y401" s="217"/>
      <c r="Z401" s="222"/>
      <c r="AA401" s="222"/>
      <c r="AB401" s="214"/>
      <c r="AC401" s="214"/>
      <c r="AD401" s="214"/>
      <c r="AE401" s="210"/>
      <c r="AF401" s="219"/>
      <c r="AG401" s="214"/>
      <c r="AH401" s="218" t="s">
        <v>713</v>
      </c>
      <c r="AI401" s="227">
        <v>7368</v>
      </c>
      <c r="AJ401" s="218"/>
      <c r="AK401" s="227">
        <f>AI401+AI404</f>
        <v>7368</v>
      </c>
    </row>
    <row r="402" spans="1:39" ht="15" x14ac:dyDescent="0.25">
      <c r="F402" s="4" t="s">
        <v>8</v>
      </c>
      <c r="G402" s="4" t="s">
        <v>535</v>
      </c>
      <c r="P402" s="222"/>
      <c r="Q402" s="220"/>
      <c r="R402" s="220"/>
      <c r="S402" s="220"/>
      <c r="T402" s="220"/>
      <c r="U402" s="220"/>
      <c r="V402" s="222"/>
      <c r="W402" s="361" t="s">
        <v>724</v>
      </c>
      <c r="X402" s="366"/>
      <c r="Y402" s="351">
        <f>AL30</f>
        <v>0.54</v>
      </c>
      <c r="Z402" s="222"/>
      <c r="AA402" s="222"/>
      <c r="AB402" s="214"/>
      <c r="AC402" s="214"/>
      <c r="AD402" s="214"/>
      <c r="AE402" s="210"/>
      <c r="AF402" s="219"/>
      <c r="AG402" s="224"/>
      <c r="AH402" s="361" t="s">
        <v>644</v>
      </c>
      <c r="AI402" s="362">
        <f>AI398-AI401</f>
        <v>0.69999999999072315</v>
      </c>
      <c r="AJ402" s="361"/>
      <c r="AK402" s="335"/>
    </row>
    <row r="403" spans="1:39" ht="15" x14ac:dyDescent="0.25">
      <c r="F403" s="4" t="s">
        <v>75</v>
      </c>
      <c r="G403" s="4" t="s">
        <v>536</v>
      </c>
      <c r="O403" s="220"/>
      <c r="P403" s="222"/>
      <c r="Q403" s="220"/>
      <c r="R403" s="220"/>
      <c r="S403" s="220"/>
      <c r="T403" s="220"/>
      <c r="U403" s="220"/>
      <c r="V403" s="222"/>
      <c r="W403" s="224" t="s">
        <v>748</v>
      </c>
      <c r="X403" s="214"/>
      <c r="Y403" s="214"/>
      <c r="Z403" s="222"/>
      <c r="AA403" s="222"/>
      <c r="AB403" s="214"/>
      <c r="AC403" s="214"/>
      <c r="AD403" s="214"/>
      <c r="AE403" s="210"/>
      <c r="AF403" s="219"/>
      <c r="AG403" s="224"/>
      <c r="AH403" s="361"/>
      <c r="AI403" s="365"/>
      <c r="AJ403" s="410"/>
    </row>
    <row r="404" spans="1:39" ht="14.25" x14ac:dyDescent="0.2">
      <c r="F404" s="4" t="s">
        <v>650</v>
      </c>
      <c r="G404" s="4" t="s">
        <v>699</v>
      </c>
      <c r="AG404" s="224"/>
      <c r="AH404" s="363"/>
      <c r="AI404" s="364"/>
      <c r="AJ404" s="140"/>
    </row>
    <row r="405" spans="1:39" x14ac:dyDescent="0.2">
      <c r="F405" s="4" t="s">
        <v>29</v>
      </c>
      <c r="G405" s="4" t="s">
        <v>793</v>
      </c>
    </row>
    <row r="408" spans="1:39" ht="89.25" x14ac:dyDescent="0.2">
      <c r="A408" s="44" t="s">
        <v>514</v>
      </c>
      <c r="B408" s="45" t="s">
        <v>0</v>
      </c>
      <c r="C408" s="45" t="s">
        <v>515</v>
      </c>
      <c r="D408" s="45"/>
      <c r="E408" s="45" t="s">
        <v>516</v>
      </c>
      <c r="F408" s="45" t="s">
        <v>517</v>
      </c>
      <c r="G408" s="45" t="s">
        <v>761</v>
      </c>
      <c r="H408" s="82" t="s">
        <v>558</v>
      </c>
      <c r="I408" s="403"/>
      <c r="J408" s="403"/>
      <c r="K408" s="403" t="s">
        <v>1</v>
      </c>
      <c r="L408" s="53" t="s">
        <v>568</v>
      </c>
      <c r="M408" s="53" t="s">
        <v>527</v>
      </c>
      <c r="N408" s="53" t="s">
        <v>2</v>
      </c>
      <c r="O408" s="54" t="s">
        <v>528</v>
      </c>
      <c r="P408" s="25" t="s">
        <v>3</v>
      </c>
      <c r="Q408" s="88" t="s">
        <v>570</v>
      </c>
      <c r="R408" s="88" t="s">
        <v>571</v>
      </c>
      <c r="S408" s="88"/>
      <c r="T408" s="88"/>
      <c r="U408" s="88"/>
      <c r="V408" s="37" t="s">
        <v>519</v>
      </c>
      <c r="W408" s="38" t="s">
        <v>518</v>
      </c>
      <c r="X408" s="38" t="s">
        <v>4</v>
      </c>
      <c r="Y408" s="39" t="s">
        <v>520</v>
      </c>
      <c r="Z408" s="25" t="s">
        <v>5</v>
      </c>
      <c r="AA408" s="40" t="s">
        <v>521</v>
      </c>
      <c r="AB408" s="41" t="s">
        <v>523</v>
      </c>
      <c r="AC408" s="41" t="s">
        <v>4</v>
      </c>
      <c r="AD408" s="42" t="s">
        <v>522</v>
      </c>
      <c r="AE408" s="20" t="s">
        <v>6</v>
      </c>
      <c r="AF408" s="32" t="s">
        <v>561</v>
      </c>
      <c r="AG408" s="43" t="s">
        <v>524</v>
      </c>
      <c r="AH408" s="36" t="s">
        <v>525</v>
      </c>
      <c r="AI408" s="73" t="s">
        <v>526</v>
      </c>
      <c r="AJ408" s="395"/>
    </row>
    <row r="409" spans="1:39" x14ac:dyDescent="0.2">
      <c r="A409" s="9" t="s">
        <v>330</v>
      </c>
      <c r="B409" s="10" t="s">
        <v>80</v>
      </c>
      <c r="C409" s="10" t="s">
        <v>48</v>
      </c>
      <c r="D409" s="10" t="s">
        <v>780</v>
      </c>
      <c r="E409" s="10" t="s">
        <v>331</v>
      </c>
      <c r="F409" s="10" t="s">
        <v>332</v>
      </c>
      <c r="G409" s="10" t="s">
        <v>333</v>
      </c>
      <c r="H409" s="67">
        <v>6</v>
      </c>
      <c r="I409" s="57">
        <f t="shared" ref="I409" si="100">AI409</f>
        <v>27</v>
      </c>
      <c r="J409" s="57">
        <f t="shared" ref="J409" si="101">(((W409+AB409)*S409+(Y409+AD409)*T409)*H409/10)*3</f>
        <v>27</v>
      </c>
      <c r="K409" s="404" t="s">
        <v>47</v>
      </c>
      <c r="L409" s="57">
        <v>1</v>
      </c>
      <c r="M409" s="57">
        <v>9</v>
      </c>
      <c r="N409" s="57">
        <v>0</v>
      </c>
      <c r="O409" s="58">
        <v>9</v>
      </c>
      <c r="P409" s="27">
        <v>0</v>
      </c>
      <c r="Q409" s="90">
        <f t="shared" ref="Q409:Q416" si="102">M409*10/3/H409</f>
        <v>5</v>
      </c>
      <c r="R409" s="91">
        <f t="shared" ref="R409:R416" si="103">O409*10/3/H409</f>
        <v>5</v>
      </c>
      <c r="S409" s="392">
        <f t="shared" ref="S409" si="104">M409/H409*10/3</f>
        <v>5</v>
      </c>
      <c r="T409" s="91">
        <f t="shared" ref="T409" si="105">O409/H409*10/3</f>
        <v>5</v>
      </c>
      <c r="U409" s="90">
        <f t="shared" ref="U409" si="106">S409+T409</f>
        <v>10</v>
      </c>
      <c r="V409" s="23">
        <v>40</v>
      </c>
      <c r="W409" s="11">
        <v>0</v>
      </c>
      <c r="X409" s="11">
        <v>0</v>
      </c>
      <c r="Y409" s="12">
        <v>3</v>
      </c>
      <c r="Z409" s="27">
        <v>0</v>
      </c>
      <c r="AA409" s="23">
        <v>0</v>
      </c>
      <c r="AB409" s="11">
        <v>0</v>
      </c>
      <c r="AC409" s="11">
        <v>0</v>
      </c>
      <c r="AD409" s="12">
        <v>0</v>
      </c>
      <c r="AE409" s="30">
        <v>0</v>
      </c>
      <c r="AF409" s="63">
        <f t="shared" ref="AF409:AF423" si="107">M409*(W409+AB409)+O409*(Y409+AD409)</f>
        <v>27</v>
      </c>
      <c r="AG409" s="34">
        <f t="shared" ref="AG409:AG423" si="108">M409*W409+O409*Y409</f>
        <v>27</v>
      </c>
      <c r="AH409" s="12">
        <f t="shared" ref="AH409:AH423" si="109">M409*AB409+O409*AD409</f>
        <v>0</v>
      </c>
      <c r="AI409" s="75">
        <f t="shared" ref="AI409:AI423" si="110">AF409</f>
        <v>27</v>
      </c>
      <c r="AJ409" s="411"/>
      <c r="AK409" s="96"/>
      <c r="AL409" s="96"/>
      <c r="AM409" s="71"/>
    </row>
    <row r="410" spans="1:39" x14ac:dyDescent="0.2">
      <c r="A410" s="9" t="s">
        <v>330</v>
      </c>
      <c r="B410" s="10" t="s">
        <v>85</v>
      </c>
      <c r="C410" s="10" t="s">
        <v>48</v>
      </c>
      <c r="D410" s="10" t="s">
        <v>780</v>
      </c>
      <c r="E410" s="10" t="s">
        <v>331</v>
      </c>
      <c r="F410" s="10" t="s">
        <v>332</v>
      </c>
      <c r="G410" s="10" t="s">
        <v>333</v>
      </c>
      <c r="H410" s="67">
        <v>6</v>
      </c>
      <c r="I410" s="57">
        <f t="shared" ref="I410" si="111">AI410</f>
        <v>27</v>
      </c>
      <c r="J410" s="57">
        <f t="shared" ref="J410" si="112">(((W410+AB410)*S410+(Y410+AD410)*T410)*H410/10)*3</f>
        <v>27</v>
      </c>
      <c r="K410" s="404" t="s">
        <v>47</v>
      </c>
      <c r="L410" s="57">
        <v>1</v>
      </c>
      <c r="M410" s="57">
        <v>9</v>
      </c>
      <c r="N410" s="57">
        <v>0</v>
      </c>
      <c r="O410" s="58">
        <v>9</v>
      </c>
      <c r="P410" s="27">
        <v>0</v>
      </c>
      <c r="Q410" s="90">
        <f t="shared" si="102"/>
        <v>5</v>
      </c>
      <c r="R410" s="91">
        <f t="shared" si="103"/>
        <v>5</v>
      </c>
      <c r="S410" s="392">
        <f t="shared" ref="S410" si="113">M410/H410*10/3</f>
        <v>5</v>
      </c>
      <c r="T410" s="91">
        <f t="shared" ref="T410" si="114">O410/H410*10/3</f>
        <v>5</v>
      </c>
      <c r="U410" s="90">
        <f t="shared" ref="U410" si="115">S410+T410</f>
        <v>10</v>
      </c>
      <c r="V410" s="23">
        <v>40</v>
      </c>
      <c r="W410" s="11">
        <v>0</v>
      </c>
      <c r="X410" s="11">
        <v>0</v>
      </c>
      <c r="Y410" s="12">
        <v>3</v>
      </c>
      <c r="Z410" s="27">
        <v>0</v>
      </c>
      <c r="AA410" s="23">
        <v>0</v>
      </c>
      <c r="AB410" s="11">
        <v>0</v>
      </c>
      <c r="AC410" s="11">
        <v>0</v>
      </c>
      <c r="AD410" s="12">
        <v>0</v>
      </c>
      <c r="AE410" s="30">
        <v>0</v>
      </c>
      <c r="AF410" s="63">
        <f t="shared" si="107"/>
        <v>27</v>
      </c>
      <c r="AG410" s="34">
        <f t="shared" si="108"/>
        <v>27</v>
      </c>
      <c r="AH410" s="12">
        <f t="shared" si="109"/>
        <v>0</v>
      </c>
      <c r="AI410" s="75">
        <f t="shared" si="110"/>
        <v>27</v>
      </c>
      <c r="AJ410" s="411"/>
      <c r="AK410" s="96"/>
      <c r="AL410" s="96"/>
      <c r="AM410" s="71"/>
    </row>
    <row r="411" spans="1:39" x14ac:dyDescent="0.2">
      <c r="A411" s="9" t="s">
        <v>330</v>
      </c>
      <c r="B411" s="10" t="s">
        <v>8</v>
      </c>
      <c r="C411" s="10" t="s">
        <v>48</v>
      </c>
      <c r="D411" s="10" t="s">
        <v>780</v>
      </c>
      <c r="E411" s="10" t="s">
        <v>331</v>
      </c>
      <c r="F411" s="10" t="s">
        <v>332</v>
      </c>
      <c r="G411" s="10" t="s">
        <v>333</v>
      </c>
      <c r="H411" s="67">
        <v>6</v>
      </c>
      <c r="I411" s="57">
        <f t="shared" ref="I411:I423" si="116">AI411</f>
        <v>45</v>
      </c>
      <c r="J411" s="57">
        <f t="shared" ref="J411:J423" si="117">(((W411+AB411)*S411+(Y411+AD411)*T411)*H411/10)*3</f>
        <v>45</v>
      </c>
      <c r="K411" s="404" t="s">
        <v>47</v>
      </c>
      <c r="L411" s="57">
        <v>1</v>
      </c>
      <c r="M411" s="57">
        <v>9</v>
      </c>
      <c r="N411" s="57">
        <v>0</v>
      </c>
      <c r="O411" s="58">
        <v>9</v>
      </c>
      <c r="P411" s="27">
        <v>0</v>
      </c>
      <c r="Q411" s="90">
        <f t="shared" si="102"/>
        <v>5</v>
      </c>
      <c r="R411" s="91">
        <f t="shared" si="103"/>
        <v>5</v>
      </c>
      <c r="S411" s="392">
        <f t="shared" ref="S411:S416" si="118">M411/H411*10/3</f>
        <v>5</v>
      </c>
      <c r="T411" s="91">
        <f t="shared" ref="T411:T416" si="119">O411/H411*10/3</f>
        <v>5</v>
      </c>
      <c r="U411" s="90">
        <f t="shared" ref="U411:U416" si="120">S411+T411</f>
        <v>10</v>
      </c>
      <c r="V411" s="23">
        <v>40</v>
      </c>
      <c r="W411" s="11">
        <v>0</v>
      </c>
      <c r="X411" s="11">
        <v>0</v>
      </c>
      <c r="Y411" s="12">
        <v>5</v>
      </c>
      <c r="Z411" s="27">
        <v>0</v>
      </c>
      <c r="AA411" s="23">
        <v>0</v>
      </c>
      <c r="AB411" s="11">
        <v>0</v>
      </c>
      <c r="AC411" s="11">
        <v>0</v>
      </c>
      <c r="AD411" s="12">
        <v>0</v>
      </c>
      <c r="AE411" s="30">
        <v>0</v>
      </c>
      <c r="AF411" s="63">
        <f t="shared" si="107"/>
        <v>45</v>
      </c>
      <c r="AG411" s="34">
        <f t="shared" si="108"/>
        <v>45</v>
      </c>
      <c r="AH411" s="12">
        <f t="shared" si="109"/>
        <v>0</v>
      </c>
      <c r="AI411" s="75">
        <f t="shared" si="110"/>
        <v>45</v>
      </c>
      <c r="AJ411" s="411"/>
      <c r="AK411" s="96"/>
      <c r="AL411" s="96"/>
      <c r="AM411" s="71"/>
    </row>
    <row r="412" spans="1:39" x14ac:dyDescent="0.2">
      <c r="A412" s="9" t="s">
        <v>586</v>
      </c>
      <c r="B412" s="10" t="s">
        <v>14</v>
      </c>
      <c r="C412" s="10" t="s">
        <v>13</v>
      </c>
      <c r="D412" s="10" t="s">
        <v>755</v>
      </c>
      <c r="E412" s="98" t="s">
        <v>28</v>
      </c>
      <c r="F412" s="10" t="s">
        <v>10</v>
      </c>
      <c r="G412" s="10" t="s">
        <v>11</v>
      </c>
      <c r="H412" s="67">
        <v>1</v>
      </c>
      <c r="I412" s="57">
        <f t="shared" si="116"/>
        <v>159.9</v>
      </c>
      <c r="J412" s="57">
        <f t="shared" si="117"/>
        <v>159.90000000000003</v>
      </c>
      <c r="K412" s="404" t="s">
        <v>12</v>
      </c>
      <c r="L412" s="57">
        <v>1</v>
      </c>
      <c r="M412" s="57">
        <f>3-$Y$398</f>
        <v>2.46</v>
      </c>
      <c r="N412" s="57">
        <v>0</v>
      </c>
      <c r="O412" s="58">
        <v>0</v>
      </c>
      <c r="P412" s="27">
        <v>0</v>
      </c>
      <c r="Q412" s="90">
        <f t="shared" si="102"/>
        <v>8.2000000000000011</v>
      </c>
      <c r="R412" s="91">
        <f t="shared" si="103"/>
        <v>0</v>
      </c>
      <c r="S412" s="392">
        <f t="shared" si="118"/>
        <v>8.2000000000000011</v>
      </c>
      <c r="T412" s="91">
        <f t="shared" si="119"/>
        <v>0</v>
      </c>
      <c r="U412" s="90">
        <f t="shared" si="120"/>
        <v>8.2000000000000011</v>
      </c>
      <c r="V412" s="23">
        <v>30</v>
      </c>
      <c r="W412" s="11">
        <f>V412</f>
        <v>30</v>
      </c>
      <c r="X412" s="11">
        <v>0</v>
      </c>
      <c r="Y412" s="12">
        <v>0</v>
      </c>
      <c r="Z412" s="27">
        <v>0</v>
      </c>
      <c r="AA412" s="23">
        <v>35</v>
      </c>
      <c r="AB412" s="11">
        <f t="shared" ref="AB412:AB423" si="121">AA412</f>
        <v>35</v>
      </c>
      <c r="AC412" s="11">
        <v>0</v>
      </c>
      <c r="AD412" s="12">
        <v>0</v>
      </c>
      <c r="AE412" s="30">
        <v>0</v>
      </c>
      <c r="AF412" s="63">
        <f t="shared" si="107"/>
        <v>159.9</v>
      </c>
      <c r="AG412" s="34">
        <f t="shared" si="108"/>
        <v>73.8</v>
      </c>
      <c r="AH412" s="12">
        <f t="shared" si="109"/>
        <v>86.1</v>
      </c>
      <c r="AI412" s="75">
        <f t="shared" si="110"/>
        <v>159.9</v>
      </c>
      <c r="AJ412" s="411"/>
    </row>
    <row r="413" spans="1:39" x14ac:dyDescent="0.2">
      <c r="A413" s="9" t="s">
        <v>586</v>
      </c>
      <c r="B413" s="10" t="s">
        <v>80</v>
      </c>
      <c r="C413" s="10" t="s">
        <v>13</v>
      </c>
      <c r="D413" s="10" t="s">
        <v>755</v>
      </c>
      <c r="E413" s="98" t="s">
        <v>217</v>
      </c>
      <c r="F413" s="10" t="s">
        <v>10</v>
      </c>
      <c r="G413" s="10" t="s">
        <v>11</v>
      </c>
      <c r="H413" s="67">
        <v>1</v>
      </c>
      <c r="I413" s="57">
        <f t="shared" si="116"/>
        <v>39.36</v>
      </c>
      <c r="J413" s="57">
        <f t="shared" si="117"/>
        <v>39.36</v>
      </c>
      <c r="K413" s="404" t="s">
        <v>12</v>
      </c>
      <c r="L413" s="57">
        <v>1</v>
      </c>
      <c r="M413" s="57">
        <f>3-$Y$398</f>
        <v>2.46</v>
      </c>
      <c r="N413" s="57">
        <v>0</v>
      </c>
      <c r="O413" s="58">
        <v>0</v>
      </c>
      <c r="P413" s="27">
        <v>0</v>
      </c>
      <c r="Q413" s="90">
        <f t="shared" si="102"/>
        <v>8.2000000000000011</v>
      </c>
      <c r="R413" s="91">
        <f t="shared" si="103"/>
        <v>0</v>
      </c>
      <c r="S413" s="392">
        <f t="shared" si="118"/>
        <v>8.2000000000000011</v>
      </c>
      <c r="T413" s="91">
        <f t="shared" si="119"/>
        <v>0</v>
      </c>
      <c r="U413" s="90">
        <f t="shared" si="120"/>
        <v>8.2000000000000011</v>
      </c>
      <c r="V413" s="23">
        <v>6</v>
      </c>
      <c r="W413" s="11">
        <f t="shared" ref="W413:W423" si="122">V413</f>
        <v>6</v>
      </c>
      <c r="X413" s="11">
        <v>0</v>
      </c>
      <c r="Y413" s="12">
        <v>0</v>
      </c>
      <c r="Z413" s="27">
        <v>0</v>
      </c>
      <c r="AA413" s="23">
        <v>10</v>
      </c>
      <c r="AB413" s="11">
        <f t="shared" si="121"/>
        <v>10</v>
      </c>
      <c r="AC413" s="11">
        <v>0</v>
      </c>
      <c r="AD413" s="12">
        <v>0</v>
      </c>
      <c r="AE413" s="30">
        <v>0</v>
      </c>
      <c r="AF413" s="63">
        <f t="shared" si="107"/>
        <v>39.36</v>
      </c>
      <c r="AG413" s="34">
        <f t="shared" si="108"/>
        <v>14.76</v>
      </c>
      <c r="AH413" s="12">
        <f t="shared" si="109"/>
        <v>24.6</v>
      </c>
      <c r="AI413" s="75">
        <f t="shared" si="110"/>
        <v>39.36</v>
      </c>
      <c r="AJ413" s="411"/>
    </row>
    <row r="414" spans="1:39" x14ac:dyDescent="0.2">
      <c r="A414" s="9" t="s">
        <v>586</v>
      </c>
      <c r="B414" s="10" t="s">
        <v>39</v>
      </c>
      <c r="C414" s="10" t="s">
        <v>13</v>
      </c>
      <c r="D414" s="10" t="s">
        <v>755</v>
      </c>
      <c r="E414" s="98" t="s">
        <v>74</v>
      </c>
      <c r="F414" s="10" t="s">
        <v>10</v>
      </c>
      <c r="G414" s="10" t="s">
        <v>11</v>
      </c>
      <c r="H414" s="67">
        <v>1</v>
      </c>
      <c r="I414" s="57">
        <f t="shared" si="116"/>
        <v>44.28</v>
      </c>
      <c r="J414" s="57">
        <f t="shared" si="117"/>
        <v>44.28</v>
      </c>
      <c r="K414" s="404" t="s">
        <v>12</v>
      </c>
      <c r="L414" s="57">
        <v>1</v>
      </c>
      <c r="M414" s="57">
        <f>3-$Y$398</f>
        <v>2.46</v>
      </c>
      <c r="N414" s="57">
        <v>0</v>
      </c>
      <c r="O414" s="58">
        <v>0</v>
      </c>
      <c r="P414" s="27">
        <v>0</v>
      </c>
      <c r="Q414" s="90">
        <f t="shared" si="102"/>
        <v>8.2000000000000011</v>
      </c>
      <c r="R414" s="91">
        <f t="shared" si="103"/>
        <v>0</v>
      </c>
      <c r="S414" s="392">
        <f t="shared" si="118"/>
        <v>8.2000000000000011</v>
      </c>
      <c r="T414" s="91">
        <f t="shared" si="119"/>
        <v>0</v>
      </c>
      <c r="U414" s="90">
        <f t="shared" si="120"/>
        <v>8.2000000000000011</v>
      </c>
      <c r="V414" s="23">
        <v>8</v>
      </c>
      <c r="W414" s="11">
        <f t="shared" si="122"/>
        <v>8</v>
      </c>
      <c r="X414" s="11">
        <v>0</v>
      </c>
      <c r="Y414" s="12">
        <v>0</v>
      </c>
      <c r="Z414" s="27">
        <v>0</v>
      </c>
      <c r="AA414" s="23">
        <v>10</v>
      </c>
      <c r="AB414" s="11">
        <f t="shared" si="121"/>
        <v>10</v>
      </c>
      <c r="AC414" s="11">
        <v>0</v>
      </c>
      <c r="AD414" s="12">
        <v>0</v>
      </c>
      <c r="AE414" s="30">
        <v>0</v>
      </c>
      <c r="AF414" s="63">
        <f t="shared" si="107"/>
        <v>44.28</v>
      </c>
      <c r="AG414" s="34">
        <f t="shared" si="108"/>
        <v>19.68</v>
      </c>
      <c r="AH414" s="12">
        <f t="shared" si="109"/>
        <v>24.6</v>
      </c>
      <c r="AI414" s="75">
        <f t="shared" si="110"/>
        <v>44.28</v>
      </c>
      <c r="AJ414" s="411"/>
    </row>
    <row r="415" spans="1:39" x14ac:dyDescent="0.2">
      <c r="A415" s="9" t="s">
        <v>586</v>
      </c>
      <c r="B415" s="10" t="s">
        <v>85</v>
      </c>
      <c r="C415" s="10" t="s">
        <v>13</v>
      </c>
      <c r="D415" s="10" t="s">
        <v>755</v>
      </c>
      <c r="E415" s="98" t="s">
        <v>147</v>
      </c>
      <c r="F415" s="10" t="s">
        <v>10</v>
      </c>
      <c r="G415" s="10" t="s">
        <v>11</v>
      </c>
      <c r="H415" s="67">
        <v>1</v>
      </c>
      <c r="I415" s="57">
        <f t="shared" si="116"/>
        <v>39.36</v>
      </c>
      <c r="J415" s="57">
        <f t="shared" si="117"/>
        <v>39.36</v>
      </c>
      <c r="K415" s="404" t="s">
        <v>12</v>
      </c>
      <c r="L415" s="57">
        <v>1</v>
      </c>
      <c r="M415" s="57">
        <f>3-$Y$398</f>
        <v>2.46</v>
      </c>
      <c r="N415" s="57">
        <v>0</v>
      </c>
      <c r="O415" s="58">
        <v>0</v>
      </c>
      <c r="P415" s="27">
        <v>0</v>
      </c>
      <c r="Q415" s="90">
        <f t="shared" si="102"/>
        <v>8.2000000000000011</v>
      </c>
      <c r="R415" s="91">
        <f t="shared" si="103"/>
        <v>0</v>
      </c>
      <c r="S415" s="392">
        <f t="shared" si="118"/>
        <v>8.2000000000000011</v>
      </c>
      <c r="T415" s="91">
        <f t="shared" si="119"/>
        <v>0</v>
      </c>
      <c r="U415" s="90">
        <f t="shared" si="120"/>
        <v>8.2000000000000011</v>
      </c>
      <c r="V415" s="23">
        <v>6</v>
      </c>
      <c r="W415" s="11">
        <f t="shared" si="122"/>
        <v>6</v>
      </c>
      <c r="X415" s="11">
        <v>0</v>
      </c>
      <c r="Y415" s="12">
        <v>0</v>
      </c>
      <c r="Z415" s="27">
        <v>0</v>
      </c>
      <c r="AA415" s="23">
        <v>10</v>
      </c>
      <c r="AB415" s="11">
        <f t="shared" si="121"/>
        <v>10</v>
      </c>
      <c r="AC415" s="11">
        <v>0</v>
      </c>
      <c r="AD415" s="12">
        <v>0</v>
      </c>
      <c r="AE415" s="30">
        <v>0</v>
      </c>
      <c r="AF415" s="63">
        <f t="shared" si="107"/>
        <v>39.36</v>
      </c>
      <c r="AG415" s="34">
        <f t="shared" si="108"/>
        <v>14.76</v>
      </c>
      <c r="AH415" s="12">
        <f t="shared" si="109"/>
        <v>24.6</v>
      </c>
      <c r="AI415" s="75">
        <f t="shared" si="110"/>
        <v>39.36</v>
      </c>
      <c r="AJ415" s="411"/>
    </row>
    <row r="416" spans="1:39" x14ac:dyDescent="0.2">
      <c r="A416" s="9" t="s">
        <v>586</v>
      </c>
      <c r="B416" s="10" t="s">
        <v>8</v>
      </c>
      <c r="C416" s="10" t="s">
        <v>13</v>
      </c>
      <c r="D416" s="10" t="s">
        <v>755</v>
      </c>
      <c r="E416" s="98" t="s">
        <v>9</v>
      </c>
      <c r="F416" s="10" t="s">
        <v>10</v>
      </c>
      <c r="G416" s="10" t="s">
        <v>11</v>
      </c>
      <c r="H416" s="67">
        <v>1</v>
      </c>
      <c r="I416" s="57">
        <f t="shared" si="116"/>
        <v>147.6</v>
      </c>
      <c r="J416" s="57">
        <f t="shared" si="117"/>
        <v>147.60000000000002</v>
      </c>
      <c r="K416" s="404" t="s">
        <v>12</v>
      </c>
      <c r="L416" s="57">
        <v>1</v>
      </c>
      <c r="M416" s="57">
        <f>3-$Y$398</f>
        <v>2.46</v>
      </c>
      <c r="N416" s="57">
        <v>0</v>
      </c>
      <c r="O416" s="58">
        <v>0</v>
      </c>
      <c r="P416" s="27">
        <v>0</v>
      </c>
      <c r="Q416" s="90">
        <f t="shared" si="102"/>
        <v>8.2000000000000011</v>
      </c>
      <c r="R416" s="91">
        <f t="shared" si="103"/>
        <v>0</v>
      </c>
      <c r="S416" s="392">
        <f t="shared" si="118"/>
        <v>8.2000000000000011</v>
      </c>
      <c r="T416" s="91">
        <f t="shared" si="119"/>
        <v>0</v>
      </c>
      <c r="U416" s="90">
        <f t="shared" si="120"/>
        <v>8.2000000000000011</v>
      </c>
      <c r="V416" s="23">
        <v>25</v>
      </c>
      <c r="W416" s="11">
        <f t="shared" si="122"/>
        <v>25</v>
      </c>
      <c r="X416" s="11">
        <v>0</v>
      </c>
      <c r="Y416" s="12">
        <v>0</v>
      </c>
      <c r="Z416" s="27">
        <v>0</v>
      </c>
      <c r="AA416" s="186">
        <v>35</v>
      </c>
      <c r="AB416" s="11">
        <f t="shared" si="121"/>
        <v>35</v>
      </c>
      <c r="AC416" s="11">
        <v>0</v>
      </c>
      <c r="AD416" s="12">
        <v>0</v>
      </c>
      <c r="AE416" s="30">
        <v>0</v>
      </c>
      <c r="AF416" s="63">
        <f t="shared" si="107"/>
        <v>147.6</v>
      </c>
      <c r="AG416" s="34">
        <f t="shared" si="108"/>
        <v>61.5</v>
      </c>
      <c r="AH416" s="12">
        <f t="shared" si="109"/>
        <v>86.1</v>
      </c>
      <c r="AI416" s="75">
        <f t="shared" si="110"/>
        <v>147.6</v>
      </c>
      <c r="AJ416" s="411"/>
    </row>
    <row r="417" spans="1:38" x14ac:dyDescent="0.2">
      <c r="A417" s="9" t="s">
        <v>586</v>
      </c>
      <c r="B417" s="10" t="s">
        <v>75</v>
      </c>
      <c r="C417" s="98" t="s">
        <v>23</v>
      </c>
      <c r="D417" s="10" t="s">
        <v>756</v>
      </c>
      <c r="E417" s="98" t="s">
        <v>167</v>
      </c>
      <c r="F417" s="10" t="s">
        <v>168</v>
      </c>
      <c r="G417" s="10" t="s">
        <v>169</v>
      </c>
      <c r="H417" s="67">
        <v>1</v>
      </c>
      <c r="I417" s="57">
        <f t="shared" si="116"/>
        <v>24.6</v>
      </c>
      <c r="J417" s="57">
        <f t="shared" si="117"/>
        <v>24.6</v>
      </c>
      <c r="K417" s="404" t="s">
        <v>12</v>
      </c>
      <c r="L417" s="57">
        <v>1</v>
      </c>
      <c r="M417" s="57">
        <f>3-Y402</f>
        <v>2.46</v>
      </c>
      <c r="N417" s="57"/>
      <c r="O417" s="58">
        <v>0</v>
      </c>
      <c r="P417" s="27"/>
      <c r="Q417" s="90"/>
      <c r="R417" s="91"/>
      <c r="S417" s="392">
        <f t="shared" ref="S417:S423" si="123">M417/H417*10/3</f>
        <v>8.2000000000000011</v>
      </c>
      <c r="T417" s="91">
        <f t="shared" ref="T417:T423" si="124">O417/H417*10/3</f>
        <v>0</v>
      </c>
      <c r="U417" s="90">
        <f t="shared" ref="U417:U423" si="125">S417+T417</f>
        <v>8.2000000000000011</v>
      </c>
      <c r="V417" s="23">
        <v>10</v>
      </c>
      <c r="W417" s="11">
        <f t="shared" si="122"/>
        <v>10</v>
      </c>
      <c r="X417" s="11">
        <v>0</v>
      </c>
      <c r="Y417" s="12">
        <v>0</v>
      </c>
      <c r="Z417" s="27">
        <v>0</v>
      </c>
      <c r="AA417" s="23">
        <v>0</v>
      </c>
      <c r="AB417" s="11">
        <f t="shared" si="121"/>
        <v>0</v>
      </c>
      <c r="AC417" s="11">
        <v>0</v>
      </c>
      <c r="AD417" s="12">
        <v>0</v>
      </c>
      <c r="AE417" s="30">
        <v>0</v>
      </c>
      <c r="AF417" s="63">
        <f t="shared" si="107"/>
        <v>24.6</v>
      </c>
      <c r="AG417" s="34">
        <f t="shared" si="108"/>
        <v>24.6</v>
      </c>
      <c r="AH417" s="12">
        <f t="shared" si="109"/>
        <v>0</v>
      </c>
      <c r="AI417" s="75">
        <f t="shared" si="110"/>
        <v>24.6</v>
      </c>
      <c r="AJ417" s="411"/>
    </row>
    <row r="418" spans="1:38" x14ac:dyDescent="0.2">
      <c r="A418" s="9" t="s">
        <v>586</v>
      </c>
      <c r="B418" s="10" t="s">
        <v>14</v>
      </c>
      <c r="C418" s="10" t="s">
        <v>13</v>
      </c>
      <c r="D418" s="10" t="s">
        <v>781</v>
      </c>
      <c r="E418" s="10" t="s">
        <v>34</v>
      </c>
      <c r="F418" s="10" t="s">
        <v>35</v>
      </c>
      <c r="G418" s="10" t="s">
        <v>36</v>
      </c>
      <c r="H418" s="67">
        <v>0.3333333</v>
      </c>
      <c r="I418" s="57">
        <f t="shared" si="116"/>
        <v>10.35</v>
      </c>
      <c r="J418" s="57">
        <f t="shared" si="117"/>
        <v>10.350000000000001</v>
      </c>
      <c r="K418" s="404" t="s">
        <v>37</v>
      </c>
      <c r="L418" s="57">
        <v>1</v>
      </c>
      <c r="M418" s="172">
        <f>0.5-$Y$399</f>
        <v>0.45</v>
      </c>
      <c r="N418" s="57">
        <v>0</v>
      </c>
      <c r="O418" s="58">
        <v>0</v>
      </c>
      <c r="P418" s="27">
        <v>0</v>
      </c>
      <c r="Q418" s="90">
        <f>M418*10/3/H418</f>
        <v>4.5000004500000452</v>
      </c>
      <c r="R418" s="91">
        <f>O418*10/3/H418</f>
        <v>0</v>
      </c>
      <c r="S418" s="392">
        <f t="shared" si="123"/>
        <v>4.5000004500000452</v>
      </c>
      <c r="T418" s="91">
        <f t="shared" si="124"/>
        <v>0</v>
      </c>
      <c r="U418" s="90">
        <f t="shared" si="125"/>
        <v>4.5000004500000452</v>
      </c>
      <c r="V418" s="23">
        <v>0</v>
      </c>
      <c r="W418" s="11">
        <f t="shared" si="122"/>
        <v>0</v>
      </c>
      <c r="X418" s="11">
        <v>0</v>
      </c>
      <c r="Y418" s="12">
        <v>0</v>
      </c>
      <c r="Z418" s="27">
        <v>0</v>
      </c>
      <c r="AA418" s="23">
        <v>23</v>
      </c>
      <c r="AB418" s="11">
        <f t="shared" si="121"/>
        <v>23</v>
      </c>
      <c r="AC418" s="11">
        <v>0</v>
      </c>
      <c r="AD418" s="12">
        <v>0</v>
      </c>
      <c r="AE418" s="30">
        <v>0</v>
      </c>
      <c r="AF418" s="63">
        <f t="shared" si="107"/>
        <v>10.35</v>
      </c>
      <c r="AG418" s="34">
        <f t="shared" si="108"/>
        <v>0</v>
      </c>
      <c r="AH418" s="12">
        <f t="shared" si="109"/>
        <v>10.35</v>
      </c>
      <c r="AI418" s="75">
        <f t="shared" si="110"/>
        <v>10.35</v>
      </c>
      <c r="AJ418" s="411"/>
    </row>
    <row r="419" spans="1:38" x14ac:dyDescent="0.2">
      <c r="A419" s="9" t="s">
        <v>586</v>
      </c>
      <c r="B419" s="10" t="s">
        <v>80</v>
      </c>
      <c r="C419" s="10" t="s">
        <v>13</v>
      </c>
      <c r="D419" s="10" t="s">
        <v>781</v>
      </c>
      <c r="E419" s="10" t="s">
        <v>34</v>
      </c>
      <c r="F419" s="10" t="s">
        <v>35</v>
      </c>
      <c r="G419" s="10" t="s">
        <v>36</v>
      </c>
      <c r="H419" s="67">
        <v>0.3333333</v>
      </c>
      <c r="I419" s="57">
        <f t="shared" si="116"/>
        <v>4.95</v>
      </c>
      <c r="J419" s="57">
        <f t="shared" si="117"/>
        <v>4.9499999999999993</v>
      </c>
      <c r="K419" s="404" t="s">
        <v>37</v>
      </c>
      <c r="L419" s="57">
        <v>1</v>
      </c>
      <c r="M419" s="172">
        <f t="shared" ref="M419:M423" si="126">0.5-$Y$399</f>
        <v>0.45</v>
      </c>
      <c r="N419" s="57"/>
      <c r="O419" s="58">
        <v>0</v>
      </c>
      <c r="P419" s="27"/>
      <c r="Q419" s="90"/>
      <c r="R419" s="91"/>
      <c r="S419" s="392">
        <f t="shared" si="123"/>
        <v>4.5000004500000452</v>
      </c>
      <c r="T419" s="91">
        <f t="shared" si="124"/>
        <v>0</v>
      </c>
      <c r="U419" s="90">
        <f t="shared" si="125"/>
        <v>4.5000004500000452</v>
      </c>
      <c r="V419" s="23">
        <v>0</v>
      </c>
      <c r="W419" s="11">
        <f t="shared" si="122"/>
        <v>0</v>
      </c>
      <c r="X419" s="11">
        <v>0</v>
      </c>
      <c r="Y419" s="12">
        <v>0</v>
      </c>
      <c r="Z419" s="27">
        <v>0</v>
      </c>
      <c r="AA419" s="23">
        <v>11</v>
      </c>
      <c r="AB419" s="11">
        <f t="shared" si="121"/>
        <v>11</v>
      </c>
      <c r="AC419" s="11">
        <v>0</v>
      </c>
      <c r="AD419" s="12">
        <v>0</v>
      </c>
      <c r="AE419" s="30">
        <v>0</v>
      </c>
      <c r="AF419" s="63">
        <f t="shared" si="107"/>
        <v>4.95</v>
      </c>
      <c r="AG419" s="34">
        <f t="shared" si="108"/>
        <v>0</v>
      </c>
      <c r="AH419" s="12">
        <f t="shared" si="109"/>
        <v>4.95</v>
      </c>
      <c r="AI419" s="75">
        <f t="shared" si="110"/>
        <v>4.95</v>
      </c>
      <c r="AJ419" s="411"/>
    </row>
    <row r="420" spans="1:38" x14ac:dyDescent="0.2">
      <c r="A420" s="9" t="s">
        <v>586</v>
      </c>
      <c r="B420" s="10" t="s">
        <v>39</v>
      </c>
      <c r="C420" s="10" t="s">
        <v>13</v>
      </c>
      <c r="D420" s="10" t="s">
        <v>781</v>
      </c>
      <c r="E420" s="10" t="s">
        <v>34</v>
      </c>
      <c r="F420" s="10" t="s">
        <v>35</v>
      </c>
      <c r="G420" s="10" t="s">
        <v>36</v>
      </c>
      <c r="H420" s="67">
        <v>0.3333333</v>
      </c>
      <c r="I420" s="57">
        <f t="shared" si="116"/>
        <v>5.4</v>
      </c>
      <c r="J420" s="57">
        <f t="shared" si="117"/>
        <v>5.4</v>
      </c>
      <c r="K420" s="404" t="s">
        <v>37</v>
      </c>
      <c r="L420" s="57">
        <v>1</v>
      </c>
      <c r="M420" s="172">
        <f t="shared" si="126"/>
        <v>0.45</v>
      </c>
      <c r="N420" s="57"/>
      <c r="O420" s="58">
        <v>0</v>
      </c>
      <c r="P420" s="27"/>
      <c r="Q420" s="90"/>
      <c r="R420" s="91"/>
      <c r="S420" s="392">
        <f t="shared" si="123"/>
        <v>4.5000004500000452</v>
      </c>
      <c r="T420" s="91">
        <f t="shared" si="124"/>
        <v>0</v>
      </c>
      <c r="U420" s="90">
        <f t="shared" si="125"/>
        <v>4.5000004500000452</v>
      </c>
      <c r="V420" s="23">
        <v>0</v>
      </c>
      <c r="W420" s="11">
        <f t="shared" si="122"/>
        <v>0</v>
      </c>
      <c r="X420" s="11">
        <v>0</v>
      </c>
      <c r="Y420" s="12">
        <v>0</v>
      </c>
      <c r="Z420" s="27">
        <v>0</v>
      </c>
      <c r="AA420" s="23">
        <v>12</v>
      </c>
      <c r="AB420" s="11">
        <f t="shared" si="121"/>
        <v>12</v>
      </c>
      <c r="AC420" s="11">
        <v>0</v>
      </c>
      <c r="AD420" s="12">
        <v>0</v>
      </c>
      <c r="AE420" s="30">
        <v>0</v>
      </c>
      <c r="AF420" s="63">
        <f t="shared" si="107"/>
        <v>5.4</v>
      </c>
      <c r="AG420" s="34">
        <f t="shared" si="108"/>
        <v>0</v>
      </c>
      <c r="AH420" s="12">
        <f t="shared" si="109"/>
        <v>5.4</v>
      </c>
      <c r="AI420" s="75">
        <f t="shared" si="110"/>
        <v>5.4</v>
      </c>
      <c r="AJ420" s="411"/>
    </row>
    <row r="421" spans="1:38" x14ac:dyDescent="0.2">
      <c r="A421" s="9" t="s">
        <v>586</v>
      </c>
      <c r="B421" s="10" t="s">
        <v>85</v>
      </c>
      <c r="C421" s="10" t="s">
        <v>13</v>
      </c>
      <c r="D421" s="10" t="s">
        <v>781</v>
      </c>
      <c r="E421" s="10" t="s">
        <v>34</v>
      </c>
      <c r="F421" s="10" t="s">
        <v>35</v>
      </c>
      <c r="G421" s="10" t="s">
        <v>36</v>
      </c>
      <c r="H421" s="67">
        <v>0.3333333</v>
      </c>
      <c r="I421" s="57">
        <f t="shared" si="116"/>
        <v>4.05</v>
      </c>
      <c r="J421" s="57">
        <f t="shared" si="117"/>
        <v>4.0500000000000007</v>
      </c>
      <c r="K421" s="404" t="s">
        <v>37</v>
      </c>
      <c r="L421" s="57">
        <v>1</v>
      </c>
      <c r="M421" s="172">
        <f t="shared" si="126"/>
        <v>0.45</v>
      </c>
      <c r="N421" s="57"/>
      <c r="O421" s="58">
        <v>0</v>
      </c>
      <c r="P421" s="27"/>
      <c r="Q421" s="90"/>
      <c r="R421" s="91"/>
      <c r="S421" s="392">
        <f t="shared" si="123"/>
        <v>4.5000004500000452</v>
      </c>
      <c r="T421" s="91">
        <f t="shared" si="124"/>
        <v>0</v>
      </c>
      <c r="U421" s="90">
        <f t="shared" si="125"/>
        <v>4.5000004500000452</v>
      </c>
      <c r="V421" s="23">
        <v>0</v>
      </c>
      <c r="W421" s="11">
        <f t="shared" si="122"/>
        <v>0</v>
      </c>
      <c r="X421" s="11">
        <v>0</v>
      </c>
      <c r="Y421" s="12">
        <v>0</v>
      </c>
      <c r="Z421" s="27">
        <v>0</v>
      </c>
      <c r="AA421" s="23">
        <v>9</v>
      </c>
      <c r="AB421" s="11">
        <f t="shared" si="121"/>
        <v>9</v>
      </c>
      <c r="AC421" s="11">
        <v>0</v>
      </c>
      <c r="AD421" s="12">
        <v>0</v>
      </c>
      <c r="AE421" s="30">
        <v>0</v>
      </c>
      <c r="AF421" s="63">
        <f t="shared" si="107"/>
        <v>4.05</v>
      </c>
      <c r="AG421" s="34">
        <f t="shared" si="108"/>
        <v>0</v>
      </c>
      <c r="AH421" s="12">
        <f t="shared" si="109"/>
        <v>4.05</v>
      </c>
      <c r="AI421" s="75">
        <f t="shared" si="110"/>
        <v>4.05</v>
      </c>
      <c r="AJ421" s="411"/>
    </row>
    <row r="422" spans="1:38" x14ac:dyDescent="0.2">
      <c r="A422" s="9" t="s">
        <v>586</v>
      </c>
      <c r="B422" s="10" t="s">
        <v>8</v>
      </c>
      <c r="C422" s="10" t="s">
        <v>13</v>
      </c>
      <c r="D422" s="10" t="s">
        <v>781</v>
      </c>
      <c r="E422" s="10" t="s">
        <v>34</v>
      </c>
      <c r="F422" s="10" t="s">
        <v>35</v>
      </c>
      <c r="G422" s="10" t="s">
        <v>36</v>
      </c>
      <c r="H422" s="67">
        <v>0.3333333</v>
      </c>
      <c r="I422" s="57">
        <f t="shared" si="116"/>
        <v>14.4</v>
      </c>
      <c r="J422" s="57">
        <f t="shared" si="117"/>
        <v>14.399999999999999</v>
      </c>
      <c r="K422" s="404" t="s">
        <v>37</v>
      </c>
      <c r="L422" s="57">
        <v>1</v>
      </c>
      <c r="M422" s="172">
        <f t="shared" si="126"/>
        <v>0.45</v>
      </c>
      <c r="N422" s="57"/>
      <c r="O422" s="58">
        <v>0</v>
      </c>
      <c r="P422" s="27"/>
      <c r="Q422" s="90"/>
      <c r="R422" s="91"/>
      <c r="S422" s="392">
        <f t="shared" si="123"/>
        <v>4.5000004500000452</v>
      </c>
      <c r="T422" s="91">
        <f t="shared" si="124"/>
        <v>0</v>
      </c>
      <c r="U422" s="90">
        <f t="shared" si="125"/>
        <v>4.5000004500000452</v>
      </c>
      <c r="V422" s="23">
        <v>0</v>
      </c>
      <c r="W422" s="11">
        <f t="shared" si="122"/>
        <v>0</v>
      </c>
      <c r="X422" s="11">
        <v>0</v>
      </c>
      <c r="Y422" s="12">
        <v>0</v>
      </c>
      <c r="Z422" s="27">
        <v>0</v>
      </c>
      <c r="AA422" s="23">
        <v>32</v>
      </c>
      <c r="AB422" s="11">
        <f t="shared" si="121"/>
        <v>32</v>
      </c>
      <c r="AC422" s="11">
        <v>0</v>
      </c>
      <c r="AD422" s="12">
        <v>0</v>
      </c>
      <c r="AE422" s="30">
        <v>0</v>
      </c>
      <c r="AF422" s="63">
        <f t="shared" si="107"/>
        <v>14.4</v>
      </c>
      <c r="AG422" s="34">
        <f t="shared" si="108"/>
        <v>0</v>
      </c>
      <c r="AH422" s="12">
        <f t="shared" si="109"/>
        <v>14.4</v>
      </c>
      <c r="AI422" s="75">
        <f t="shared" si="110"/>
        <v>14.4</v>
      </c>
      <c r="AJ422" s="411"/>
    </row>
    <row r="423" spans="1:38" x14ac:dyDescent="0.2">
      <c r="A423" s="9" t="s">
        <v>586</v>
      </c>
      <c r="B423" s="10" t="s">
        <v>75</v>
      </c>
      <c r="C423" s="98" t="s">
        <v>23</v>
      </c>
      <c r="D423" s="10" t="s">
        <v>781</v>
      </c>
      <c r="E423" s="10" t="s">
        <v>34</v>
      </c>
      <c r="F423" s="10" t="s">
        <v>35</v>
      </c>
      <c r="G423" s="10" t="s">
        <v>36</v>
      </c>
      <c r="H423" s="67">
        <v>0.3333333</v>
      </c>
      <c r="I423" s="57">
        <f t="shared" si="116"/>
        <v>2.25</v>
      </c>
      <c r="J423" s="57">
        <f t="shared" si="117"/>
        <v>2.25</v>
      </c>
      <c r="K423" s="404" t="s">
        <v>37</v>
      </c>
      <c r="L423" s="57">
        <v>1</v>
      </c>
      <c r="M423" s="172">
        <f t="shared" si="126"/>
        <v>0.45</v>
      </c>
      <c r="N423" s="57">
        <v>0</v>
      </c>
      <c r="O423" s="58">
        <v>0</v>
      </c>
      <c r="P423" s="27">
        <v>0</v>
      </c>
      <c r="Q423" s="90">
        <f>M423*10/3/H423</f>
        <v>4.5000004500000452</v>
      </c>
      <c r="R423" s="91">
        <f>O423*10/3/H423</f>
        <v>0</v>
      </c>
      <c r="S423" s="392">
        <f t="shared" si="123"/>
        <v>4.5000004500000452</v>
      </c>
      <c r="T423" s="91">
        <f t="shared" si="124"/>
        <v>0</v>
      </c>
      <c r="U423" s="90">
        <f t="shared" si="125"/>
        <v>4.5000004500000452</v>
      </c>
      <c r="V423" s="23">
        <v>5</v>
      </c>
      <c r="W423" s="11">
        <f t="shared" si="122"/>
        <v>5</v>
      </c>
      <c r="X423" s="11">
        <v>0</v>
      </c>
      <c r="Y423" s="12">
        <v>0</v>
      </c>
      <c r="Z423" s="27">
        <v>0</v>
      </c>
      <c r="AA423" s="23">
        <v>0</v>
      </c>
      <c r="AB423" s="11">
        <f t="shared" si="121"/>
        <v>0</v>
      </c>
      <c r="AC423" s="11">
        <v>0</v>
      </c>
      <c r="AD423" s="12">
        <v>0</v>
      </c>
      <c r="AE423" s="30">
        <v>0</v>
      </c>
      <c r="AF423" s="63">
        <f t="shared" si="107"/>
        <v>2.25</v>
      </c>
      <c r="AG423" s="34">
        <f t="shared" si="108"/>
        <v>2.25</v>
      </c>
      <c r="AH423" s="12">
        <f t="shared" si="109"/>
        <v>0</v>
      </c>
      <c r="AI423" s="75">
        <f t="shared" si="110"/>
        <v>2.25</v>
      </c>
      <c r="AJ423" s="411"/>
    </row>
    <row r="424" spans="1:38" x14ac:dyDescent="0.2">
      <c r="A424" s="9"/>
      <c r="B424" s="10"/>
      <c r="C424" s="98"/>
      <c r="D424" s="98"/>
      <c r="E424" s="10"/>
      <c r="F424" s="10"/>
      <c r="G424" s="10"/>
      <c r="H424" s="67"/>
      <c r="I424" s="404"/>
      <c r="J424" s="404"/>
      <c r="K424" s="404"/>
      <c r="L424" s="57"/>
      <c r="M424" s="57"/>
      <c r="N424" s="57"/>
      <c r="O424" s="58"/>
      <c r="P424" s="27"/>
      <c r="Q424" s="90"/>
      <c r="R424" s="91"/>
      <c r="S424" s="90"/>
      <c r="T424" s="90"/>
      <c r="U424" s="90"/>
      <c r="V424" s="23"/>
      <c r="W424" s="11"/>
      <c r="X424" s="11"/>
      <c r="Y424" s="12"/>
      <c r="Z424" s="27"/>
      <c r="AA424" s="23"/>
      <c r="AB424" s="11"/>
      <c r="AC424" s="11"/>
      <c r="AD424" s="12"/>
      <c r="AE424" s="30"/>
      <c r="AF424" s="63"/>
      <c r="AG424" s="34"/>
      <c r="AH424" s="12"/>
      <c r="AI424" s="75"/>
      <c r="AJ424" s="411"/>
    </row>
    <row r="425" spans="1:38" x14ac:dyDescent="0.2">
      <c r="AH425" s="6" t="s">
        <v>578</v>
      </c>
      <c r="AI425" s="125">
        <f>SUM(AI409:AI423)</f>
        <v>595.5</v>
      </c>
      <c r="AJ425" s="412"/>
    </row>
    <row r="429" spans="1:38" s="440" customFormat="1" x14ac:dyDescent="0.2">
      <c r="A429" s="421" t="s">
        <v>122</v>
      </c>
      <c r="B429" s="422" t="s">
        <v>75</v>
      </c>
      <c r="C429" s="422" t="s">
        <v>23</v>
      </c>
      <c r="D429" s="422" t="s">
        <v>781</v>
      </c>
      <c r="E429" s="422" t="s">
        <v>774</v>
      </c>
      <c r="F429" s="422" t="s">
        <v>803</v>
      </c>
      <c r="G429" s="422" t="s">
        <v>802</v>
      </c>
      <c r="H429" s="423">
        <v>5</v>
      </c>
      <c r="I429" s="424">
        <f t="shared" ref="I429" si="127">AI429</f>
        <v>9</v>
      </c>
      <c r="J429" s="424">
        <f t="shared" ref="J429" si="128">(((W429+AB429)*S429+(Y429+AD429)*T429)*H429/10)*3</f>
        <v>9</v>
      </c>
      <c r="K429" s="425" t="s">
        <v>33</v>
      </c>
      <c r="L429" s="424">
        <v>0.5</v>
      </c>
      <c r="M429" s="424">
        <f>(9+$AL$28)*L429</f>
        <v>6.75</v>
      </c>
      <c r="N429" s="424">
        <v>0</v>
      </c>
      <c r="O429" s="426">
        <f>4.5*L429</f>
        <v>2.25</v>
      </c>
      <c r="P429" s="427">
        <v>0</v>
      </c>
      <c r="Q429" s="428">
        <f t="shared" ref="Q429" si="129">M429*10/3/H429</f>
        <v>4.5</v>
      </c>
      <c r="R429" s="429">
        <f t="shared" ref="R429" si="130">O429*10/3/H429</f>
        <v>1.5</v>
      </c>
      <c r="S429" s="430">
        <f t="shared" ref="S429" si="131">M429/H429*10/3</f>
        <v>4.5</v>
      </c>
      <c r="T429" s="429">
        <f t="shared" ref="T429" si="132">O429/H429*10/3</f>
        <v>1.5</v>
      </c>
      <c r="U429" s="428">
        <f t="shared" ref="U429" si="133">S429+T429</f>
        <v>6</v>
      </c>
      <c r="V429" s="431">
        <v>12</v>
      </c>
      <c r="W429" s="432">
        <v>1</v>
      </c>
      <c r="X429" s="432">
        <v>0</v>
      </c>
      <c r="Y429" s="433">
        <v>1</v>
      </c>
      <c r="Z429" s="427">
        <v>0</v>
      </c>
      <c r="AA429" s="431">
        <v>0</v>
      </c>
      <c r="AB429" s="432">
        <v>0</v>
      </c>
      <c r="AC429" s="432">
        <v>0</v>
      </c>
      <c r="AD429" s="433">
        <v>0</v>
      </c>
      <c r="AE429" s="434">
        <v>0</v>
      </c>
      <c r="AF429" s="435">
        <f t="shared" ref="AF429" si="134">M429*(W429+AB429)+O429*(Y429+AD429)</f>
        <v>9</v>
      </c>
      <c r="AG429" s="436">
        <f t="shared" ref="AG429" si="135">M429*W429+O429*Y429</f>
        <v>9</v>
      </c>
      <c r="AH429" s="433">
        <f t="shared" ref="AH429" si="136">M429*AB429+O429*AD429</f>
        <v>0</v>
      </c>
      <c r="AI429" s="437">
        <f t="shared" ref="AI429" si="137">AF429</f>
        <v>9</v>
      </c>
      <c r="AJ429" s="438"/>
      <c r="AK429" s="439"/>
      <c r="AL429" s="81"/>
    </row>
    <row r="432" spans="1:38" s="440" customFormat="1" x14ac:dyDescent="0.2">
      <c r="A432" s="421" t="s">
        <v>334</v>
      </c>
      <c r="B432" s="422" t="s">
        <v>650</v>
      </c>
      <c r="C432" s="422" t="s">
        <v>48</v>
      </c>
      <c r="D432" s="422" t="s">
        <v>780</v>
      </c>
      <c r="E432" s="422" t="s">
        <v>764</v>
      </c>
      <c r="F432" s="422" t="s">
        <v>679</v>
      </c>
      <c r="G432" s="422" t="s">
        <v>676</v>
      </c>
      <c r="H432" s="423">
        <v>5</v>
      </c>
      <c r="I432" s="424">
        <f t="shared" ref="I432:I454" si="138">AI432</f>
        <v>4.5</v>
      </c>
      <c r="J432" s="424">
        <f t="shared" ref="J432:J454" si="139">(((W432+AB432)*S432+(Y432+AD432)*T432)*H432/10)*3</f>
        <v>4.5</v>
      </c>
      <c r="K432" s="425" t="s">
        <v>675</v>
      </c>
      <c r="L432" s="424">
        <v>0.5</v>
      </c>
      <c r="M432" s="424">
        <f t="shared" ref="M432:M437" si="140">9*L432</f>
        <v>4.5</v>
      </c>
      <c r="N432" s="424">
        <v>0</v>
      </c>
      <c r="O432" s="426">
        <v>0</v>
      </c>
      <c r="P432" s="427">
        <v>0</v>
      </c>
      <c r="Q432" s="428">
        <f t="shared" ref="Q432" si="141">M432*10/3/H432</f>
        <v>3</v>
      </c>
      <c r="R432" s="429">
        <f t="shared" ref="R432" si="142">O432*10/3/H432</f>
        <v>0</v>
      </c>
      <c r="S432" s="430">
        <f t="shared" ref="S432:S454" si="143">M432/H432*10/3</f>
        <v>3</v>
      </c>
      <c r="T432" s="429">
        <f t="shared" ref="T432:T454" si="144">O432/H432*10/3</f>
        <v>0</v>
      </c>
      <c r="U432" s="428">
        <f t="shared" ref="U432:U454" si="145">S432+T432</f>
        <v>3</v>
      </c>
      <c r="V432" s="431">
        <v>18</v>
      </c>
      <c r="W432" s="432">
        <v>1</v>
      </c>
      <c r="X432" s="432">
        <v>0</v>
      </c>
      <c r="Y432" s="433">
        <v>0</v>
      </c>
      <c r="Z432" s="427">
        <v>0</v>
      </c>
      <c r="AA432" s="431">
        <v>0</v>
      </c>
      <c r="AB432" s="432">
        <v>0</v>
      </c>
      <c r="AC432" s="432">
        <v>0</v>
      </c>
      <c r="AD432" s="433">
        <v>0</v>
      </c>
      <c r="AE432" s="434">
        <v>0</v>
      </c>
      <c r="AF432" s="435">
        <f t="shared" ref="AF432:AF454" si="146">M432*(W432+AB432)+O432*(Y432+AD432)</f>
        <v>4.5</v>
      </c>
      <c r="AG432" s="436">
        <f t="shared" ref="AG432:AG454" si="147">M432*W432+O432*Y432</f>
        <v>4.5</v>
      </c>
      <c r="AH432" s="433">
        <f t="shared" ref="AH432:AH454" si="148">M432*AB432+O432*AD432</f>
        <v>0</v>
      </c>
      <c r="AI432" s="437">
        <f t="shared" ref="AI432:AI454" si="149">AF432</f>
        <v>4.5</v>
      </c>
      <c r="AJ432" s="442"/>
      <c r="AK432" s="439"/>
      <c r="AL432" s="81"/>
    </row>
    <row r="433" spans="1:38" s="440" customFormat="1" x14ac:dyDescent="0.2">
      <c r="A433" s="421" t="s">
        <v>581</v>
      </c>
      <c r="B433" s="422" t="s">
        <v>650</v>
      </c>
      <c r="C433" s="441" t="s">
        <v>48</v>
      </c>
      <c r="D433" s="422" t="s">
        <v>780</v>
      </c>
      <c r="E433" s="422" t="s">
        <v>764</v>
      </c>
      <c r="F433" s="422" t="s">
        <v>679</v>
      </c>
      <c r="G433" s="422" t="s">
        <v>676</v>
      </c>
      <c r="H433" s="423">
        <v>5</v>
      </c>
      <c r="I433" s="424">
        <f t="shared" si="138"/>
        <v>4.5</v>
      </c>
      <c r="J433" s="424">
        <f t="shared" si="139"/>
        <v>4.5</v>
      </c>
      <c r="K433" s="425" t="s">
        <v>675</v>
      </c>
      <c r="L433" s="424">
        <v>0.5</v>
      </c>
      <c r="M433" s="424">
        <f t="shared" si="140"/>
        <v>4.5</v>
      </c>
      <c r="N433" s="424"/>
      <c r="O433" s="426">
        <v>0</v>
      </c>
      <c r="P433" s="427"/>
      <c r="Q433" s="428"/>
      <c r="R433" s="429"/>
      <c r="S433" s="430">
        <f t="shared" si="143"/>
        <v>3</v>
      </c>
      <c r="T433" s="429">
        <f t="shared" si="144"/>
        <v>0</v>
      </c>
      <c r="U433" s="428">
        <f t="shared" si="145"/>
        <v>3</v>
      </c>
      <c r="V433" s="431">
        <v>18</v>
      </c>
      <c r="W433" s="432">
        <v>1</v>
      </c>
      <c r="X433" s="432"/>
      <c r="Y433" s="433">
        <v>0</v>
      </c>
      <c r="Z433" s="427"/>
      <c r="AA433" s="431">
        <v>0</v>
      </c>
      <c r="AB433" s="432">
        <v>0</v>
      </c>
      <c r="AC433" s="432"/>
      <c r="AD433" s="433">
        <v>0</v>
      </c>
      <c r="AE433" s="434">
        <v>0</v>
      </c>
      <c r="AF433" s="435">
        <f t="shared" si="146"/>
        <v>4.5</v>
      </c>
      <c r="AG433" s="436">
        <f t="shared" si="147"/>
        <v>4.5</v>
      </c>
      <c r="AH433" s="433">
        <f t="shared" si="148"/>
        <v>0</v>
      </c>
      <c r="AI433" s="437">
        <f t="shared" si="149"/>
        <v>4.5</v>
      </c>
      <c r="AJ433" s="442"/>
      <c r="AK433" s="439"/>
      <c r="AL433" s="81"/>
    </row>
    <row r="434" spans="1:38" s="440" customFormat="1" x14ac:dyDescent="0.2">
      <c r="A434" s="421" t="s">
        <v>334</v>
      </c>
      <c r="B434" s="422" t="s">
        <v>650</v>
      </c>
      <c r="C434" s="441" t="s">
        <v>48</v>
      </c>
      <c r="D434" s="422" t="s">
        <v>780</v>
      </c>
      <c r="E434" s="422" t="s">
        <v>765</v>
      </c>
      <c r="F434" s="422" t="s">
        <v>678</v>
      </c>
      <c r="G434" s="422" t="s">
        <v>677</v>
      </c>
      <c r="H434" s="423">
        <v>5</v>
      </c>
      <c r="I434" s="424">
        <f t="shared" si="138"/>
        <v>4.5</v>
      </c>
      <c r="J434" s="424">
        <f t="shared" si="139"/>
        <v>4.5</v>
      </c>
      <c r="K434" s="425" t="s">
        <v>675</v>
      </c>
      <c r="L434" s="424">
        <v>0.5</v>
      </c>
      <c r="M434" s="424">
        <f t="shared" si="140"/>
        <v>4.5</v>
      </c>
      <c r="N434" s="424"/>
      <c r="O434" s="426">
        <v>0</v>
      </c>
      <c r="P434" s="427"/>
      <c r="Q434" s="428"/>
      <c r="R434" s="429"/>
      <c r="S434" s="430">
        <f t="shared" si="143"/>
        <v>3</v>
      </c>
      <c r="T434" s="429">
        <f t="shared" si="144"/>
        <v>0</v>
      </c>
      <c r="U434" s="428">
        <f t="shared" si="145"/>
        <v>3</v>
      </c>
      <c r="V434" s="431">
        <v>18</v>
      </c>
      <c r="W434" s="432">
        <v>1</v>
      </c>
      <c r="X434" s="432"/>
      <c r="Y434" s="433">
        <v>0</v>
      </c>
      <c r="Z434" s="427"/>
      <c r="AA434" s="431">
        <v>0</v>
      </c>
      <c r="AB434" s="432">
        <v>0</v>
      </c>
      <c r="AC434" s="432"/>
      <c r="AD434" s="433">
        <v>0</v>
      </c>
      <c r="AE434" s="434">
        <v>0</v>
      </c>
      <c r="AF434" s="435">
        <f t="shared" si="146"/>
        <v>4.5</v>
      </c>
      <c r="AG434" s="436">
        <f t="shared" si="147"/>
        <v>4.5</v>
      </c>
      <c r="AH434" s="433">
        <f t="shared" si="148"/>
        <v>0</v>
      </c>
      <c r="AI434" s="437">
        <f t="shared" si="149"/>
        <v>4.5</v>
      </c>
      <c r="AJ434" s="442"/>
      <c r="AK434" s="439"/>
      <c r="AL434" s="81"/>
    </row>
    <row r="435" spans="1:38" s="440" customFormat="1" x14ac:dyDescent="0.2">
      <c r="A435" s="421" t="s">
        <v>581</v>
      </c>
      <c r="B435" s="422" t="s">
        <v>650</v>
      </c>
      <c r="C435" s="441" t="s">
        <v>48</v>
      </c>
      <c r="D435" s="422" t="s">
        <v>780</v>
      </c>
      <c r="E435" s="422" t="s">
        <v>765</v>
      </c>
      <c r="F435" s="422" t="s">
        <v>678</v>
      </c>
      <c r="G435" s="422" t="s">
        <v>677</v>
      </c>
      <c r="H435" s="423">
        <v>5</v>
      </c>
      <c r="I435" s="424">
        <f t="shared" si="138"/>
        <v>4.5</v>
      </c>
      <c r="J435" s="424">
        <f t="shared" si="139"/>
        <v>4.5</v>
      </c>
      <c r="K435" s="425" t="s">
        <v>675</v>
      </c>
      <c r="L435" s="424">
        <v>0.5</v>
      </c>
      <c r="M435" s="424">
        <f t="shared" si="140"/>
        <v>4.5</v>
      </c>
      <c r="N435" s="424"/>
      <c r="O435" s="426">
        <v>0</v>
      </c>
      <c r="P435" s="427"/>
      <c r="Q435" s="428"/>
      <c r="R435" s="429"/>
      <c r="S435" s="430">
        <f t="shared" si="143"/>
        <v>3</v>
      </c>
      <c r="T435" s="429">
        <f t="shared" si="144"/>
        <v>0</v>
      </c>
      <c r="U435" s="428">
        <f t="shared" si="145"/>
        <v>3</v>
      </c>
      <c r="V435" s="431">
        <v>18</v>
      </c>
      <c r="W435" s="432">
        <v>1</v>
      </c>
      <c r="X435" s="432"/>
      <c r="Y435" s="433">
        <v>0</v>
      </c>
      <c r="Z435" s="427"/>
      <c r="AA435" s="431">
        <v>0</v>
      </c>
      <c r="AB435" s="432">
        <v>0</v>
      </c>
      <c r="AC435" s="432"/>
      <c r="AD435" s="433">
        <v>0</v>
      </c>
      <c r="AE435" s="434">
        <v>0</v>
      </c>
      <c r="AF435" s="435">
        <f t="shared" si="146"/>
        <v>4.5</v>
      </c>
      <c r="AG435" s="436">
        <f t="shared" si="147"/>
        <v>4.5</v>
      </c>
      <c r="AH435" s="433">
        <f t="shared" si="148"/>
        <v>0</v>
      </c>
      <c r="AI435" s="437">
        <f t="shared" si="149"/>
        <v>4.5</v>
      </c>
      <c r="AJ435" s="442"/>
      <c r="AK435" s="439"/>
      <c r="AL435" s="81"/>
    </row>
    <row r="436" spans="1:38" s="440" customFormat="1" x14ac:dyDescent="0.2">
      <c r="A436" s="421" t="s">
        <v>334</v>
      </c>
      <c r="B436" s="422" t="s">
        <v>650</v>
      </c>
      <c r="C436" s="441" t="s">
        <v>48</v>
      </c>
      <c r="D436" s="422" t="s">
        <v>780</v>
      </c>
      <c r="E436" s="422" t="s">
        <v>766</v>
      </c>
      <c r="F436" s="422" t="s">
        <v>681</v>
      </c>
      <c r="G436" s="422" t="s">
        <v>680</v>
      </c>
      <c r="H436" s="423">
        <v>5</v>
      </c>
      <c r="I436" s="424">
        <f t="shared" si="138"/>
        <v>4.5</v>
      </c>
      <c r="J436" s="424">
        <f t="shared" si="139"/>
        <v>4.5</v>
      </c>
      <c r="K436" s="425" t="s">
        <v>675</v>
      </c>
      <c r="L436" s="424">
        <v>0.5</v>
      </c>
      <c r="M436" s="424">
        <f t="shared" si="140"/>
        <v>4.5</v>
      </c>
      <c r="N436" s="424"/>
      <c r="O436" s="426">
        <v>0</v>
      </c>
      <c r="P436" s="427"/>
      <c r="Q436" s="428"/>
      <c r="R436" s="429"/>
      <c r="S436" s="430">
        <f t="shared" si="143"/>
        <v>3</v>
      </c>
      <c r="T436" s="429">
        <f t="shared" si="144"/>
        <v>0</v>
      </c>
      <c r="U436" s="428">
        <f t="shared" si="145"/>
        <v>3</v>
      </c>
      <c r="V436" s="431">
        <v>18</v>
      </c>
      <c r="W436" s="432">
        <v>1</v>
      </c>
      <c r="X436" s="432"/>
      <c r="Y436" s="433">
        <v>0</v>
      </c>
      <c r="Z436" s="427"/>
      <c r="AA436" s="431">
        <v>0</v>
      </c>
      <c r="AB436" s="432">
        <v>0</v>
      </c>
      <c r="AC436" s="432"/>
      <c r="AD436" s="433">
        <v>0</v>
      </c>
      <c r="AE436" s="434">
        <v>0</v>
      </c>
      <c r="AF436" s="435">
        <f t="shared" si="146"/>
        <v>4.5</v>
      </c>
      <c r="AG436" s="436">
        <f t="shared" si="147"/>
        <v>4.5</v>
      </c>
      <c r="AH436" s="433">
        <f t="shared" si="148"/>
        <v>0</v>
      </c>
      <c r="AI436" s="437">
        <f t="shared" si="149"/>
        <v>4.5</v>
      </c>
      <c r="AJ436" s="442"/>
      <c r="AK436" s="439"/>
      <c r="AL436" s="81"/>
    </row>
    <row r="437" spans="1:38" s="440" customFormat="1" x14ac:dyDescent="0.2">
      <c r="A437" s="421" t="s">
        <v>581</v>
      </c>
      <c r="B437" s="422" t="s">
        <v>650</v>
      </c>
      <c r="C437" s="441" t="s">
        <v>48</v>
      </c>
      <c r="D437" s="422" t="s">
        <v>780</v>
      </c>
      <c r="E437" s="422" t="s">
        <v>766</v>
      </c>
      <c r="F437" s="422" t="s">
        <v>681</v>
      </c>
      <c r="G437" s="422" t="s">
        <v>680</v>
      </c>
      <c r="H437" s="423">
        <v>5</v>
      </c>
      <c r="I437" s="424">
        <f t="shared" si="138"/>
        <v>4.5</v>
      </c>
      <c r="J437" s="424">
        <f t="shared" si="139"/>
        <v>4.5</v>
      </c>
      <c r="K437" s="425" t="s">
        <v>675</v>
      </c>
      <c r="L437" s="424">
        <v>0.5</v>
      </c>
      <c r="M437" s="424">
        <f t="shared" si="140"/>
        <v>4.5</v>
      </c>
      <c r="N437" s="424"/>
      <c r="O437" s="426">
        <v>0</v>
      </c>
      <c r="P437" s="427"/>
      <c r="Q437" s="428"/>
      <c r="R437" s="429"/>
      <c r="S437" s="430">
        <f t="shared" si="143"/>
        <v>3</v>
      </c>
      <c r="T437" s="429">
        <f t="shared" si="144"/>
        <v>0</v>
      </c>
      <c r="U437" s="428">
        <f t="shared" si="145"/>
        <v>3</v>
      </c>
      <c r="V437" s="431">
        <v>18</v>
      </c>
      <c r="W437" s="432">
        <v>1</v>
      </c>
      <c r="X437" s="432"/>
      <c r="Y437" s="433">
        <v>0</v>
      </c>
      <c r="Z437" s="427"/>
      <c r="AA437" s="431">
        <v>0</v>
      </c>
      <c r="AB437" s="432">
        <v>0</v>
      </c>
      <c r="AC437" s="432"/>
      <c r="AD437" s="433">
        <v>0</v>
      </c>
      <c r="AE437" s="434">
        <v>0</v>
      </c>
      <c r="AF437" s="435">
        <f t="shared" si="146"/>
        <v>4.5</v>
      </c>
      <c r="AG437" s="436">
        <f t="shared" si="147"/>
        <v>4.5</v>
      </c>
      <c r="AH437" s="433">
        <f t="shared" si="148"/>
        <v>0</v>
      </c>
      <c r="AI437" s="437">
        <f t="shared" si="149"/>
        <v>4.5</v>
      </c>
      <c r="AJ437" s="442"/>
      <c r="AK437" s="439"/>
      <c r="AL437" s="81"/>
    </row>
    <row r="438" spans="1:38" s="440" customFormat="1" x14ac:dyDescent="0.2">
      <c r="A438" s="421" t="s">
        <v>122</v>
      </c>
      <c r="B438" s="422" t="s">
        <v>650</v>
      </c>
      <c r="C438" s="441" t="s">
        <v>48</v>
      </c>
      <c r="D438" s="422" t="s">
        <v>780</v>
      </c>
      <c r="E438" s="422" t="s">
        <v>767</v>
      </c>
      <c r="F438" s="422" t="s">
        <v>683</v>
      </c>
      <c r="G438" s="422" t="s">
        <v>682</v>
      </c>
      <c r="H438" s="423">
        <v>5</v>
      </c>
      <c r="I438" s="424">
        <f t="shared" si="138"/>
        <v>10.5</v>
      </c>
      <c r="J438" s="424">
        <f t="shared" si="139"/>
        <v>10.5</v>
      </c>
      <c r="K438" s="425" t="s">
        <v>18</v>
      </c>
      <c r="L438" s="424">
        <f>14/15</f>
        <v>0.93333333333333335</v>
      </c>
      <c r="M438" s="424">
        <f t="shared" ref="M438:M448" si="150">11.25*L438</f>
        <v>10.5</v>
      </c>
      <c r="N438" s="424"/>
      <c r="O438" s="426">
        <v>0</v>
      </c>
      <c r="P438" s="427"/>
      <c r="Q438" s="428"/>
      <c r="R438" s="429"/>
      <c r="S438" s="430">
        <f t="shared" si="143"/>
        <v>7</v>
      </c>
      <c r="T438" s="429">
        <f t="shared" si="144"/>
        <v>0</v>
      </c>
      <c r="U438" s="428">
        <f t="shared" si="145"/>
        <v>7</v>
      </c>
      <c r="V438" s="431">
        <v>18</v>
      </c>
      <c r="W438" s="432">
        <v>1</v>
      </c>
      <c r="X438" s="432"/>
      <c r="Y438" s="433">
        <v>0</v>
      </c>
      <c r="Z438" s="427"/>
      <c r="AA438" s="431">
        <v>0</v>
      </c>
      <c r="AB438" s="432">
        <v>0</v>
      </c>
      <c r="AC438" s="432"/>
      <c r="AD438" s="433">
        <v>0</v>
      </c>
      <c r="AE438" s="434">
        <v>0</v>
      </c>
      <c r="AF438" s="435">
        <f t="shared" si="146"/>
        <v>10.5</v>
      </c>
      <c r="AG438" s="436">
        <f t="shared" si="147"/>
        <v>10.5</v>
      </c>
      <c r="AH438" s="433">
        <f t="shared" si="148"/>
        <v>0</v>
      </c>
      <c r="AI438" s="437">
        <f t="shared" si="149"/>
        <v>10.5</v>
      </c>
      <c r="AJ438" s="442"/>
      <c r="AK438" s="439"/>
      <c r="AL438" s="81"/>
    </row>
    <row r="439" spans="1:38" s="440" customFormat="1" x14ac:dyDescent="0.2">
      <c r="A439" s="421" t="s">
        <v>492</v>
      </c>
      <c r="B439" s="422" t="s">
        <v>650</v>
      </c>
      <c r="C439" s="441" t="s">
        <v>48</v>
      </c>
      <c r="D439" s="422" t="s">
        <v>780</v>
      </c>
      <c r="E439" s="422" t="s">
        <v>767</v>
      </c>
      <c r="F439" s="422" t="s">
        <v>683</v>
      </c>
      <c r="G439" s="422" t="s">
        <v>682</v>
      </c>
      <c r="H439" s="423">
        <v>5</v>
      </c>
      <c r="I439" s="424">
        <f t="shared" si="138"/>
        <v>0.75</v>
      </c>
      <c r="J439" s="424">
        <f t="shared" si="139"/>
        <v>0.75</v>
      </c>
      <c r="K439" s="425" t="s">
        <v>18</v>
      </c>
      <c r="L439" s="424">
        <v>6.6666666666666666E-2</v>
      </c>
      <c r="M439" s="424">
        <f t="shared" si="150"/>
        <v>0.75</v>
      </c>
      <c r="N439" s="424"/>
      <c r="O439" s="426">
        <v>0</v>
      </c>
      <c r="P439" s="427"/>
      <c r="Q439" s="428"/>
      <c r="R439" s="429"/>
      <c r="S439" s="430">
        <f t="shared" si="143"/>
        <v>0.5</v>
      </c>
      <c r="T439" s="429">
        <f t="shared" si="144"/>
        <v>0</v>
      </c>
      <c r="U439" s="428">
        <f t="shared" si="145"/>
        <v>0.5</v>
      </c>
      <c r="V439" s="431">
        <v>18</v>
      </c>
      <c r="W439" s="432">
        <v>1</v>
      </c>
      <c r="X439" s="432"/>
      <c r="Y439" s="433">
        <v>0</v>
      </c>
      <c r="Z439" s="427"/>
      <c r="AA439" s="431">
        <v>0</v>
      </c>
      <c r="AB439" s="432">
        <v>0</v>
      </c>
      <c r="AC439" s="432"/>
      <c r="AD439" s="433">
        <v>0</v>
      </c>
      <c r="AE439" s="434">
        <v>0</v>
      </c>
      <c r="AF439" s="435">
        <f t="shared" si="146"/>
        <v>0.75</v>
      </c>
      <c r="AG439" s="436">
        <f t="shared" si="147"/>
        <v>0.75</v>
      </c>
      <c r="AH439" s="433">
        <f t="shared" si="148"/>
        <v>0</v>
      </c>
      <c r="AI439" s="437">
        <f t="shared" si="149"/>
        <v>0.75</v>
      </c>
      <c r="AJ439" s="442"/>
      <c r="AK439" s="439"/>
      <c r="AL439" s="81"/>
    </row>
    <row r="440" spans="1:38" s="440" customFormat="1" x14ac:dyDescent="0.2">
      <c r="A440" s="421" t="s">
        <v>334</v>
      </c>
      <c r="B440" s="422" t="s">
        <v>650</v>
      </c>
      <c r="C440" s="441" t="s">
        <v>19</v>
      </c>
      <c r="D440" s="422" t="s">
        <v>780</v>
      </c>
      <c r="E440" s="422" t="s">
        <v>768</v>
      </c>
      <c r="F440" s="422" t="s">
        <v>691</v>
      </c>
      <c r="G440" s="422" t="s">
        <v>690</v>
      </c>
      <c r="H440" s="423">
        <v>5</v>
      </c>
      <c r="I440" s="424">
        <f t="shared" si="138"/>
        <v>11.25</v>
      </c>
      <c r="J440" s="424">
        <f t="shared" si="139"/>
        <v>11.25</v>
      </c>
      <c r="K440" s="425" t="s">
        <v>18</v>
      </c>
      <c r="L440" s="424">
        <v>1</v>
      </c>
      <c r="M440" s="424">
        <f t="shared" si="150"/>
        <v>11.25</v>
      </c>
      <c r="N440" s="424"/>
      <c r="O440" s="426">
        <v>0</v>
      </c>
      <c r="P440" s="427"/>
      <c r="Q440" s="428"/>
      <c r="R440" s="429"/>
      <c r="S440" s="430">
        <f t="shared" si="143"/>
        <v>7.5</v>
      </c>
      <c r="T440" s="429">
        <f t="shared" si="144"/>
        <v>0</v>
      </c>
      <c r="U440" s="428">
        <f t="shared" si="145"/>
        <v>7.5</v>
      </c>
      <c r="V440" s="431">
        <v>0</v>
      </c>
      <c r="W440" s="432">
        <v>0</v>
      </c>
      <c r="X440" s="432"/>
      <c r="Y440" s="433">
        <v>0</v>
      </c>
      <c r="Z440" s="427"/>
      <c r="AA440" s="431">
        <v>18</v>
      </c>
      <c r="AB440" s="432">
        <v>1</v>
      </c>
      <c r="AC440" s="432"/>
      <c r="AD440" s="433">
        <v>0</v>
      </c>
      <c r="AE440" s="434">
        <v>0</v>
      </c>
      <c r="AF440" s="435">
        <f t="shared" si="146"/>
        <v>11.25</v>
      </c>
      <c r="AG440" s="436">
        <f t="shared" si="147"/>
        <v>0</v>
      </c>
      <c r="AH440" s="433">
        <f t="shared" si="148"/>
        <v>11.25</v>
      </c>
      <c r="AI440" s="437">
        <f t="shared" si="149"/>
        <v>11.25</v>
      </c>
      <c r="AJ440" s="442"/>
      <c r="AK440" s="439"/>
      <c r="AL440" s="81"/>
    </row>
    <row r="441" spans="1:38" s="440" customFormat="1" x14ac:dyDescent="0.2">
      <c r="A441" s="421" t="s">
        <v>38</v>
      </c>
      <c r="B441" s="422" t="s">
        <v>650</v>
      </c>
      <c r="C441" s="441" t="s">
        <v>48</v>
      </c>
      <c r="D441" s="422" t="s">
        <v>780</v>
      </c>
      <c r="E441" s="422" t="s">
        <v>769</v>
      </c>
      <c r="F441" s="422" t="s">
        <v>685</v>
      </c>
      <c r="G441" s="422" t="s">
        <v>684</v>
      </c>
      <c r="H441" s="423">
        <v>5</v>
      </c>
      <c r="I441" s="424">
        <f t="shared" si="138"/>
        <v>11.25</v>
      </c>
      <c r="J441" s="424">
        <f t="shared" si="139"/>
        <v>11.25</v>
      </c>
      <c r="K441" s="425" t="s">
        <v>18</v>
      </c>
      <c r="L441" s="424">
        <v>1</v>
      </c>
      <c r="M441" s="424">
        <f t="shared" si="150"/>
        <v>11.25</v>
      </c>
      <c r="N441" s="424"/>
      <c r="O441" s="426">
        <v>0</v>
      </c>
      <c r="P441" s="427"/>
      <c r="Q441" s="428"/>
      <c r="R441" s="429"/>
      <c r="S441" s="430">
        <f t="shared" si="143"/>
        <v>7.5</v>
      </c>
      <c r="T441" s="429">
        <f t="shared" si="144"/>
        <v>0</v>
      </c>
      <c r="U441" s="428">
        <f t="shared" si="145"/>
        <v>7.5</v>
      </c>
      <c r="V441" s="431">
        <v>18</v>
      </c>
      <c r="W441" s="432">
        <v>1</v>
      </c>
      <c r="X441" s="432"/>
      <c r="Y441" s="433">
        <v>0</v>
      </c>
      <c r="Z441" s="427"/>
      <c r="AA441" s="431">
        <v>0</v>
      </c>
      <c r="AB441" s="432">
        <v>0</v>
      </c>
      <c r="AC441" s="432"/>
      <c r="AD441" s="433">
        <v>0</v>
      </c>
      <c r="AE441" s="434">
        <v>0</v>
      </c>
      <c r="AF441" s="435">
        <f t="shared" si="146"/>
        <v>11.25</v>
      </c>
      <c r="AG441" s="436">
        <f t="shared" si="147"/>
        <v>11.25</v>
      </c>
      <c r="AH441" s="433">
        <f t="shared" si="148"/>
        <v>0</v>
      </c>
      <c r="AI441" s="437">
        <f t="shared" si="149"/>
        <v>11.25</v>
      </c>
      <c r="AJ441" s="442"/>
      <c r="AK441" s="439"/>
      <c r="AL441" s="81"/>
    </row>
    <row r="442" spans="1:38" s="440" customFormat="1" x14ac:dyDescent="0.2">
      <c r="A442" s="421" t="s">
        <v>79</v>
      </c>
      <c r="B442" s="422" t="s">
        <v>650</v>
      </c>
      <c r="C442" s="441" t="s">
        <v>19</v>
      </c>
      <c r="D442" s="422" t="s">
        <v>780</v>
      </c>
      <c r="E442" s="422" t="s">
        <v>771</v>
      </c>
      <c r="F442" s="422" t="s">
        <v>687</v>
      </c>
      <c r="G442" s="422" t="s">
        <v>686</v>
      </c>
      <c r="H442" s="423">
        <v>5</v>
      </c>
      <c r="I442" s="424">
        <f t="shared" si="138"/>
        <v>3.75</v>
      </c>
      <c r="J442" s="424">
        <f t="shared" si="139"/>
        <v>3.75</v>
      </c>
      <c r="K442" s="425" t="s">
        <v>18</v>
      </c>
      <c r="L442" s="424">
        <f>1/3</f>
        <v>0.33333333333333331</v>
      </c>
      <c r="M442" s="424">
        <f t="shared" si="150"/>
        <v>3.75</v>
      </c>
      <c r="N442" s="424"/>
      <c r="O442" s="426">
        <v>0</v>
      </c>
      <c r="P442" s="427"/>
      <c r="Q442" s="428"/>
      <c r="R442" s="429"/>
      <c r="S442" s="430">
        <f t="shared" si="143"/>
        <v>2.5</v>
      </c>
      <c r="T442" s="429">
        <f t="shared" si="144"/>
        <v>0</v>
      </c>
      <c r="U442" s="428">
        <f t="shared" si="145"/>
        <v>2.5</v>
      </c>
      <c r="V442" s="431">
        <v>0</v>
      </c>
      <c r="W442" s="432">
        <v>0</v>
      </c>
      <c r="X442" s="432"/>
      <c r="Y442" s="433">
        <v>0</v>
      </c>
      <c r="Z442" s="427"/>
      <c r="AA442" s="431">
        <v>18</v>
      </c>
      <c r="AB442" s="432">
        <v>1</v>
      </c>
      <c r="AC442" s="432"/>
      <c r="AD442" s="433">
        <v>0</v>
      </c>
      <c r="AE442" s="434">
        <v>0</v>
      </c>
      <c r="AF442" s="435">
        <f t="shared" si="146"/>
        <v>3.75</v>
      </c>
      <c r="AG442" s="436">
        <f t="shared" si="147"/>
        <v>0</v>
      </c>
      <c r="AH442" s="433">
        <f t="shared" si="148"/>
        <v>3.75</v>
      </c>
      <c r="AI442" s="437">
        <f t="shared" si="149"/>
        <v>3.75</v>
      </c>
      <c r="AJ442" s="442"/>
      <c r="AK442" s="439"/>
      <c r="AL442" s="81"/>
    </row>
    <row r="443" spans="1:38" s="440" customFormat="1" x14ac:dyDescent="0.2">
      <c r="A443" s="421" t="s">
        <v>409</v>
      </c>
      <c r="B443" s="422" t="s">
        <v>650</v>
      </c>
      <c r="C443" s="441" t="s">
        <v>19</v>
      </c>
      <c r="D443" s="422" t="s">
        <v>780</v>
      </c>
      <c r="E443" s="422" t="s">
        <v>771</v>
      </c>
      <c r="F443" s="422" t="s">
        <v>687</v>
      </c>
      <c r="G443" s="422" t="s">
        <v>686</v>
      </c>
      <c r="H443" s="423">
        <v>5</v>
      </c>
      <c r="I443" s="424">
        <f t="shared" si="138"/>
        <v>3.75</v>
      </c>
      <c r="J443" s="424">
        <f t="shared" si="139"/>
        <v>3.75</v>
      </c>
      <c r="K443" s="425" t="s">
        <v>18</v>
      </c>
      <c r="L443" s="424">
        <f>1/3</f>
        <v>0.33333333333333331</v>
      </c>
      <c r="M443" s="424">
        <f t="shared" si="150"/>
        <v>3.75</v>
      </c>
      <c r="N443" s="424"/>
      <c r="O443" s="426">
        <v>0</v>
      </c>
      <c r="P443" s="427"/>
      <c r="Q443" s="428"/>
      <c r="R443" s="429"/>
      <c r="S443" s="430">
        <f t="shared" si="143"/>
        <v>2.5</v>
      </c>
      <c r="T443" s="429">
        <f t="shared" si="144"/>
        <v>0</v>
      </c>
      <c r="U443" s="428">
        <f t="shared" si="145"/>
        <v>2.5</v>
      </c>
      <c r="V443" s="431">
        <v>0</v>
      </c>
      <c r="W443" s="432">
        <v>0</v>
      </c>
      <c r="X443" s="432"/>
      <c r="Y443" s="433">
        <v>0</v>
      </c>
      <c r="Z443" s="427"/>
      <c r="AA443" s="431">
        <v>18</v>
      </c>
      <c r="AB443" s="432">
        <v>1</v>
      </c>
      <c r="AC443" s="432"/>
      <c r="AD443" s="433">
        <v>0</v>
      </c>
      <c r="AE443" s="434">
        <v>0</v>
      </c>
      <c r="AF443" s="435">
        <f t="shared" si="146"/>
        <v>3.75</v>
      </c>
      <c r="AG443" s="436">
        <f t="shared" si="147"/>
        <v>0</v>
      </c>
      <c r="AH443" s="433">
        <f t="shared" si="148"/>
        <v>3.75</v>
      </c>
      <c r="AI443" s="437">
        <f t="shared" si="149"/>
        <v>3.75</v>
      </c>
      <c r="AJ443" s="442"/>
      <c r="AK443" s="439"/>
      <c r="AL443" s="81"/>
    </row>
    <row r="444" spans="1:38" s="440" customFormat="1" x14ac:dyDescent="0.2">
      <c r="A444" s="421" t="s">
        <v>581</v>
      </c>
      <c r="B444" s="422" t="s">
        <v>650</v>
      </c>
      <c r="C444" s="441" t="s">
        <v>19</v>
      </c>
      <c r="D444" s="422" t="s">
        <v>780</v>
      </c>
      <c r="E444" s="422" t="s">
        <v>771</v>
      </c>
      <c r="F444" s="422" t="s">
        <v>687</v>
      </c>
      <c r="G444" s="422" t="s">
        <v>686</v>
      </c>
      <c r="H444" s="423">
        <v>5</v>
      </c>
      <c r="I444" s="424">
        <f t="shared" si="138"/>
        <v>3.75</v>
      </c>
      <c r="J444" s="424">
        <f t="shared" si="139"/>
        <v>3.75</v>
      </c>
      <c r="K444" s="425" t="s">
        <v>18</v>
      </c>
      <c r="L444" s="424">
        <f>1/3</f>
        <v>0.33333333333333331</v>
      </c>
      <c r="M444" s="424">
        <f t="shared" si="150"/>
        <v>3.75</v>
      </c>
      <c r="N444" s="424"/>
      <c r="O444" s="426">
        <v>0</v>
      </c>
      <c r="P444" s="427"/>
      <c r="Q444" s="428"/>
      <c r="R444" s="429"/>
      <c r="S444" s="430">
        <f t="shared" si="143"/>
        <v>2.5</v>
      </c>
      <c r="T444" s="429">
        <f t="shared" si="144"/>
        <v>0</v>
      </c>
      <c r="U444" s="428">
        <f t="shared" si="145"/>
        <v>2.5</v>
      </c>
      <c r="V444" s="431">
        <v>0</v>
      </c>
      <c r="W444" s="432">
        <v>0</v>
      </c>
      <c r="X444" s="432"/>
      <c r="Y444" s="433">
        <v>0</v>
      </c>
      <c r="Z444" s="427"/>
      <c r="AA444" s="431">
        <v>18</v>
      </c>
      <c r="AB444" s="432">
        <v>1</v>
      </c>
      <c r="AC444" s="432"/>
      <c r="AD444" s="433">
        <v>0</v>
      </c>
      <c r="AE444" s="434">
        <v>0</v>
      </c>
      <c r="AF444" s="435">
        <f t="shared" si="146"/>
        <v>3.75</v>
      </c>
      <c r="AG444" s="436">
        <f t="shared" si="147"/>
        <v>0</v>
      </c>
      <c r="AH444" s="433">
        <f t="shared" si="148"/>
        <v>3.75</v>
      </c>
      <c r="AI444" s="437">
        <f t="shared" si="149"/>
        <v>3.75</v>
      </c>
      <c r="AJ444" s="442"/>
      <c r="AK444" s="439"/>
      <c r="AL444" s="81"/>
    </row>
    <row r="445" spans="1:38" s="440" customFormat="1" x14ac:dyDescent="0.2">
      <c r="A445" s="421" t="s">
        <v>334</v>
      </c>
      <c r="B445" s="422" t="s">
        <v>650</v>
      </c>
      <c r="C445" s="441" t="s">
        <v>48</v>
      </c>
      <c r="D445" s="422" t="s">
        <v>780</v>
      </c>
      <c r="E445" s="422" t="s">
        <v>770</v>
      </c>
      <c r="F445" s="422" t="s">
        <v>689</v>
      </c>
      <c r="G445" s="422" t="s">
        <v>688</v>
      </c>
      <c r="H445" s="423">
        <v>5</v>
      </c>
      <c r="I445" s="424">
        <f t="shared" si="138"/>
        <v>7.5</v>
      </c>
      <c r="J445" s="424">
        <f t="shared" si="139"/>
        <v>7.5</v>
      </c>
      <c r="K445" s="425" t="s">
        <v>18</v>
      </c>
      <c r="L445" s="424">
        <f>2/3</f>
        <v>0.66666666666666663</v>
      </c>
      <c r="M445" s="424">
        <f t="shared" si="150"/>
        <v>7.5</v>
      </c>
      <c r="N445" s="424"/>
      <c r="O445" s="426">
        <v>0</v>
      </c>
      <c r="P445" s="427"/>
      <c r="Q445" s="428"/>
      <c r="R445" s="429"/>
      <c r="S445" s="430">
        <f t="shared" si="143"/>
        <v>5</v>
      </c>
      <c r="T445" s="429">
        <f t="shared" si="144"/>
        <v>0</v>
      </c>
      <c r="U445" s="428">
        <f t="shared" si="145"/>
        <v>5</v>
      </c>
      <c r="V445" s="431">
        <v>18</v>
      </c>
      <c r="W445" s="432">
        <v>1</v>
      </c>
      <c r="X445" s="432"/>
      <c r="Y445" s="433">
        <v>0</v>
      </c>
      <c r="Z445" s="427"/>
      <c r="AA445" s="431">
        <v>0</v>
      </c>
      <c r="AB445" s="432">
        <v>0</v>
      </c>
      <c r="AC445" s="432"/>
      <c r="AD445" s="433">
        <v>0</v>
      </c>
      <c r="AE445" s="434">
        <v>0</v>
      </c>
      <c r="AF445" s="435">
        <f t="shared" si="146"/>
        <v>7.5</v>
      </c>
      <c r="AG445" s="436">
        <f t="shared" si="147"/>
        <v>7.5</v>
      </c>
      <c r="AH445" s="433">
        <f t="shared" si="148"/>
        <v>0</v>
      </c>
      <c r="AI445" s="437">
        <f t="shared" si="149"/>
        <v>7.5</v>
      </c>
      <c r="AJ445" s="442"/>
      <c r="AK445" s="439"/>
      <c r="AL445" s="81"/>
    </row>
    <row r="446" spans="1:38" s="440" customFormat="1" x14ac:dyDescent="0.2">
      <c r="A446" s="421" t="s">
        <v>581</v>
      </c>
      <c r="B446" s="422" t="s">
        <v>650</v>
      </c>
      <c r="C446" s="441" t="s">
        <v>48</v>
      </c>
      <c r="D446" s="422" t="s">
        <v>780</v>
      </c>
      <c r="E446" s="422" t="s">
        <v>770</v>
      </c>
      <c r="F446" s="422" t="s">
        <v>689</v>
      </c>
      <c r="G446" s="422" t="s">
        <v>688</v>
      </c>
      <c r="H446" s="423">
        <v>5</v>
      </c>
      <c r="I446" s="424">
        <f t="shared" si="138"/>
        <v>3.75</v>
      </c>
      <c r="J446" s="424">
        <f t="shared" si="139"/>
        <v>3.75</v>
      </c>
      <c r="K446" s="425" t="s">
        <v>18</v>
      </c>
      <c r="L446" s="424">
        <f>1/3</f>
        <v>0.33333333333333331</v>
      </c>
      <c r="M446" s="424">
        <f t="shared" si="150"/>
        <v>3.75</v>
      </c>
      <c r="N446" s="424"/>
      <c r="O446" s="426">
        <v>0</v>
      </c>
      <c r="P446" s="427"/>
      <c r="Q446" s="428"/>
      <c r="R446" s="429"/>
      <c r="S446" s="430">
        <f t="shared" si="143"/>
        <v>2.5</v>
      </c>
      <c r="T446" s="429">
        <f t="shared" si="144"/>
        <v>0</v>
      </c>
      <c r="U446" s="428">
        <f t="shared" si="145"/>
        <v>2.5</v>
      </c>
      <c r="V446" s="431">
        <v>18</v>
      </c>
      <c r="W446" s="432">
        <v>1</v>
      </c>
      <c r="X446" s="432"/>
      <c r="Y446" s="433">
        <v>0</v>
      </c>
      <c r="Z446" s="427"/>
      <c r="AA446" s="431">
        <v>0</v>
      </c>
      <c r="AB446" s="432">
        <v>0</v>
      </c>
      <c r="AC446" s="432"/>
      <c r="AD446" s="433">
        <v>0</v>
      </c>
      <c r="AE446" s="434">
        <v>0</v>
      </c>
      <c r="AF446" s="435">
        <f t="shared" si="146"/>
        <v>3.75</v>
      </c>
      <c r="AG446" s="436">
        <f t="shared" si="147"/>
        <v>3.75</v>
      </c>
      <c r="AH446" s="433">
        <f t="shared" si="148"/>
        <v>0</v>
      </c>
      <c r="AI446" s="437">
        <f t="shared" si="149"/>
        <v>3.75</v>
      </c>
      <c r="AJ446" s="442"/>
      <c r="AK446" s="439"/>
      <c r="AL446" s="81"/>
    </row>
    <row r="447" spans="1:38" s="440" customFormat="1" x14ac:dyDescent="0.2">
      <c r="A447" s="421" t="s">
        <v>334</v>
      </c>
      <c r="B447" s="422" t="s">
        <v>650</v>
      </c>
      <c r="C447" s="441" t="s">
        <v>19</v>
      </c>
      <c r="D447" s="422" t="s">
        <v>780</v>
      </c>
      <c r="E447" s="422" t="s">
        <v>772</v>
      </c>
      <c r="F447" s="422" t="s">
        <v>693</v>
      </c>
      <c r="G447" s="422" t="s">
        <v>692</v>
      </c>
      <c r="H447" s="423">
        <v>5</v>
      </c>
      <c r="I447" s="424">
        <f t="shared" si="138"/>
        <v>7.5</v>
      </c>
      <c r="J447" s="424">
        <f t="shared" si="139"/>
        <v>7.5</v>
      </c>
      <c r="K447" s="425" t="s">
        <v>18</v>
      </c>
      <c r="L447" s="424">
        <f>2/3</f>
        <v>0.66666666666666663</v>
      </c>
      <c r="M447" s="424">
        <f t="shared" si="150"/>
        <v>7.5</v>
      </c>
      <c r="N447" s="424"/>
      <c r="O447" s="426">
        <v>0</v>
      </c>
      <c r="P447" s="427"/>
      <c r="Q447" s="428"/>
      <c r="R447" s="429"/>
      <c r="S447" s="430">
        <f t="shared" si="143"/>
        <v>5</v>
      </c>
      <c r="T447" s="429">
        <f t="shared" si="144"/>
        <v>0</v>
      </c>
      <c r="U447" s="428">
        <f t="shared" si="145"/>
        <v>5</v>
      </c>
      <c r="V447" s="431">
        <v>0</v>
      </c>
      <c r="W447" s="432">
        <v>0</v>
      </c>
      <c r="X447" s="432"/>
      <c r="Y447" s="433">
        <v>0</v>
      </c>
      <c r="Z447" s="427"/>
      <c r="AA447" s="431">
        <v>18</v>
      </c>
      <c r="AB447" s="432">
        <v>1</v>
      </c>
      <c r="AC447" s="432"/>
      <c r="AD447" s="433">
        <v>0</v>
      </c>
      <c r="AE447" s="434">
        <v>0</v>
      </c>
      <c r="AF447" s="435">
        <f t="shared" si="146"/>
        <v>7.5</v>
      </c>
      <c r="AG447" s="436">
        <f t="shared" si="147"/>
        <v>0</v>
      </c>
      <c r="AH447" s="433">
        <f t="shared" si="148"/>
        <v>7.5</v>
      </c>
      <c r="AI447" s="437">
        <f t="shared" si="149"/>
        <v>7.5</v>
      </c>
      <c r="AJ447" s="442"/>
      <c r="AK447" s="439"/>
      <c r="AL447" s="81"/>
    </row>
    <row r="448" spans="1:38" s="440" customFormat="1" x14ac:dyDescent="0.2">
      <c r="A448" s="421" t="s">
        <v>581</v>
      </c>
      <c r="B448" s="422" t="s">
        <v>650</v>
      </c>
      <c r="C448" s="441" t="s">
        <v>19</v>
      </c>
      <c r="D448" s="422" t="s">
        <v>780</v>
      </c>
      <c r="E448" s="422" t="s">
        <v>772</v>
      </c>
      <c r="F448" s="422" t="s">
        <v>693</v>
      </c>
      <c r="G448" s="422" t="s">
        <v>692</v>
      </c>
      <c r="H448" s="423">
        <v>5</v>
      </c>
      <c r="I448" s="424">
        <f t="shared" si="138"/>
        <v>3.75</v>
      </c>
      <c r="J448" s="424">
        <f t="shared" si="139"/>
        <v>3.75</v>
      </c>
      <c r="K448" s="425" t="s">
        <v>18</v>
      </c>
      <c r="L448" s="424">
        <f>1/3</f>
        <v>0.33333333333333331</v>
      </c>
      <c r="M448" s="424">
        <f t="shared" si="150"/>
        <v>3.75</v>
      </c>
      <c r="N448" s="424"/>
      <c r="O448" s="426">
        <v>0</v>
      </c>
      <c r="P448" s="427"/>
      <c r="Q448" s="428"/>
      <c r="R448" s="429"/>
      <c r="S448" s="430">
        <f t="shared" si="143"/>
        <v>2.5</v>
      </c>
      <c r="T448" s="429">
        <f t="shared" si="144"/>
        <v>0</v>
      </c>
      <c r="U448" s="428">
        <f t="shared" si="145"/>
        <v>2.5</v>
      </c>
      <c r="V448" s="431">
        <v>0</v>
      </c>
      <c r="W448" s="432">
        <v>0</v>
      </c>
      <c r="X448" s="432"/>
      <c r="Y448" s="433">
        <v>0</v>
      </c>
      <c r="Z448" s="427"/>
      <c r="AA448" s="431">
        <v>18</v>
      </c>
      <c r="AB448" s="432">
        <v>1</v>
      </c>
      <c r="AC448" s="432"/>
      <c r="AD448" s="433">
        <v>0</v>
      </c>
      <c r="AE448" s="434">
        <v>0</v>
      </c>
      <c r="AF448" s="435">
        <f t="shared" si="146"/>
        <v>3.75</v>
      </c>
      <c r="AG448" s="436">
        <f t="shared" si="147"/>
        <v>0</v>
      </c>
      <c r="AH448" s="433">
        <f t="shared" si="148"/>
        <v>3.75</v>
      </c>
      <c r="AI448" s="437">
        <f t="shared" si="149"/>
        <v>3.75</v>
      </c>
      <c r="AJ448" s="442"/>
      <c r="AK448" s="439"/>
      <c r="AL448" s="81"/>
    </row>
    <row r="449" spans="1:38" s="440" customFormat="1" x14ac:dyDescent="0.2">
      <c r="A449" s="421" t="s">
        <v>79</v>
      </c>
      <c r="B449" s="422" t="s">
        <v>650</v>
      </c>
      <c r="C449" s="441" t="s">
        <v>19</v>
      </c>
      <c r="D449" s="422" t="s">
        <v>756</v>
      </c>
      <c r="E449" s="422" t="s">
        <v>773</v>
      </c>
      <c r="F449" s="422" t="s">
        <v>168</v>
      </c>
      <c r="G449" s="422" t="s">
        <v>169</v>
      </c>
      <c r="H449" s="423">
        <v>1</v>
      </c>
      <c r="I449" s="424">
        <f t="shared" si="138"/>
        <v>4.1666666666666661</v>
      </c>
      <c r="J449" s="424">
        <f t="shared" si="139"/>
        <v>4.1666666666666661</v>
      </c>
      <c r="K449" s="425" t="s">
        <v>160</v>
      </c>
      <c r="L449" s="424">
        <v>1</v>
      </c>
      <c r="M449" s="424">
        <f t="shared" ref="M449:M454" si="151">$AL$3</f>
        <v>1.3888888888888888</v>
      </c>
      <c r="N449" s="424"/>
      <c r="O449" s="426">
        <v>0</v>
      </c>
      <c r="P449" s="427"/>
      <c r="Q449" s="428"/>
      <c r="R449" s="429"/>
      <c r="S449" s="430">
        <f t="shared" si="143"/>
        <v>4.6296296296296298</v>
      </c>
      <c r="T449" s="429">
        <f t="shared" si="144"/>
        <v>0</v>
      </c>
      <c r="U449" s="428">
        <f t="shared" si="145"/>
        <v>4.6296296296296298</v>
      </c>
      <c r="V449" s="431">
        <v>0</v>
      </c>
      <c r="W449" s="432">
        <v>0</v>
      </c>
      <c r="X449" s="432"/>
      <c r="Y449" s="433">
        <v>0</v>
      </c>
      <c r="Z449" s="427"/>
      <c r="AA449" s="431">
        <v>3</v>
      </c>
      <c r="AB449" s="432">
        <f t="shared" ref="AB449:AB454" si="152">AA449</f>
        <v>3</v>
      </c>
      <c r="AC449" s="432"/>
      <c r="AD449" s="433">
        <v>0</v>
      </c>
      <c r="AE449" s="434">
        <v>0</v>
      </c>
      <c r="AF449" s="435">
        <f t="shared" si="146"/>
        <v>4.1666666666666661</v>
      </c>
      <c r="AG449" s="436">
        <f t="shared" si="147"/>
        <v>0</v>
      </c>
      <c r="AH449" s="433">
        <f t="shared" si="148"/>
        <v>4.1666666666666661</v>
      </c>
      <c r="AI449" s="437">
        <f t="shared" si="149"/>
        <v>4.1666666666666661</v>
      </c>
      <c r="AJ449" s="442"/>
      <c r="AK449" s="439"/>
      <c r="AL449" s="81"/>
    </row>
    <row r="450" spans="1:38" s="440" customFormat="1" x14ac:dyDescent="0.2">
      <c r="A450" s="421" t="s">
        <v>122</v>
      </c>
      <c r="B450" s="422" t="s">
        <v>650</v>
      </c>
      <c r="C450" s="441" t="s">
        <v>19</v>
      </c>
      <c r="D450" s="422" t="s">
        <v>756</v>
      </c>
      <c r="E450" s="422" t="s">
        <v>773</v>
      </c>
      <c r="F450" s="422" t="s">
        <v>168</v>
      </c>
      <c r="G450" s="422" t="s">
        <v>169</v>
      </c>
      <c r="H450" s="423">
        <v>1</v>
      </c>
      <c r="I450" s="424">
        <f t="shared" si="138"/>
        <v>4.1666666666666661</v>
      </c>
      <c r="J450" s="424">
        <f t="shared" si="139"/>
        <v>4.1666666666666661</v>
      </c>
      <c r="K450" s="425" t="s">
        <v>160</v>
      </c>
      <c r="L450" s="424">
        <v>1</v>
      </c>
      <c r="M450" s="424">
        <f t="shared" si="151"/>
        <v>1.3888888888888888</v>
      </c>
      <c r="N450" s="424"/>
      <c r="O450" s="426">
        <v>0</v>
      </c>
      <c r="P450" s="427"/>
      <c r="Q450" s="428"/>
      <c r="R450" s="429"/>
      <c r="S450" s="430">
        <f t="shared" si="143"/>
        <v>4.6296296296296298</v>
      </c>
      <c r="T450" s="429">
        <f t="shared" si="144"/>
        <v>0</v>
      </c>
      <c r="U450" s="428">
        <f t="shared" si="145"/>
        <v>4.6296296296296298</v>
      </c>
      <c r="V450" s="431">
        <v>0</v>
      </c>
      <c r="W450" s="432">
        <v>0</v>
      </c>
      <c r="X450" s="432"/>
      <c r="Y450" s="433">
        <v>0</v>
      </c>
      <c r="Z450" s="427"/>
      <c r="AA450" s="431">
        <v>3</v>
      </c>
      <c r="AB450" s="432">
        <f t="shared" si="152"/>
        <v>3</v>
      </c>
      <c r="AC450" s="432"/>
      <c r="AD450" s="433">
        <v>0</v>
      </c>
      <c r="AE450" s="434">
        <v>0</v>
      </c>
      <c r="AF450" s="435">
        <f t="shared" si="146"/>
        <v>4.1666666666666661</v>
      </c>
      <c r="AG450" s="436">
        <f t="shared" si="147"/>
        <v>0</v>
      </c>
      <c r="AH450" s="433">
        <f t="shared" si="148"/>
        <v>4.1666666666666661</v>
      </c>
      <c r="AI450" s="437">
        <f t="shared" si="149"/>
        <v>4.1666666666666661</v>
      </c>
      <c r="AJ450" s="442"/>
      <c r="AK450" s="439"/>
      <c r="AL450" s="81"/>
    </row>
    <row r="451" spans="1:38" s="440" customFormat="1" x14ac:dyDescent="0.2">
      <c r="A451" s="421" t="s">
        <v>334</v>
      </c>
      <c r="B451" s="422" t="s">
        <v>650</v>
      </c>
      <c r="C451" s="441" t="s">
        <v>19</v>
      </c>
      <c r="D451" s="422" t="s">
        <v>756</v>
      </c>
      <c r="E451" s="422" t="s">
        <v>773</v>
      </c>
      <c r="F451" s="422" t="s">
        <v>168</v>
      </c>
      <c r="G451" s="422" t="s">
        <v>169</v>
      </c>
      <c r="H451" s="423">
        <v>1</v>
      </c>
      <c r="I451" s="424">
        <f t="shared" si="138"/>
        <v>4.1666666666666661</v>
      </c>
      <c r="J451" s="424">
        <f t="shared" si="139"/>
        <v>4.1666666666666661</v>
      </c>
      <c r="K451" s="425" t="s">
        <v>160</v>
      </c>
      <c r="L451" s="424">
        <v>1</v>
      </c>
      <c r="M451" s="424">
        <f t="shared" si="151"/>
        <v>1.3888888888888888</v>
      </c>
      <c r="N451" s="424"/>
      <c r="O451" s="426">
        <v>0</v>
      </c>
      <c r="P451" s="427"/>
      <c r="Q451" s="428"/>
      <c r="R451" s="429"/>
      <c r="S451" s="430">
        <f t="shared" si="143"/>
        <v>4.6296296296296298</v>
      </c>
      <c r="T451" s="429">
        <f t="shared" si="144"/>
        <v>0</v>
      </c>
      <c r="U451" s="428">
        <f t="shared" si="145"/>
        <v>4.6296296296296298</v>
      </c>
      <c r="V451" s="431">
        <v>0</v>
      </c>
      <c r="W451" s="432">
        <v>0</v>
      </c>
      <c r="X451" s="432"/>
      <c r="Y451" s="433">
        <v>0</v>
      </c>
      <c r="Z451" s="427"/>
      <c r="AA451" s="431">
        <v>3</v>
      </c>
      <c r="AB451" s="432">
        <f t="shared" si="152"/>
        <v>3</v>
      </c>
      <c r="AC451" s="432"/>
      <c r="AD451" s="433">
        <v>0</v>
      </c>
      <c r="AE451" s="434">
        <v>0</v>
      </c>
      <c r="AF451" s="435">
        <f t="shared" si="146"/>
        <v>4.1666666666666661</v>
      </c>
      <c r="AG451" s="436">
        <f t="shared" si="147"/>
        <v>0</v>
      </c>
      <c r="AH451" s="433">
        <f t="shared" si="148"/>
        <v>4.1666666666666661</v>
      </c>
      <c r="AI451" s="437">
        <f t="shared" si="149"/>
        <v>4.1666666666666661</v>
      </c>
      <c r="AJ451" s="442"/>
      <c r="AK451" s="439"/>
      <c r="AL451" s="81"/>
    </row>
    <row r="452" spans="1:38" s="440" customFormat="1" x14ac:dyDescent="0.2">
      <c r="A452" s="421" t="s">
        <v>409</v>
      </c>
      <c r="B452" s="422" t="s">
        <v>650</v>
      </c>
      <c r="C452" s="441" t="s">
        <v>19</v>
      </c>
      <c r="D452" s="422" t="s">
        <v>756</v>
      </c>
      <c r="E452" s="422" t="s">
        <v>773</v>
      </c>
      <c r="F452" s="422" t="s">
        <v>168</v>
      </c>
      <c r="G452" s="422" t="s">
        <v>169</v>
      </c>
      <c r="H452" s="423">
        <v>1</v>
      </c>
      <c r="I452" s="424">
        <f t="shared" si="138"/>
        <v>4.1666666666666661</v>
      </c>
      <c r="J452" s="424">
        <f t="shared" si="139"/>
        <v>4.1666666666666661</v>
      </c>
      <c r="K452" s="425" t="s">
        <v>160</v>
      </c>
      <c r="L452" s="424">
        <v>1</v>
      </c>
      <c r="M452" s="424">
        <f t="shared" si="151"/>
        <v>1.3888888888888888</v>
      </c>
      <c r="N452" s="424"/>
      <c r="O452" s="426">
        <v>0</v>
      </c>
      <c r="P452" s="427"/>
      <c r="Q452" s="428"/>
      <c r="R452" s="429"/>
      <c r="S452" s="430">
        <f t="shared" si="143"/>
        <v>4.6296296296296298</v>
      </c>
      <c r="T452" s="429">
        <f t="shared" si="144"/>
        <v>0</v>
      </c>
      <c r="U452" s="428">
        <f t="shared" si="145"/>
        <v>4.6296296296296298</v>
      </c>
      <c r="V452" s="431">
        <v>0</v>
      </c>
      <c r="W452" s="432">
        <v>0</v>
      </c>
      <c r="X452" s="432"/>
      <c r="Y452" s="433">
        <v>0</v>
      </c>
      <c r="Z452" s="427"/>
      <c r="AA452" s="431">
        <v>3</v>
      </c>
      <c r="AB452" s="432">
        <f t="shared" si="152"/>
        <v>3</v>
      </c>
      <c r="AC452" s="432"/>
      <c r="AD452" s="433">
        <v>0</v>
      </c>
      <c r="AE452" s="434">
        <v>0</v>
      </c>
      <c r="AF452" s="435">
        <f t="shared" si="146"/>
        <v>4.1666666666666661</v>
      </c>
      <c r="AG452" s="436">
        <f t="shared" si="147"/>
        <v>0</v>
      </c>
      <c r="AH452" s="433">
        <f t="shared" si="148"/>
        <v>4.1666666666666661</v>
      </c>
      <c r="AI452" s="437">
        <f t="shared" si="149"/>
        <v>4.1666666666666661</v>
      </c>
      <c r="AJ452" s="442"/>
      <c r="AK452" s="439"/>
      <c r="AL452" s="81"/>
    </row>
    <row r="453" spans="1:38" s="440" customFormat="1" x14ac:dyDescent="0.2">
      <c r="A453" s="421" t="s">
        <v>492</v>
      </c>
      <c r="B453" s="422" t="s">
        <v>650</v>
      </c>
      <c r="C453" s="441" t="s">
        <v>19</v>
      </c>
      <c r="D453" s="422" t="s">
        <v>756</v>
      </c>
      <c r="E453" s="422" t="s">
        <v>773</v>
      </c>
      <c r="F453" s="422" t="s">
        <v>168</v>
      </c>
      <c r="G453" s="422" t="s">
        <v>169</v>
      </c>
      <c r="H453" s="423">
        <v>1</v>
      </c>
      <c r="I453" s="424">
        <f t="shared" si="138"/>
        <v>4.1666666666666661</v>
      </c>
      <c r="J453" s="424">
        <f t="shared" si="139"/>
        <v>4.1666666666666661</v>
      </c>
      <c r="K453" s="425" t="s">
        <v>160</v>
      </c>
      <c r="L453" s="424">
        <v>1</v>
      </c>
      <c r="M453" s="424">
        <f t="shared" si="151"/>
        <v>1.3888888888888888</v>
      </c>
      <c r="N453" s="424"/>
      <c r="O453" s="426">
        <v>0</v>
      </c>
      <c r="P453" s="427"/>
      <c r="Q453" s="428"/>
      <c r="R453" s="429"/>
      <c r="S453" s="430">
        <f t="shared" si="143"/>
        <v>4.6296296296296298</v>
      </c>
      <c r="T453" s="429">
        <f t="shared" si="144"/>
        <v>0</v>
      </c>
      <c r="U453" s="428">
        <f t="shared" si="145"/>
        <v>4.6296296296296298</v>
      </c>
      <c r="V453" s="431">
        <v>0</v>
      </c>
      <c r="W453" s="432">
        <v>0</v>
      </c>
      <c r="X453" s="432"/>
      <c r="Y453" s="433">
        <v>0</v>
      </c>
      <c r="Z453" s="427"/>
      <c r="AA453" s="431">
        <v>3</v>
      </c>
      <c r="AB453" s="432">
        <f t="shared" si="152"/>
        <v>3</v>
      </c>
      <c r="AC453" s="432"/>
      <c r="AD453" s="433">
        <v>0</v>
      </c>
      <c r="AE453" s="434">
        <v>0</v>
      </c>
      <c r="AF453" s="435">
        <f t="shared" si="146"/>
        <v>4.1666666666666661</v>
      </c>
      <c r="AG453" s="436">
        <f t="shared" si="147"/>
        <v>0</v>
      </c>
      <c r="AH453" s="433">
        <f t="shared" si="148"/>
        <v>4.1666666666666661</v>
      </c>
      <c r="AI453" s="437">
        <f t="shared" si="149"/>
        <v>4.1666666666666661</v>
      </c>
      <c r="AJ453" s="442"/>
      <c r="AK453" s="439"/>
      <c r="AL453" s="81"/>
    </row>
    <row r="454" spans="1:38" s="440" customFormat="1" x14ac:dyDescent="0.2">
      <c r="A454" s="421" t="s">
        <v>581</v>
      </c>
      <c r="B454" s="422" t="s">
        <v>650</v>
      </c>
      <c r="C454" s="441" t="s">
        <v>19</v>
      </c>
      <c r="D454" s="422" t="s">
        <v>756</v>
      </c>
      <c r="E454" s="422" t="s">
        <v>773</v>
      </c>
      <c r="F454" s="422" t="s">
        <v>168</v>
      </c>
      <c r="G454" s="422" t="s">
        <v>169</v>
      </c>
      <c r="H454" s="423">
        <v>1</v>
      </c>
      <c r="I454" s="424">
        <f t="shared" si="138"/>
        <v>4.1666666666666661</v>
      </c>
      <c r="J454" s="424">
        <f t="shared" si="139"/>
        <v>4.1666666666666661</v>
      </c>
      <c r="K454" s="425" t="s">
        <v>160</v>
      </c>
      <c r="L454" s="424">
        <v>1</v>
      </c>
      <c r="M454" s="424">
        <f t="shared" si="151"/>
        <v>1.3888888888888888</v>
      </c>
      <c r="N454" s="424"/>
      <c r="O454" s="426">
        <v>0</v>
      </c>
      <c r="P454" s="427"/>
      <c r="Q454" s="428"/>
      <c r="R454" s="429"/>
      <c r="S454" s="430">
        <f t="shared" si="143"/>
        <v>4.6296296296296298</v>
      </c>
      <c r="T454" s="429">
        <f t="shared" si="144"/>
        <v>0</v>
      </c>
      <c r="U454" s="428">
        <f t="shared" si="145"/>
        <v>4.6296296296296298</v>
      </c>
      <c r="V454" s="431">
        <v>0</v>
      </c>
      <c r="W454" s="432">
        <v>0</v>
      </c>
      <c r="X454" s="432"/>
      <c r="Y454" s="433">
        <v>0</v>
      </c>
      <c r="Z454" s="427"/>
      <c r="AA454" s="431">
        <v>3</v>
      </c>
      <c r="AB454" s="432">
        <f t="shared" si="152"/>
        <v>3</v>
      </c>
      <c r="AC454" s="432"/>
      <c r="AD454" s="433">
        <v>0</v>
      </c>
      <c r="AE454" s="434">
        <v>0</v>
      </c>
      <c r="AF454" s="435">
        <f t="shared" si="146"/>
        <v>4.1666666666666661</v>
      </c>
      <c r="AG454" s="436">
        <f t="shared" si="147"/>
        <v>0</v>
      </c>
      <c r="AH454" s="433">
        <f t="shared" si="148"/>
        <v>4.1666666666666661</v>
      </c>
      <c r="AI454" s="437">
        <f t="shared" si="149"/>
        <v>4.1666666666666661</v>
      </c>
      <c r="AJ454" s="442"/>
      <c r="AK454" s="439"/>
      <c r="AL454" s="81"/>
    </row>
    <row r="501" spans="3:35" x14ac:dyDescent="0.2">
      <c r="C501" s="52" t="s">
        <v>511</v>
      </c>
      <c r="D501" s="52"/>
      <c r="AG501" s="6">
        <f>SUBTOTAL(9,AG25:AG500)</f>
        <v>4148.1999999999989</v>
      </c>
      <c r="AH501" s="6">
        <f>SUBTOTAL(9,AH25:AH500)</f>
        <v>3663.9699999999898</v>
      </c>
      <c r="AI501" s="79">
        <f>SUBTOTAL(9,AI25:AI500)</f>
        <v>30513.769999999968</v>
      </c>
    </row>
  </sheetData>
  <sortState ref="A2:AD392">
    <sortCondition ref="D2:D392"/>
    <sortCondition ref="E2:E392"/>
    <sortCondition ref="A2:A392"/>
    <sortCondition ref="B2:B392"/>
  </sortState>
  <pageMargins left="0.31496062992125984" right="0.31496062992125984" top="0.35433070866141736" bottom="0.35433070866141736" header="0.31496062992125984" footer="0.31496062992125984"/>
  <pageSetup paperSize="9" scale="37" fitToHeight="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7"/>
  <sheetViews>
    <sheetView workbookViewId="0">
      <pane ySplit="2" topLeftCell="A3" activePane="bottomLeft" state="frozen"/>
      <selection pane="bottomLeft" activeCell="AI4" sqref="AI4"/>
    </sheetView>
  </sheetViews>
  <sheetFormatPr defaultColWidth="11.42578125" defaultRowHeight="12.75" x14ac:dyDescent="0.2"/>
  <cols>
    <col min="1" max="1" width="6.7109375" style="4" customWidth="1"/>
    <col min="2" max="2" width="8.85546875" style="4" customWidth="1"/>
    <col min="3" max="3" width="4.7109375" style="4" customWidth="1"/>
    <col min="4" max="4" width="9.7109375" style="4" customWidth="1"/>
    <col min="5" max="5" width="9.42578125" style="4" customWidth="1"/>
    <col min="6" max="6" width="6.7109375" style="4" customWidth="1"/>
    <col min="7" max="7" width="48.7109375" style="4" customWidth="1"/>
    <col min="8" max="8" width="7.5703125" style="46" customWidth="1"/>
    <col min="9" max="10" width="10.5703125" style="5" customWidth="1"/>
    <col min="11" max="11" width="5.7109375" style="5" customWidth="1"/>
    <col min="12" max="13" width="8.7109375" style="61" customWidth="1"/>
    <col min="14" max="14" width="8.7109375" style="61" hidden="1" customWidth="1"/>
    <col min="15" max="15" width="8.7109375" style="61" customWidth="1"/>
    <col min="16" max="16" width="9" style="5" hidden="1" customWidth="1"/>
    <col min="17" max="18" width="9" style="61" hidden="1" customWidth="1"/>
    <col min="19" max="21" width="9" style="61" customWidth="1"/>
    <col min="22" max="22" width="6.7109375" style="5" customWidth="1"/>
    <col min="23" max="23" width="6.7109375" style="6" customWidth="1"/>
    <col min="24" max="24" width="6.7109375" style="6" hidden="1" customWidth="1"/>
    <col min="25" max="25" width="6.7109375" style="6" customWidth="1"/>
    <col min="26" max="26" width="6.7109375" style="5" hidden="1" customWidth="1"/>
    <col min="27" max="27" width="6.7109375" style="5" customWidth="1"/>
    <col min="28" max="28" width="6.7109375" style="6" customWidth="1"/>
    <col min="29" max="29" width="6.7109375" style="6" hidden="1" customWidth="1"/>
    <col min="30" max="30" width="6.7109375" style="6" customWidth="1"/>
    <col min="31" max="31" width="5" style="4" hidden="1" customWidth="1"/>
    <col min="32" max="32" width="8.7109375" style="7" hidden="1" customWidth="1"/>
    <col min="33" max="34" width="8.7109375" style="6" customWidth="1"/>
    <col min="35" max="35" width="10.7109375" style="79" customWidth="1"/>
    <col min="36" max="36" width="11.140625" style="61" customWidth="1"/>
    <col min="37" max="37" width="24" style="61" customWidth="1"/>
    <col min="38" max="38" width="23.85546875" style="80" customWidth="1"/>
    <col min="39" max="39" width="9.28515625" style="80" customWidth="1"/>
    <col min="40" max="40" width="10" customWidth="1"/>
  </cols>
  <sheetData>
    <row r="1" spans="1:40" s="419" customFormat="1" x14ac:dyDescent="0.2">
      <c r="A1" s="419">
        <v>1</v>
      </c>
      <c r="B1" s="419">
        <v>2</v>
      </c>
      <c r="D1" s="419">
        <v>3</v>
      </c>
      <c r="E1" s="419">
        <v>4</v>
      </c>
      <c r="G1" s="419">
        <v>5</v>
      </c>
      <c r="H1" s="419">
        <v>6</v>
      </c>
      <c r="I1" s="420" t="s">
        <v>799</v>
      </c>
      <c r="J1" s="420" t="s">
        <v>799</v>
      </c>
      <c r="S1" s="419">
        <v>16</v>
      </c>
      <c r="T1" s="419">
        <v>18</v>
      </c>
      <c r="U1" s="420" t="s">
        <v>800</v>
      </c>
      <c r="W1" s="419">
        <v>8</v>
      </c>
      <c r="Y1" s="419">
        <v>10</v>
      </c>
      <c r="AB1" s="419">
        <v>12</v>
      </c>
      <c r="AD1" s="419">
        <v>14</v>
      </c>
      <c r="AJ1" s="419">
        <v>21</v>
      </c>
    </row>
    <row r="2" spans="1:40" ht="57" customHeight="1" x14ac:dyDescent="0.2">
      <c r="A2" s="383" t="s">
        <v>777</v>
      </c>
      <c r="B2" s="384" t="s">
        <v>778</v>
      </c>
      <c r="C2" s="45" t="s">
        <v>515</v>
      </c>
      <c r="D2" s="384" t="s">
        <v>779</v>
      </c>
      <c r="E2" s="384" t="s">
        <v>782</v>
      </c>
      <c r="F2" s="45" t="s">
        <v>517</v>
      </c>
      <c r="G2" s="122" t="s">
        <v>842</v>
      </c>
      <c r="H2" s="385" t="s">
        <v>558</v>
      </c>
      <c r="I2" s="402" t="s">
        <v>791</v>
      </c>
      <c r="J2" s="402" t="s">
        <v>791</v>
      </c>
      <c r="K2" s="403" t="s">
        <v>1</v>
      </c>
      <c r="L2" s="53" t="s">
        <v>568</v>
      </c>
      <c r="M2" s="53" t="s">
        <v>527</v>
      </c>
      <c r="N2" s="53" t="s">
        <v>2</v>
      </c>
      <c r="O2" s="54" t="s">
        <v>528</v>
      </c>
      <c r="P2" s="25" t="s">
        <v>3</v>
      </c>
      <c r="Q2" s="88" t="s">
        <v>570</v>
      </c>
      <c r="R2" s="88" t="s">
        <v>571</v>
      </c>
      <c r="S2" s="390" t="s">
        <v>788</v>
      </c>
      <c r="T2" s="390" t="s">
        <v>789</v>
      </c>
      <c r="U2" s="390" t="s">
        <v>790</v>
      </c>
      <c r="V2" s="37" t="s">
        <v>519</v>
      </c>
      <c r="W2" s="386" t="s">
        <v>784</v>
      </c>
      <c r="X2" s="386" t="s">
        <v>4</v>
      </c>
      <c r="Y2" s="387" t="s">
        <v>785</v>
      </c>
      <c r="Z2" s="25" t="s">
        <v>5</v>
      </c>
      <c r="AA2" s="40" t="s">
        <v>521</v>
      </c>
      <c r="AB2" s="388" t="s">
        <v>786</v>
      </c>
      <c r="AC2" s="388" t="s">
        <v>4</v>
      </c>
      <c r="AD2" s="389" t="s">
        <v>787</v>
      </c>
      <c r="AE2" s="20" t="s">
        <v>6</v>
      </c>
      <c r="AF2" s="32" t="s">
        <v>561</v>
      </c>
      <c r="AG2" s="43" t="s">
        <v>524</v>
      </c>
      <c r="AH2" s="36" t="s">
        <v>525</v>
      </c>
      <c r="AI2" s="73" t="s">
        <v>526</v>
      </c>
      <c r="AJ2" s="402" t="s">
        <v>792</v>
      </c>
      <c r="AK2" s="416"/>
    </row>
    <row r="3" spans="1:40" x14ac:dyDescent="0.2">
      <c r="A3" s="17" t="s">
        <v>7</v>
      </c>
      <c r="B3" s="18" t="s">
        <v>8</v>
      </c>
      <c r="C3" s="18" t="s">
        <v>13</v>
      </c>
      <c r="D3" s="10" t="s">
        <v>755</v>
      </c>
      <c r="E3" s="18" t="s">
        <v>9</v>
      </c>
      <c r="F3" s="18" t="s">
        <v>10</v>
      </c>
      <c r="G3" s="10" t="s">
        <v>11</v>
      </c>
      <c r="H3" s="83">
        <v>1</v>
      </c>
      <c r="I3" s="55">
        <f t="shared" ref="I3:I66" si="0">AI3</f>
        <v>2.7</v>
      </c>
      <c r="J3" s="55">
        <f t="shared" ref="J3:J66" si="1">(((W3+AB3)*S3+(Y3+AD3)*T3)*H3/10)*3</f>
        <v>2.7</v>
      </c>
      <c r="K3" s="414" t="s">
        <v>12</v>
      </c>
      <c r="L3" s="55">
        <v>1</v>
      </c>
      <c r="M3" s="55">
        <f>$AM$26</f>
        <v>0.54</v>
      </c>
      <c r="N3" s="55">
        <v>0</v>
      </c>
      <c r="O3" s="56">
        <v>0</v>
      </c>
      <c r="P3" s="26">
        <v>0</v>
      </c>
      <c r="Q3" s="72">
        <f t="shared" ref="Q3:Q24" si="2">M3*10/3/H3</f>
        <v>1.8</v>
      </c>
      <c r="R3" s="89">
        <f t="shared" ref="R3:R24" si="3">O3*10/3/H3</f>
        <v>0</v>
      </c>
      <c r="S3" s="391">
        <f t="shared" ref="S3:S66" si="4">M3/H3*10/3</f>
        <v>1.8</v>
      </c>
      <c r="T3" s="89">
        <f t="shared" ref="T3:T66" si="5">O3/H3*10/3</f>
        <v>0</v>
      </c>
      <c r="U3" s="72">
        <f t="shared" ref="U3:U66" si="6">S3+T3</f>
        <v>1.8</v>
      </c>
      <c r="V3" s="21">
        <v>2</v>
      </c>
      <c r="W3" s="19">
        <f>V3</f>
        <v>2</v>
      </c>
      <c r="X3" s="19">
        <v>0</v>
      </c>
      <c r="Y3" s="22">
        <v>0</v>
      </c>
      <c r="Z3" s="26">
        <v>0</v>
      </c>
      <c r="AA3" s="21">
        <v>3</v>
      </c>
      <c r="AB3" s="19">
        <f>AA3</f>
        <v>3</v>
      </c>
      <c r="AC3" s="19">
        <v>0</v>
      </c>
      <c r="AD3" s="22">
        <v>0</v>
      </c>
      <c r="AE3" s="17">
        <v>0</v>
      </c>
      <c r="AF3" s="257">
        <f t="shared" ref="AF3:AF66" si="7">M3*(W3+AB3)+O3*(Y3+AD3)</f>
        <v>2.7</v>
      </c>
      <c r="AG3" s="33">
        <f t="shared" ref="AG3:AG66" si="8">M3*W3+O3*Y3</f>
        <v>1.08</v>
      </c>
      <c r="AH3" s="22">
        <f t="shared" ref="AH3:AH66" si="9">M3*AB3+O3*AD3</f>
        <v>1.62</v>
      </c>
      <c r="AI3" s="259">
        <f t="shared" ref="AI3:AI66" si="10">AF3</f>
        <v>2.7</v>
      </c>
      <c r="AJ3" s="413">
        <f>(3-M3)*(W3+AB3)</f>
        <v>12.3</v>
      </c>
      <c r="AK3" s="49"/>
    </row>
    <row r="4" spans="1:40" ht="15.75" x14ac:dyDescent="0.25">
      <c r="A4" s="9" t="s">
        <v>7</v>
      </c>
      <c r="B4" s="10" t="s">
        <v>14</v>
      </c>
      <c r="C4" s="10" t="s">
        <v>19</v>
      </c>
      <c r="D4" s="10" t="s">
        <v>780</v>
      </c>
      <c r="E4" s="10" t="s">
        <v>15</v>
      </c>
      <c r="F4" s="10" t="s">
        <v>16</v>
      </c>
      <c r="G4" s="10" t="s">
        <v>17</v>
      </c>
      <c r="H4" s="67">
        <v>6</v>
      </c>
      <c r="I4" s="57">
        <f t="shared" si="0"/>
        <v>54</v>
      </c>
      <c r="J4" s="57">
        <f t="shared" si="1"/>
        <v>54</v>
      </c>
      <c r="K4" s="404" t="s">
        <v>18</v>
      </c>
      <c r="L4" s="57">
        <v>1</v>
      </c>
      <c r="M4" s="57">
        <v>13.5</v>
      </c>
      <c r="N4" s="57">
        <v>0</v>
      </c>
      <c r="O4" s="58">
        <v>4.5</v>
      </c>
      <c r="P4" s="27">
        <v>0</v>
      </c>
      <c r="Q4" s="90">
        <f t="shared" si="2"/>
        <v>7.5</v>
      </c>
      <c r="R4" s="91">
        <f t="shared" si="3"/>
        <v>2.5</v>
      </c>
      <c r="S4" s="392">
        <f t="shared" si="4"/>
        <v>7.5</v>
      </c>
      <c r="T4" s="91">
        <f t="shared" si="5"/>
        <v>2.5</v>
      </c>
      <c r="U4" s="90">
        <f t="shared" si="6"/>
        <v>10</v>
      </c>
      <c r="V4" s="23">
        <v>0</v>
      </c>
      <c r="W4" s="11">
        <v>0</v>
      </c>
      <c r="X4" s="11">
        <v>0</v>
      </c>
      <c r="Y4" s="12">
        <v>0</v>
      </c>
      <c r="Z4" s="27">
        <v>0</v>
      </c>
      <c r="AA4" s="23">
        <v>120</v>
      </c>
      <c r="AB4" s="11">
        <v>2</v>
      </c>
      <c r="AC4" s="11">
        <v>0</v>
      </c>
      <c r="AD4" s="12">
        <v>6</v>
      </c>
      <c r="AE4" s="9">
        <v>0</v>
      </c>
      <c r="AF4" s="258">
        <f t="shared" si="7"/>
        <v>54</v>
      </c>
      <c r="AG4" s="34">
        <f t="shared" si="8"/>
        <v>0</v>
      </c>
      <c r="AH4" s="12">
        <f t="shared" si="9"/>
        <v>54</v>
      </c>
      <c r="AI4" s="260">
        <f t="shared" si="10"/>
        <v>54</v>
      </c>
      <c r="AJ4" s="406"/>
      <c r="AK4" s="411"/>
      <c r="AL4" s="341" t="s">
        <v>775</v>
      </c>
      <c r="AM4" s="379">
        <f>25/18</f>
        <v>1.3888888888888888</v>
      </c>
    </row>
    <row r="5" spans="1:40" ht="15.75" x14ac:dyDescent="0.25">
      <c r="A5" s="9" t="s">
        <v>7</v>
      </c>
      <c r="B5" s="10" t="s">
        <v>14</v>
      </c>
      <c r="C5" s="10" t="s">
        <v>23</v>
      </c>
      <c r="D5" s="10" t="s">
        <v>780</v>
      </c>
      <c r="E5" s="10" t="s">
        <v>20</v>
      </c>
      <c r="F5" s="10" t="s">
        <v>21</v>
      </c>
      <c r="G5" s="10" t="s">
        <v>22</v>
      </c>
      <c r="H5" s="67">
        <v>6</v>
      </c>
      <c r="I5" s="57">
        <f t="shared" si="0"/>
        <v>72</v>
      </c>
      <c r="J5" s="57">
        <f t="shared" si="1"/>
        <v>72</v>
      </c>
      <c r="K5" s="404" t="s">
        <v>18</v>
      </c>
      <c r="L5" s="57">
        <v>1</v>
      </c>
      <c r="M5" s="57">
        <v>9</v>
      </c>
      <c r="N5" s="57">
        <v>0</v>
      </c>
      <c r="O5" s="58">
        <v>9</v>
      </c>
      <c r="P5" s="27">
        <v>0</v>
      </c>
      <c r="Q5" s="90">
        <f t="shared" si="2"/>
        <v>5</v>
      </c>
      <c r="R5" s="91">
        <f t="shared" si="3"/>
        <v>5</v>
      </c>
      <c r="S5" s="392">
        <f t="shared" si="4"/>
        <v>5</v>
      </c>
      <c r="T5" s="91">
        <f t="shared" si="5"/>
        <v>5</v>
      </c>
      <c r="U5" s="90">
        <f t="shared" si="6"/>
        <v>10</v>
      </c>
      <c r="V5" s="23">
        <v>120</v>
      </c>
      <c r="W5" s="11">
        <v>2</v>
      </c>
      <c r="X5" s="11">
        <v>0</v>
      </c>
      <c r="Y5" s="12">
        <v>6</v>
      </c>
      <c r="Z5" s="27">
        <v>0</v>
      </c>
      <c r="AA5" s="23">
        <v>0</v>
      </c>
      <c r="AB5" s="11">
        <v>0</v>
      </c>
      <c r="AC5" s="11">
        <v>0</v>
      </c>
      <c r="AD5" s="12">
        <v>0</v>
      </c>
      <c r="AE5" s="9">
        <v>0</v>
      </c>
      <c r="AF5" s="258">
        <f t="shared" si="7"/>
        <v>72</v>
      </c>
      <c r="AG5" s="34">
        <f t="shared" si="8"/>
        <v>72</v>
      </c>
      <c r="AH5" s="12">
        <f t="shared" si="9"/>
        <v>0</v>
      </c>
      <c r="AI5" s="260">
        <f t="shared" si="10"/>
        <v>72</v>
      </c>
      <c r="AJ5" s="406"/>
      <c r="AK5" s="411"/>
      <c r="AL5" s="92"/>
      <c r="AM5" s="340"/>
    </row>
    <row r="6" spans="1:40" ht="15.75" x14ac:dyDescent="0.25">
      <c r="A6" s="9" t="s">
        <v>7</v>
      </c>
      <c r="B6" s="10" t="s">
        <v>14</v>
      </c>
      <c r="C6" s="10" t="s">
        <v>27</v>
      </c>
      <c r="D6" s="10" t="s">
        <v>780</v>
      </c>
      <c r="E6" s="10" t="s">
        <v>24</v>
      </c>
      <c r="F6" s="10" t="s">
        <v>25</v>
      </c>
      <c r="G6" s="10" t="s">
        <v>26</v>
      </c>
      <c r="H6" s="67">
        <v>6</v>
      </c>
      <c r="I6" s="57">
        <f t="shared" si="0"/>
        <v>72</v>
      </c>
      <c r="J6" s="57">
        <f t="shared" si="1"/>
        <v>72</v>
      </c>
      <c r="K6" s="404" t="s">
        <v>18</v>
      </c>
      <c r="L6" s="57">
        <v>1</v>
      </c>
      <c r="M6" s="57">
        <v>9</v>
      </c>
      <c r="N6" s="57">
        <v>0</v>
      </c>
      <c r="O6" s="58">
        <v>9</v>
      </c>
      <c r="P6" s="27">
        <v>0</v>
      </c>
      <c r="Q6" s="90">
        <f t="shared" si="2"/>
        <v>5</v>
      </c>
      <c r="R6" s="91">
        <f t="shared" si="3"/>
        <v>5</v>
      </c>
      <c r="S6" s="392">
        <f t="shared" si="4"/>
        <v>5</v>
      </c>
      <c r="T6" s="91">
        <f t="shared" si="5"/>
        <v>5</v>
      </c>
      <c r="U6" s="90">
        <f t="shared" si="6"/>
        <v>10</v>
      </c>
      <c r="V6" s="23">
        <v>110</v>
      </c>
      <c r="W6" s="11">
        <v>2</v>
      </c>
      <c r="X6" s="11">
        <v>0</v>
      </c>
      <c r="Y6" s="12">
        <v>6</v>
      </c>
      <c r="Z6" s="27">
        <v>0</v>
      </c>
      <c r="AA6" s="23">
        <v>0</v>
      </c>
      <c r="AB6" s="11">
        <v>0</v>
      </c>
      <c r="AC6" s="11">
        <v>0</v>
      </c>
      <c r="AD6" s="12">
        <v>0</v>
      </c>
      <c r="AE6" s="9">
        <v>0</v>
      </c>
      <c r="AF6" s="258">
        <f t="shared" si="7"/>
        <v>72</v>
      </c>
      <c r="AG6" s="34">
        <f t="shared" si="8"/>
        <v>72</v>
      </c>
      <c r="AH6" s="12">
        <f t="shared" si="9"/>
        <v>0</v>
      </c>
      <c r="AI6" s="260">
        <f t="shared" si="10"/>
        <v>72</v>
      </c>
      <c r="AJ6" s="406"/>
      <c r="AK6" s="411"/>
      <c r="AL6" s="92"/>
      <c r="AM6" s="340"/>
    </row>
    <row r="7" spans="1:40" x14ac:dyDescent="0.2">
      <c r="A7" s="9" t="s">
        <v>7</v>
      </c>
      <c r="B7" s="10" t="s">
        <v>14</v>
      </c>
      <c r="C7" s="10" t="s">
        <v>13</v>
      </c>
      <c r="D7" s="10" t="s">
        <v>755</v>
      </c>
      <c r="E7" s="10" t="s">
        <v>28</v>
      </c>
      <c r="F7" s="10" t="s">
        <v>10</v>
      </c>
      <c r="G7" s="10" t="s">
        <v>11</v>
      </c>
      <c r="H7" s="67">
        <v>1</v>
      </c>
      <c r="I7" s="57">
        <f t="shared" si="0"/>
        <v>4.8600000000000003</v>
      </c>
      <c r="J7" s="57">
        <f t="shared" si="1"/>
        <v>4.8599999999999994</v>
      </c>
      <c r="K7" s="404" t="s">
        <v>12</v>
      </c>
      <c r="L7" s="57">
        <v>1</v>
      </c>
      <c r="M7" s="57">
        <f>$AM$26</f>
        <v>0.54</v>
      </c>
      <c r="N7" s="57">
        <v>0</v>
      </c>
      <c r="O7" s="58">
        <v>0</v>
      </c>
      <c r="P7" s="27">
        <v>0</v>
      </c>
      <c r="Q7" s="90">
        <f t="shared" si="2"/>
        <v>1.8</v>
      </c>
      <c r="R7" s="91">
        <f t="shared" si="3"/>
        <v>0</v>
      </c>
      <c r="S7" s="392">
        <f t="shared" si="4"/>
        <v>1.8</v>
      </c>
      <c r="T7" s="91">
        <f t="shared" si="5"/>
        <v>0</v>
      </c>
      <c r="U7" s="90">
        <f t="shared" si="6"/>
        <v>1.8</v>
      </c>
      <c r="V7" s="23">
        <v>4</v>
      </c>
      <c r="W7" s="11">
        <f>V7</f>
        <v>4</v>
      </c>
      <c r="X7" s="11">
        <v>0</v>
      </c>
      <c r="Y7" s="12">
        <v>0</v>
      </c>
      <c r="Z7" s="27">
        <v>0</v>
      </c>
      <c r="AA7" s="23">
        <v>5</v>
      </c>
      <c r="AB7" s="11">
        <f>AA7</f>
        <v>5</v>
      </c>
      <c r="AC7" s="11">
        <v>0</v>
      </c>
      <c r="AD7" s="12">
        <v>0</v>
      </c>
      <c r="AE7" s="9">
        <v>0</v>
      </c>
      <c r="AF7" s="258">
        <f t="shared" si="7"/>
        <v>4.8600000000000003</v>
      </c>
      <c r="AG7" s="34">
        <f t="shared" si="8"/>
        <v>2.16</v>
      </c>
      <c r="AH7" s="12">
        <f t="shared" si="9"/>
        <v>2.7</v>
      </c>
      <c r="AI7" s="260">
        <f t="shared" si="10"/>
        <v>4.8600000000000003</v>
      </c>
      <c r="AJ7" s="407">
        <f>(3-M7)*(W7+AB7)</f>
        <v>22.14</v>
      </c>
      <c r="AK7" s="49"/>
      <c r="AL7" s="61"/>
      <c r="AM7" s="205"/>
      <c r="AN7" s="205"/>
    </row>
    <row r="8" spans="1:40" x14ac:dyDescent="0.2">
      <c r="A8" s="9" t="s">
        <v>7</v>
      </c>
      <c r="B8" s="10" t="s">
        <v>29</v>
      </c>
      <c r="C8" s="10" t="s">
        <v>13</v>
      </c>
      <c r="D8" s="10" t="s">
        <v>781</v>
      </c>
      <c r="E8" s="10" t="s">
        <v>30</v>
      </c>
      <c r="F8" s="10" t="s">
        <v>31</v>
      </c>
      <c r="G8" s="10" t="s">
        <v>32</v>
      </c>
      <c r="H8" s="67">
        <v>6</v>
      </c>
      <c r="I8" s="57">
        <f t="shared" si="0"/>
        <v>10.982000000000001</v>
      </c>
      <c r="J8" s="57">
        <f t="shared" si="1"/>
        <v>10.981999999999999</v>
      </c>
      <c r="K8" s="404" t="s">
        <v>33</v>
      </c>
      <c r="L8" s="57">
        <v>0.32300000000000001</v>
      </c>
      <c r="M8" s="57">
        <f>34*L8</f>
        <v>10.982000000000001</v>
      </c>
      <c r="N8" s="57">
        <v>0</v>
      </c>
      <c r="O8" s="58">
        <v>0</v>
      </c>
      <c r="P8" s="27">
        <v>0</v>
      </c>
      <c r="Q8" s="90">
        <f t="shared" si="2"/>
        <v>6.1011111111111118</v>
      </c>
      <c r="R8" s="91">
        <f t="shared" si="3"/>
        <v>0</v>
      </c>
      <c r="S8" s="392">
        <f t="shared" si="4"/>
        <v>6.1011111111111118</v>
      </c>
      <c r="T8" s="91">
        <f t="shared" si="5"/>
        <v>0</v>
      </c>
      <c r="U8" s="90">
        <f t="shared" si="6"/>
        <v>6.1011111111111118</v>
      </c>
      <c r="V8" s="23">
        <v>0</v>
      </c>
      <c r="W8" s="11">
        <v>0</v>
      </c>
      <c r="X8" s="11">
        <v>0</v>
      </c>
      <c r="Y8" s="12">
        <v>0</v>
      </c>
      <c r="Z8" s="27">
        <v>0</v>
      </c>
      <c r="AA8" s="23">
        <v>30</v>
      </c>
      <c r="AB8" s="11">
        <v>1</v>
      </c>
      <c r="AC8" s="11">
        <v>0</v>
      </c>
      <c r="AD8" s="12">
        <v>0</v>
      </c>
      <c r="AE8" s="9">
        <v>0</v>
      </c>
      <c r="AF8" s="258">
        <f t="shared" si="7"/>
        <v>10.982000000000001</v>
      </c>
      <c r="AG8" s="34">
        <f t="shared" si="8"/>
        <v>0</v>
      </c>
      <c r="AH8" s="12">
        <f t="shared" si="9"/>
        <v>10.982000000000001</v>
      </c>
      <c r="AI8" s="260">
        <f t="shared" si="10"/>
        <v>10.982000000000001</v>
      </c>
      <c r="AJ8" s="406"/>
      <c r="AK8" s="411"/>
      <c r="AM8" s="205"/>
      <c r="AN8" s="205"/>
    </row>
    <row r="9" spans="1:40" ht="15.75" x14ac:dyDescent="0.25">
      <c r="A9" s="103" t="s">
        <v>7</v>
      </c>
      <c r="B9" s="10" t="s">
        <v>29</v>
      </c>
      <c r="C9" s="10" t="s">
        <v>13</v>
      </c>
      <c r="D9" s="10" t="s">
        <v>781</v>
      </c>
      <c r="E9" s="10" t="s">
        <v>30</v>
      </c>
      <c r="F9" s="10" t="s">
        <v>31</v>
      </c>
      <c r="G9" s="10" t="s">
        <v>32</v>
      </c>
      <c r="H9" s="67">
        <v>6</v>
      </c>
      <c r="I9" s="57">
        <f t="shared" si="0"/>
        <v>4</v>
      </c>
      <c r="J9" s="57">
        <f t="shared" si="1"/>
        <v>4</v>
      </c>
      <c r="K9" s="404" t="s">
        <v>33</v>
      </c>
      <c r="L9" s="57">
        <v>0.25</v>
      </c>
      <c r="M9" s="57">
        <v>0</v>
      </c>
      <c r="N9" s="57"/>
      <c r="O9" s="58">
        <v>4</v>
      </c>
      <c r="P9" s="27"/>
      <c r="Q9" s="90">
        <f t="shared" si="2"/>
        <v>0</v>
      </c>
      <c r="R9" s="91">
        <f t="shared" si="3"/>
        <v>2.2222222222222223</v>
      </c>
      <c r="S9" s="392">
        <f t="shared" si="4"/>
        <v>0</v>
      </c>
      <c r="T9" s="91">
        <f t="shared" si="5"/>
        <v>2.2222222222222219</v>
      </c>
      <c r="U9" s="90">
        <f t="shared" si="6"/>
        <v>2.2222222222222219</v>
      </c>
      <c r="V9" s="23">
        <v>0</v>
      </c>
      <c r="W9" s="11">
        <v>0</v>
      </c>
      <c r="X9" s="11">
        <v>0</v>
      </c>
      <c r="Y9" s="12">
        <v>0</v>
      </c>
      <c r="Z9" s="27"/>
      <c r="AA9" s="23">
        <v>30</v>
      </c>
      <c r="AB9" s="11">
        <v>0</v>
      </c>
      <c r="AC9" s="11"/>
      <c r="AD9" s="12">
        <v>1</v>
      </c>
      <c r="AE9" s="9">
        <v>0</v>
      </c>
      <c r="AF9" s="258">
        <f t="shared" si="7"/>
        <v>4</v>
      </c>
      <c r="AG9" s="34">
        <f t="shared" si="8"/>
        <v>0</v>
      </c>
      <c r="AH9" s="12">
        <f t="shared" si="9"/>
        <v>4</v>
      </c>
      <c r="AI9" s="260">
        <f t="shared" si="10"/>
        <v>4</v>
      </c>
      <c r="AJ9" s="406"/>
      <c r="AK9" s="411"/>
      <c r="AL9" s="341"/>
      <c r="AM9" s="205"/>
      <c r="AN9" s="205"/>
    </row>
    <row r="10" spans="1:40" x14ac:dyDescent="0.2">
      <c r="A10" s="9" t="s">
        <v>7</v>
      </c>
      <c r="B10" s="10" t="s">
        <v>14</v>
      </c>
      <c r="C10" s="10" t="s">
        <v>13</v>
      </c>
      <c r="D10" s="10" t="s">
        <v>781</v>
      </c>
      <c r="E10" s="98" t="s">
        <v>34</v>
      </c>
      <c r="F10" s="10" t="s">
        <v>35</v>
      </c>
      <c r="G10" s="10" t="s">
        <v>36</v>
      </c>
      <c r="H10" s="67">
        <v>0.33333000000000002</v>
      </c>
      <c r="I10" s="57">
        <f t="shared" si="0"/>
        <v>0.2</v>
      </c>
      <c r="J10" s="57">
        <f t="shared" si="1"/>
        <v>0.2</v>
      </c>
      <c r="K10" s="404" t="s">
        <v>37</v>
      </c>
      <c r="L10" s="57">
        <v>1</v>
      </c>
      <c r="M10" s="57">
        <f>$AM$27</f>
        <v>0.05</v>
      </c>
      <c r="N10" s="57">
        <v>0</v>
      </c>
      <c r="O10" s="58">
        <v>0</v>
      </c>
      <c r="P10" s="27">
        <v>0</v>
      </c>
      <c r="Q10" s="90">
        <f t="shared" si="2"/>
        <v>0.50000500005000048</v>
      </c>
      <c r="R10" s="91">
        <f t="shared" si="3"/>
        <v>0</v>
      </c>
      <c r="S10" s="392">
        <f t="shared" si="4"/>
        <v>0.50000500005000048</v>
      </c>
      <c r="T10" s="91">
        <f t="shared" si="5"/>
        <v>0</v>
      </c>
      <c r="U10" s="90">
        <f t="shared" si="6"/>
        <v>0.50000500005000048</v>
      </c>
      <c r="V10" s="23">
        <v>0</v>
      </c>
      <c r="W10" s="11">
        <v>0</v>
      </c>
      <c r="X10" s="11">
        <v>0</v>
      </c>
      <c r="Y10" s="12">
        <v>0</v>
      </c>
      <c r="Z10" s="27">
        <v>0</v>
      </c>
      <c r="AA10" s="23">
        <v>4</v>
      </c>
      <c r="AB10" s="11">
        <v>4</v>
      </c>
      <c r="AC10" s="11">
        <v>0</v>
      </c>
      <c r="AD10" s="12">
        <v>0</v>
      </c>
      <c r="AE10" s="9">
        <v>0</v>
      </c>
      <c r="AF10" s="258">
        <f t="shared" si="7"/>
        <v>0.2</v>
      </c>
      <c r="AG10" s="34">
        <f t="shared" si="8"/>
        <v>0</v>
      </c>
      <c r="AH10" s="12">
        <f t="shared" si="9"/>
        <v>0.2</v>
      </c>
      <c r="AI10" s="260">
        <f t="shared" si="10"/>
        <v>0.2</v>
      </c>
      <c r="AJ10" s="407">
        <f>(0.5-M10)*(W10+AB10)</f>
        <v>1.8</v>
      </c>
      <c r="AK10" s="49"/>
      <c r="AM10" s="205"/>
      <c r="AN10" s="205"/>
    </row>
    <row r="11" spans="1:40" x14ac:dyDescent="0.2">
      <c r="A11" s="9" t="s">
        <v>38</v>
      </c>
      <c r="B11" s="10" t="s">
        <v>29</v>
      </c>
      <c r="C11" s="10" t="s">
        <v>13</v>
      </c>
      <c r="D11" s="10" t="s">
        <v>781</v>
      </c>
      <c r="E11" s="10" t="s">
        <v>30</v>
      </c>
      <c r="F11" s="10" t="s">
        <v>31</v>
      </c>
      <c r="G11" s="10" t="s">
        <v>32</v>
      </c>
      <c r="H11" s="67">
        <v>6</v>
      </c>
      <c r="I11" s="57">
        <f t="shared" si="0"/>
        <v>1</v>
      </c>
      <c r="J11" s="57">
        <f t="shared" si="1"/>
        <v>1</v>
      </c>
      <c r="K11" s="404" t="s">
        <v>33</v>
      </c>
      <c r="L11" s="57">
        <v>6.25E-2</v>
      </c>
      <c r="M11" s="57">
        <v>0</v>
      </c>
      <c r="N11" s="57"/>
      <c r="O11" s="58">
        <v>1</v>
      </c>
      <c r="P11" s="27"/>
      <c r="Q11" s="90">
        <f t="shared" si="2"/>
        <v>0</v>
      </c>
      <c r="R11" s="91">
        <f t="shared" si="3"/>
        <v>0.55555555555555558</v>
      </c>
      <c r="S11" s="392">
        <f t="shared" si="4"/>
        <v>0</v>
      </c>
      <c r="T11" s="91">
        <f t="shared" si="5"/>
        <v>0.55555555555555547</v>
      </c>
      <c r="U11" s="90">
        <f t="shared" si="6"/>
        <v>0.55555555555555547</v>
      </c>
      <c r="V11" s="23">
        <v>0</v>
      </c>
      <c r="W11" s="11">
        <v>0</v>
      </c>
      <c r="X11" s="11">
        <v>0</v>
      </c>
      <c r="Y11" s="12">
        <v>0</v>
      </c>
      <c r="Z11" s="27"/>
      <c r="AA11" s="23">
        <v>30</v>
      </c>
      <c r="AB11" s="11">
        <v>0</v>
      </c>
      <c r="AC11" s="11"/>
      <c r="AD11" s="12">
        <v>1</v>
      </c>
      <c r="AE11" s="9">
        <v>0</v>
      </c>
      <c r="AF11" s="258">
        <f t="shared" si="7"/>
        <v>1</v>
      </c>
      <c r="AG11" s="34">
        <f t="shared" si="8"/>
        <v>0</v>
      </c>
      <c r="AH11" s="12">
        <f t="shared" si="9"/>
        <v>1</v>
      </c>
      <c r="AI11" s="260">
        <f t="shared" si="10"/>
        <v>1</v>
      </c>
      <c r="AJ11" s="406"/>
      <c r="AK11" s="411"/>
      <c r="AM11" s="205"/>
      <c r="AN11" s="205"/>
    </row>
    <row r="12" spans="1:40" x14ac:dyDescent="0.2">
      <c r="A12" s="9" t="s">
        <v>38</v>
      </c>
      <c r="B12" s="10" t="s">
        <v>39</v>
      </c>
      <c r="C12" s="10" t="s">
        <v>43</v>
      </c>
      <c r="D12" s="10" t="s">
        <v>780</v>
      </c>
      <c r="E12" s="10" t="s">
        <v>40</v>
      </c>
      <c r="F12" s="10" t="s">
        <v>41</v>
      </c>
      <c r="G12" s="10" t="s">
        <v>42</v>
      </c>
      <c r="H12" s="67">
        <v>6</v>
      </c>
      <c r="I12" s="57">
        <f t="shared" si="0"/>
        <v>18</v>
      </c>
      <c r="J12" s="57">
        <f t="shared" si="1"/>
        <v>18</v>
      </c>
      <c r="K12" s="404" t="s">
        <v>18</v>
      </c>
      <c r="L12" s="57">
        <v>1</v>
      </c>
      <c r="M12" s="57">
        <v>18</v>
      </c>
      <c r="N12" s="57">
        <v>0</v>
      </c>
      <c r="O12" s="58">
        <v>0</v>
      </c>
      <c r="P12" s="27">
        <v>0</v>
      </c>
      <c r="Q12" s="90">
        <f t="shared" si="2"/>
        <v>10</v>
      </c>
      <c r="R12" s="91">
        <f t="shared" si="3"/>
        <v>0</v>
      </c>
      <c r="S12" s="392">
        <f t="shared" si="4"/>
        <v>10</v>
      </c>
      <c r="T12" s="91">
        <f t="shared" si="5"/>
        <v>0</v>
      </c>
      <c r="U12" s="90">
        <f t="shared" si="6"/>
        <v>10</v>
      </c>
      <c r="V12" s="23">
        <v>0</v>
      </c>
      <c r="W12" s="11">
        <v>0</v>
      </c>
      <c r="X12" s="11">
        <v>0</v>
      </c>
      <c r="Y12" s="12">
        <v>0</v>
      </c>
      <c r="Z12" s="27">
        <v>0</v>
      </c>
      <c r="AA12" s="23">
        <v>20</v>
      </c>
      <c r="AB12" s="11">
        <v>1</v>
      </c>
      <c r="AC12" s="11">
        <v>0</v>
      </c>
      <c r="AD12" s="12">
        <v>1</v>
      </c>
      <c r="AE12" s="9">
        <v>0</v>
      </c>
      <c r="AF12" s="258">
        <f t="shared" si="7"/>
        <v>18</v>
      </c>
      <c r="AG12" s="34">
        <f t="shared" si="8"/>
        <v>0</v>
      </c>
      <c r="AH12" s="12">
        <f t="shared" si="9"/>
        <v>18</v>
      </c>
      <c r="AI12" s="260">
        <f t="shared" si="10"/>
        <v>18</v>
      </c>
      <c r="AJ12" s="406"/>
      <c r="AK12" s="411"/>
      <c r="AM12" s="205"/>
      <c r="AN12" s="205"/>
    </row>
    <row r="13" spans="1:40" x14ac:dyDescent="0.2">
      <c r="A13" s="9" t="s">
        <v>38</v>
      </c>
      <c r="B13" s="10" t="s">
        <v>39</v>
      </c>
      <c r="C13" s="10" t="s">
        <v>48</v>
      </c>
      <c r="D13" s="10" t="s">
        <v>780</v>
      </c>
      <c r="E13" s="10" t="s">
        <v>44</v>
      </c>
      <c r="F13" s="10" t="s">
        <v>45</v>
      </c>
      <c r="G13" s="10" t="s">
        <v>46</v>
      </c>
      <c r="H13" s="67">
        <v>7.5</v>
      </c>
      <c r="I13" s="57">
        <f t="shared" si="0"/>
        <v>63</v>
      </c>
      <c r="J13" s="57">
        <f t="shared" si="1"/>
        <v>63</v>
      </c>
      <c r="K13" s="404" t="s">
        <v>47</v>
      </c>
      <c r="L13" s="57">
        <v>1</v>
      </c>
      <c r="M13" s="57">
        <v>13.5</v>
      </c>
      <c r="N13" s="57">
        <v>0</v>
      </c>
      <c r="O13" s="58">
        <v>9</v>
      </c>
      <c r="P13" s="27">
        <v>0</v>
      </c>
      <c r="Q13" s="90">
        <f t="shared" si="2"/>
        <v>6</v>
      </c>
      <c r="R13" s="91">
        <f t="shared" si="3"/>
        <v>4</v>
      </c>
      <c r="S13" s="392">
        <f t="shared" si="4"/>
        <v>6</v>
      </c>
      <c r="T13" s="91">
        <f t="shared" si="5"/>
        <v>4</v>
      </c>
      <c r="U13" s="90">
        <f t="shared" si="6"/>
        <v>10</v>
      </c>
      <c r="V13" s="23">
        <v>60</v>
      </c>
      <c r="W13" s="11">
        <v>1</v>
      </c>
      <c r="X13" s="11">
        <v>0</v>
      </c>
      <c r="Y13" s="12">
        <v>3</v>
      </c>
      <c r="Z13" s="27">
        <v>0</v>
      </c>
      <c r="AA13" s="23">
        <v>20</v>
      </c>
      <c r="AB13" s="11">
        <v>1</v>
      </c>
      <c r="AC13" s="11">
        <v>0</v>
      </c>
      <c r="AD13" s="12">
        <v>1</v>
      </c>
      <c r="AE13" s="9">
        <v>0</v>
      </c>
      <c r="AF13" s="258">
        <f t="shared" si="7"/>
        <v>63</v>
      </c>
      <c r="AG13" s="34">
        <f t="shared" si="8"/>
        <v>40.5</v>
      </c>
      <c r="AH13" s="12">
        <f t="shared" si="9"/>
        <v>22.5</v>
      </c>
      <c r="AI13" s="260">
        <f t="shared" si="10"/>
        <v>63</v>
      </c>
      <c r="AJ13" s="406"/>
      <c r="AK13" s="411"/>
      <c r="AM13" s="205"/>
      <c r="AN13" s="205"/>
    </row>
    <row r="14" spans="1:40" x14ac:dyDescent="0.2">
      <c r="A14" s="9" t="s">
        <v>38</v>
      </c>
      <c r="B14" s="10" t="s">
        <v>39</v>
      </c>
      <c r="C14" s="10" t="s">
        <v>19</v>
      </c>
      <c r="D14" s="10" t="s">
        <v>780</v>
      </c>
      <c r="E14" s="10" t="s">
        <v>49</v>
      </c>
      <c r="F14" s="10" t="s">
        <v>50</v>
      </c>
      <c r="G14" s="10" t="s">
        <v>51</v>
      </c>
      <c r="H14" s="67">
        <v>7.5</v>
      </c>
      <c r="I14" s="57">
        <f t="shared" si="0"/>
        <v>63</v>
      </c>
      <c r="J14" s="57">
        <f t="shared" si="1"/>
        <v>63</v>
      </c>
      <c r="K14" s="404" t="s">
        <v>18</v>
      </c>
      <c r="L14" s="57">
        <v>1</v>
      </c>
      <c r="M14" s="57">
        <v>13.5</v>
      </c>
      <c r="N14" s="57">
        <v>0</v>
      </c>
      <c r="O14" s="58">
        <v>9</v>
      </c>
      <c r="P14" s="27">
        <v>0</v>
      </c>
      <c r="Q14" s="90">
        <f t="shared" si="2"/>
        <v>6</v>
      </c>
      <c r="R14" s="91">
        <f t="shared" si="3"/>
        <v>4</v>
      </c>
      <c r="S14" s="392">
        <f t="shared" si="4"/>
        <v>6</v>
      </c>
      <c r="T14" s="91">
        <f t="shared" si="5"/>
        <v>4</v>
      </c>
      <c r="U14" s="90">
        <f t="shared" si="6"/>
        <v>10</v>
      </c>
      <c r="V14" s="23">
        <v>20</v>
      </c>
      <c r="W14" s="11">
        <v>1</v>
      </c>
      <c r="X14" s="11">
        <v>0</v>
      </c>
      <c r="Y14" s="12">
        <v>1</v>
      </c>
      <c r="Z14" s="27">
        <v>0</v>
      </c>
      <c r="AA14" s="23">
        <v>60</v>
      </c>
      <c r="AB14" s="11">
        <v>1</v>
      </c>
      <c r="AC14" s="11">
        <v>0</v>
      </c>
      <c r="AD14" s="12">
        <v>3</v>
      </c>
      <c r="AE14" s="9">
        <v>0</v>
      </c>
      <c r="AF14" s="258">
        <f t="shared" si="7"/>
        <v>63</v>
      </c>
      <c r="AG14" s="34">
        <f t="shared" si="8"/>
        <v>22.5</v>
      </c>
      <c r="AH14" s="12">
        <f t="shared" si="9"/>
        <v>40.5</v>
      </c>
      <c r="AI14" s="260">
        <f t="shared" si="10"/>
        <v>63</v>
      </c>
      <c r="AJ14" s="406"/>
      <c r="AK14" s="411"/>
      <c r="AM14" s="205"/>
      <c r="AN14" s="205"/>
    </row>
    <row r="15" spans="1:40" ht="15.75" x14ac:dyDescent="0.25">
      <c r="A15" s="9" t="s">
        <v>38</v>
      </c>
      <c r="B15" s="10" t="s">
        <v>39</v>
      </c>
      <c r="C15" s="10" t="s">
        <v>23</v>
      </c>
      <c r="D15" s="10" t="s">
        <v>780</v>
      </c>
      <c r="E15" s="10" t="s">
        <v>52</v>
      </c>
      <c r="F15" s="10" t="s">
        <v>53</v>
      </c>
      <c r="G15" s="10" t="s">
        <v>54</v>
      </c>
      <c r="H15" s="67">
        <v>6</v>
      </c>
      <c r="I15" s="57">
        <f t="shared" si="0"/>
        <v>22.5</v>
      </c>
      <c r="J15" s="57">
        <f t="shared" si="1"/>
        <v>22.5</v>
      </c>
      <c r="K15" s="404" t="s">
        <v>18</v>
      </c>
      <c r="L15" s="57">
        <v>1</v>
      </c>
      <c r="M15" s="57">
        <v>13.5</v>
      </c>
      <c r="N15" s="57">
        <v>0</v>
      </c>
      <c r="O15" s="58">
        <v>4.5</v>
      </c>
      <c r="P15" s="27">
        <v>0</v>
      </c>
      <c r="Q15" s="90">
        <f t="shared" si="2"/>
        <v>7.5</v>
      </c>
      <c r="R15" s="91">
        <f t="shared" si="3"/>
        <v>2.5</v>
      </c>
      <c r="S15" s="392">
        <f t="shared" si="4"/>
        <v>7.5</v>
      </c>
      <c r="T15" s="91">
        <f t="shared" si="5"/>
        <v>2.5</v>
      </c>
      <c r="U15" s="90">
        <f t="shared" si="6"/>
        <v>10</v>
      </c>
      <c r="V15" s="23">
        <v>40</v>
      </c>
      <c r="W15" s="11">
        <v>1</v>
      </c>
      <c r="X15" s="11">
        <v>0</v>
      </c>
      <c r="Y15" s="12">
        <v>2</v>
      </c>
      <c r="Z15" s="27">
        <v>0</v>
      </c>
      <c r="AA15" s="23">
        <v>0</v>
      </c>
      <c r="AB15" s="11">
        <v>0</v>
      </c>
      <c r="AC15" s="11">
        <v>0</v>
      </c>
      <c r="AD15" s="12">
        <v>0</v>
      </c>
      <c r="AE15" s="9">
        <v>0</v>
      </c>
      <c r="AF15" s="258">
        <f t="shared" si="7"/>
        <v>22.5</v>
      </c>
      <c r="AG15" s="34">
        <f t="shared" si="8"/>
        <v>22.5</v>
      </c>
      <c r="AH15" s="12">
        <f t="shared" si="9"/>
        <v>0</v>
      </c>
      <c r="AI15" s="260">
        <f t="shared" si="10"/>
        <v>22.5</v>
      </c>
      <c r="AJ15" s="406"/>
      <c r="AK15" s="411"/>
      <c r="AL15" s="92"/>
      <c r="AM15" s="398"/>
      <c r="AN15" s="205"/>
    </row>
    <row r="16" spans="1:40" x14ac:dyDescent="0.2">
      <c r="A16" s="9" t="s">
        <v>38</v>
      </c>
      <c r="B16" s="10" t="s">
        <v>39</v>
      </c>
      <c r="C16" s="10" t="s">
        <v>23</v>
      </c>
      <c r="D16" s="10" t="s">
        <v>780</v>
      </c>
      <c r="E16" s="10" t="s">
        <v>55</v>
      </c>
      <c r="F16" s="10" t="s">
        <v>56</v>
      </c>
      <c r="G16" s="10" t="s">
        <v>57</v>
      </c>
      <c r="H16" s="67">
        <v>6</v>
      </c>
      <c r="I16" s="57">
        <f t="shared" si="0"/>
        <v>22.5</v>
      </c>
      <c r="J16" s="57">
        <f t="shared" si="1"/>
        <v>22.5</v>
      </c>
      <c r="K16" s="404" t="s">
        <v>18</v>
      </c>
      <c r="L16" s="57">
        <v>1</v>
      </c>
      <c r="M16" s="57">
        <v>13.5</v>
      </c>
      <c r="N16" s="57">
        <v>0</v>
      </c>
      <c r="O16" s="58">
        <v>4.5</v>
      </c>
      <c r="P16" s="27">
        <v>0</v>
      </c>
      <c r="Q16" s="90">
        <f t="shared" si="2"/>
        <v>7.5</v>
      </c>
      <c r="R16" s="91">
        <f t="shared" si="3"/>
        <v>2.5</v>
      </c>
      <c r="S16" s="392">
        <f t="shared" si="4"/>
        <v>7.5</v>
      </c>
      <c r="T16" s="91">
        <f t="shared" si="5"/>
        <v>2.5</v>
      </c>
      <c r="U16" s="90">
        <f t="shared" si="6"/>
        <v>10</v>
      </c>
      <c r="V16" s="23">
        <v>40</v>
      </c>
      <c r="W16" s="11">
        <v>1</v>
      </c>
      <c r="X16" s="11">
        <v>0</v>
      </c>
      <c r="Y16" s="12">
        <v>2</v>
      </c>
      <c r="Z16" s="27">
        <v>0</v>
      </c>
      <c r="AA16" s="23">
        <v>0</v>
      </c>
      <c r="AB16" s="11">
        <v>0</v>
      </c>
      <c r="AC16" s="11">
        <v>0</v>
      </c>
      <c r="AD16" s="12">
        <v>0</v>
      </c>
      <c r="AE16" s="9">
        <v>0</v>
      </c>
      <c r="AF16" s="258">
        <f t="shared" si="7"/>
        <v>22.5</v>
      </c>
      <c r="AG16" s="34">
        <f t="shared" si="8"/>
        <v>22.5</v>
      </c>
      <c r="AH16" s="12">
        <f t="shared" si="9"/>
        <v>0</v>
      </c>
      <c r="AI16" s="260">
        <f t="shared" si="10"/>
        <v>22.5</v>
      </c>
      <c r="AJ16" s="406"/>
      <c r="AK16" s="411"/>
      <c r="AM16" s="205"/>
      <c r="AN16" s="205"/>
    </row>
    <row r="17" spans="1:40" ht="15.75" x14ac:dyDescent="0.25">
      <c r="A17" s="9" t="s">
        <v>38</v>
      </c>
      <c r="B17" s="10" t="s">
        <v>39</v>
      </c>
      <c r="C17" s="10" t="s">
        <v>61</v>
      </c>
      <c r="D17" s="10" t="s">
        <v>780</v>
      </c>
      <c r="E17" s="10" t="s">
        <v>58</v>
      </c>
      <c r="F17" s="10" t="s">
        <v>59</v>
      </c>
      <c r="G17" s="10" t="s">
        <v>60</v>
      </c>
      <c r="H17" s="67">
        <v>6</v>
      </c>
      <c r="I17" s="57">
        <f t="shared" si="0"/>
        <v>22.5</v>
      </c>
      <c r="J17" s="57">
        <f t="shared" si="1"/>
        <v>22.5</v>
      </c>
      <c r="K17" s="404" t="s">
        <v>18</v>
      </c>
      <c r="L17" s="57">
        <v>1</v>
      </c>
      <c r="M17" s="57">
        <v>13.5</v>
      </c>
      <c r="N17" s="57">
        <v>0</v>
      </c>
      <c r="O17" s="58">
        <v>4.5</v>
      </c>
      <c r="P17" s="27">
        <v>0</v>
      </c>
      <c r="Q17" s="90">
        <f t="shared" si="2"/>
        <v>7.5</v>
      </c>
      <c r="R17" s="91">
        <f t="shared" si="3"/>
        <v>2.5</v>
      </c>
      <c r="S17" s="392">
        <f t="shared" si="4"/>
        <v>7.5</v>
      </c>
      <c r="T17" s="91">
        <f t="shared" si="5"/>
        <v>2.5</v>
      </c>
      <c r="U17" s="90">
        <f t="shared" si="6"/>
        <v>10</v>
      </c>
      <c r="V17" s="23">
        <v>0</v>
      </c>
      <c r="W17" s="11">
        <v>0</v>
      </c>
      <c r="X17" s="11">
        <v>0</v>
      </c>
      <c r="Y17" s="12">
        <v>0</v>
      </c>
      <c r="Z17" s="27">
        <v>0</v>
      </c>
      <c r="AA17" s="23">
        <v>40</v>
      </c>
      <c r="AB17" s="11">
        <v>1</v>
      </c>
      <c r="AC17" s="11">
        <v>0</v>
      </c>
      <c r="AD17" s="12">
        <v>2</v>
      </c>
      <c r="AE17" s="9">
        <v>0</v>
      </c>
      <c r="AF17" s="258">
        <f t="shared" si="7"/>
        <v>22.5</v>
      </c>
      <c r="AG17" s="34">
        <f t="shared" si="8"/>
        <v>0</v>
      </c>
      <c r="AH17" s="12">
        <f t="shared" si="9"/>
        <v>22.5</v>
      </c>
      <c r="AI17" s="260">
        <f t="shared" si="10"/>
        <v>22.5</v>
      </c>
      <c r="AJ17" s="406"/>
      <c r="AK17" s="411"/>
      <c r="AL17" s="202"/>
      <c r="AM17" s="399"/>
      <c r="AN17" s="205"/>
    </row>
    <row r="18" spans="1:40" ht="15.75" x14ac:dyDescent="0.25">
      <c r="A18" s="9" t="s">
        <v>38</v>
      </c>
      <c r="B18" s="10" t="s">
        <v>39</v>
      </c>
      <c r="C18" s="10" t="s">
        <v>27</v>
      </c>
      <c r="D18" s="10" t="s">
        <v>780</v>
      </c>
      <c r="E18" s="10" t="s">
        <v>62</v>
      </c>
      <c r="F18" s="10" t="s">
        <v>63</v>
      </c>
      <c r="G18" s="10" t="s">
        <v>64</v>
      </c>
      <c r="H18" s="67">
        <v>6</v>
      </c>
      <c r="I18" s="57">
        <f t="shared" si="0"/>
        <v>18</v>
      </c>
      <c r="J18" s="57">
        <f t="shared" si="1"/>
        <v>18</v>
      </c>
      <c r="K18" s="404" t="s">
        <v>18</v>
      </c>
      <c r="L18" s="57">
        <v>1</v>
      </c>
      <c r="M18" s="57">
        <v>13.5</v>
      </c>
      <c r="N18" s="57">
        <v>0</v>
      </c>
      <c r="O18" s="58">
        <v>4.5</v>
      </c>
      <c r="P18" s="27">
        <v>0</v>
      </c>
      <c r="Q18" s="90">
        <f t="shared" si="2"/>
        <v>7.5</v>
      </c>
      <c r="R18" s="91">
        <f t="shared" si="3"/>
        <v>2.5</v>
      </c>
      <c r="S18" s="392">
        <f t="shared" si="4"/>
        <v>7.5</v>
      </c>
      <c r="T18" s="91">
        <f t="shared" si="5"/>
        <v>2.5</v>
      </c>
      <c r="U18" s="90">
        <f t="shared" si="6"/>
        <v>10</v>
      </c>
      <c r="V18" s="23">
        <v>20</v>
      </c>
      <c r="W18" s="11">
        <v>1</v>
      </c>
      <c r="X18" s="11">
        <v>0</v>
      </c>
      <c r="Y18" s="12">
        <v>1</v>
      </c>
      <c r="Z18" s="27">
        <v>0</v>
      </c>
      <c r="AA18" s="23">
        <v>0</v>
      </c>
      <c r="AB18" s="11">
        <v>0</v>
      </c>
      <c r="AC18" s="11">
        <v>0</v>
      </c>
      <c r="AD18" s="12">
        <v>0</v>
      </c>
      <c r="AE18" s="9">
        <v>0</v>
      </c>
      <c r="AF18" s="258">
        <f t="shared" si="7"/>
        <v>18</v>
      </c>
      <c r="AG18" s="34">
        <f t="shared" si="8"/>
        <v>18</v>
      </c>
      <c r="AH18" s="12">
        <f t="shared" si="9"/>
        <v>0</v>
      </c>
      <c r="AI18" s="260">
        <f t="shared" si="10"/>
        <v>18</v>
      </c>
      <c r="AJ18" s="406"/>
      <c r="AK18" s="411"/>
      <c r="AL18" s="95"/>
      <c r="AM18" s="400"/>
      <c r="AN18" s="401"/>
    </row>
    <row r="19" spans="1:40" x14ac:dyDescent="0.2">
      <c r="A19" s="9" t="s">
        <v>38</v>
      </c>
      <c r="B19" s="10" t="s">
        <v>39</v>
      </c>
      <c r="C19" s="10" t="s">
        <v>27</v>
      </c>
      <c r="D19" s="10" t="s">
        <v>780</v>
      </c>
      <c r="E19" s="10" t="s">
        <v>65</v>
      </c>
      <c r="F19" s="10" t="s">
        <v>66</v>
      </c>
      <c r="G19" s="10" t="s">
        <v>67</v>
      </c>
      <c r="H19" s="67">
        <v>6</v>
      </c>
      <c r="I19" s="57">
        <f t="shared" si="0"/>
        <v>18</v>
      </c>
      <c r="J19" s="57">
        <f t="shared" si="1"/>
        <v>18</v>
      </c>
      <c r="K19" s="404" t="s">
        <v>18</v>
      </c>
      <c r="L19" s="57">
        <v>1</v>
      </c>
      <c r="M19" s="57">
        <v>13.5</v>
      </c>
      <c r="N19" s="57">
        <v>0</v>
      </c>
      <c r="O19" s="58">
        <v>4.5</v>
      </c>
      <c r="P19" s="27">
        <v>0</v>
      </c>
      <c r="Q19" s="90">
        <f t="shared" si="2"/>
        <v>7.5</v>
      </c>
      <c r="R19" s="91">
        <f t="shared" si="3"/>
        <v>2.5</v>
      </c>
      <c r="S19" s="392">
        <f t="shared" si="4"/>
        <v>7.5</v>
      </c>
      <c r="T19" s="91">
        <f t="shared" si="5"/>
        <v>2.5</v>
      </c>
      <c r="U19" s="90">
        <f t="shared" si="6"/>
        <v>10</v>
      </c>
      <c r="V19" s="23">
        <v>20</v>
      </c>
      <c r="W19" s="11">
        <v>1</v>
      </c>
      <c r="X19" s="11">
        <v>0</v>
      </c>
      <c r="Y19" s="12">
        <v>1</v>
      </c>
      <c r="Z19" s="27">
        <v>0</v>
      </c>
      <c r="AA19" s="23">
        <v>0</v>
      </c>
      <c r="AB19" s="11">
        <v>0</v>
      </c>
      <c r="AC19" s="11">
        <v>0</v>
      </c>
      <c r="AD19" s="12">
        <v>0</v>
      </c>
      <c r="AE19" s="9">
        <v>0</v>
      </c>
      <c r="AF19" s="258">
        <f t="shared" si="7"/>
        <v>18</v>
      </c>
      <c r="AG19" s="34">
        <f t="shared" si="8"/>
        <v>18</v>
      </c>
      <c r="AH19" s="12">
        <f t="shared" si="9"/>
        <v>0</v>
      </c>
      <c r="AI19" s="260">
        <f t="shared" si="10"/>
        <v>18</v>
      </c>
      <c r="AJ19" s="406"/>
      <c r="AK19" s="411"/>
      <c r="AM19" s="205"/>
      <c r="AN19" s="401"/>
    </row>
    <row r="20" spans="1:40" x14ac:dyDescent="0.2">
      <c r="A20" s="9" t="s">
        <v>38</v>
      </c>
      <c r="B20" s="10" t="s">
        <v>39</v>
      </c>
      <c r="C20" s="10" t="s">
        <v>27</v>
      </c>
      <c r="D20" s="10" t="s">
        <v>780</v>
      </c>
      <c r="E20" s="10" t="s">
        <v>68</v>
      </c>
      <c r="F20" s="10" t="s">
        <v>69</v>
      </c>
      <c r="G20" s="10" t="s">
        <v>70</v>
      </c>
      <c r="H20" s="67">
        <v>6</v>
      </c>
      <c r="I20" s="57">
        <f t="shared" si="0"/>
        <v>18</v>
      </c>
      <c r="J20" s="57">
        <f t="shared" si="1"/>
        <v>18</v>
      </c>
      <c r="K20" s="404" t="s">
        <v>18</v>
      </c>
      <c r="L20" s="57">
        <v>1</v>
      </c>
      <c r="M20" s="57">
        <v>13.5</v>
      </c>
      <c r="N20" s="57">
        <v>0</v>
      </c>
      <c r="O20" s="58">
        <v>4.5</v>
      </c>
      <c r="P20" s="27">
        <v>0</v>
      </c>
      <c r="Q20" s="90">
        <f t="shared" si="2"/>
        <v>7.5</v>
      </c>
      <c r="R20" s="91">
        <f t="shared" si="3"/>
        <v>2.5</v>
      </c>
      <c r="S20" s="392">
        <f t="shared" si="4"/>
        <v>7.5</v>
      </c>
      <c r="T20" s="91">
        <f t="shared" si="5"/>
        <v>2.5</v>
      </c>
      <c r="U20" s="90">
        <f t="shared" si="6"/>
        <v>10</v>
      </c>
      <c r="V20" s="23">
        <v>20</v>
      </c>
      <c r="W20" s="11">
        <v>1</v>
      </c>
      <c r="X20" s="11">
        <v>0</v>
      </c>
      <c r="Y20" s="12">
        <v>1</v>
      </c>
      <c r="Z20" s="27">
        <v>0</v>
      </c>
      <c r="AA20" s="23">
        <v>0</v>
      </c>
      <c r="AB20" s="11">
        <v>0</v>
      </c>
      <c r="AC20" s="11">
        <v>0</v>
      </c>
      <c r="AD20" s="12">
        <v>0</v>
      </c>
      <c r="AE20" s="9">
        <v>0</v>
      </c>
      <c r="AF20" s="258">
        <f t="shared" si="7"/>
        <v>18</v>
      </c>
      <c r="AG20" s="34">
        <f t="shared" si="8"/>
        <v>18</v>
      </c>
      <c r="AH20" s="12">
        <f t="shared" si="9"/>
        <v>0</v>
      </c>
      <c r="AI20" s="260">
        <f t="shared" si="10"/>
        <v>18</v>
      </c>
      <c r="AJ20" s="406"/>
      <c r="AK20" s="411"/>
      <c r="AM20" s="205"/>
      <c r="AN20" s="401"/>
    </row>
    <row r="21" spans="1:40" x14ac:dyDescent="0.2">
      <c r="A21" s="9" t="s">
        <v>38</v>
      </c>
      <c r="B21" s="10" t="s">
        <v>39</v>
      </c>
      <c r="C21" s="10" t="s">
        <v>43</v>
      </c>
      <c r="D21" s="10" t="s">
        <v>780</v>
      </c>
      <c r="E21" s="10" t="s">
        <v>71</v>
      </c>
      <c r="F21" s="10" t="s">
        <v>72</v>
      </c>
      <c r="G21" s="10" t="s">
        <v>73</v>
      </c>
      <c r="H21" s="67">
        <v>6</v>
      </c>
      <c r="I21" s="57">
        <f t="shared" si="0"/>
        <v>18</v>
      </c>
      <c r="J21" s="57">
        <f t="shared" si="1"/>
        <v>18</v>
      </c>
      <c r="K21" s="404" t="s">
        <v>18</v>
      </c>
      <c r="L21" s="57">
        <v>1</v>
      </c>
      <c r="M21" s="57">
        <v>9</v>
      </c>
      <c r="N21" s="57">
        <v>0</v>
      </c>
      <c r="O21" s="58">
        <v>9</v>
      </c>
      <c r="P21" s="27">
        <v>0</v>
      </c>
      <c r="Q21" s="90">
        <f t="shared" si="2"/>
        <v>5</v>
      </c>
      <c r="R21" s="91">
        <f t="shared" si="3"/>
        <v>5</v>
      </c>
      <c r="S21" s="392">
        <f t="shared" si="4"/>
        <v>5</v>
      </c>
      <c r="T21" s="91">
        <f t="shared" si="5"/>
        <v>5</v>
      </c>
      <c r="U21" s="90">
        <f t="shared" si="6"/>
        <v>10</v>
      </c>
      <c r="V21" s="23">
        <v>0</v>
      </c>
      <c r="W21" s="11">
        <v>0</v>
      </c>
      <c r="X21" s="11">
        <v>0</v>
      </c>
      <c r="Y21" s="12">
        <v>0</v>
      </c>
      <c r="Z21" s="27">
        <v>0</v>
      </c>
      <c r="AA21" s="23">
        <v>20</v>
      </c>
      <c r="AB21" s="11">
        <v>1</v>
      </c>
      <c r="AC21" s="11">
        <v>0</v>
      </c>
      <c r="AD21" s="12">
        <v>1</v>
      </c>
      <c r="AE21" s="9">
        <v>0</v>
      </c>
      <c r="AF21" s="258">
        <f t="shared" si="7"/>
        <v>18</v>
      </c>
      <c r="AG21" s="34">
        <f t="shared" si="8"/>
        <v>0</v>
      </c>
      <c r="AH21" s="12">
        <f t="shared" si="9"/>
        <v>18</v>
      </c>
      <c r="AI21" s="260">
        <f t="shared" si="10"/>
        <v>18</v>
      </c>
      <c r="AJ21" s="406"/>
      <c r="AK21" s="411"/>
    </row>
    <row r="22" spans="1:40" x14ac:dyDescent="0.2">
      <c r="A22" s="9" t="s">
        <v>38</v>
      </c>
      <c r="B22" s="10" t="s">
        <v>39</v>
      </c>
      <c r="C22" s="10" t="s">
        <v>13</v>
      </c>
      <c r="D22" s="10" t="s">
        <v>755</v>
      </c>
      <c r="E22" s="10" t="s">
        <v>74</v>
      </c>
      <c r="F22" s="10" t="s">
        <v>10</v>
      </c>
      <c r="G22" s="10" t="s">
        <v>11</v>
      </c>
      <c r="H22" s="67">
        <v>1</v>
      </c>
      <c r="I22" s="57">
        <f t="shared" si="0"/>
        <v>2.7</v>
      </c>
      <c r="J22" s="57">
        <f t="shared" si="1"/>
        <v>2.7</v>
      </c>
      <c r="K22" s="404" t="s">
        <v>12</v>
      </c>
      <c r="L22" s="57">
        <v>1</v>
      </c>
      <c r="M22" s="57">
        <f>$AM$26</f>
        <v>0.54</v>
      </c>
      <c r="N22" s="57">
        <v>0</v>
      </c>
      <c r="O22" s="58">
        <v>0</v>
      </c>
      <c r="P22" s="27">
        <v>0</v>
      </c>
      <c r="Q22" s="90">
        <f t="shared" si="2"/>
        <v>1.8</v>
      </c>
      <c r="R22" s="91">
        <f t="shared" si="3"/>
        <v>0</v>
      </c>
      <c r="S22" s="392">
        <f t="shared" si="4"/>
        <v>1.8</v>
      </c>
      <c r="T22" s="91">
        <f t="shared" si="5"/>
        <v>0</v>
      </c>
      <c r="U22" s="90">
        <f t="shared" si="6"/>
        <v>1.8</v>
      </c>
      <c r="V22" s="23">
        <v>2</v>
      </c>
      <c r="W22" s="11">
        <f>V22</f>
        <v>2</v>
      </c>
      <c r="X22" s="11">
        <v>0</v>
      </c>
      <c r="Y22" s="12">
        <v>0</v>
      </c>
      <c r="Z22" s="27">
        <v>0</v>
      </c>
      <c r="AA22" s="23">
        <v>3</v>
      </c>
      <c r="AB22" s="11">
        <f>AA22</f>
        <v>3</v>
      </c>
      <c r="AC22" s="11">
        <v>0</v>
      </c>
      <c r="AD22" s="12">
        <v>0</v>
      </c>
      <c r="AE22" s="9">
        <v>0</v>
      </c>
      <c r="AF22" s="258">
        <f t="shared" si="7"/>
        <v>2.7</v>
      </c>
      <c r="AG22" s="34">
        <f t="shared" si="8"/>
        <v>1.08</v>
      </c>
      <c r="AH22" s="12">
        <f t="shared" si="9"/>
        <v>1.62</v>
      </c>
      <c r="AI22" s="260">
        <f t="shared" si="10"/>
        <v>2.7</v>
      </c>
      <c r="AJ22" s="407">
        <f>(3-M22)*(W22+AB22)</f>
        <v>12.3</v>
      </c>
      <c r="AK22" s="49"/>
    </row>
    <row r="23" spans="1:40" x14ac:dyDescent="0.2">
      <c r="A23" s="9" t="s">
        <v>38</v>
      </c>
      <c r="B23" s="10" t="s">
        <v>75</v>
      </c>
      <c r="C23" s="10" t="s">
        <v>23</v>
      </c>
      <c r="D23" s="10" t="s">
        <v>781</v>
      </c>
      <c r="E23" s="10" t="s">
        <v>76</v>
      </c>
      <c r="F23" s="10" t="s">
        <v>77</v>
      </c>
      <c r="G23" s="10" t="s">
        <v>78</v>
      </c>
      <c r="H23" s="67">
        <v>5</v>
      </c>
      <c r="I23" s="57">
        <f t="shared" si="0"/>
        <v>18</v>
      </c>
      <c r="J23" s="57">
        <f t="shared" si="1"/>
        <v>18</v>
      </c>
      <c r="K23" s="404" t="s">
        <v>33</v>
      </c>
      <c r="L23" s="57">
        <v>1</v>
      </c>
      <c r="M23" s="57">
        <f>(9+$AM$29)*L23</f>
        <v>13.5</v>
      </c>
      <c r="N23" s="57">
        <v>0</v>
      </c>
      <c r="O23" s="58">
        <v>4.5</v>
      </c>
      <c r="P23" s="27">
        <v>0</v>
      </c>
      <c r="Q23" s="90">
        <f t="shared" si="2"/>
        <v>9</v>
      </c>
      <c r="R23" s="91">
        <f t="shared" si="3"/>
        <v>3</v>
      </c>
      <c r="S23" s="392">
        <f t="shared" si="4"/>
        <v>9</v>
      </c>
      <c r="T23" s="91">
        <f t="shared" si="5"/>
        <v>3</v>
      </c>
      <c r="U23" s="90">
        <f t="shared" si="6"/>
        <v>12</v>
      </c>
      <c r="V23" s="23">
        <v>12</v>
      </c>
      <c r="W23" s="11">
        <v>1</v>
      </c>
      <c r="X23" s="11">
        <v>0</v>
      </c>
      <c r="Y23" s="12">
        <v>1</v>
      </c>
      <c r="Z23" s="27">
        <v>0</v>
      </c>
      <c r="AA23" s="23">
        <v>0</v>
      </c>
      <c r="AB23" s="11">
        <v>0</v>
      </c>
      <c r="AC23" s="11">
        <v>0</v>
      </c>
      <c r="AD23" s="12">
        <v>0</v>
      </c>
      <c r="AE23" s="9">
        <v>0</v>
      </c>
      <c r="AF23" s="258">
        <f t="shared" si="7"/>
        <v>18</v>
      </c>
      <c r="AG23" s="34">
        <f t="shared" si="8"/>
        <v>18</v>
      </c>
      <c r="AH23" s="12">
        <f t="shared" si="9"/>
        <v>0</v>
      </c>
      <c r="AI23" s="260">
        <f t="shared" si="10"/>
        <v>18</v>
      </c>
      <c r="AJ23" s="406"/>
      <c r="AK23" s="411"/>
    </row>
    <row r="24" spans="1:40" x14ac:dyDescent="0.2">
      <c r="A24" s="9" t="s">
        <v>38</v>
      </c>
      <c r="B24" s="10" t="s">
        <v>39</v>
      </c>
      <c r="C24" s="10" t="s">
        <v>13</v>
      </c>
      <c r="D24" s="10" t="s">
        <v>781</v>
      </c>
      <c r="E24" s="10" t="s">
        <v>34</v>
      </c>
      <c r="F24" s="10" t="s">
        <v>35</v>
      </c>
      <c r="G24" s="10" t="s">
        <v>36</v>
      </c>
      <c r="H24" s="67">
        <v>0.33333000000000002</v>
      </c>
      <c r="I24" s="57">
        <f t="shared" si="0"/>
        <v>0.1</v>
      </c>
      <c r="J24" s="57">
        <f t="shared" si="1"/>
        <v>0.1</v>
      </c>
      <c r="K24" s="404" t="s">
        <v>37</v>
      </c>
      <c r="L24" s="57">
        <v>1</v>
      </c>
      <c r="M24" s="57">
        <f>$AM$27</f>
        <v>0.05</v>
      </c>
      <c r="N24" s="57">
        <v>0</v>
      </c>
      <c r="O24" s="58">
        <v>0</v>
      </c>
      <c r="P24" s="27">
        <v>0</v>
      </c>
      <c r="Q24" s="90">
        <f t="shared" si="2"/>
        <v>0.50000500005000048</v>
      </c>
      <c r="R24" s="91">
        <f t="shared" si="3"/>
        <v>0</v>
      </c>
      <c r="S24" s="392">
        <f t="shared" si="4"/>
        <v>0.50000500005000048</v>
      </c>
      <c r="T24" s="91">
        <f t="shared" si="5"/>
        <v>0</v>
      </c>
      <c r="U24" s="90">
        <f t="shared" si="6"/>
        <v>0.50000500005000048</v>
      </c>
      <c r="V24" s="23">
        <v>0</v>
      </c>
      <c r="W24" s="11">
        <v>0</v>
      </c>
      <c r="X24" s="11">
        <v>0</v>
      </c>
      <c r="Y24" s="12">
        <v>0</v>
      </c>
      <c r="Z24" s="27">
        <v>0</v>
      </c>
      <c r="AA24" s="23">
        <v>2</v>
      </c>
      <c r="AB24" s="11">
        <v>2</v>
      </c>
      <c r="AC24" s="11">
        <v>0</v>
      </c>
      <c r="AD24" s="12">
        <v>0</v>
      </c>
      <c r="AE24" s="9">
        <v>0</v>
      </c>
      <c r="AF24" s="258">
        <f t="shared" si="7"/>
        <v>0.1</v>
      </c>
      <c r="AG24" s="34">
        <f t="shared" si="8"/>
        <v>0</v>
      </c>
      <c r="AH24" s="12">
        <f t="shared" si="9"/>
        <v>0.1</v>
      </c>
      <c r="AI24" s="260">
        <f t="shared" si="10"/>
        <v>0.1</v>
      </c>
      <c r="AJ24" s="407">
        <f>(0.5-M24)*(W24+AB24)</f>
        <v>0.9</v>
      </c>
      <c r="AK24" s="49"/>
    </row>
    <row r="25" spans="1:40" s="440" customFormat="1" x14ac:dyDescent="0.2">
      <c r="A25" s="421" t="s">
        <v>38</v>
      </c>
      <c r="B25" s="422" t="s">
        <v>650</v>
      </c>
      <c r="C25" s="441" t="s">
        <v>48</v>
      </c>
      <c r="D25" s="422" t="s">
        <v>780</v>
      </c>
      <c r="E25" s="422" t="s">
        <v>769</v>
      </c>
      <c r="F25" s="422" t="s">
        <v>685</v>
      </c>
      <c r="G25" s="422" t="s">
        <v>684</v>
      </c>
      <c r="H25" s="423">
        <v>5</v>
      </c>
      <c r="I25" s="424">
        <f t="shared" si="0"/>
        <v>11.25</v>
      </c>
      <c r="J25" s="424">
        <f t="shared" si="1"/>
        <v>11.25</v>
      </c>
      <c r="K25" s="425" t="s">
        <v>18</v>
      </c>
      <c r="L25" s="424">
        <v>1</v>
      </c>
      <c r="M25" s="424">
        <f>11.25*L25</f>
        <v>11.25</v>
      </c>
      <c r="N25" s="424"/>
      <c r="O25" s="426">
        <v>0</v>
      </c>
      <c r="P25" s="427"/>
      <c r="Q25" s="428"/>
      <c r="R25" s="429"/>
      <c r="S25" s="430">
        <f t="shared" si="4"/>
        <v>7.5</v>
      </c>
      <c r="T25" s="429">
        <f t="shared" si="5"/>
        <v>0</v>
      </c>
      <c r="U25" s="428">
        <f t="shared" si="6"/>
        <v>7.5</v>
      </c>
      <c r="V25" s="431">
        <v>18</v>
      </c>
      <c r="W25" s="432">
        <v>1</v>
      </c>
      <c r="X25" s="432"/>
      <c r="Y25" s="433">
        <v>0</v>
      </c>
      <c r="Z25" s="427"/>
      <c r="AA25" s="447">
        <v>0</v>
      </c>
      <c r="AB25" s="448">
        <v>0</v>
      </c>
      <c r="AC25" s="448"/>
      <c r="AD25" s="449">
        <v>0</v>
      </c>
      <c r="AE25" s="450">
        <v>0</v>
      </c>
      <c r="AF25" s="451">
        <f t="shared" si="7"/>
        <v>11.25</v>
      </c>
      <c r="AG25" s="436">
        <f t="shared" si="8"/>
        <v>11.25</v>
      </c>
      <c r="AH25" s="433">
        <f t="shared" si="9"/>
        <v>0</v>
      </c>
      <c r="AI25" s="452">
        <f t="shared" si="10"/>
        <v>11.25</v>
      </c>
      <c r="AJ25" s="442"/>
      <c r="AK25" s="445"/>
      <c r="AL25" s="81"/>
      <c r="AM25" s="81"/>
    </row>
    <row r="26" spans="1:40" ht="15.75" x14ac:dyDescent="0.25">
      <c r="A26" s="17" t="s">
        <v>79</v>
      </c>
      <c r="B26" s="18" t="s">
        <v>80</v>
      </c>
      <c r="C26" s="18" t="s">
        <v>19</v>
      </c>
      <c r="D26" s="10" t="s">
        <v>780</v>
      </c>
      <c r="E26" s="18" t="s">
        <v>81</v>
      </c>
      <c r="F26" s="18" t="s">
        <v>82</v>
      </c>
      <c r="G26" s="18" t="s">
        <v>83</v>
      </c>
      <c r="H26" s="83">
        <v>6</v>
      </c>
      <c r="I26" s="57">
        <f t="shared" si="0"/>
        <v>36.72</v>
      </c>
      <c r="J26" s="57">
        <f t="shared" si="1"/>
        <v>36.72</v>
      </c>
      <c r="K26" s="414" t="s">
        <v>84</v>
      </c>
      <c r="L26" s="55">
        <v>1</v>
      </c>
      <c r="M26" s="55">
        <v>9</v>
      </c>
      <c r="N26" s="55">
        <v>0</v>
      </c>
      <c r="O26" s="56">
        <v>9</v>
      </c>
      <c r="P26" s="26">
        <v>0</v>
      </c>
      <c r="Q26" s="72">
        <f t="shared" ref="Q26:Q44" si="11">M26*10/3/H26</f>
        <v>5</v>
      </c>
      <c r="R26" s="89">
        <f t="shared" ref="R26:R44" si="12">O26*10/3/H26</f>
        <v>5</v>
      </c>
      <c r="S26" s="392">
        <f t="shared" si="4"/>
        <v>5</v>
      </c>
      <c r="T26" s="91">
        <f t="shared" si="5"/>
        <v>5</v>
      </c>
      <c r="U26" s="90">
        <f t="shared" si="6"/>
        <v>10</v>
      </c>
      <c r="V26" s="21">
        <v>15</v>
      </c>
      <c r="W26" s="19">
        <v>0.33</v>
      </c>
      <c r="X26" s="19">
        <v>0</v>
      </c>
      <c r="Y26" s="22">
        <v>1</v>
      </c>
      <c r="Z26" s="26">
        <v>0</v>
      </c>
      <c r="AA26" s="21">
        <v>30</v>
      </c>
      <c r="AB26" s="19">
        <v>0.75</v>
      </c>
      <c r="AC26" s="19">
        <v>0</v>
      </c>
      <c r="AD26" s="22">
        <v>2</v>
      </c>
      <c r="AE26" s="29">
        <v>0</v>
      </c>
      <c r="AF26" s="62">
        <f t="shared" si="7"/>
        <v>36.72</v>
      </c>
      <c r="AG26" s="33">
        <f t="shared" si="8"/>
        <v>11.97</v>
      </c>
      <c r="AH26" s="22">
        <f t="shared" si="9"/>
        <v>24.75</v>
      </c>
      <c r="AI26" s="74">
        <f t="shared" si="10"/>
        <v>36.72</v>
      </c>
      <c r="AJ26" s="406"/>
      <c r="AK26" s="411"/>
      <c r="AL26" s="94" t="s">
        <v>565</v>
      </c>
      <c r="AM26" s="340">
        <v>0.54</v>
      </c>
    </row>
    <row r="27" spans="1:40" ht="15.75" x14ac:dyDescent="0.25">
      <c r="A27" s="9" t="s">
        <v>79</v>
      </c>
      <c r="B27" s="10" t="s">
        <v>85</v>
      </c>
      <c r="C27" s="10" t="s">
        <v>19</v>
      </c>
      <c r="D27" s="10" t="s">
        <v>780</v>
      </c>
      <c r="E27" s="10" t="s">
        <v>81</v>
      </c>
      <c r="F27" s="10" t="s">
        <v>82</v>
      </c>
      <c r="G27" s="10" t="s">
        <v>83</v>
      </c>
      <c r="H27" s="67">
        <v>6</v>
      </c>
      <c r="I27" s="57">
        <f t="shared" si="0"/>
        <v>36.72</v>
      </c>
      <c r="J27" s="57">
        <f t="shared" si="1"/>
        <v>36.72</v>
      </c>
      <c r="K27" s="404" t="s">
        <v>84</v>
      </c>
      <c r="L27" s="57">
        <v>1</v>
      </c>
      <c r="M27" s="57">
        <v>9</v>
      </c>
      <c r="N27" s="57">
        <v>0</v>
      </c>
      <c r="O27" s="58">
        <v>9</v>
      </c>
      <c r="P27" s="27">
        <v>0</v>
      </c>
      <c r="Q27" s="90">
        <f t="shared" si="11"/>
        <v>5</v>
      </c>
      <c r="R27" s="91">
        <f t="shared" si="12"/>
        <v>5</v>
      </c>
      <c r="S27" s="392">
        <f t="shared" si="4"/>
        <v>5</v>
      </c>
      <c r="T27" s="91">
        <f t="shared" si="5"/>
        <v>5</v>
      </c>
      <c r="U27" s="90">
        <f t="shared" si="6"/>
        <v>10</v>
      </c>
      <c r="V27" s="23">
        <v>15</v>
      </c>
      <c r="W27" s="11">
        <v>0.33</v>
      </c>
      <c r="X27" s="11">
        <v>0</v>
      </c>
      <c r="Y27" s="12">
        <v>1</v>
      </c>
      <c r="Z27" s="27">
        <v>0</v>
      </c>
      <c r="AA27" s="23">
        <v>30</v>
      </c>
      <c r="AB27" s="11">
        <v>0.75</v>
      </c>
      <c r="AC27" s="11">
        <v>0</v>
      </c>
      <c r="AD27" s="12">
        <v>2</v>
      </c>
      <c r="AE27" s="30">
        <v>0</v>
      </c>
      <c r="AF27" s="63">
        <f t="shared" si="7"/>
        <v>36.72</v>
      </c>
      <c r="AG27" s="34">
        <f t="shared" si="8"/>
        <v>11.97</v>
      </c>
      <c r="AH27" s="12">
        <f t="shared" si="9"/>
        <v>24.75</v>
      </c>
      <c r="AI27" s="75">
        <f t="shared" si="10"/>
        <v>36.72</v>
      </c>
      <c r="AJ27" s="406"/>
      <c r="AK27" s="411"/>
      <c r="AL27" s="92" t="s">
        <v>566</v>
      </c>
      <c r="AM27" s="340">
        <v>0.05</v>
      </c>
    </row>
    <row r="28" spans="1:40" ht="15.75" x14ac:dyDescent="0.25">
      <c r="A28" s="9" t="s">
        <v>79</v>
      </c>
      <c r="B28" s="10" t="s">
        <v>8</v>
      </c>
      <c r="C28" s="10" t="s">
        <v>19</v>
      </c>
      <c r="D28" s="10" t="s">
        <v>780</v>
      </c>
      <c r="E28" s="10" t="s">
        <v>81</v>
      </c>
      <c r="F28" s="10" t="s">
        <v>82</v>
      </c>
      <c r="G28" s="10" t="s">
        <v>83</v>
      </c>
      <c r="H28" s="67">
        <v>6</v>
      </c>
      <c r="I28" s="57">
        <f t="shared" si="0"/>
        <v>88.56</v>
      </c>
      <c r="J28" s="57">
        <f t="shared" si="1"/>
        <v>88.56</v>
      </c>
      <c r="K28" s="404" t="s">
        <v>84</v>
      </c>
      <c r="L28" s="57">
        <v>1</v>
      </c>
      <c r="M28" s="57">
        <v>9</v>
      </c>
      <c r="N28" s="57">
        <v>0</v>
      </c>
      <c r="O28" s="58">
        <v>9</v>
      </c>
      <c r="P28" s="27">
        <v>0</v>
      </c>
      <c r="Q28" s="90">
        <f t="shared" si="11"/>
        <v>5</v>
      </c>
      <c r="R28" s="91">
        <f t="shared" si="12"/>
        <v>5</v>
      </c>
      <c r="S28" s="392">
        <f t="shared" si="4"/>
        <v>5</v>
      </c>
      <c r="T28" s="91">
        <f t="shared" si="5"/>
        <v>5</v>
      </c>
      <c r="U28" s="90">
        <f t="shared" si="6"/>
        <v>10</v>
      </c>
      <c r="V28" s="23">
        <v>40</v>
      </c>
      <c r="W28" s="11">
        <v>0.34</v>
      </c>
      <c r="X28" s="11">
        <v>0</v>
      </c>
      <c r="Y28" s="12">
        <v>2</v>
      </c>
      <c r="Z28" s="27">
        <v>0</v>
      </c>
      <c r="AA28" s="23">
        <v>90</v>
      </c>
      <c r="AB28" s="11">
        <v>1.5</v>
      </c>
      <c r="AC28" s="11">
        <v>0</v>
      </c>
      <c r="AD28" s="12">
        <v>6</v>
      </c>
      <c r="AE28" s="30">
        <v>0</v>
      </c>
      <c r="AF28" s="63">
        <f t="shared" si="7"/>
        <v>88.56</v>
      </c>
      <c r="AG28" s="34">
        <f t="shared" si="8"/>
        <v>21.06</v>
      </c>
      <c r="AH28" s="12">
        <f t="shared" si="9"/>
        <v>67.5</v>
      </c>
      <c r="AI28" s="75">
        <f t="shared" si="10"/>
        <v>88.56</v>
      </c>
      <c r="AJ28" s="406"/>
      <c r="AK28" s="411"/>
      <c r="AL28" s="92" t="s">
        <v>567</v>
      </c>
      <c r="AM28" s="340">
        <v>4</v>
      </c>
    </row>
    <row r="29" spans="1:40" x14ac:dyDescent="0.2">
      <c r="A29" s="9" t="s">
        <v>79</v>
      </c>
      <c r="B29" s="10" t="s">
        <v>8</v>
      </c>
      <c r="C29" s="10" t="s">
        <v>27</v>
      </c>
      <c r="D29" s="10" t="s">
        <v>780</v>
      </c>
      <c r="E29" s="10" t="s">
        <v>86</v>
      </c>
      <c r="F29" s="10" t="s">
        <v>87</v>
      </c>
      <c r="G29" s="10" t="s">
        <v>88</v>
      </c>
      <c r="H29" s="67">
        <v>6</v>
      </c>
      <c r="I29" s="57">
        <f t="shared" si="0"/>
        <v>90</v>
      </c>
      <c r="J29" s="57">
        <f t="shared" si="1"/>
        <v>90</v>
      </c>
      <c r="K29" s="404" t="s">
        <v>18</v>
      </c>
      <c r="L29" s="57">
        <v>1</v>
      </c>
      <c r="M29" s="57">
        <v>9</v>
      </c>
      <c r="N29" s="57">
        <v>0</v>
      </c>
      <c r="O29" s="58">
        <v>9</v>
      </c>
      <c r="P29" s="27">
        <v>0</v>
      </c>
      <c r="Q29" s="90">
        <f t="shared" si="11"/>
        <v>5</v>
      </c>
      <c r="R29" s="91">
        <f t="shared" si="12"/>
        <v>5</v>
      </c>
      <c r="S29" s="392">
        <f t="shared" si="4"/>
        <v>5</v>
      </c>
      <c r="T29" s="91">
        <f t="shared" si="5"/>
        <v>5</v>
      </c>
      <c r="U29" s="90">
        <f t="shared" si="6"/>
        <v>10</v>
      </c>
      <c r="V29" s="23">
        <v>120</v>
      </c>
      <c r="W29" s="11">
        <v>2</v>
      </c>
      <c r="X29" s="11">
        <v>0</v>
      </c>
      <c r="Y29" s="12">
        <v>8</v>
      </c>
      <c r="Z29" s="27">
        <v>0</v>
      </c>
      <c r="AA29" s="23">
        <v>0</v>
      </c>
      <c r="AB29" s="11">
        <v>0</v>
      </c>
      <c r="AC29" s="11">
        <v>0</v>
      </c>
      <c r="AD29" s="12">
        <v>0</v>
      </c>
      <c r="AE29" s="30">
        <v>0</v>
      </c>
      <c r="AF29" s="63">
        <f t="shared" si="7"/>
        <v>90</v>
      </c>
      <c r="AG29" s="34">
        <f t="shared" si="8"/>
        <v>90</v>
      </c>
      <c r="AH29" s="12">
        <f t="shared" si="9"/>
        <v>0</v>
      </c>
      <c r="AI29" s="75">
        <f t="shared" si="10"/>
        <v>90</v>
      </c>
      <c r="AJ29" s="406"/>
      <c r="AK29" s="411"/>
      <c r="AL29" s="61" t="s">
        <v>569</v>
      </c>
      <c r="AM29" s="47">
        <f>(AM28-3)*4.5</f>
        <v>4.5</v>
      </c>
    </row>
    <row r="30" spans="1:40" x14ac:dyDescent="0.2">
      <c r="A30" s="9" t="s">
        <v>79</v>
      </c>
      <c r="B30" s="10" t="s">
        <v>8</v>
      </c>
      <c r="C30" s="10" t="s">
        <v>13</v>
      </c>
      <c r="D30" s="10" t="s">
        <v>755</v>
      </c>
      <c r="E30" s="10" t="s">
        <v>9</v>
      </c>
      <c r="F30" s="10" t="s">
        <v>10</v>
      </c>
      <c r="G30" s="10" t="s">
        <v>11</v>
      </c>
      <c r="H30" s="67">
        <v>1</v>
      </c>
      <c r="I30" s="57">
        <f t="shared" si="0"/>
        <v>4.8600000000000003</v>
      </c>
      <c r="J30" s="57">
        <f t="shared" si="1"/>
        <v>4.8599999999999994</v>
      </c>
      <c r="K30" s="404" t="s">
        <v>12</v>
      </c>
      <c r="L30" s="57">
        <v>1</v>
      </c>
      <c r="M30" s="57">
        <f>$AM$26</f>
        <v>0.54</v>
      </c>
      <c r="N30" s="57">
        <v>0</v>
      </c>
      <c r="O30" s="58">
        <v>0</v>
      </c>
      <c r="P30" s="27">
        <v>0</v>
      </c>
      <c r="Q30" s="90">
        <f t="shared" si="11"/>
        <v>1.8</v>
      </c>
      <c r="R30" s="91">
        <f t="shared" si="12"/>
        <v>0</v>
      </c>
      <c r="S30" s="392">
        <f t="shared" si="4"/>
        <v>1.8</v>
      </c>
      <c r="T30" s="91">
        <f t="shared" si="5"/>
        <v>0</v>
      </c>
      <c r="U30" s="90">
        <f t="shared" si="6"/>
        <v>1.8</v>
      </c>
      <c r="V30" s="23">
        <v>4</v>
      </c>
      <c r="W30" s="11">
        <f>V30</f>
        <v>4</v>
      </c>
      <c r="X30" s="11">
        <v>0</v>
      </c>
      <c r="Y30" s="12">
        <v>0</v>
      </c>
      <c r="Z30" s="27">
        <v>0</v>
      </c>
      <c r="AA30" s="23">
        <v>5</v>
      </c>
      <c r="AB30" s="11">
        <f>AA30</f>
        <v>5</v>
      </c>
      <c r="AC30" s="11">
        <v>0</v>
      </c>
      <c r="AD30" s="12">
        <v>0</v>
      </c>
      <c r="AE30" s="30">
        <v>0</v>
      </c>
      <c r="AF30" s="63">
        <f t="shared" si="7"/>
        <v>4.8600000000000003</v>
      </c>
      <c r="AG30" s="34">
        <f t="shared" si="8"/>
        <v>2.16</v>
      </c>
      <c r="AH30" s="12">
        <f t="shared" si="9"/>
        <v>2.7</v>
      </c>
      <c r="AI30" s="75">
        <f t="shared" si="10"/>
        <v>4.8600000000000003</v>
      </c>
      <c r="AJ30" s="407">
        <f>(3-M30)*(W30+AB30)</f>
        <v>22.14</v>
      </c>
      <c r="AK30" s="49"/>
    </row>
    <row r="31" spans="1:40" ht="15.75" x14ac:dyDescent="0.25">
      <c r="A31" s="9" t="s">
        <v>79</v>
      </c>
      <c r="B31" s="10" t="s">
        <v>14</v>
      </c>
      <c r="C31" s="10" t="s">
        <v>23</v>
      </c>
      <c r="D31" s="10" t="s">
        <v>780</v>
      </c>
      <c r="E31" s="10" t="s">
        <v>89</v>
      </c>
      <c r="F31" s="10" t="s">
        <v>90</v>
      </c>
      <c r="G31" s="10" t="s">
        <v>91</v>
      </c>
      <c r="H31" s="67">
        <v>6</v>
      </c>
      <c r="I31" s="57">
        <f t="shared" si="0"/>
        <v>14.4</v>
      </c>
      <c r="J31" s="57">
        <f t="shared" si="1"/>
        <v>14.399999999999999</v>
      </c>
      <c r="K31" s="404" t="s">
        <v>18</v>
      </c>
      <c r="L31" s="57">
        <v>0.2</v>
      </c>
      <c r="M31" s="57">
        <f>9*L31</f>
        <v>1.8</v>
      </c>
      <c r="N31" s="57">
        <v>0</v>
      </c>
      <c r="O31" s="58">
        <f>9*L31</f>
        <v>1.8</v>
      </c>
      <c r="P31" s="27">
        <v>0</v>
      </c>
      <c r="Q31" s="90">
        <f t="shared" si="11"/>
        <v>1</v>
      </c>
      <c r="R31" s="91">
        <f t="shared" si="12"/>
        <v>1</v>
      </c>
      <c r="S31" s="392">
        <f t="shared" si="4"/>
        <v>1</v>
      </c>
      <c r="T31" s="91">
        <f t="shared" si="5"/>
        <v>1</v>
      </c>
      <c r="U31" s="90">
        <f t="shared" si="6"/>
        <v>2</v>
      </c>
      <c r="V31" s="23">
        <v>120</v>
      </c>
      <c r="W31" s="11">
        <v>2</v>
      </c>
      <c r="X31" s="11">
        <v>0</v>
      </c>
      <c r="Y31" s="12">
        <v>6</v>
      </c>
      <c r="Z31" s="27">
        <v>0</v>
      </c>
      <c r="AA31" s="23">
        <v>0</v>
      </c>
      <c r="AB31" s="11">
        <v>0</v>
      </c>
      <c r="AC31" s="11">
        <v>0</v>
      </c>
      <c r="AD31" s="12">
        <v>0</v>
      </c>
      <c r="AE31" s="30">
        <v>0</v>
      </c>
      <c r="AF31" s="63">
        <f t="shared" si="7"/>
        <v>14.4</v>
      </c>
      <c r="AG31" s="34">
        <f t="shared" si="8"/>
        <v>14.4</v>
      </c>
      <c r="AH31" s="12">
        <f t="shared" si="9"/>
        <v>0</v>
      </c>
      <c r="AI31" s="75">
        <f t="shared" si="10"/>
        <v>14.4</v>
      </c>
      <c r="AJ31" s="406"/>
      <c r="AK31" s="411"/>
      <c r="AL31" s="341" t="s">
        <v>724</v>
      </c>
      <c r="AM31" s="340">
        <f>AM26</f>
        <v>0.54</v>
      </c>
    </row>
    <row r="32" spans="1:40" x14ac:dyDescent="0.2">
      <c r="A32" s="9" t="s">
        <v>79</v>
      </c>
      <c r="B32" s="10" t="s">
        <v>14</v>
      </c>
      <c r="C32" s="10" t="s">
        <v>61</v>
      </c>
      <c r="D32" s="10" t="s">
        <v>780</v>
      </c>
      <c r="E32" s="10" t="s">
        <v>315</v>
      </c>
      <c r="F32" s="10" t="s">
        <v>316</v>
      </c>
      <c r="G32" s="10" t="s">
        <v>317</v>
      </c>
      <c r="H32" s="67">
        <v>6</v>
      </c>
      <c r="I32" s="57">
        <f t="shared" si="0"/>
        <v>12.6</v>
      </c>
      <c r="J32" s="57">
        <f t="shared" si="1"/>
        <v>12.600000000000001</v>
      </c>
      <c r="K32" s="404" t="s">
        <v>18</v>
      </c>
      <c r="L32" s="57">
        <v>0.2</v>
      </c>
      <c r="M32" s="57">
        <f>9*L32</f>
        <v>1.8</v>
      </c>
      <c r="N32" s="57">
        <v>0</v>
      </c>
      <c r="O32" s="58">
        <f>9*L32</f>
        <v>1.8</v>
      </c>
      <c r="P32" s="27">
        <v>0</v>
      </c>
      <c r="Q32" s="90">
        <f t="shared" si="11"/>
        <v>1</v>
      </c>
      <c r="R32" s="91">
        <f t="shared" si="12"/>
        <v>1</v>
      </c>
      <c r="S32" s="392">
        <f t="shared" si="4"/>
        <v>1</v>
      </c>
      <c r="T32" s="91">
        <f t="shared" si="5"/>
        <v>1</v>
      </c>
      <c r="U32" s="90">
        <f t="shared" si="6"/>
        <v>2</v>
      </c>
      <c r="V32" s="23">
        <v>0</v>
      </c>
      <c r="W32" s="11">
        <v>0</v>
      </c>
      <c r="X32" s="11">
        <v>0</v>
      </c>
      <c r="Y32" s="12">
        <v>0</v>
      </c>
      <c r="Z32" s="27">
        <v>0</v>
      </c>
      <c r="AA32" s="23">
        <v>100</v>
      </c>
      <c r="AB32" s="11">
        <v>2</v>
      </c>
      <c r="AC32" s="11">
        <v>0</v>
      </c>
      <c r="AD32" s="12">
        <v>5</v>
      </c>
      <c r="AE32" s="30">
        <v>0</v>
      </c>
      <c r="AF32" s="63">
        <f t="shared" si="7"/>
        <v>12.6</v>
      </c>
      <c r="AG32" s="34">
        <f t="shared" si="8"/>
        <v>0</v>
      </c>
      <c r="AH32" s="12">
        <f t="shared" si="9"/>
        <v>12.6</v>
      </c>
      <c r="AI32" s="75">
        <f t="shared" si="10"/>
        <v>12.6</v>
      </c>
      <c r="AJ32" s="406"/>
      <c r="AK32" s="411"/>
      <c r="AM32" s="47"/>
    </row>
    <row r="33" spans="1:40" x14ac:dyDescent="0.2">
      <c r="A33" s="9" t="s">
        <v>79</v>
      </c>
      <c r="B33" s="10" t="s">
        <v>14</v>
      </c>
      <c r="C33" s="10" t="s">
        <v>43</v>
      </c>
      <c r="D33" s="10" t="s">
        <v>780</v>
      </c>
      <c r="E33" s="10" t="s">
        <v>92</v>
      </c>
      <c r="F33" s="10" t="s">
        <v>93</v>
      </c>
      <c r="G33" s="10" t="s">
        <v>94</v>
      </c>
      <c r="H33" s="67">
        <v>6</v>
      </c>
      <c r="I33" s="57">
        <f t="shared" si="0"/>
        <v>10.8</v>
      </c>
      <c r="J33" s="57">
        <f t="shared" si="1"/>
        <v>10.8</v>
      </c>
      <c r="K33" s="404" t="s">
        <v>18</v>
      </c>
      <c r="L33" s="57">
        <v>0.2</v>
      </c>
      <c r="M33" s="57">
        <v>1.8</v>
      </c>
      <c r="N33" s="57">
        <v>0</v>
      </c>
      <c r="O33" s="58">
        <v>1.8</v>
      </c>
      <c r="P33" s="27">
        <v>0</v>
      </c>
      <c r="Q33" s="90">
        <f t="shared" si="11"/>
        <v>1</v>
      </c>
      <c r="R33" s="91">
        <f t="shared" si="12"/>
        <v>1</v>
      </c>
      <c r="S33" s="392">
        <f t="shared" si="4"/>
        <v>1</v>
      </c>
      <c r="T33" s="91">
        <f t="shared" si="5"/>
        <v>1</v>
      </c>
      <c r="U33" s="90">
        <f t="shared" si="6"/>
        <v>2</v>
      </c>
      <c r="V33" s="23">
        <v>0</v>
      </c>
      <c r="W33" s="11">
        <v>0</v>
      </c>
      <c r="X33" s="11">
        <v>0</v>
      </c>
      <c r="Y33" s="12">
        <v>0</v>
      </c>
      <c r="Z33" s="27">
        <v>0</v>
      </c>
      <c r="AA33" s="23">
        <v>80</v>
      </c>
      <c r="AB33" s="11">
        <v>2</v>
      </c>
      <c r="AC33" s="11">
        <v>0</v>
      </c>
      <c r="AD33" s="12">
        <v>4</v>
      </c>
      <c r="AE33" s="30">
        <v>0</v>
      </c>
      <c r="AF33" s="63">
        <f t="shared" si="7"/>
        <v>10.8</v>
      </c>
      <c r="AG33" s="34">
        <f t="shared" si="8"/>
        <v>0</v>
      </c>
      <c r="AH33" s="12">
        <f t="shared" si="9"/>
        <v>10.8</v>
      </c>
      <c r="AI33" s="75">
        <f t="shared" si="10"/>
        <v>10.8</v>
      </c>
      <c r="AJ33" s="406"/>
      <c r="AK33" s="411"/>
    </row>
    <row r="34" spans="1:40" x14ac:dyDescent="0.2">
      <c r="A34" s="9" t="s">
        <v>79</v>
      </c>
      <c r="B34" s="10" t="s">
        <v>14</v>
      </c>
      <c r="C34" s="10" t="s">
        <v>13</v>
      </c>
      <c r="D34" s="10" t="s">
        <v>755</v>
      </c>
      <c r="E34" s="10" t="s">
        <v>28</v>
      </c>
      <c r="F34" s="10" t="s">
        <v>10</v>
      </c>
      <c r="G34" s="10" t="s">
        <v>11</v>
      </c>
      <c r="H34" s="67">
        <v>1</v>
      </c>
      <c r="I34" s="57">
        <f t="shared" si="0"/>
        <v>3.24</v>
      </c>
      <c r="J34" s="57">
        <f t="shared" si="1"/>
        <v>3.24</v>
      </c>
      <c r="K34" s="404" t="s">
        <v>12</v>
      </c>
      <c r="L34" s="57">
        <v>1</v>
      </c>
      <c r="M34" s="57">
        <f>$AM$26</f>
        <v>0.54</v>
      </c>
      <c r="N34" s="57">
        <v>0</v>
      </c>
      <c r="O34" s="58">
        <v>0</v>
      </c>
      <c r="P34" s="27">
        <v>0</v>
      </c>
      <c r="Q34" s="90">
        <f t="shared" si="11"/>
        <v>1.8</v>
      </c>
      <c r="R34" s="91">
        <f t="shared" si="12"/>
        <v>0</v>
      </c>
      <c r="S34" s="392">
        <f t="shared" si="4"/>
        <v>1.8</v>
      </c>
      <c r="T34" s="91">
        <f t="shared" si="5"/>
        <v>0</v>
      </c>
      <c r="U34" s="90">
        <f t="shared" si="6"/>
        <v>1.8</v>
      </c>
      <c r="V34" s="23">
        <v>2</v>
      </c>
      <c r="W34" s="11">
        <f>V34</f>
        <v>2</v>
      </c>
      <c r="X34" s="11">
        <v>0</v>
      </c>
      <c r="Y34" s="12">
        <v>0</v>
      </c>
      <c r="Z34" s="27">
        <v>0</v>
      </c>
      <c r="AA34" s="23">
        <v>4</v>
      </c>
      <c r="AB34" s="11">
        <f>AA34</f>
        <v>4</v>
      </c>
      <c r="AC34" s="11">
        <v>0</v>
      </c>
      <c r="AD34" s="12">
        <v>0</v>
      </c>
      <c r="AE34" s="30">
        <v>0</v>
      </c>
      <c r="AF34" s="63">
        <f t="shared" si="7"/>
        <v>3.24</v>
      </c>
      <c r="AG34" s="34">
        <f t="shared" si="8"/>
        <v>1.08</v>
      </c>
      <c r="AH34" s="12">
        <f t="shared" si="9"/>
        <v>2.16</v>
      </c>
      <c r="AI34" s="75">
        <f t="shared" si="10"/>
        <v>3.24</v>
      </c>
      <c r="AJ34" s="407">
        <f>(3-M34)*(W34+AB34)</f>
        <v>14.76</v>
      </c>
      <c r="AK34" s="49"/>
    </row>
    <row r="35" spans="1:40" x14ac:dyDescent="0.2">
      <c r="A35" s="9" t="s">
        <v>79</v>
      </c>
      <c r="B35" s="10" t="s">
        <v>14</v>
      </c>
      <c r="C35" s="10" t="s">
        <v>27</v>
      </c>
      <c r="D35" s="10" t="s">
        <v>780</v>
      </c>
      <c r="E35" s="10" t="s">
        <v>95</v>
      </c>
      <c r="F35" s="10" t="s">
        <v>96</v>
      </c>
      <c r="G35" s="10" t="s">
        <v>97</v>
      </c>
      <c r="H35" s="67">
        <v>6</v>
      </c>
      <c r="I35" s="57">
        <f t="shared" si="0"/>
        <v>54</v>
      </c>
      <c r="J35" s="57">
        <f t="shared" si="1"/>
        <v>54</v>
      </c>
      <c r="K35" s="404" t="s">
        <v>18</v>
      </c>
      <c r="L35" s="57">
        <v>1</v>
      </c>
      <c r="M35" s="57">
        <v>13.5</v>
      </c>
      <c r="N35" s="57">
        <v>0</v>
      </c>
      <c r="O35" s="58">
        <v>4.5</v>
      </c>
      <c r="P35" s="27">
        <v>0</v>
      </c>
      <c r="Q35" s="90">
        <f t="shared" si="11"/>
        <v>7.5</v>
      </c>
      <c r="R35" s="91">
        <f t="shared" si="12"/>
        <v>2.5</v>
      </c>
      <c r="S35" s="392">
        <f t="shared" si="4"/>
        <v>7.5</v>
      </c>
      <c r="T35" s="91">
        <f t="shared" si="5"/>
        <v>2.5</v>
      </c>
      <c r="U35" s="90">
        <f t="shared" si="6"/>
        <v>10</v>
      </c>
      <c r="V35" s="23">
        <v>90</v>
      </c>
      <c r="W35" s="11">
        <v>2</v>
      </c>
      <c r="X35" s="11">
        <v>0</v>
      </c>
      <c r="Y35" s="12">
        <v>6</v>
      </c>
      <c r="Z35" s="27">
        <v>0</v>
      </c>
      <c r="AA35" s="23">
        <v>0</v>
      </c>
      <c r="AB35" s="11">
        <v>0</v>
      </c>
      <c r="AC35" s="11">
        <v>0</v>
      </c>
      <c r="AD35" s="12">
        <v>0</v>
      </c>
      <c r="AE35" s="30">
        <v>0</v>
      </c>
      <c r="AF35" s="63">
        <f t="shared" si="7"/>
        <v>54</v>
      </c>
      <c r="AG35" s="34">
        <f t="shared" si="8"/>
        <v>54</v>
      </c>
      <c r="AH35" s="12">
        <f t="shared" si="9"/>
        <v>0</v>
      </c>
      <c r="AI35" s="75">
        <f t="shared" si="10"/>
        <v>54</v>
      </c>
      <c r="AJ35" s="406"/>
      <c r="AK35" s="411"/>
    </row>
    <row r="36" spans="1:40" x14ac:dyDescent="0.2">
      <c r="A36" s="9" t="s">
        <v>79</v>
      </c>
      <c r="B36" s="10" t="s">
        <v>14</v>
      </c>
      <c r="C36" s="10" t="s">
        <v>19</v>
      </c>
      <c r="D36" s="10" t="s">
        <v>780</v>
      </c>
      <c r="E36" s="10" t="s">
        <v>98</v>
      </c>
      <c r="F36" s="10" t="s">
        <v>82</v>
      </c>
      <c r="G36" s="10" t="s">
        <v>83</v>
      </c>
      <c r="H36" s="67">
        <v>6</v>
      </c>
      <c r="I36" s="57">
        <f t="shared" si="0"/>
        <v>117</v>
      </c>
      <c r="J36" s="57">
        <f t="shared" si="1"/>
        <v>117</v>
      </c>
      <c r="K36" s="404" t="s">
        <v>84</v>
      </c>
      <c r="L36" s="57">
        <v>1</v>
      </c>
      <c r="M36" s="57">
        <v>9</v>
      </c>
      <c r="N36" s="57">
        <v>0</v>
      </c>
      <c r="O36" s="58">
        <v>9</v>
      </c>
      <c r="P36" s="27">
        <v>0</v>
      </c>
      <c r="Q36" s="90">
        <f t="shared" si="11"/>
        <v>5</v>
      </c>
      <c r="R36" s="91">
        <f t="shared" si="12"/>
        <v>5</v>
      </c>
      <c r="S36" s="392">
        <f t="shared" si="4"/>
        <v>5</v>
      </c>
      <c r="T36" s="91">
        <f t="shared" si="5"/>
        <v>5</v>
      </c>
      <c r="U36" s="90">
        <f t="shared" si="6"/>
        <v>10</v>
      </c>
      <c r="V36" s="23">
        <v>60</v>
      </c>
      <c r="W36" s="11">
        <v>1</v>
      </c>
      <c r="X36" s="11">
        <v>0</v>
      </c>
      <c r="Y36" s="12">
        <v>4</v>
      </c>
      <c r="Z36" s="27">
        <v>0</v>
      </c>
      <c r="AA36" s="23">
        <v>90</v>
      </c>
      <c r="AB36" s="11">
        <v>2</v>
      </c>
      <c r="AC36" s="11">
        <v>0</v>
      </c>
      <c r="AD36" s="12">
        <v>6</v>
      </c>
      <c r="AE36" s="30">
        <v>0</v>
      </c>
      <c r="AF36" s="63">
        <f t="shared" si="7"/>
        <v>117</v>
      </c>
      <c r="AG36" s="34">
        <f t="shared" si="8"/>
        <v>45</v>
      </c>
      <c r="AH36" s="12">
        <f t="shared" si="9"/>
        <v>72</v>
      </c>
      <c r="AI36" s="75">
        <f t="shared" si="10"/>
        <v>117</v>
      </c>
      <c r="AJ36" s="406"/>
      <c r="AK36" s="411"/>
    </row>
    <row r="37" spans="1:40" ht="15.75" x14ac:dyDescent="0.25">
      <c r="A37" s="9" t="s">
        <v>79</v>
      </c>
      <c r="B37" s="10" t="s">
        <v>8</v>
      </c>
      <c r="C37" s="10" t="s">
        <v>103</v>
      </c>
      <c r="D37" s="10" t="s">
        <v>781</v>
      </c>
      <c r="E37" s="10" t="s">
        <v>99</v>
      </c>
      <c r="F37" s="10" t="s">
        <v>100</v>
      </c>
      <c r="G37" s="10" t="s">
        <v>101</v>
      </c>
      <c r="H37" s="67">
        <v>6</v>
      </c>
      <c r="I37" s="57">
        <f t="shared" si="0"/>
        <v>22.5</v>
      </c>
      <c r="J37" s="57">
        <f t="shared" si="1"/>
        <v>22.5</v>
      </c>
      <c r="K37" s="404" t="s">
        <v>102</v>
      </c>
      <c r="L37" s="57">
        <v>1</v>
      </c>
      <c r="M37" s="57">
        <f t="shared" ref="M37:M42" si="13">(9+$AM$29)*L37</f>
        <v>13.5</v>
      </c>
      <c r="N37" s="57">
        <v>0</v>
      </c>
      <c r="O37" s="58">
        <v>4.5</v>
      </c>
      <c r="P37" s="27">
        <v>0</v>
      </c>
      <c r="Q37" s="90">
        <f t="shared" si="11"/>
        <v>7.5</v>
      </c>
      <c r="R37" s="91">
        <f t="shared" si="12"/>
        <v>2.5</v>
      </c>
      <c r="S37" s="392">
        <f t="shared" si="4"/>
        <v>7.5</v>
      </c>
      <c r="T37" s="91">
        <f t="shared" si="5"/>
        <v>2.5</v>
      </c>
      <c r="U37" s="90">
        <f t="shared" si="6"/>
        <v>10</v>
      </c>
      <c r="V37" s="23">
        <v>30</v>
      </c>
      <c r="W37" s="11">
        <v>1</v>
      </c>
      <c r="X37" s="11">
        <v>0</v>
      </c>
      <c r="Y37" s="12">
        <v>2</v>
      </c>
      <c r="Z37" s="27">
        <v>0</v>
      </c>
      <c r="AA37" s="23">
        <v>0</v>
      </c>
      <c r="AB37" s="11">
        <v>0</v>
      </c>
      <c r="AC37" s="11">
        <v>0</v>
      </c>
      <c r="AD37" s="12">
        <v>0</v>
      </c>
      <c r="AE37" s="30">
        <v>0</v>
      </c>
      <c r="AF37" s="63">
        <f t="shared" si="7"/>
        <v>22.5</v>
      </c>
      <c r="AG37" s="34">
        <f t="shared" si="8"/>
        <v>22.5</v>
      </c>
      <c r="AH37" s="12">
        <f t="shared" si="9"/>
        <v>0</v>
      </c>
      <c r="AI37" s="75">
        <f t="shared" si="10"/>
        <v>22.5</v>
      </c>
      <c r="AJ37" s="406"/>
      <c r="AK37" s="411"/>
      <c r="AL37" s="92" t="s">
        <v>564</v>
      </c>
      <c r="AM37" s="93">
        <f>AI394</f>
        <v>7368.6999999999935</v>
      </c>
      <c r="AN37" s="99"/>
    </row>
    <row r="38" spans="1:40" x14ac:dyDescent="0.2">
      <c r="A38" s="9" t="s">
        <v>79</v>
      </c>
      <c r="B38" s="10" t="s">
        <v>8</v>
      </c>
      <c r="C38" s="10" t="s">
        <v>103</v>
      </c>
      <c r="D38" s="10" t="s">
        <v>781</v>
      </c>
      <c r="E38" s="10" t="s">
        <v>104</v>
      </c>
      <c r="F38" s="10" t="s">
        <v>105</v>
      </c>
      <c r="G38" s="10" t="s">
        <v>106</v>
      </c>
      <c r="H38" s="67">
        <v>6</v>
      </c>
      <c r="I38" s="57">
        <f t="shared" si="0"/>
        <v>27</v>
      </c>
      <c r="J38" s="57">
        <f t="shared" si="1"/>
        <v>27</v>
      </c>
      <c r="K38" s="404" t="s">
        <v>102</v>
      </c>
      <c r="L38" s="57">
        <v>1</v>
      </c>
      <c r="M38" s="57">
        <f t="shared" si="13"/>
        <v>13.5</v>
      </c>
      <c r="N38" s="57">
        <v>0</v>
      </c>
      <c r="O38" s="58">
        <v>4.5</v>
      </c>
      <c r="P38" s="27">
        <v>0</v>
      </c>
      <c r="Q38" s="90">
        <f t="shared" si="11"/>
        <v>7.5</v>
      </c>
      <c r="R38" s="91">
        <f t="shared" si="12"/>
        <v>2.5</v>
      </c>
      <c r="S38" s="392">
        <f t="shared" si="4"/>
        <v>7.5</v>
      </c>
      <c r="T38" s="91">
        <f t="shared" si="5"/>
        <v>2.5</v>
      </c>
      <c r="U38" s="90">
        <f t="shared" si="6"/>
        <v>10</v>
      </c>
      <c r="V38" s="23">
        <v>45</v>
      </c>
      <c r="W38" s="11">
        <v>1</v>
      </c>
      <c r="X38" s="11">
        <v>0</v>
      </c>
      <c r="Y38" s="12">
        <v>3</v>
      </c>
      <c r="Z38" s="27">
        <v>0</v>
      </c>
      <c r="AA38" s="23">
        <v>0</v>
      </c>
      <c r="AB38" s="11">
        <v>0</v>
      </c>
      <c r="AC38" s="11">
        <v>0</v>
      </c>
      <c r="AD38" s="12">
        <v>0</v>
      </c>
      <c r="AE38" s="30">
        <v>0</v>
      </c>
      <c r="AF38" s="63">
        <f t="shared" si="7"/>
        <v>27</v>
      </c>
      <c r="AG38" s="34">
        <f t="shared" si="8"/>
        <v>27</v>
      </c>
      <c r="AH38" s="12">
        <f t="shared" si="9"/>
        <v>0</v>
      </c>
      <c r="AI38" s="75">
        <f t="shared" si="10"/>
        <v>27</v>
      </c>
      <c r="AJ38" s="406"/>
      <c r="AK38" s="411"/>
      <c r="AM38" s="47"/>
    </row>
    <row r="39" spans="1:40" ht="15.75" x14ac:dyDescent="0.25">
      <c r="A39" s="9" t="s">
        <v>79</v>
      </c>
      <c r="B39" s="10" t="s">
        <v>14</v>
      </c>
      <c r="C39" s="10" t="s">
        <v>103</v>
      </c>
      <c r="D39" s="10" t="s">
        <v>781</v>
      </c>
      <c r="E39" s="10" t="s">
        <v>107</v>
      </c>
      <c r="F39" s="10" t="s">
        <v>108</v>
      </c>
      <c r="G39" s="10" t="s">
        <v>109</v>
      </c>
      <c r="H39" s="67">
        <v>6</v>
      </c>
      <c r="I39" s="57">
        <f t="shared" si="0"/>
        <v>22.5</v>
      </c>
      <c r="J39" s="57">
        <f t="shared" si="1"/>
        <v>22.5</v>
      </c>
      <c r="K39" s="404" t="s">
        <v>102</v>
      </c>
      <c r="L39" s="57">
        <v>1</v>
      </c>
      <c r="M39" s="57">
        <f t="shared" si="13"/>
        <v>13.5</v>
      </c>
      <c r="N39" s="57">
        <v>0</v>
      </c>
      <c r="O39" s="58">
        <v>4.5</v>
      </c>
      <c r="P39" s="27">
        <v>0</v>
      </c>
      <c r="Q39" s="90">
        <f t="shared" si="11"/>
        <v>7.5</v>
      </c>
      <c r="R39" s="91">
        <f t="shared" si="12"/>
        <v>2.5</v>
      </c>
      <c r="S39" s="392">
        <f t="shared" si="4"/>
        <v>7.5</v>
      </c>
      <c r="T39" s="91">
        <f t="shared" si="5"/>
        <v>2.5</v>
      </c>
      <c r="U39" s="90">
        <f t="shared" si="6"/>
        <v>10</v>
      </c>
      <c r="V39" s="23">
        <v>30</v>
      </c>
      <c r="W39" s="11">
        <v>1</v>
      </c>
      <c r="X39" s="11">
        <v>0</v>
      </c>
      <c r="Y39" s="12">
        <v>2</v>
      </c>
      <c r="Z39" s="27">
        <v>0</v>
      </c>
      <c r="AA39" s="23">
        <v>0</v>
      </c>
      <c r="AB39" s="11">
        <v>0</v>
      </c>
      <c r="AC39" s="11">
        <v>0</v>
      </c>
      <c r="AD39" s="12">
        <v>0</v>
      </c>
      <c r="AE39" s="30">
        <v>0</v>
      </c>
      <c r="AF39" s="63">
        <f t="shared" si="7"/>
        <v>22.5</v>
      </c>
      <c r="AG39" s="34">
        <f t="shared" si="8"/>
        <v>22.5</v>
      </c>
      <c r="AH39" s="12">
        <f t="shared" si="9"/>
        <v>0</v>
      </c>
      <c r="AI39" s="75">
        <f t="shared" si="10"/>
        <v>22.5</v>
      </c>
      <c r="AJ39" s="406"/>
      <c r="AK39" s="411"/>
      <c r="AL39" s="202" t="s">
        <v>632</v>
      </c>
      <c r="AM39" s="203">
        <v>7368</v>
      </c>
      <c r="AN39" s="47"/>
    </row>
    <row r="40" spans="1:40" ht="15.75" x14ac:dyDescent="0.25">
      <c r="A40" s="9" t="s">
        <v>79</v>
      </c>
      <c r="B40" s="10" t="s">
        <v>8</v>
      </c>
      <c r="C40" s="10" t="s">
        <v>103</v>
      </c>
      <c r="D40" s="10" t="s">
        <v>781</v>
      </c>
      <c r="E40" s="10" t="s">
        <v>107</v>
      </c>
      <c r="F40" s="10" t="s">
        <v>108</v>
      </c>
      <c r="G40" s="10" t="s">
        <v>109</v>
      </c>
      <c r="H40" s="67">
        <v>6</v>
      </c>
      <c r="I40" s="57">
        <f t="shared" si="0"/>
        <v>22.5</v>
      </c>
      <c r="J40" s="57">
        <f t="shared" si="1"/>
        <v>22.5</v>
      </c>
      <c r="K40" s="404" t="s">
        <v>102</v>
      </c>
      <c r="L40" s="57">
        <v>1</v>
      </c>
      <c r="M40" s="57">
        <f t="shared" si="13"/>
        <v>13.5</v>
      </c>
      <c r="N40" s="57">
        <v>0</v>
      </c>
      <c r="O40" s="58">
        <v>4.5</v>
      </c>
      <c r="P40" s="27">
        <v>0</v>
      </c>
      <c r="Q40" s="90">
        <f t="shared" si="11"/>
        <v>7.5</v>
      </c>
      <c r="R40" s="91">
        <f t="shared" si="12"/>
        <v>2.5</v>
      </c>
      <c r="S40" s="392">
        <f t="shared" si="4"/>
        <v>7.5</v>
      </c>
      <c r="T40" s="91">
        <f t="shared" si="5"/>
        <v>2.5</v>
      </c>
      <c r="U40" s="90">
        <f t="shared" si="6"/>
        <v>10</v>
      </c>
      <c r="V40" s="23">
        <v>30</v>
      </c>
      <c r="W40" s="11">
        <v>1</v>
      </c>
      <c r="X40" s="11">
        <v>0</v>
      </c>
      <c r="Y40" s="12">
        <v>2</v>
      </c>
      <c r="Z40" s="27">
        <v>0</v>
      </c>
      <c r="AA40" s="23">
        <v>0</v>
      </c>
      <c r="AB40" s="11">
        <v>0</v>
      </c>
      <c r="AC40" s="11">
        <v>0</v>
      </c>
      <c r="AD40" s="12">
        <v>0</v>
      </c>
      <c r="AE40" s="30">
        <v>0</v>
      </c>
      <c r="AF40" s="63">
        <f t="shared" si="7"/>
        <v>22.5</v>
      </c>
      <c r="AG40" s="34">
        <f t="shared" si="8"/>
        <v>22.5</v>
      </c>
      <c r="AH40" s="12">
        <f t="shared" si="9"/>
        <v>0</v>
      </c>
      <c r="AI40" s="75">
        <f t="shared" si="10"/>
        <v>22.5</v>
      </c>
      <c r="AJ40" s="406"/>
      <c r="AK40" s="411"/>
      <c r="AL40" s="95" t="s">
        <v>573</v>
      </c>
      <c r="AM40" s="93">
        <f>AM37-AM39</f>
        <v>0.69999999999345164</v>
      </c>
      <c r="AN40" s="47"/>
    </row>
    <row r="41" spans="1:40" x14ac:dyDescent="0.2">
      <c r="A41" s="9" t="s">
        <v>79</v>
      </c>
      <c r="B41" s="10" t="s">
        <v>14</v>
      </c>
      <c r="C41" s="10" t="s">
        <v>103</v>
      </c>
      <c r="D41" s="10" t="s">
        <v>781</v>
      </c>
      <c r="E41" s="10" t="s">
        <v>116</v>
      </c>
      <c r="F41" s="10" t="s">
        <v>117</v>
      </c>
      <c r="G41" s="10" t="s">
        <v>118</v>
      </c>
      <c r="H41" s="67">
        <v>6</v>
      </c>
      <c r="I41" s="57">
        <f t="shared" si="0"/>
        <v>22.5</v>
      </c>
      <c r="J41" s="57">
        <f t="shared" si="1"/>
        <v>22.5</v>
      </c>
      <c r="K41" s="404" t="s">
        <v>102</v>
      </c>
      <c r="L41" s="57">
        <v>1</v>
      </c>
      <c r="M41" s="57">
        <f t="shared" si="13"/>
        <v>13.5</v>
      </c>
      <c r="N41" s="57">
        <v>0</v>
      </c>
      <c r="O41" s="58">
        <v>4.5</v>
      </c>
      <c r="P41" s="27">
        <v>0</v>
      </c>
      <c r="Q41" s="90">
        <f t="shared" si="11"/>
        <v>7.5</v>
      </c>
      <c r="R41" s="91">
        <f t="shared" si="12"/>
        <v>2.5</v>
      </c>
      <c r="S41" s="392">
        <f t="shared" si="4"/>
        <v>7.5</v>
      </c>
      <c r="T41" s="91">
        <f t="shared" si="5"/>
        <v>2.5</v>
      </c>
      <c r="U41" s="90">
        <f t="shared" si="6"/>
        <v>10</v>
      </c>
      <c r="V41" s="23">
        <v>40</v>
      </c>
      <c r="W41" s="11">
        <v>1</v>
      </c>
      <c r="X41" s="11">
        <v>0</v>
      </c>
      <c r="Y41" s="12">
        <v>2</v>
      </c>
      <c r="Z41" s="27">
        <v>0</v>
      </c>
      <c r="AA41" s="23">
        <v>0</v>
      </c>
      <c r="AB41" s="11">
        <v>0</v>
      </c>
      <c r="AC41" s="11">
        <v>0</v>
      </c>
      <c r="AD41" s="12">
        <v>0</v>
      </c>
      <c r="AE41" s="30">
        <v>0</v>
      </c>
      <c r="AF41" s="63">
        <f t="shared" si="7"/>
        <v>22.5</v>
      </c>
      <c r="AG41" s="34">
        <f t="shared" si="8"/>
        <v>22.5</v>
      </c>
      <c r="AH41" s="12">
        <f t="shared" si="9"/>
        <v>0</v>
      </c>
      <c r="AI41" s="75">
        <f t="shared" si="10"/>
        <v>22.5</v>
      </c>
      <c r="AJ41" s="406"/>
      <c r="AK41" s="411"/>
      <c r="AM41" s="197"/>
    </row>
    <row r="42" spans="1:40" x14ac:dyDescent="0.2">
      <c r="A42" s="9" t="s">
        <v>79</v>
      </c>
      <c r="B42" s="10" t="s">
        <v>14</v>
      </c>
      <c r="C42" s="10" t="s">
        <v>103</v>
      </c>
      <c r="D42" s="10" t="s">
        <v>781</v>
      </c>
      <c r="E42" s="10" t="s">
        <v>119</v>
      </c>
      <c r="F42" s="10" t="s">
        <v>120</v>
      </c>
      <c r="G42" s="10" t="s">
        <v>121</v>
      </c>
      <c r="H42" s="67">
        <v>6</v>
      </c>
      <c r="I42" s="57">
        <f t="shared" si="0"/>
        <v>18</v>
      </c>
      <c r="J42" s="57">
        <f t="shared" si="1"/>
        <v>18</v>
      </c>
      <c r="K42" s="404" t="s">
        <v>102</v>
      </c>
      <c r="L42" s="57">
        <f>2/3</f>
        <v>0.66666666666666663</v>
      </c>
      <c r="M42" s="57">
        <f t="shared" si="13"/>
        <v>9</v>
      </c>
      <c r="N42" s="57">
        <v>0</v>
      </c>
      <c r="O42" s="58">
        <f>4.5*L42</f>
        <v>3</v>
      </c>
      <c r="P42" s="27">
        <v>0</v>
      </c>
      <c r="Q42" s="90">
        <f t="shared" si="11"/>
        <v>5</v>
      </c>
      <c r="R42" s="91">
        <f t="shared" si="12"/>
        <v>1.6666666666666667</v>
      </c>
      <c r="S42" s="392">
        <f t="shared" si="4"/>
        <v>5</v>
      </c>
      <c r="T42" s="91">
        <f t="shared" si="5"/>
        <v>1.6666666666666667</v>
      </c>
      <c r="U42" s="90">
        <f t="shared" si="6"/>
        <v>6.666666666666667</v>
      </c>
      <c r="V42" s="23">
        <v>60</v>
      </c>
      <c r="W42" s="11">
        <v>1</v>
      </c>
      <c r="X42" s="11">
        <v>0</v>
      </c>
      <c r="Y42" s="12">
        <v>3</v>
      </c>
      <c r="Z42" s="27">
        <v>0</v>
      </c>
      <c r="AA42" s="23">
        <v>0</v>
      </c>
      <c r="AB42" s="11">
        <v>0</v>
      </c>
      <c r="AC42" s="11">
        <v>0</v>
      </c>
      <c r="AD42" s="12">
        <v>0</v>
      </c>
      <c r="AE42" s="30">
        <v>0</v>
      </c>
      <c r="AF42" s="63">
        <f t="shared" si="7"/>
        <v>18</v>
      </c>
      <c r="AG42" s="34">
        <f t="shared" si="8"/>
        <v>18</v>
      </c>
      <c r="AH42" s="12">
        <f t="shared" si="9"/>
        <v>0</v>
      </c>
      <c r="AI42" s="75">
        <f t="shared" si="10"/>
        <v>18</v>
      </c>
      <c r="AJ42" s="406"/>
      <c r="AK42" s="411"/>
      <c r="AN42" s="80"/>
    </row>
    <row r="43" spans="1:40" x14ac:dyDescent="0.2">
      <c r="A43" s="9" t="s">
        <v>79</v>
      </c>
      <c r="B43" s="10" t="s">
        <v>14</v>
      </c>
      <c r="C43" s="10" t="s">
        <v>13</v>
      </c>
      <c r="D43" s="10" t="s">
        <v>781</v>
      </c>
      <c r="E43" s="10" t="s">
        <v>34</v>
      </c>
      <c r="F43" s="10" t="s">
        <v>35</v>
      </c>
      <c r="G43" s="10" t="s">
        <v>36</v>
      </c>
      <c r="H43" s="67">
        <v>0.33333000000000002</v>
      </c>
      <c r="I43" s="57">
        <f t="shared" si="0"/>
        <v>0.2</v>
      </c>
      <c r="J43" s="57">
        <f t="shared" si="1"/>
        <v>0.2</v>
      </c>
      <c r="K43" s="404" t="s">
        <v>37</v>
      </c>
      <c r="L43" s="57">
        <v>1</v>
      </c>
      <c r="M43" s="57">
        <f>$AM$27</f>
        <v>0.05</v>
      </c>
      <c r="N43" s="57">
        <v>0</v>
      </c>
      <c r="O43" s="58">
        <v>0</v>
      </c>
      <c r="P43" s="27">
        <v>0</v>
      </c>
      <c r="Q43" s="90">
        <f t="shared" si="11"/>
        <v>0.50000500005000048</v>
      </c>
      <c r="R43" s="91">
        <f t="shared" si="12"/>
        <v>0</v>
      </c>
      <c r="S43" s="392">
        <f t="shared" si="4"/>
        <v>0.50000500005000048</v>
      </c>
      <c r="T43" s="91">
        <f t="shared" si="5"/>
        <v>0</v>
      </c>
      <c r="U43" s="90">
        <f t="shared" si="6"/>
        <v>0.50000500005000048</v>
      </c>
      <c r="V43" s="23">
        <v>0</v>
      </c>
      <c r="W43" s="11">
        <v>0</v>
      </c>
      <c r="X43" s="11">
        <v>0</v>
      </c>
      <c r="Y43" s="12">
        <v>0</v>
      </c>
      <c r="Z43" s="27">
        <v>0</v>
      </c>
      <c r="AA43" s="23">
        <v>4</v>
      </c>
      <c r="AB43" s="11">
        <v>4</v>
      </c>
      <c r="AC43" s="11">
        <v>0</v>
      </c>
      <c r="AD43" s="12">
        <v>0</v>
      </c>
      <c r="AE43" s="30">
        <v>0</v>
      </c>
      <c r="AF43" s="63">
        <f t="shared" si="7"/>
        <v>0.2</v>
      </c>
      <c r="AG43" s="34">
        <f t="shared" si="8"/>
        <v>0</v>
      </c>
      <c r="AH43" s="12">
        <f t="shared" si="9"/>
        <v>0.2</v>
      </c>
      <c r="AI43" s="75">
        <f t="shared" si="10"/>
        <v>0.2</v>
      </c>
      <c r="AJ43" s="407">
        <f>(0.5-M43)*(W43+AB43)</f>
        <v>1.8</v>
      </c>
      <c r="AK43" s="49"/>
      <c r="AN43" s="80"/>
    </row>
    <row r="44" spans="1:40" x14ac:dyDescent="0.2">
      <c r="A44" s="9" t="s">
        <v>79</v>
      </c>
      <c r="B44" s="10" t="s">
        <v>8</v>
      </c>
      <c r="C44" s="10" t="s">
        <v>13</v>
      </c>
      <c r="D44" s="10" t="s">
        <v>781</v>
      </c>
      <c r="E44" s="10" t="s">
        <v>34</v>
      </c>
      <c r="F44" s="10" t="s">
        <v>35</v>
      </c>
      <c r="G44" s="10" t="s">
        <v>36</v>
      </c>
      <c r="H44" s="67">
        <v>0.33333000000000002</v>
      </c>
      <c r="I44" s="57">
        <f t="shared" si="0"/>
        <v>0.25</v>
      </c>
      <c r="J44" s="57">
        <f t="shared" si="1"/>
        <v>0.25</v>
      </c>
      <c r="K44" s="404" t="s">
        <v>37</v>
      </c>
      <c r="L44" s="57">
        <v>1</v>
      </c>
      <c r="M44" s="57">
        <f>$AM$27</f>
        <v>0.05</v>
      </c>
      <c r="N44" s="57">
        <v>0</v>
      </c>
      <c r="O44" s="58">
        <v>0</v>
      </c>
      <c r="P44" s="27">
        <v>0</v>
      </c>
      <c r="Q44" s="90">
        <f t="shared" si="11"/>
        <v>0.50000500005000048</v>
      </c>
      <c r="R44" s="91">
        <f t="shared" si="12"/>
        <v>0</v>
      </c>
      <c r="S44" s="392">
        <f t="shared" si="4"/>
        <v>0.50000500005000048</v>
      </c>
      <c r="T44" s="91">
        <f t="shared" si="5"/>
        <v>0</v>
      </c>
      <c r="U44" s="90">
        <f t="shared" si="6"/>
        <v>0.50000500005000048</v>
      </c>
      <c r="V44" s="23">
        <v>0</v>
      </c>
      <c r="W44" s="11">
        <v>0</v>
      </c>
      <c r="X44" s="11">
        <v>0</v>
      </c>
      <c r="Y44" s="12">
        <v>0</v>
      </c>
      <c r="Z44" s="27">
        <v>0</v>
      </c>
      <c r="AA44" s="23">
        <v>5</v>
      </c>
      <c r="AB44" s="11">
        <v>5</v>
      </c>
      <c r="AC44" s="11">
        <v>0</v>
      </c>
      <c r="AD44" s="12">
        <v>0</v>
      </c>
      <c r="AE44" s="30">
        <v>0</v>
      </c>
      <c r="AF44" s="63">
        <f t="shared" si="7"/>
        <v>0.25</v>
      </c>
      <c r="AG44" s="34">
        <f t="shared" si="8"/>
        <v>0</v>
      </c>
      <c r="AH44" s="12">
        <f t="shared" si="9"/>
        <v>0.25</v>
      </c>
      <c r="AI44" s="75">
        <f t="shared" si="10"/>
        <v>0.25</v>
      </c>
      <c r="AJ44" s="407">
        <f>(0.5-M44)*(W44+AB44)</f>
        <v>2.25</v>
      </c>
      <c r="AK44" s="49"/>
      <c r="AM44" s="81"/>
      <c r="AN44" s="81"/>
    </row>
    <row r="45" spans="1:40" s="440" customFormat="1" x14ac:dyDescent="0.2">
      <c r="A45" s="421" t="s">
        <v>79</v>
      </c>
      <c r="B45" s="422" t="s">
        <v>650</v>
      </c>
      <c r="C45" s="441" t="s">
        <v>19</v>
      </c>
      <c r="D45" s="422" t="s">
        <v>780</v>
      </c>
      <c r="E45" s="422" t="s">
        <v>771</v>
      </c>
      <c r="F45" s="422" t="s">
        <v>687</v>
      </c>
      <c r="G45" s="422" t="s">
        <v>686</v>
      </c>
      <c r="H45" s="423">
        <v>5</v>
      </c>
      <c r="I45" s="424">
        <f t="shared" si="0"/>
        <v>3.75</v>
      </c>
      <c r="J45" s="424">
        <f t="shared" si="1"/>
        <v>3.75</v>
      </c>
      <c r="K45" s="425" t="s">
        <v>18</v>
      </c>
      <c r="L45" s="424">
        <f>1/3</f>
        <v>0.33333333333333331</v>
      </c>
      <c r="M45" s="424">
        <f>11.25*L45</f>
        <v>3.75</v>
      </c>
      <c r="N45" s="424"/>
      <c r="O45" s="426">
        <v>0</v>
      </c>
      <c r="P45" s="427"/>
      <c r="Q45" s="428"/>
      <c r="R45" s="429"/>
      <c r="S45" s="430">
        <f t="shared" si="4"/>
        <v>2.5</v>
      </c>
      <c r="T45" s="429">
        <f t="shared" si="5"/>
        <v>0</v>
      </c>
      <c r="U45" s="428">
        <f t="shared" si="6"/>
        <v>2.5</v>
      </c>
      <c r="V45" s="431">
        <v>0</v>
      </c>
      <c r="W45" s="432">
        <v>0</v>
      </c>
      <c r="X45" s="432"/>
      <c r="Y45" s="433">
        <v>0</v>
      </c>
      <c r="Z45" s="427"/>
      <c r="AA45" s="431">
        <v>18</v>
      </c>
      <c r="AB45" s="432">
        <v>1</v>
      </c>
      <c r="AC45" s="432"/>
      <c r="AD45" s="433">
        <v>0</v>
      </c>
      <c r="AE45" s="434">
        <v>0</v>
      </c>
      <c r="AF45" s="435">
        <f t="shared" si="7"/>
        <v>3.75</v>
      </c>
      <c r="AG45" s="436">
        <f t="shared" si="8"/>
        <v>0</v>
      </c>
      <c r="AH45" s="433">
        <f t="shared" si="9"/>
        <v>3.75</v>
      </c>
      <c r="AI45" s="437">
        <f t="shared" si="10"/>
        <v>3.75</v>
      </c>
      <c r="AJ45" s="442"/>
      <c r="AK45" s="445"/>
      <c r="AL45" s="81"/>
      <c r="AM45" s="81"/>
    </row>
    <row r="46" spans="1:40" s="440" customFormat="1" x14ac:dyDescent="0.2">
      <c r="A46" s="421" t="s">
        <v>79</v>
      </c>
      <c r="B46" s="422" t="s">
        <v>650</v>
      </c>
      <c r="C46" s="441" t="s">
        <v>19</v>
      </c>
      <c r="D46" s="422" t="s">
        <v>756</v>
      </c>
      <c r="E46" s="422" t="s">
        <v>773</v>
      </c>
      <c r="F46" s="422" t="s">
        <v>168</v>
      </c>
      <c r="G46" s="422" t="s">
        <v>169</v>
      </c>
      <c r="H46" s="423">
        <v>1</v>
      </c>
      <c r="I46" s="424">
        <f t="shared" si="0"/>
        <v>4.1666666666666661</v>
      </c>
      <c r="J46" s="424">
        <f t="shared" si="1"/>
        <v>4.1666666666666661</v>
      </c>
      <c r="K46" s="425" t="s">
        <v>160</v>
      </c>
      <c r="L46" s="424">
        <v>1</v>
      </c>
      <c r="M46" s="424">
        <f>$AM$4</f>
        <v>1.3888888888888888</v>
      </c>
      <c r="N46" s="424"/>
      <c r="O46" s="426">
        <v>0</v>
      </c>
      <c r="P46" s="427"/>
      <c r="Q46" s="428"/>
      <c r="R46" s="429"/>
      <c r="S46" s="430">
        <f t="shared" si="4"/>
        <v>4.6296296296296298</v>
      </c>
      <c r="T46" s="429">
        <f t="shared" si="5"/>
        <v>0</v>
      </c>
      <c r="U46" s="428">
        <f t="shared" si="6"/>
        <v>4.6296296296296298</v>
      </c>
      <c r="V46" s="431">
        <v>0</v>
      </c>
      <c r="W46" s="432">
        <v>0</v>
      </c>
      <c r="X46" s="432"/>
      <c r="Y46" s="433">
        <v>0</v>
      </c>
      <c r="Z46" s="427"/>
      <c r="AA46" s="431">
        <v>3</v>
      </c>
      <c r="AB46" s="432">
        <f>AA46</f>
        <v>3</v>
      </c>
      <c r="AC46" s="432"/>
      <c r="AD46" s="433">
        <v>0</v>
      </c>
      <c r="AE46" s="434">
        <v>0</v>
      </c>
      <c r="AF46" s="435">
        <f t="shared" si="7"/>
        <v>4.1666666666666661</v>
      </c>
      <c r="AG46" s="436">
        <f t="shared" si="8"/>
        <v>0</v>
      </c>
      <c r="AH46" s="433">
        <f t="shared" si="9"/>
        <v>4.1666666666666661</v>
      </c>
      <c r="AI46" s="437">
        <f t="shared" si="10"/>
        <v>4.1666666666666661</v>
      </c>
      <c r="AJ46" s="442"/>
      <c r="AK46" s="445"/>
      <c r="AL46" s="81"/>
      <c r="AM46" s="81"/>
    </row>
    <row r="47" spans="1:40" x14ac:dyDescent="0.2">
      <c r="A47" s="9" t="s">
        <v>122</v>
      </c>
      <c r="B47" s="10" t="s">
        <v>14</v>
      </c>
      <c r="C47" s="10" t="s">
        <v>48</v>
      </c>
      <c r="D47" s="10" t="s">
        <v>780</v>
      </c>
      <c r="E47" s="10" t="s">
        <v>246</v>
      </c>
      <c r="F47" s="10" t="s">
        <v>247</v>
      </c>
      <c r="G47" s="10" t="s">
        <v>248</v>
      </c>
      <c r="H47" s="67">
        <v>6</v>
      </c>
      <c r="I47" s="57">
        <f t="shared" si="0"/>
        <v>5.9240069999999996</v>
      </c>
      <c r="J47" s="57">
        <f t="shared" si="1"/>
        <v>5.9240069999999996</v>
      </c>
      <c r="K47" s="404" t="s">
        <v>249</v>
      </c>
      <c r="L47" s="57">
        <v>0.10539999999999999</v>
      </c>
      <c r="M47" s="57">
        <f>L47*13.5</f>
        <v>1.4228999999999998</v>
      </c>
      <c r="N47" s="57">
        <v>0</v>
      </c>
      <c r="O47" s="58">
        <f>L47*4.5</f>
        <v>0.47429999999999994</v>
      </c>
      <c r="P47" s="27">
        <v>0</v>
      </c>
      <c r="Q47" s="90">
        <f t="shared" ref="Q47:Q81" si="14">M47*10/3/H47</f>
        <v>0.79049999999999987</v>
      </c>
      <c r="R47" s="91">
        <f t="shared" ref="R47:R81" si="15">O47*10/3/H47</f>
        <v>0.26349999999999996</v>
      </c>
      <c r="S47" s="392">
        <f t="shared" si="4"/>
        <v>0.79049999999999987</v>
      </c>
      <c r="T47" s="91">
        <f t="shared" si="5"/>
        <v>0.26350000000000001</v>
      </c>
      <c r="U47" s="90">
        <f t="shared" si="6"/>
        <v>1.0539999999999998</v>
      </c>
      <c r="V47" s="23">
        <v>100</v>
      </c>
      <c r="W47" s="11">
        <v>2</v>
      </c>
      <c r="X47" s="11">
        <v>0</v>
      </c>
      <c r="Y47" s="12">
        <v>5</v>
      </c>
      <c r="Z47" s="27">
        <v>0</v>
      </c>
      <c r="AA47" s="23">
        <v>10</v>
      </c>
      <c r="AB47" s="11">
        <v>0.33</v>
      </c>
      <c r="AC47" s="11">
        <v>0</v>
      </c>
      <c r="AD47" s="12">
        <v>0.5</v>
      </c>
      <c r="AE47" s="30">
        <v>0</v>
      </c>
      <c r="AF47" s="63">
        <f t="shared" si="7"/>
        <v>5.9240069999999996</v>
      </c>
      <c r="AG47" s="34">
        <f t="shared" si="8"/>
        <v>5.2172999999999998</v>
      </c>
      <c r="AH47" s="12">
        <f t="shared" si="9"/>
        <v>0.70670699999999997</v>
      </c>
      <c r="AI47" s="75">
        <f t="shared" si="10"/>
        <v>5.9240069999999996</v>
      </c>
      <c r="AJ47" s="406"/>
      <c r="AK47" s="411"/>
    </row>
    <row r="48" spans="1:40" x14ac:dyDescent="0.2">
      <c r="A48" s="9" t="s">
        <v>122</v>
      </c>
      <c r="B48" s="10" t="s">
        <v>80</v>
      </c>
      <c r="C48" s="10" t="s">
        <v>48</v>
      </c>
      <c r="D48" s="10" t="s">
        <v>780</v>
      </c>
      <c r="E48" s="10" t="s">
        <v>246</v>
      </c>
      <c r="F48" s="10" t="s">
        <v>247</v>
      </c>
      <c r="G48" s="10" t="s">
        <v>248</v>
      </c>
      <c r="H48" s="67">
        <v>6</v>
      </c>
      <c r="I48" s="57">
        <f t="shared" si="0"/>
        <v>2.8505429999999996</v>
      </c>
      <c r="J48" s="57">
        <f t="shared" si="1"/>
        <v>2.850543</v>
      </c>
      <c r="K48" s="404" t="s">
        <v>249</v>
      </c>
      <c r="L48" s="57">
        <v>0.10539999999999999</v>
      </c>
      <c r="M48" s="57">
        <f>L48*13.5</f>
        <v>1.4228999999999998</v>
      </c>
      <c r="N48" s="57">
        <v>0</v>
      </c>
      <c r="O48" s="58">
        <f>L48*4.5</f>
        <v>0.47429999999999994</v>
      </c>
      <c r="P48" s="27">
        <v>0</v>
      </c>
      <c r="Q48" s="90">
        <f t="shared" si="14"/>
        <v>0.79049999999999987</v>
      </c>
      <c r="R48" s="91">
        <f t="shared" si="15"/>
        <v>0.26349999999999996</v>
      </c>
      <c r="S48" s="392">
        <f t="shared" si="4"/>
        <v>0.79049999999999987</v>
      </c>
      <c r="T48" s="91">
        <f t="shared" si="5"/>
        <v>0.26350000000000001</v>
      </c>
      <c r="U48" s="90">
        <f t="shared" si="6"/>
        <v>1.0539999999999998</v>
      </c>
      <c r="V48" s="23">
        <v>40</v>
      </c>
      <c r="W48" s="11">
        <v>1</v>
      </c>
      <c r="X48" s="11">
        <v>0</v>
      </c>
      <c r="Y48" s="12">
        <v>2</v>
      </c>
      <c r="Z48" s="27">
        <v>0</v>
      </c>
      <c r="AA48" s="23">
        <v>10</v>
      </c>
      <c r="AB48" s="11">
        <v>0.17</v>
      </c>
      <c r="AC48" s="11">
        <v>0</v>
      </c>
      <c r="AD48" s="12">
        <v>0.5</v>
      </c>
      <c r="AE48" s="30">
        <v>0</v>
      </c>
      <c r="AF48" s="63">
        <f t="shared" si="7"/>
        <v>2.8505429999999996</v>
      </c>
      <c r="AG48" s="34">
        <f t="shared" si="8"/>
        <v>2.3714999999999997</v>
      </c>
      <c r="AH48" s="12">
        <f t="shared" si="9"/>
        <v>0.479043</v>
      </c>
      <c r="AI48" s="75">
        <f t="shared" si="10"/>
        <v>2.8505429999999996</v>
      </c>
      <c r="AJ48" s="406"/>
      <c r="AK48" s="411"/>
    </row>
    <row r="49" spans="1:40" x14ac:dyDescent="0.2">
      <c r="A49" s="9" t="s">
        <v>122</v>
      </c>
      <c r="B49" s="10" t="s">
        <v>85</v>
      </c>
      <c r="C49" s="10" t="s">
        <v>48</v>
      </c>
      <c r="D49" s="10" t="s">
        <v>780</v>
      </c>
      <c r="E49" s="10" t="s">
        <v>246</v>
      </c>
      <c r="F49" s="10" t="s">
        <v>247</v>
      </c>
      <c r="G49" s="10" t="s">
        <v>248</v>
      </c>
      <c r="H49" s="67">
        <v>6</v>
      </c>
      <c r="I49" s="57">
        <f t="shared" si="0"/>
        <v>2.8505429999999996</v>
      </c>
      <c r="J49" s="57">
        <f t="shared" si="1"/>
        <v>2.850543</v>
      </c>
      <c r="K49" s="404" t="s">
        <v>249</v>
      </c>
      <c r="L49" s="57">
        <v>0.10539999999999999</v>
      </c>
      <c r="M49" s="57">
        <f>L49*13.5</f>
        <v>1.4228999999999998</v>
      </c>
      <c r="N49" s="57">
        <v>0</v>
      </c>
      <c r="O49" s="58">
        <f>L49*4.5</f>
        <v>0.47429999999999994</v>
      </c>
      <c r="P49" s="27">
        <v>0</v>
      </c>
      <c r="Q49" s="90">
        <f t="shared" si="14"/>
        <v>0.79049999999999987</v>
      </c>
      <c r="R49" s="91">
        <f t="shared" si="15"/>
        <v>0.26349999999999996</v>
      </c>
      <c r="S49" s="392">
        <f t="shared" si="4"/>
        <v>0.79049999999999987</v>
      </c>
      <c r="T49" s="91">
        <f t="shared" si="5"/>
        <v>0.26350000000000001</v>
      </c>
      <c r="U49" s="90">
        <f t="shared" si="6"/>
        <v>1.0539999999999998</v>
      </c>
      <c r="V49" s="23">
        <v>40</v>
      </c>
      <c r="W49" s="11">
        <v>1</v>
      </c>
      <c r="X49" s="11">
        <v>0</v>
      </c>
      <c r="Y49" s="12">
        <v>2</v>
      </c>
      <c r="Z49" s="27">
        <v>0</v>
      </c>
      <c r="AA49" s="23">
        <v>10</v>
      </c>
      <c r="AB49" s="11">
        <v>0.17</v>
      </c>
      <c r="AC49" s="11">
        <v>0</v>
      </c>
      <c r="AD49" s="12">
        <v>0.5</v>
      </c>
      <c r="AE49" s="30">
        <v>0</v>
      </c>
      <c r="AF49" s="63">
        <f t="shared" si="7"/>
        <v>2.8505429999999996</v>
      </c>
      <c r="AG49" s="34">
        <f t="shared" si="8"/>
        <v>2.3714999999999997</v>
      </c>
      <c r="AH49" s="12">
        <f t="shared" si="9"/>
        <v>0.479043</v>
      </c>
      <c r="AI49" s="75">
        <f t="shared" si="10"/>
        <v>2.8505429999999996</v>
      </c>
      <c r="AJ49" s="406"/>
      <c r="AK49" s="411"/>
    </row>
    <row r="50" spans="1:40" x14ac:dyDescent="0.2">
      <c r="A50" s="9" t="s">
        <v>122</v>
      </c>
      <c r="B50" s="10" t="s">
        <v>8</v>
      </c>
      <c r="C50" s="10" t="s">
        <v>48</v>
      </c>
      <c r="D50" s="10" t="s">
        <v>780</v>
      </c>
      <c r="E50" s="10" t="s">
        <v>246</v>
      </c>
      <c r="F50" s="10" t="s">
        <v>247</v>
      </c>
      <c r="G50" s="10" t="s">
        <v>248</v>
      </c>
      <c r="H50" s="67">
        <v>6</v>
      </c>
      <c r="I50" s="57">
        <f t="shared" si="0"/>
        <v>4.0268069999999998</v>
      </c>
      <c r="J50" s="57">
        <f t="shared" si="1"/>
        <v>4.0268070000000007</v>
      </c>
      <c r="K50" s="404" t="s">
        <v>249</v>
      </c>
      <c r="L50" s="57">
        <v>0.10539999999999999</v>
      </c>
      <c r="M50" s="57">
        <f>L50*13.5</f>
        <v>1.4228999999999998</v>
      </c>
      <c r="N50" s="57">
        <v>0</v>
      </c>
      <c r="O50" s="58">
        <f>L50*4.5</f>
        <v>0.47429999999999994</v>
      </c>
      <c r="P50" s="27">
        <v>0</v>
      </c>
      <c r="Q50" s="90">
        <f t="shared" si="14"/>
        <v>0.79049999999999987</v>
      </c>
      <c r="R50" s="91">
        <f t="shared" si="15"/>
        <v>0.26349999999999996</v>
      </c>
      <c r="S50" s="392">
        <f t="shared" si="4"/>
        <v>0.79049999999999987</v>
      </c>
      <c r="T50" s="91">
        <f t="shared" si="5"/>
        <v>0.26350000000000001</v>
      </c>
      <c r="U50" s="90">
        <f t="shared" si="6"/>
        <v>1.0539999999999998</v>
      </c>
      <c r="V50" s="23">
        <v>80</v>
      </c>
      <c r="W50" s="11">
        <v>1</v>
      </c>
      <c r="X50" s="11">
        <v>0</v>
      </c>
      <c r="Y50" s="12">
        <v>4</v>
      </c>
      <c r="Z50" s="27">
        <v>0</v>
      </c>
      <c r="AA50" s="23">
        <v>10</v>
      </c>
      <c r="AB50" s="11">
        <v>0.33</v>
      </c>
      <c r="AC50" s="11">
        <v>0</v>
      </c>
      <c r="AD50" s="12">
        <v>0.5</v>
      </c>
      <c r="AE50" s="30">
        <v>0</v>
      </c>
      <c r="AF50" s="63">
        <f t="shared" si="7"/>
        <v>4.0268069999999998</v>
      </c>
      <c r="AG50" s="34">
        <f t="shared" si="8"/>
        <v>3.3200999999999996</v>
      </c>
      <c r="AH50" s="12">
        <f t="shared" si="9"/>
        <v>0.70670699999999997</v>
      </c>
      <c r="AI50" s="75">
        <f t="shared" si="10"/>
        <v>4.0268069999999998</v>
      </c>
      <c r="AJ50" s="406"/>
      <c r="AK50" s="411"/>
    </row>
    <row r="51" spans="1:40" x14ac:dyDescent="0.2">
      <c r="A51" s="9" t="s">
        <v>122</v>
      </c>
      <c r="B51" s="10" t="s">
        <v>14</v>
      </c>
      <c r="C51" s="10" t="s">
        <v>13</v>
      </c>
      <c r="D51" s="10" t="s">
        <v>781</v>
      </c>
      <c r="E51" s="10" t="s">
        <v>493</v>
      </c>
      <c r="F51" s="10" t="s">
        <v>512</v>
      </c>
      <c r="G51" s="10" t="s">
        <v>513</v>
      </c>
      <c r="H51" s="67">
        <v>6</v>
      </c>
      <c r="I51" s="57">
        <f t="shared" si="0"/>
        <v>2.7</v>
      </c>
      <c r="J51" s="57">
        <f t="shared" si="1"/>
        <v>2.7</v>
      </c>
      <c r="K51" s="404" t="s">
        <v>37</v>
      </c>
      <c r="L51" s="57">
        <v>0.5</v>
      </c>
      <c r="M51" s="57">
        <f>(4.5+$AM$29)*L51</f>
        <v>4.5</v>
      </c>
      <c r="N51" s="57">
        <v>3</v>
      </c>
      <c r="O51" s="58">
        <f>9*L51</f>
        <v>4.5</v>
      </c>
      <c r="P51" s="27">
        <v>0</v>
      </c>
      <c r="Q51" s="90">
        <f t="shared" si="14"/>
        <v>2.5</v>
      </c>
      <c r="R51" s="91">
        <f t="shared" si="15"/>
        <v>2.5</v>
      </c>
      <c r="S51" s="392">
        <f t="shared" si="4"/>
        <v>2.5</v>
      </c>
      <c r="T51" s="91">
        <f t="shared" si="5"/>
        <v>2.5</v>
      </c>
      <c r="U51" s="90">
        <f t="shared" si="6"/>
        <v>5</v>
      </c>
      <c r="V51" s="23">
        <v>0</v>
      </c>
      <c r="W51" s="11">
        <v>0</v>
      </c>
      <c r="X51" s="11">
        <v>0</v>
      </c>
      <c r="Y51" s="12">
        <v>0</v>
      </c>
      <c r="Z51" s="27">
        <v>0</v>
      </c>
      <c r="AA51" s="23">
        <v>8</v>
      </c>
      <c r="AB51" s="11">
        <v>0.2</v>
      </c>
      <c r="AC51" s="11">
        <v>0</v>
      </c>
      <c r="AD51" s="12">
        <v>0.4</v>
      </c>
      <c r="AE51" s="30">
        <v>0</v>
      </c>
      <c r="AF51" s="63">
        <f t="shared" si="7"/>
        <v>2.7</v>
      </c>
      <c r="AG51" s="34">
        <f t="shared" si="8"/>
        <v>0</v>
      </c>
      <c r="AH51" s="12">
        <f t="shared" si="9"/>
        <v>2.7</v>
      </c>
      <c r="AI51" s="75">
        <f t="shared" si="10"/>
        <v>2.7</v>
      </c>
      <c r="AJ51" s="406"/>
      <c r="AK51" s="411"/>
    </row>
    <row r="52" spans="1:40" x14ac:dyDescent="0.2">
      <c r="A52" s="9" t="s">
        <v>122</v>
      </c>
      <c r="B52" s="10" t="s">
        <v>80</v>
      </c>
      <c r="C52" s="10" t="s">
        <v>13</v>
      </c>
      <c r="D52" s="10" t="s">
        <v>781</v>
      </c>
      <c r="E52" s="10" t="s">
        <v>493</v>
      </c>
      <c r="F52" s="10" t="s">
        <v>512</v>
      </c>
      <c r="G52" s="10" t="s">
        <v>513</v>
      </c>
      <c r="H52" s="67">
        <v>6</v>
      </c>
      <c r="I52" s="57">
        <f t="shared" si="0"/>
        <v>2.7</v>
      </c>
      <c r="J52" s="57">
        <f t="shared" si="1"/>
        <v>2.7</v>
      </c>
      <c r="K52" s="404" t="s">
        <v>37</v>
      </c>
      <c r="L52" s="57">
        <v>0.5</v>
      </c>
      <c r="M52" s="57">
        <f>(4.5+$AM$29)*L52</f>
        <v>4.5</v>
      </c>
      <c r="N52" s="57">
        <v>3</v>
      </c>
      <c r="O52" s="58">
        <f>9*L52</f>
        <v>4.5</v>
      </c>
      <c r="P52" s="27">
        <v>0</v>
      </c>
      <c r="Q52" s="90">
        <f t="shared" si="14"/>
        <v>2.5</v>
      </c>
      <c r="R52" s="91">
        <f t="shared" si="15"/>
        <v>2.5</v>
      </c>
      <c r="S52" s="392">
        <f t="shared" si="4"/>
        <v>2.5</v>
      </c>
      <c r="T52" s="91">
        <f t="shared" si="5"/>
        <v>2.5</v>
      </c>
      <c r="U52" s="90">
        <f t="shared" si="6"/>
        <v>5</v>
      </c>
      <c r="V52" s="23">
        <v>0</v>
      </c>
      <c r="W52" s="11">
        <v>0</v>
      </c>
      <c r="X52" s="11">
        <v>0</v>
      </c>
      <c r="Y52" s="12">
        <v>0</v>
      </c>
      <c r="Z52" s="27">
        <v>0</v>
      </c>
      <c r="AA52" s="23">
        <v>8</v>
      </c>
      <c r="AB52" s="11">
        <v>0.2</v>
      </c>
      <c r="AC52" s="11">
        <v>0</v>
      </c>
      <c r="AD52" s="12">
        <v>0.4</v>
      </c>
      <c r="AE52" s="30">
        <v>0</v>
      </c>
      <c r="AF52" s="63">
        <f t="shared" si="7"/>
        <v>2.7</v>
      </c>
      <c r="AG52" s="34">
        <f t="shared" si="8"/>
        <v>0</v>
      </c>
      <c r="AH52" s="12">
        <f t="shared" si="9"/>
        <v>2.7</v>
      </c>
      <c r="AI52" s="75">
        <f t="shared" si="10"/>
        <v>2.7</v>
      </c>
      <c r="AJ52" s="406"/>
      <c r="AK52" s="411"/>
    </row>
    <row r="53" spans="1:40" x14ac:dyDescent="0.2">
      <c r="A53" s="9" t="s">
        <v>122</v>
      </c>
      <c r="B53" s="10" t="s">
        <v>39</v>
      </c>
      <c r="C53" s="10" t="s">
        <v>13</v>
      </c>
      <c r="D53" s="10" t="s">
        <v>781</v>
      </c>
      <c r="E53" s="10" t="s">
        <v>493</v>
      </c>
      <c r="F53" s="10" t="s">
        <v>512</v>
      </c>
      <c r="G53" s="10" t="s">
        <v>513</v>
      </c>
      <c r="H53" s="67">
        <v>6</v>
      </c>
      <c r="I53" s="57">
        <f t="shared" si="0"/>
        <v>2.7</v>
      </c>
      <c r="J53" s="57">
        <f t="shared" si="1"/>
        <v>2.7</v>
      </c>
      <c r="K53" s="404" t="s">
        <v>37</v>
      </c>
      <c r="L53" s="57">
        <v>0.5</v>
      </c>
      <c r="M53" s="57">
        <f>(4.5+$AM$29)*L53</f>
        <v>4.5</v>
      </c>
      <c r="N53" s="57">
        <v>3</v>
      </c>
      <c r="O53" s="58">
        <f>9*L53</f>
        <v>4.5</v>
      </c>
      <c r="P53" s="27">
        <v>0</v>
      </c>
      <c r="Q53" s="90">
        <f t="shared" si="14"/>
        <v>2.5</v>
      </c>
      <c r="R53" s="91">
        <f t="shared" si="15"/>
        <v>2.5</v>
      </c>
      <c r="S53" s="392">
        <f t="shared" si="4"/>
        <v>2.5</v>
      </c>
      <c r="T53" s="91">
        <f t="shared" si="5"/>
        <v>2.5</v>
      </c>
      <c r="U53" s="90">
        <f t="shared" si="6"/>
        <v>5</v>
      </c>
      <c r="V53" s="23">
        <v>0</v>
      </c>
      <c r="W53" s="11">
        <v>0</v>
      </c>
      <c r="X53" s="11">
        <v>0</v>
      </c>
      <c r="Y53" s="12">
        <v>0</v>
      </c>
      <c r="Z53" s="27">
        <v>0</v>
      </c>
      <c r="AA53" s="23">
        <v>8</v>
      </c>
      <c r="AB53" s="11">
        <v>0.2</v>
      </c>
      <c r="AC53" s="11">
        <v>0</v>
      </c>
      <c r="AD53" s="12">
        <v>0.4</v>
      </c>
      <c r="AE53" s="30">
        <v>0</v>
      </c>
      <c r="AF53" s="63">
        <f t="shared" si="7"/>
        <v>2.7</v>
      </c>
      <c r="AG53" s="34">
        <f t="shared" si="8"/>
        <v>0</v>
      </c>
      <c r="AH53" s="12">
        <f t="shared" si="9"/>
        <v>2.7</v>
      </c>
      <c r="AI53" s="75">
        <f t="shared" si="10"/>
        <v>2.7</v>
      </c>
      <c r="AJ53" s="406"/>
      <c r="AK53" s="411"/>
      <c r="AN53" s="80"/>
    </row>
    <row r="54" spans="1:40" x14ac:dyDescent="0.2">
      <c r="A54" s="9" t="s">
        <v>122</v>
      </c>
      <c r="B54" s="10" t="s">
        <v>85</v>
      </c>
      <c r="C54" s="10" t="s">
        <v>13</v>
      </c>
      <c r="D54" s="10" t="s">
        <v>781</v>
      </c>
      <c r="E54" s="10" t="s">
        <v>493</v>
      </c>
      <c r="F54" s="10" t="s">
        <v>512</v>
      </c>
      <c r="G54" s="10" t="s">
        <v>513</v>
      </c>
      <c r="H54" s="67">
        <v>6</v>
      </c>
      <c r="I54" s="57">
        <f t="shared" si="0"/>
        <v>2.7</v>
      </c>
      <c r="J54" s="57">
        <f t="shared" si="1"/>
        <v>2.7</v>
      </c>
      <c r="K54" s="404" t="s">
        <v>37</v>
      </c>
      <c r="L54" s="57">
        <v>0.5</v>
      </c>
      <c r="M54" s="57">
        <f>(4.5+$AM$29)*L54</f>
        <v>4.5</v>
      </c>
      <c r="N54" s="57">
        <v>3</v>
      </c>
      <c r="O54" s="58">
        <f>9*L54</f>
        <v>4.5</v>
      </c>
      <c r="P54" s="27">
        <v>0</v>
      </c>
      <c r="Q54" s="90">
        <f t="shared" si="14"/>
        <v>2.5</v>
      </c>
      <c r="R54" s="91">
        <f t="shared" si="15"/>
        <v>2.5</v>
      </c>
      <c r="S54" s="392">
        <f t="shared" si="4"/>
        <v>2.5</v>
      </c>
      <c r="T54" s="91">
        <f t="shared" si="5"/>
        <v>2.5</v>
      </c>
      <c r="U54" s="90">
        <f t="shared" si="6"/>
        <v>5</v>
      </c>
      <c r="V54" s="23">
        <v>0</v>
      </c>
      <c r="W54" s="11">
        <v>0</v>
      </c>
      <c r="X54" s="11">
        <v>0</v>
      </c>
      <c r="Y54" s="12">
        <v>0</v>
      </c>
      <c r="Z54" s="27">
        <v>0</v>
      </c>
      <c r="AA54" s="23">
        <v>8</v>
      </c>
      <c r="AB54" s="11">
        <v>0.2</v>
      </c>
      <c r="AC54" s="11">
        <v>0</v>
      </c>
      <c r="AD54" s="12">
        <v>0.4</v>
      </c>
      <c r="AE54" s="30">
        <v>0</v>
      </c>
      <c r="AF54" s="63">
        <f t="shared" si="7"/>
        <v>2.7</v>
      </c>
      <c r="AG54" s="34">
        <f t="shared" si="8"/>
        <v>0</v>
      </c>
      <c r="AH54" s="12">
        <f t="shared" si="9"/>
        <v>2.7</v>
      </c>
      <c r="AI54" s="75">
        <f t="shared" si="10"/>
        <v>2.7</v>
      </c>
      <c r="AJ54" s="406"/>
      <c r="AK54" s="411"/>
    </row>
    <row r="55" spans="1:40" x14ac:dyDescent="0.2">
      <c r="A55" s="9" t="s">
        <v>122</v>
      </c>
      <c r="B55" s="10" t="s">
        <v>8</v>
      </c>
      <c r="C55" s="10" t="s">
        <v>13</v>
      </c>
      <c r="D55" s="10" t="s">
        <v>781</v>
      </c>
      <c r="E55" s="10" t="s">
        <v>493</v>
      </c>
      <c r="F55" s="10" t="s">
        <v>512</v>
      </c>
      <c r="G55" s="10" t="s">
        <v>513</v>
      </c>
      <c r="H55" s="67">
        <v>6</v>
      </c>
      <c r="I55" s="57">
        <f t="shared" si="0"/>
        <v>2.7</v>
      </c>
      <c r="J55" s="57">
        <f t="shared" si="1"/>
        <v>2.7</v>
      </c>
      <c r="K55" s="404" t="s">
        <v>37</v>
      </c>
      <c r="L55" s="57">
        <v>0.5</v>
      </c>
      <c r="M55" s="57">
        <f>(4.5+$AM$29)*L55</f>
        <v>4.5</v>
      </c>
      <c r="N55" s="57">
        <v>3</v>
      </c>
      <c r="O55" s="58">
        <f>9*L55</f>
        <v>4.5</v>
      </c>
      <c r="P55" s="27">
        <v>0</v>
      </c>
      <c r="Q55" s="90">
        <f t="shared" si="14"/>
        <v>2.5</v>
      </c>
      <c r="R55" s="91">
        <f t="shared" si="15"/>
        <v>2.5</v>
      </c>
      <c r="S55" s="392">
        <f t="shared" si="4"/>
        <v>2.5</v>
      </c>
      <c r="T55" s="91">
        <f t="shared" si="5"/>
        <v>2.5</v>
      </c>
      <c r="U55" s="90">
        <f t="shared" si="6"/>
        <v>5</v>
      </c>
      <c r="V55" s="23">
        <v>0</v>
      </c>
      <c r="W55" s="11">
        <v>0</v>
      </c>
      <c r="X55" s="11">
        <v>0</v>
      </c>
      <c r="Y55" s="12">
        <v>0</v>
      </c>
      <c r="Z55" s="27">
        <v>0</v>
      </c>
      <c r="AA55" s="23">
        <v>8</v>
      </c>
      <c r="AB55" s="11">
        <v>0.2</v>
      </c>
      <c r="AC55" s="11">
        <v>0</v>
      </c>
      <c r="AD55" s="12">
        <v>0.4</v>
      </c>
      <c r="AE55" s="30">
        <v>0</v>
      </c>
      <c r="AF55" s="63">
        <f t="shared" si="7"/>
        <v>2.7</v>
      </c>
      <c r="AG55" s="34">
        <f t="shared" si="8"/>
        <v>0</v>
      </c>
      <c r="AH55" s="12">
        <f t="shared" si="9"/>
        <v>2.7</v>
      </c>
      <c r="AI55" s="75">
        <f t="shared" si="10"/>
        <v>2.7</v>
      </c>
      <c r="AJ55" s="406"/>
      <c r="AK55" s="411"/>
    </row>
    <row r="56" spans="1:40" x14ac:dyDescent="0.2">
      <c r="A56" s="9" t="s">
        <v>122</v>
      </c>
      <c r="B56" s="10" t="s">
        <v>80</v>
      </c>
      <c r="C56" s="10" t="s">
        <v>61</v>
      </c>
      <c r="D56" s="10" t="s">
        <v>780</v>
      </c>
      <c r="E56" s="10" t="s">
        <v>127</v>
      </c>
      <c r="F56" s="10" t="s">
        <v>128</v>
      </c>
      <c r="G56" s="10" t="s">
        <v>129</v>
      </c>
      <c r="H56" s="67">
        <v>6</v>
      </c>
      <c r="I56" s="57">
        <f t="shared" si="0"/>
        <v>29.25</v>
      </c>
      <c r="J56" s="57">
        <f t="shared" si="1"/>
        <v>29.25</v>
      </c>
      <c r="K56" s="404" t="s">
        <v>84</v>
      </c>
      <c r="L56" s="57">
        <v>1</v>
      </c>
      <c r="M56" s="57">
        <v>6.75</v>
      </c>
      <c r="N56" s="57">
        <v>0</v>
      </c>
      <c r="O56" s="58">
        <v>11.25</v>
      </c>
      <c r="P56" s="27">
        <v>0</v>
      </c>
      <c r="Q56" s="90">
        <f t="shared" si="14"/>
        <v>3.75</v>
      </c>
      <c r="R56" s="91">
        <f t="shared" si="15"/>
        <v>6.25</v>
      </c>
      <c r="S56" s="392">
        <f t="shared" si="4"/>
        <v>3.75</v>
      </c>
      <c r="T56" s="91">
        <f t="shared" si="5"/>
        <v>6.25</v>
      </c>
      <c r="U56" s="90">
        <f t="shared" si="6"/>
        <v>10</v>
      </c>
      <c r="V56" s="23">
        <v>0</v>
      </c>
      <c r="W56" s="11">
        <v>0</v>
      </c>
      <c r="X56" s="11">
        <v>0</v>
      </c>
      <c r="Y56" s="12">
        <v>0</v>
      </c>
      <c r="Z56" s="27">
        <v>0</v>
      </c>
      <c r="AA56" s="23">
        <v>40</v>
      </c>
      <c r="AB56" s="11">
        <v>1</v>
      </c>
      <c r="AC56" s="11">
        <v>0</v>
      </c>
      <c r="AD56" s="12">
        <v>2</v>
      </c>
      <c r="AE56" s="30">
        <v>0</v>
      </c>
      <c r="AF56" s="63">
        <f t="shared" si="7"/>
        <v>29.25</v>
      </c>
      <c r="AG56" s="34">
        <f t="shared" si="8"/>
        <v>0</v>
      </c>
      <c r="AH56" s="12">
        <f t="shared" si="9"/>
        <v>29.25</v>
      </c>
      <c r="AI56" s="75">
        <f t="shared" si="10"/>
        <v>29.25</v>
      </c>
      <c r="AJ56" s="406"/>
      <c r="AK56" s="411"/>
    </row>
    <row r="57" spans="1:40" x14ac:dyDescent="0.2">
      <c r="A57" s="9" t="s">
        <v>122</v>
      </c>
      <c r="B57" s="10" t="s">
        <v>85</v>
      </c>
      <c r="C57" s="10" t="s">
        <v>61</v>
      </c>
      <c r="D57" s="10" t="s">
        <v>780</v>
      </c>
      <c r="E57" s="10" t="s">
        <v>127</v>
      </c>
      <c r="F57" s="10" t="s">
        <v>128</v>
      </c>
      <c r="G57" s="10" t="s">
        <v>129</v>
      </c>
      <c r="H57" s="67">
        <v>6</v>
      </c>
      <c r="I57" s="57">
        <f t="shared" si="0"/>
        <v>29.25</v>
      </c>
      <c r="J57" s="57">
        <f t="shared" si="1"/>
        <v>29.25</v>
      </c>
      <c r="K57" s="404" t="s">
        <v>84</v>
      </c>
      <c r="L57" s="57">
        <v>1</v>
      </c>
      <c r="M57" s="57">
        <v>6.75</v>
      </c>
      <c r="N57" s="57">
        <v>0</v>
      </c>
      <c r="O57" s="58">
        <v>11.25</v>
      </c>
      <c r="P57" s="27">
        <v>0</v>
      </c>
      <c r="Q57" s="90">
        <f t="shared" si="14"/>
        <v>3.75</v>
      </c>
      <c r="R57" s="91">
        <f t="shared" si="15"/>
        <v>6.25</v>
      </c>
      <c r="S57" s="392">
        <f t="shared" si="4"/>
        <v>3.75</v>
      </c>
      <c r="T57" s="91">
        <f t="shared" si="5"/>
        <v>6.25</v>
      </c>
      <c r="U57" s="90">
        <f t="shared" si="6"/>
        <v>10</v>
      </c>
      <c r="V57" s="23">
        <v>0</v>
      </c>
      <c r="W57" s="11">
        <v>0</v>
      </c>
      <c r="X57" s="11">
        <v>0</v>
      </c>
      <c r="Y57" s="12">
        <v>0</v>
      </c>
      <c r="Z57" s="27">
        <v>0</v>
      </c>
      <c r="AA57" s="23">
        <v>40</v>
      </c>
      <c r="AB57" s="11">
        <v>1</v>
      </c>
      <c r="AC57" s="11">
        <v>0</v>
      </c>
      <c r="AD57" s="12">
        <v>2</v>
      </c>
      <c r="AE57" s="30">
        <v>0</v>
      </c>
      <c r="AF57" s="63">
        <f t="shared" si="7"/>
        <v>29.25</v>
      </c>
      <c r="AG57" s="34">
        <f t="shared" si="8"/>
        <v>0</v>
      </c>
      <c r="AH57" s="12">
        <f t="shared" si="9"/>
        <v>29.25</v>
      </c>
      <c r="AI57" s="75">
        <f t="shared" si="10"/>
        <v>29.25</v>
      </c>
      <c r="AJ57" s="406"/>
      <c r="AK57" s="411"/>
    </row>
    <row r="58" spans="1:40" x14ac:dyDescent="0.2">
      <c r="A58" s="9" t="s">
        <v>122</v>
      </c>
      <c r="B58" s="10" t="s">
        <v>8</v>
      </c>
      <c r="C58" s="10" t="s">
        <v>61</v>
      </c>
      <c r="D58" s="10" t="s">
        <v>780</v>
      </c>
      <c r="E58" s="10" t="s">
        <v>127</v>
      </c>
      <c r="F58" s="10" t="s">
        <v>128</v>
      </c>
      <c r="G58" s="10" t="s">
        <v>129</v>
      </c>
      <c r="H58" s="67">
        <v>6</v>
      </c>
      <c r="I58" s="57">
        <f t="shared" si="0"/>
        <v>69.75</v>
      </c>
      <c r="J58" s="57">
        <f t="shared" si="1"/>
        <v>69.75</v>
      </c>
      <c r="K58" s="404" t="s">
        <v>84</v>
      </c>
      <c r="L58" s="57">
        <v>1</v>
      </c>
      <c r="M58" s="57">
        <v>6.75</v>
      </c>
      <c r="N58" s="57">
        <v>0</v>
      </c>
      <c r="O58" s="58">
        <v>11.25</v>
      </c>
      <c r="P58" s="27">
        <v>0</v>
      </c>
      <c r="Q58" s="90">
        <f t="shared" si="14"/>
        <v>3.75</v>
      </c>
      <c r="R58" s="91">
        <f t="shared" si="15"/>
        <v>6.25</v>
      </c>
      <c r="S58" s="392">
        <f t="shared" si="4"/>
        <v>3.75</v>
      </c>
      <c r="T58" s="91">
        <f t="shared" si="5"/>
        <v>6.25</v>
      </c>
      <c r="U58" s="90">
        <f t="shared" si="6"/>
        <v>10</v>
      </c>
      <c r="V58" s="23">
        <v>0</v>
      </c>
      <c r="W58" s="11">
        <v>0</v>
      </c>
      <c r="X58" s="11">
        <v>0</v>
      </c>
      <c r="Y58" s="12">
        <v>0</v>
      </c>
      <c r="Z58" s="27">
        <v>0</v>
      </c>
      <c r="AA58" s="23">
        <v>100</v>
      </c>
      <c r="AB58" s="11">
        <v>2</v>
      </c>
      <c r="AC58" s="11">
        <v>0</v>
      </c>
      <c r="AD58" s="12">
        <v>5</v>
      </c>
      <c r="AE58" s="30">
        <v>0</v>
      </c>
      <c r="AF58" s="63">
        <f t="shared" si="7"/>
        <v>69.75</v>
      </c>
      <c r="AG58" s="34">
        <f t="shared" si="8"/>
        <v>0</v>
      </c>
      <c r="AH58" s="12">
        <f t="shared" si="9"/>
        <v>69.75</v>
      </c>
      <c r="AI58" s="75">
        <f t="shared" si="10"/>
        <v>69.75</v>
      </c>
      <c r="AJ58" s="406"/>
      <c r="AK58" s="411"/>
    </row>
    <row r="59" spans="1:40" x14ac:dyDescent="0.2">
      <c r="A59" s="9" t="s">
        <v>122</v>
      </c>
      <c r="B59" s="10" t="s">
        <v>14</v>
      </c>
      <c r="C59" s="10" t="s">
        <v>13</v>
      </c>
      <c r="D59" s="10" t="s">
        <v>755</v>
      </c>
      <c r="E59" s="10" t="s">
        <v>28</v>
      </c>
      <c r="F59" s="10" t="s">
        <v>10</v>
      </c>
      <c r="G59" s="10" t="s">
        <v>11</v>
      </c>
      <c r="H59" s="67">
        <v>1</v>
      </c>
      <c r="I59" s="57">
        <f t="shared" si="0"/>
        <v>3.7800000000000002</v>
      </c>
      <c r="J59" s="57">
        <f t="shared" si="1"/>
        <v>3.7800000000000002</v>
      </c>
      <c r="K59" s="404" t="s">
        <v>12</v>
      </c>
      <c r="L59" s="57">
        <v>1</v>
      </c>
      <c r="M59" s="57">
        <f>$AM$26</f>
        <v>0.54</v>
      </c>
      <c r="N59" s="57">
        <v>0</v>
      </c>
      <c r="O59" s="58">
        <v>0</v>
      </c>
      <c r="P59" s="27">
        <v>0</v>
      </c>
      <c r="Q59" s="90">
        <f t="shared" si="14"/>
        <v>1.8</v>
      </c>
      <c r="R59" s="91">
        <f t="shared" si="15"/>
        <v>0</v>
      </c>
      <c r="S59" s="392">
        <f t="shared" si="4"/>
        <v>1.8</v>
      </c>
      <c r="T59" s="91">
        <f t="shared" si="5"/>
        <v>0</v>
      </c>
      <c r="U59" s="90">
        <f t="shared" si="6"/>
        <v>1.8</v>
      </c>
      <c r="V59" s="23">
        <v>2</v>
      </c>
      <c r="W59" s="11">
        <f>V59</f>
        <v>2</v>
      </c>
      <c r="X59" s="11">
        <v>0</v>
      </c>
      <c r="Y59" s="12">
        <v>0</v>
      </c>
      <c r="Z59" s="27">
        <v>0</v>
      </c>
      <c r="AA59" s="23">
        <v>5</v>
      </c>
      <c r="AB59" s="11">
        <f>AA59</f>
        <v>5</v>
      </c>
      <c r="AC59" s="11">
        <v>0</v>
      </c>
      <c r="AD59" s="12">
        <v>0</v>
      </c>
      <c r="AE59" s="30">
        <v>0</v>
      </c>
      <c r="AF59" s="63">
        <f t="shared" si="7"/>
        <v>3.7800000000000002</v>
      </c>
      <c r="AG59" s="34">
        <f t="shared" si="8"/>
        <v>1.08</v>
      </c>
      <c r="AH59" s="12">
        <f t="shared" si="9"/>
        <v>2.7</v>
      </c>
      <c r="AI59" s="75">
        <f t="shared" si="10"/>
        <v>3.7800000000000002</v>
      </c>
      <c r="AJ59" s="407">
        <f>(3-M59)*(W59+AB59)</f>
        <v>17.22</v>
      </c>
      <c r="AK59" s="49"/>
    </row>
    <row r="60" spans="1:40" x14ac:dyDescent="0.2">
      <c r="A60" s="9" t="s">
        <v>122</v>
      </c>
      <c r="B60" s="10" t="s">
        <v>80</v>
      </c>
      <c r="C60" s="10" t="s">
        <v>27</v>
      </c>
      <c r="D60" s="10" t="s">
        <v>780</v>
      </c>
      <c r="E60" s="10" t="s">
        <v>130</v>
      </c>
      <c r="F60" s="10" t="s">
        <v>131</v>
      </c>
      <c r="G60" s="10" t="s">
        <v>132</v>
      </c>
      <c r="H60" s="67">
        <v>6</v>
      </c>
      <c r="I60" s="57">
        <f t="shared" si="0"/>
        <v>27</v>
      </c>
      <c r="J60" s="57">
        <f t="shared" si="1"/>
        <v>27</v>
      </c>
      <c r="K60" s="404" t="s">
        <v>18</v>
      </c>
      <c r="L60" s="57">
        <v>1</v>
      </c>
      <c r="M60" s="57">
        <v>9</v>
      </c>
      <c r="N60" s="57">
        <v>0</v>
      </c>
      <c r="O60" s="58">
        <v>9</v>
      </c>
      <c r="P60" s="27">
        <v>0</v>
      </c>
      <c r="Q60" s="90">
        <f t="shared" si="14"/>
        <v>5</v>
      </c>
      <c r="R60" s="91">
        <f t="shared" si="15"/>
        <v>5</v>
      </c>
      <c r="S60" s="392">
        <f t="shared" si="4"/>
        <v>5</v>
      </c>
      <c r="T60" s="91">
        <f t="shared" si="5"/>
        <v>5</v>
      </c>
      <c r="U60" s="90">
        <f t="shared" si="6"/>
        <v>10</v>
      </c>
      <c r="V60" s="23">
        <v>30</v>
      </c>
      <c r="W60" s="11">
        <v>1</v>
      </c>
      <c r="X60" s="11">
        <v>0</v>
      </c>
      <c r="Y60" s="12">
        <v>2</v>
      </c>
      <c r="Z60" s="27">
        <v>0</v>
      </c>
      <c r="AA60" s="23">
        <v>0</v>
      </c>
      <c r="AB60" s="11">
        <v>0</v>
      </c>
      <c r="AC60" s="11">
        <v>0</v>
      </c>
      <c r="AD60" s="12">
        <v>0</v>
      </c>
      <c r="AE60" s="30">
        <v>0</v>
      </c>
      <c r="AF60" s="63">
        <f t="shared" si="7"/>
        <v>27</v>
      </c>
      <c r="AG60" s="34">
        <f t="shared" si="8"/>
        <v>27</v>
      </c>
      <c r="AH60" s="12">
        <f t="shared" si="9"/>
        <v>0</v>
      </c>
      <c r="AI60" s="75">
        <f t="shared" si="10"/>
        <v>27</v>
      </c>
      <c r="AJ60" s="406"/>
      <c r="AK60" s="411"/>
    </row>
    <row r="61" spans="1:40" x14ac:dyDescent="0.2">
      <c r="A61" s="9" t="s">
        <v>122</v>
      </c>
      <c r="B61" s="10" t="s">
        <v>85</v>
      </c>
      <c r="C61" s="10" t="s">
        <v>27</v>
      </c>
      <c r="D61" s="10" t="s">
        <v>780</v>
      </c>
      <c r="E61" s="10" t="s">
        <v>133</v>
      </c>
      <c r="F61" s="10" t="s">
        <v>134</v>
      </c>
      <c r="G61" s="10" t="s">
        <v>135</v>
      </c>
      <c r="H61" s="67">
        <v>6</v>
      </c>
      <c r="I61" s="57">
        <f t="shared" si="0"/>
        <v>31.5</v>
      </c>
      <c r="J61" s="57">
        <f t="shared" si="1"/>
        <v>31.5</v>
      </c>
      <c r="K61" s="404" t="s">
        <v>18</v>
      </c>
      <c r="L61" s="57">
        <v>1</v>
      </c>
      <c r="M61" s="57">
        <v>4.5</v>
      </c>
      <c r="N61" s="57">
        <v>0</v>
      </c>
      <c r="O61" s="58">
        <v>13.5</v>
      </c>
      <c r="P61" s="27">
        <v>0</v>
      </c>
      <c r="Q61" s="90">
        <f t="shared" si="14"/>
        <v>2.5</v>
      </c>
      <c r="R61" s="91">
        <f t="shared" si="15"/>
        <v>7.5</v>
      </c>
      <c r="S61" s="392">
        <f t="shared" si="4"/>
        <v>2.5</v>
      </c>
      <c r="T61" s="91">
        <f t="shared" si="5"/>
        <v>7.5</v>
      </c>
      <c r="U61" s="90">
        <f t="shared" si="6"/>
        <v>10</v>
      </c>
      <c r="V61" s="23">
        <v>40</v>
      </c>
      <c r="W61" s="11">
        <v>1</v>
      </c>
      <c r="X61" s="11">
        <v>0</v>
      </c>
      <c r="Y61" s="12">
        <v>2</v>
      </c>
      <c r="Z61" s="27">
        <v>0</v>
      </c>
      <c r="AA61" s="23">
        <v>0</v>
      </c>
      <c r="AB61" s="11">
        <v>0</v>
      </c>
      <c r="AC61" s="11">
        <v>0</v>
      </c>
      <c r="AD61" s="12">
        <v>0</v>
      </c>
      <c r="AE61" s="30">
        <v>0</v>
      </c>
      <c r="AF61" s="63">
        <f t="shared" si="7"/>
        <v>31.5</v>
      </c>
      <c r="AG61" s="34">
        <f t="shared" si="8"/>
        <v>31.5</v>
      </c>
      <c r="AH61" s="12">
        <f t="shared" si="9"/>
        <v>0</v>
      </c>
      <c r="AI61" s="75">
        <f t="shared" si="10"/>
        <v>31.5</v>
      </c>
      <c r="AJ61" s="406"/>
      <c r="AK61" s="411"/>
    </row>
    <row r="62" spans="1:40" x14ac:dyDescent="0.2">
      <c r="A62" s="9" t="s">
        <v>122</v>
      </c>
      <c r="B62" s="10" t="s">
        <v>85</v>
      </c>
      <c r="C62" s="10" t="s">
        <v>43</v>
      </c>
      <c r="D62" s="10" t="s">
        <v>780</v>
      </c>
      <c r="E62" s="10" t="s">
        <v>136</v>
      </c>
      <c r="F62" s="10" t="s">
        <v>137</v>
      </c>
      <c r="G62" s="10" t="s">
        <v>138</v>
      </c>
      <c r="H62" s="67">
        <v>6</v>
      </c>
      <c r="I62" s="57">
        <f t="shared" si="0"/>
        <v>27</v>
      </c>
      <c r="J62" s="57">
        <f t="shared" si="1"/>
        <v>27</v>
      </c>
      <c r="K62" s="404" t="s">
        <v>18</v>
      </c>
      <c r="L62" s="57">
        <v>1</v>
      </c>
      <c r="M62" s="57">
        <v>9</v>
      </c>
      <c r="N62" s="57">
        <v>0</v>
      </c>
      <c r="O62" s="58">
        <v>9</v>
      </c>
      <c r="P62" s="27">
        <v>0</v>
      </c>
      <c r="Q62" s="90">
        <f t="shared" si="14"/>
        <v>5</v>
      </c>
      <c r="R62" s="91">
        <f t="shared" si="15"/>
        <v>5</v>
      </c>
      <c r="S62" s="392">
        <f t="shared" si="4"/>
        <v>5</v>
      </c>
      <c r="T62" s="91">
        <f t="shared" si="5"/>
        <v>5</v>
      </c>
      <c r="U62" s="90">
        <f t="shared" si="6"/>
        <v>10</v>
      </c>
      <c r="V62" s="23">
        <v>0</v>
      </c>
      <c r="W62" s="11">
        <v>0</v>
      </c>
      <c r="X62" s="11">
        <v>0</v>
      </c>
      <c r="Y62" s="12">
        <v>0</v>
      </c>
      <c r="Z62" s="27">
        <v>0</v>
      </c>
      <c r="AA62" s="23">
        <v>40</v>
      </c>
      <c r="AB62" s="11">
        <v>1</v>
      </c>
      <c r="AC62" s="11">
        <v>0</v>
      </c>
      <c r="AD62" s="12">
        <v>2</v>
      </c>
      <c r="AE62" s="30">
        <v>0</v>
      </c>
      <c r="AF62" s="63">
        <f t="shared" si="7"/>
        <v>27</v>
      </c>
      <c r="AG62" s="34">
        <f t="shared" si="8"/>
        <v>0</v>
      </c>
      <c r="AH62" s="12">
        <f t="shared" si="9"/>
        <v>27</v>
      </c>
      <c r="AI62" s="75">
        <f t="shared" si="10"/>
        <v>27</v>
      </c>
      <c r="AJ62" s="406"/>
      <c r="AK62" s="411"/>
    </row>
    <row r="63" spans="1:40" x14ac:dyDescent="0.2">
      <c r="A63" s="9" t="s">
        <v>122</v>
      </c>
      <c r="B63" s="10" t="s">
        <v>85</v>
      </c>
      <c r="C63" s="10" t="s">
        <v>43</v>
      </c>
      <c r="D63" s="10" t="s">
        <v>780</v>
      </c>
      <c r="E63" s="10" t="s">
        <v>139</v>
      </c>
      <c r="F63" s="10" t="s">
        <v>140</v>
      </c>
      <c r="G63" s="10" t="s">
        <v>141</v>
      </c>
      <c r="H63" s="67">
        <v>6</v>
      </c>
      <c r="I63" s="57">
        <f t="shared" si="0"/>
        <v>27</v>
      </c>
      <c r="J63" s="57">
        <f t="shared" si="1"/>
        <v>27</v>
      </c>
      <c r="K63" s="404" t="s">
        <v>18</v>
      </c>
      <c r="L63" s="57">
        <v>1</v>
      </c>
      <c r="M63" s="57">
        <v>9</v>
      </c>
      <c r="N63" s="57">
        <v>0</v>
      </c>
      <c r="O63" s="58">
        <v>9</v>
      </c>
      <c r="P63" s="27">
        <v>0</v>
      </c>
      <c r="Q63" s="90">
        <f t="shared" si="14"/>
        <v>5</v>
      </c>
      <c r="R63" s="91">
        <f t="shared" si="15"/>
        <v>5</v>
      </c>
      <c r="S63" s="392">
        <f t="shared" si="4"/>
        <v>5</v>
      </c>
      <c r="T63" s="91">
        <f t="shared" si="5"/>
        <v>5</v>
      </c>
      <c r="U63" s="90">
        <f t="shared" si="6"/>
        <v>10</v>
      </c>
      <c r="V63" s="23">
        <v>0</v>
      </c>
      <c r="W63" s="11">
        <v>0</v>
      </c>
      <c r="X63" s="11">
        <v>0</v>
      </c>
      <c r="Y63" s="12">
        <v>0</v>
      </c>
      <c r="Z63" s="27">
        <v>0</v>
      </c>
      <c r="AA63" s="23">
        <v>40</v>
      </c>
      <c r="AB63" s="11">
        <v>1</v>
      </c>
      <c r="AC63" s="11">
        <v>0</v>
      </c>
      <c r="AD63" s="12">
        <v>2</v>
      </c>
      <c r="AE63" s="30">
        <v>0</v>
      </c>
      <c r="AF63" s="63">
        <f t="shared" si="7"/>
        <v>27</v>
      </c>
      <c r="AG63" s="34">
        <f t="shared" si="8"/>
        <v>0</v>
      </c>
      <c r="AH63" s="12">
        <f t="shared" si="9"/>
        <v>27</v>
      </c>
      <c r="AI63" s="75">
        <f t="shared" si="10"/>
        <v>27</v>
      </c>
      <c r="AJ63" s="406"/>
      <c r="AK63" s="411"/>
      <c r="AM63" s="79"/>
    </row>
    <row r="64" spans="1:40" x14ac:dyDescent="0.2">
      <c r="A64" s="9" t="s">
        <v>122</v>
      </c>
      <c r="B64" s="10" t="s">
        <v>85</v>
      </c>
      <c r="C64" s="10" t="s">
        <v>27</v>
      </c>
      <c r="D64" s="10" t="s">
        <v>780</v>
      </c>
      <c r="E64" s="10" t="s">
        <v>142</v>
      </c>
      <c r="F64" s="10" t="s">
        <v>131</v>
      </c>
      <c r="G64" s="10" t="s">
        <v>143</v>
      </c>
      <c r="H64" s="67">
        <v>6</v>
      </c>
      <c r="I64" s="57">
        <f t="shared" si="0"/>
        <v>45</v>
      </c>
      <c r="J64" s="57">
        <f t="shared" si="1"/>
        <v>45</v>
      </c>
      <c r="K64" s="404" t="s">
        <v>18</v>
      </c>
      <c r="L64" s="57">
        <v>1</v>
      </c>
      <c r="M64" s="57">
        <v>9</v>
      </c>
      <c r="N64" s="57">
        <v>0</v>
      </c>
      <c r="O64" s="58">
        <v>9</v>
      </c>
      <c r="P64" s="27">
        <v>0</v>
      </c>
      <c r="Q64" s="90">
        <f t="shared" si="14"/>
        <v>5</v>
      </c>
      <c r="R64" s="91">
        <f t="shared" si="15"/>
        <v>5</v>
      </c>
      <c r="S64" s="392">
        <f t="shared" si="4"/>
        <v>5</v>
      </c>
      <c r="T64" s="91">
        <f t="shared" si="5"/>
        <v>5</v>
      </c>
      <c r="U64" s="90">
        <f t="shared" si="6"/>
        <v>10</v>
      </c>
      <c r="V64" s="23">
        <v>48</v>
      </c>
      <c r="W64" s="11">
        <v>1</v>
      </c>
      <c r="X64" s="11">
        <v>0</v>
      </c>
      <c r="Y64" s="12">
        <v>4</v>
      </c>
      <c r="Z64" s="27">
        <v>0</v>
      </c>
      <c r="AA64" s="23">
        <v>0</v>
      </c>
      <c r="AB64" s="11">
        <v>0</v>
      </c>
      <c r="AC64" s="11">
        <v>0</v>
      </c>
      <c r="AD64" s="12">
        <v>0</v>
      </c>
      <c r="AE64" s="30">
        <v>0</v>
      </c>
      <c r="AF64" s="63">
        <f t="shared" si="7"/>
        <v>45</v>
      </c>
      <c r="AG64" s="34">
        <f t="shared" si="8"/>
        <v>45</v>
      </c>
      <c r="AH64" s="12">
        <f t="shared" si="9"/>
        <v>0</v>
      </c>
      <c r="AI64" s="75">
        <f t="shared" si="10"/>
        <v>45</v>
      </c>
      <c r="AJ64" s="406"/>
      <c r="AK64" s="411"/>
    </row>
    <row r="65" spans="1:40" x14ac:dyDescent="0.2">
      <c r="A65" s="9" t="s">
        <v>122</v>
      </c>
      <c r="B65" s="10" t="s">
        <v>85</v>
      </c>
      <c r="C65" s="10" t="s">
        <v>43</v>
      </c>
      <c r="D65" s="10" t="s">
        <v>780</v>
      </c>
      <c r="E65" s="10" t="s">
        <v>144</v>
      </c>
      <c r="F65" s="10" t="s">
        <v>145</v>
      </c>
      <c r="G65" s="10" t="s">
        <v>146</v>
      </c>
      <c r="H65" s="67">
        <v>6</v>
      </c>
      <c r="I65" s="57">
        <f t="shared" si="0"/>
        <v>31.5</v>
      </c>
      <c r="J65" s="57">
        <f t="shared" si="1"/>
        <v>31.5</v>
      </c>
      <c r="K65" s="404" t="s">
        <v>18</v>
      </c>
      <c r="L65" s="57">
        <v>1</v>
      </c>
      <c r="M65" s="57">
        <v>4.5</v>
      </c>
      <c r="N65" s="57">
        <v>0</v>
      </c>
      <c r="O65" s="58">
        <v>13.5</v>
      </c>
      <c r="P65" s="27">
        <v>0</v>
      </c>
      <c r="Q65" s="90">
        <f t="shared" si="14"/>
        <v>2.5</v>
      </c>
      <c r="R65" s="91">
        <f t="shared" si="15"/>
        <v>7.5</v>
      </c>
      <c r="S65" s="392">
        <f t="shared" si="4"/>
        <v>2.5</v>
      </c>
      <c r="T65" s="91">
        <f t="shared" si="5"/>
        <v>7.5</v>
      </c>
      <c r="U65" s="90">
        <f t="shared" si="6"/>
        <v>10</v>
      </c>
      <c r="V65" s="23">
        <v>0</v>
      </c>
      <c r="W65" s="11">
        <v>0</v>
      </c>
      <c r="X65" s="11">
        <v>0</v>
      </c>
      <c r="Y65" s="12">
        <v>0</v>
      </c>
      <c r="Z65" s="27">
        <v>0</v>
      </c>
      <c r="AA65" s="23">
        <v>40</v>
      </c>
      <c r="AB65" s="11">
        <v>1</v>
      </c>
      <c r="AC65" s="11">
        <v>0</v>
      </c>
      <c r="AD65" s="12">
        <v>2</v>
      </c>
      <c r="AE65" s="30">
        <v>0</v>
      </c>
      <c r="AF65" s="63">
        <f t="shared" si="7"/>
        <v>31.5</v>
      </c>
      <c r="AG65" s="34">
        <f t="shared" si="8"/>
        <v>0</v>
      </c>
      <c r="AH65" s="12">
        <f t="shared" si="9"/>
        <v>31.5</v>
      </c>
      <c r="AI65" s="75">
        <f t="shared" si="10"/>
        <v>31.5</v>
      </c>
      <c r="AJ65" s="406"/>
      <c r="AK65" s="411"/>
    </row>
    <row r="66" spans="1:40" x14ac:dyDescent="0.2">
      <c r="A66" s="9" t="s">
        <v>122</v>
      </c>
      <c r="B66" s="10" t="s">
        <v>85</v>
      </c>
      <c r="C66" s="10" t="s">
        <v>13</v>
      </c>
      <c r="D66" s="10" t="s">
        <v>755</v>
      </c>
      <c r="E66" s="10" t="s">
        <v>147</v>
      </c>
      <c r="F66" s="10" t="s">
        <v>10</v>
      </c>
      <c r="G66" s="10" t="s">
        <v>11</v>
      </c>
      <c r="H66" s="67">
        <v>1</v>
      </c>
      <c r="I66" s="57">
        <f t="shared" si="0"/>
        <v>3.24</v>
      </c>
      <c r="J66" s="57">
        <f t="shared" si="1"/>
        <v>3.24</v>
      </c>
      <c r="K66" s="404" t="s">
        <v>12</v>
      </c>
      <c r="L66" s="57">
        <v>1</v>
      </c>
      <c r="M66" s="57">
        <f>$AM$26</f>
        <v>0.54</v>
      </c>
      <c r="N66" s="57">
        <v>0</v>
      </c>
      <c r="O66" s="58">
        <v>0</v>
      </c>
      <c r="P66" s="27">
        <v>0</v>
      </c>
      <c r="Q66" s="90">
        <f t="shared" si="14"/>
        <v>1.8</v>
      </c>
      <c r="R66" s="91">
        <f t="shared" si="15"/>
        <v>0</v>
      </c>
      <c r="S66" s="392">
        <f t="shared" si="4"/>
        <v>1.8</v>
      </c>
      <c r="T66" s="91">
        <f t="shared" si="5"/>
        <v>0</v>
      </c>
      <c r="U66" s="90">
        <f t="shared" si="6"/>
        <v>1.8</v>
      </c>
      <c r="V66" s="23">
        <v>2</v>
      </c>
      <c r="W66" s="11">
        <f>V66</f>
        <v>2</v>
      </c>
      <c r="X66" s="11">
        <v>0</v>
      </c>
      <c r="Y66" s="12">
        <v>0</v>
      </c>
      <c r="Z66" s="27">
        <v>0</v>
      </c>
      <c r="AA66" s="23">
        <v>4</v>
      </c>
      <c r="AB66" s="11">
        <f>AA66</f>
        <v>4</v>
      </c>
      <c r="AC66" s="11">
        <v>0</v>
      </c>
      <c r="AD66" s="12">
        <v>0</v>
      </c>
      <c r="AE66" s="30">
        <v>0</v>
      </c>
      <c r="AF66" s="63">
        <f t="shared" si="7"/>
        <v>3.24</v>
      </c>
      <c r="AG66" s="34">
        <f t="shared" si="8"/>
        <v>1.08</v>
      </c>
      <c r="AH66" s="12">
        <f t="shared" si="9"/>
        <v>2.16</v>
      </c>
      <c r="AI66" s="75">
        <f t="shared" si="10"/>
        <v>3.24</v>
      </c>
      <c r="AJ66" s="407">
        <f>(3-M66)*(W66+AB66)</f>
        <v>14.76</v>
      </c>
      <c r="AK66" s="49"/>
      <c r="AN66" s="80"/>
    </row>
    <row r="67" spans="1:40" x14ac:dyDescent="0.2">
      <c r="A67" s="9" t="s">
        <v>122</v>
      </c>
      <c r="B67" s="10" t="s">
        <v>85</v>
      </c>
      <c r="C67" s="10" t="s">
        <v>103</v>
      </c>
      <c r="D67" s="10" t="s">
        <v>781</v>
      </c>
      <c r="E67" s="10" t="s">
        <v>148</v>
      </c>
      <c r="F67" s="10" t="s">
        <v>149</v>
      </c>
      <c r="G67" s="10" t="s">
        <v>150</v>
      </c>
      <c r="H67" s="67">
        <v>6</v>
      </c>
      <c r="I67" s="57">
        <f t="shared" ref="I67:I130" si="16">AI67</f>
        <v>18</v>
      </c>
      <c r="J67" s="57">
        <f t="shared" ref="J67:J130" si="17">(((W67+AB67)*S67+(Y67+AD67)*T67)*H67/10)*3</f>
        <v>18</v>
      </c>
      <c r="K67" s="404" t="s">
        <v>102</v>
      </c>
      <c r="L67" s="57">
        <v>1</v>
      </c>
      <c r="M67" s="57">
        <f>(4.5+$AM$29)*L67</f>
        <v>9</v>
      </c>
      <c r="N67" s="57">
        <v>0</v>
      </c>
      <c r="O67" s="58">
        <v>9</v>
      </c>
      <c r="P67" s="27">
        <v>0</v>
      </c>
      <c r="Q67" s="90">
        <f t="shared" si="14"/>
        <v>5</v>
      </c>
      <c r="R67" s="91">
        <f t="shared" si="15"/>
        <v>5</v>
      </c>
      <c r="S67" s="392">
        <f t="shared" ref="S67:S130" si="18">M67/H67*10/3</f>
        <v>5</v>
      </c>
      <c r="T67" s="91">
        <f t="shared" ref="T67:T130" si="19">O67/H67*10/3</f>
        <v>5</v>
      </c>
      <c r="U67" s="90">
        <f t="shared" ref="U67:U130" si="20">S67+T67</f>
        <v>10</v>
      </c>
      <c r="V67" s="23">
        <v>20</v>
      </c>
      <c r="W67" s="11">
        <v>1</v>
      </c>
      <c r="X67" s="11">
        <v>0</v>
      </c>
      <c r="Y67" s="12">
        <v>1</v>
      </c>
      <c r="Z67" s="27">
        <v>0</v>
      </c>
      <c r="AA67" s="23">
        <v>0</v>
      </c>
      <c r="AB67" s="11">
        <v>0</v>
      </c>
      <c r="AC67" s="11">
        <v>0</v>
      </c>
      <c r="AD67" s="12">
        <v>0</v>
      </c>
      <c r="AE67" s="30">
        <v>0</v>
      </c>
      <c r="AF67" s="63">
        <f t="shared" ref="AF67:AF130" si="21">M67*(W67+AB67)+O67*(Y67+AD67)</f>
        <v>18</v>
      </c>
      <c r="AG67" s="34">
        <f t="shared" ref="AG67:AG130" si="22">M67*W67+O67*Y67</f>
        <v>18</v>
      </c>
      <c r="AH67" s="12">
        <f t="shared" ref="AH67:AH130" si="23">M67*AB67+O67*AD67</f>
        <v>0</v>
      </c>
      <c r="AI67" s="75">
        <f t="shared" ref="AI67:AI130" si="24">AF67</f>
        <v>18</v>
      </c>
      <c r="AJ67" s="406"/>
      <c r="AK67" s="411"/>
    </row>
    <row r="68" spans="1:40" x14ac:dyDescent="0.2">
      <c r="A68" s="9" t="s">
        <v>122</v>
      </c>
      <c r="B68" s="10" t="s">
        <v>85</v>
      </c>
      <c r="C68" s="10" t="s">
        <v>103</v>
      </c>
      <c r="D68" s="10" t="s">
        <v>781</v>
      </c>
      <c r="E68" s="10" t="s">
        <v>151</v>
      </c>
      <c r="F68" s="10" t="s">
        <v>152</v>
      </c>
      <c r="G68" s="10" t="s">
        <v>153</v>
      </c>
      <c r="H68" s="67">
        <v>6</v>
      </c>
      <c r="I68" s="57">
        <f t="shared" si="16"/>
        <v>18</v>
      </c>
      <c r="J68" s="57">
        <f t="shared" si="17"/>
        <v>18</v>
      </c>
      <c r="K68" s="404" t="s">
        <v>102</v>
      </c>
      <c r="L68" s="57">
        <v>1</v>
      </c>
      <c r="M68" s="57">
        <f>(4.5+$AM$29)*L68</f>
        <v>9</v>
      </c>
      <c r="N68" s="57">
        <v>0</v>
      </c>
      <c r="O68" s="58">
        <v>9</v>
      </c>
      <c r="P68" s="27">
        <v>0</v>
      </c>
      <c r="Q68" s="90">
        <f t="shared" si="14"/>
        <v>5</v>
      </c>
      <c r="R68" s="91">
        <f t="shared" si="15"/>
        <v>5</v>
      </c>
      <c r="S68" s="392">
        <f t="shared" si="18"/>
        <v>5</v>
      </c>
      <c r="T68" s="91">
        <f t="shared" si="19"/>
        <v>5</v>
      </c>
      <c r="U68" s="90">
        <f t="shared" si="20"/>
        <v>10</v>
      </c>
      <c r="V68" s="23">
        <v>20</v>
      </c>
      <c r="W68" s="11">
        <v>1</v>
      </c>
      <c r="X68" s="11">
        <v>0</v>
      </c>
      <c r="Y68" s="12">
        <v>1</v>
      </c>
      <c r="Z68" s="27">
        <v>0</v>
      </c>
      <c r="AA68" s="23">
        <v>0</v>
      </c>
      <c r="AB68" s="11">
        <v>0</v>
      </c>
      <c r="AC68" s="11">
        <v>0</v>
      </c>
      <c r="AD68" s="12">
        <v>0</v>
      </c>
      <c r="AE68" s="30">
        <v>0</v>
      </c>
      <c r="AF68" s="63">
        <f t="shared" si="21"/>
        <v>18</v>
      </c>
      <c r="AG68" s="34">
        <f t="shared" si="22"/>
        <v>18</v>
      </c>
      <c r="AH68" s="12">
        <f t="shared" si="23"/>
        <v>0</v>
      </c>
      <c r="AI68" s="75">
        <f t="shared" si="24"/>
        <v>18</v>
      </c>
      <c r="AJ68" s="406"/>
      <c r="AK68" s="411"/>
    </row>
    <row r="69" spans="1:40" x14ac:dyDescent="0.2">
      <c r="A69" s="9" t="s">
        <v>122</v>
      </c>
      <c r="B69" s="10" t="s">
        <v>14</v>
      </c>
      <c r="C69" s="10" t="s">
        <v>103</v>
      </c>
      <c r="D69" s="10" t="s">
        <v>781</v>
      </c>
      <c r="E69" s="10" t="s">
        <v>154</v>
      </c>
      <c r="F69" s="10" t="s">
        <v>155</v>
      </c>
      <c r="G69" s="10" t="s">
        <v>156</v>
      </c>
      <c r="H69" s="67">
        <v>6</v>
      </c>
      <c r="I69" s="57">
        <f t="shared" si="16"/>
        <v>22.5</v>
      </c>
      <c r="J69" s="57">
        <f t="shared" si="17"/>
        <v>22.5</v>
      </c>
      <c r="K69" s="404" t="s">
        <v>102</v>
      </c>
      <c r="L69" s="57">
        <v>1</v>
      </c>
      <c r="M69" s="57">
        <f>(9+$AM$29)*L69</f>
        <v>13.5</v>
      </c>
      <c r="N69" s="57">
        <v>0</v>
      </c>
      <c r="O69" s="58">
        <f>4.5*L69</f>
        <v>4.5</v>
      </c>
      <c r="P69" s="27">
        <v>0</v>
      </c>
      <c r="Q69" s="90">
        <f t="shared" si="14"/>
        <v>7.5</v>
      </c>
      <c r="R69" s="91">
        <f t="shared" si="15"/>
        <v>2.5</v>
      </c>
      <c r="S69" s="392">
        <f t="shared" si="18"/>
        <v>7.5</v>
      </c>
      <c r="T69" s="91">
        <f t="shared" si="19"/>
        <v>2.5</v>
      </c>
      <c r="U69" s="90">
        <f t="shared" si="20"/>
        <v>10</v>
      </c>
      <c r="V69" s="23">
        <v>40</v>
      </c>
      <c r="W69" s="11">
        <v>1</v>
      </c>
      <c r="X69" s="11">
        <v>0</v>
      </c>
      <c r="Y69" s="12">
        <v>2</v>
      </c>
      <c r="Z69" s="27">
        <v>0</v>
      </c>
      <c r="AA69" s="23">
        <v>0</v>
      </c>
      <c r="AB69" s="11">
        <v>0</v>
      </c>
      <c r="AC69" s="11">
        <v>0</v>
      </c>
      <c r="AD69" s="12">
        <v>0</v>
      </c>
      <c r="AE69" s="30">
        <v>0</v>
      </c>
      <c r="AF69" s="63">
        <f t="shared" si="21"/>
        <v>22.5</v>
      </c>
      <c r="AG69" s="34">
        <f t="shared" si="22"/>
        <v>22.5</v>
      </c>
      <c r="AH69" s="12">
        <f t="shared" si="23"/>
        <v>0</v>
      </c>
      <c r="AI69" s="75">
        <f t="shared" si="24"/>
        <v>22.5</v>
      </c>
      <c r="AJ69" s="406"/>
      <c r="AK69" s="411"/>
    </row>
    <row r="70" spans="1:40" x14ac:dyDescent="0.2">
      <c r="A70" s="9" t="s">
        <v>122</v>
      </c>
      <c r="B70" s="10" t="s">
        <v>29</v>
      </c>
      <c r="C70" s="10" t="s">
        <v>13</v>
      </c>
      <c r="D70" s="10" t="s">
        <v>781</v>
      </c>
      <c r="E70" s="10" t="s">
        <v>30</v>
      </c>
      <c r="F70" s="10" t="s">
        <v>31</v>
      </c>
      <c r="G70" s="10" t="s">
        <v>32</v>
      </c>
      <c r="H70" s="67">
        <v>6</v>
      </c>
      <c r="I70" s="57">
        <f t="shared" si="16"/>
        <v>4.59</v>
      </c>
      <c r="J70" s="57">
        <f t="shared" si="17"/>
        <v>4.59</v>
      </c>
      <c r="K70" s="404" t="s">
        <v>33</v>
      </c>
      <c r="L70" s="57">
        <v>0.13500000000000001</v>
      </c>
      <c r="M70" s="57">
        <f>34*L70</f>
        <v>4.59</v>
      </c>
      <c r="N70" s="57">
        <v>0</v>
      </c>
      <c r="O70" s="58">
        <v>0</v>
      </c>
      <c r="P70" s="27">
        <v>0</v>
      </c>
      <c r="Q70" s="90">
        <f t="shared" si="14"/>
        <v>2.5499999999999998</v>
      </c>
      <c r="R70" s="91">
        <f t="shared" si="15"/>
        <v>0</v>
      </c>
      <c r="S70" s="392">
        <f t="shared" si="18"/>
        <v>2.5500000000000003</v>
      </c>
      <c r="T70" s="91">
        <f t="shared" si="19"/>
        <v>0</v>
      </c>
      <c r="U70" s="90">
        <f t="shared" si="20"/>
        <v>2.5500000000000003</v>
      </c>
      <c r="V70" s="23">
        <v>0</v>
      </c>
      <c r="W70" s="11">
        <v>0</v>
      </c>
      <c r="X70" s="11">
        <v>0</v>
      </c>
      <c r="Y70" s="12">
        <v>0</v>
      </c>
      <c r="Z70" s="27">
        <v>0</v>
      </c>
      <c r="AA70" s="23">
        <v>30</v>
      </c>
      <c r="AB70" s="11">
        <v>1</v>
      </c>
      <c r="AC70" s="11">
        <v>0</v>
      </c>
      <c r="AD70" s="12">
        <v>0</v>
      </c>
      <c r="AE70" s="30">
        <v>0</v>
      </c>
      <c r="AF70" s="63">
        <f t="shared" si="21"/>
        <v>4.59</v>
      </c>
      <c r="AG70" s="34">
        <f t="shared" si="22"/>
        <v>0</v>
      </c>
      <c r="AH70" s="12">
        <f t="shared" si="23"/>
        <v>4.59</v>
      </c>
      <c r="AI70" s="75">
        <f t="shared" si="24"/>
        <v>4.59</v>
      </c>
      <c r="AJ70" s="406"/>
      <c r="AK70" s="411"/>
    </row>
    <row r="71" spans="1:40" x14ac:dyDescent="0.2">
      <c r="A71" s="9" t="s">
        <v>122</v>
      </c>
      <c r="B71" s="10" t="s">
        <v>29</v>
      </c>
      <c r="C71" s="10" t="s">
        <v>13</v>
      </c>
      <c r="D71" s="10" t="s">
        <v>781</v>
      </c>
      <c r="E71" s="10" t="s">
        <v>30</v>
      </c>
      <c r="F71" s="10" t="s">
        <v>31</v>
      </c>
      <c r="G71" s="10" t="s">
        <v>32</v>
      </c>
      <c r="H71" s="67">
        <v>6</v>
      </c>
      <c r="I71" s="57">
        <f t="shared" si="16"/>
        <v>1</v>
      </c>
      <c r="J71" s="57">
        <f t="shared" si="17"/>
        <v>1</v>
      </c>
      <c r="K71" s="404" t="s">
        <v>33</v>
      </c>
      <c r="L71" s="57">
        <v>6.25E-2</v>
      </c>
      <c r="M71" s="57">
        <v>0</v>
      </c>
      <c r="N71" s="57"/>
      <c r="O71" s="58">
        <v>1</v>
      </c>
      <c r="P71" s="27"/>
      <c r="Q71" s="90">
        <f t="shared" si="14"/>
        <v>0</v>
      </c>
      <c r="R71" s="91">
        <f t="shared" si="15"/>
        <v>0.55555555555555558</v>
      </c>
      <c r="S71" s="392">
        <f t="shared" si="18"/>
        <v>0</v>
      </c>
      <c r="T71" s="91">
        <f t="shared" si="19"/>
        <v>0.55555555555555547</v>
      </c>
      <c r="U71" s="90">
        <f t="shared" si="20"/>
        <v>0.55555555555555547</v>
      </c>
      <c r="V71" s="23">
        <v>0</v>
      </c>
      <c r="W71" s="11">
        <v>0</v>
      </c>
      <c r="X71" s="11">
        <v>0</v>
      </c>
      <c r="Y71" s="12">
        <v>0</v>
      </c>
      <c r="Z71" s="27"/>
      <c r="AA71" s="23">
        <v>30</v>
      </c>
      <c r="AB71" s="11">
        <v>0</v>
      </c>
      <c r="AC71" s="11"/>
      <c r="AD71" s="12">
        <v>1</v>
      </c>
      <c r="AE71" s="30">
        <v>0</v>
      </c>
      <c r="AF71" s="63">
        <f t="shared" si="21"/>
        <v>1</v>
      </c>
      <c r="AG71" s="34">
        <f t="shared" si="22"/>
        <v>0</v>
      </c>
      <c r="AH71" s="12">
        <f t="shared" si="23"/>
        <v>1</v>
      </c>
      <c r="AI71" s="75">
        <f t="shared" si="24"/>
        <v>1</v>
      </c>
      <c r="AJ71" s="406"/>
      <c r="AK71" s="411"/>
    </row>
    <row r="72" spans="1:40" x14ac:dyDescent="0.2">
      <c r="A72" s="9" t="s">
        <v>122</v>
      </c>
      <c r="B72" s="10" t="s">
        <v>75</v>
      </c>
      <c r="C72" s="10" t="s">
        <v>48</v>
      </c>
      <c r="D72" s="10" t="s">
        <v>780</v>
      </c>
      <c r="E72" s="10" t="s">
        <v>157</v>
      </c>
      <c r="F72" s="10" t="s">
        <v>158</v>
      </c>
      <c r="G72" s="10" t="s">
        <v>159</v>
      </c>
      <c r="H72" s="67">
        <v>5</v>
      </c>
      <c r="I72" s="57">
        <f t="shared" si="16"/>
        <v>22.5</v>
      </c>
      <c r="J72" s="57">
        <f t="shared" si="17"/>
        <v>22.5</v>
      </c>
      <c r="K72" s="404" t="s">
        <v>160</v>
      </c>
      <c r="L72" s="57">
        <v>1</v>
      </c>
      <c r="M72" s="57">
        <v>4.5</v>
      </c>
      <c r="N72" s="57">
        <v>0</v>
      </c>
      <c r="O72" s="58">
        <v>9</v>
      </c>
      <c r="P72" s="27">
        <v>0</v>
      </c>
      <c r="Q72" s="90">
        <f t="shared" si="14"/>
        <v>3</v>
      </c>
      <c r="R72" s="91">
        <f t="shared" si="15"/>
        <v>6</v>
      </c>
      <c r="S72" s="392">
        <f t="shared" si="18"/>
        <v>3</v>
      </c>
      <c r="T72" s="91">
        <f t="shared" si="19"/>
        <v>6</v>
      </c>
      <c r="U72" s="90">
        <f t="shared" si="20"/>
        <v>9</v>
      </c>
      <c r="V72" s="23">
        <v>20</v>
      </c>
      <c r="W72" s="11">
        <v>1</v>
      </c>
      <c r="X72" s="11">
        <v>0</v>
      </c>
      <c r="Y72" s="12">
        <v>2</v>
      </c>
      <c r="Z72" s="27">
        <v>0</v>
      </c>
      <c r="AA72" s="23">
        <v>0</v>
      </c>
      <c r="AB72" s="11">
        <v>0</v>
      </c>
      <c r="AC72" s="11">
        <v>0</v>
      </c>
      <c r="AD72" s="12">
        <v>0</v>
      </c>
      <c r="AE72" s="30">
        <v>0</v>
      </c>
      <c r="AF72" s="63">
        <f t="shared" si="21"/>
        <v>22.5</v>
      </c>
      <c r="AG72" s="34">
        <f t="shared" si="22"/>
        <v>22.5</v>
      </c>
      <c r="AH72" s="12">
        <f t="shared" si="23"/>
        <v>0</v>
      </c>
      <c r="AI72" s="75">
        <f t="shared" si="24"/>
        <v>22.5</v>
      </c>
      <c r="AJ72" s="406"/>
      <c r="AK72" s="411"/>
    </row>
    <row r="73" spans="1:40" x14ac:dyDescent="0.2">
      <c r="A73" s="9" t="s">
        <v>122</v>
      </c>
      <c r="B73" s="10" t="s">
        <v>75</v>
      </c>
      <c r="C73" s="10" t="s">
        <v>19</v>
      </c>
      <c r="D73" s="10" t="s">
        <v>780</v>
      </c>
      <c r="E73" s="10" t="s">
        <v>161</v>
      </c>
      <c r="F73" s="10" t="s">
        <v>162</v>
      </c>
      <c r="G73" s="10" t="s">
        <v>163</v>
      </c>
      <c r="H73" s="67">
        <v>5</v>
      </c>
      <c r="I73" s="57">
        <f t="shared" si="16"/>
        <v>22.5</v>
      </c>
      <c r="J73" s="57">
        <f t="shared" si="17"/>
        <v>22.5</v>
      </c>
      <c r="K73" s="404" t="s">
        <v>160</v>
      </c>
      <c r="L73" s="57">
        <v>1</v>
      </c>
      <c r="M73" s="57">
        <v>4.5</v>
      </c>
      <c r="N73" s="57">
        <v>0</v>
      </c>
      <c r="O73" s="58">
        <v>9</v>
      </c>
      <c r="P73" s="27">
        <v>0</v>
      </c>
      <c r="Q73" s="90">
        <f t="shared" si="14"/>
        <v>3</v>
      </c>
      <c r="R73" s="91">
        <f t="shared" si="15"/>
        <v>6</v>
      </c>
      <c r="S73" s="392">
        <f t="shared" si="18"/>
        <v>3</v>
      </c>
      <c r="T73" s="91">
        <f t="shared" si="19"/>
        <v>6</v>
      </c>
      <c r="U73" s="90">
        <f t="shared" si="20"/>
        <v>9</v>
      </c>
      <c r="V73" s="23">
        <v>0</v>
      </c>
      <c r="W73" s="11">
        <v>0</v>
      </c>
      <c r="X73" s="11">
        <v>0</v>
      </c>
      <c r="Y73" s="12">
        <v>0</v>
      </c>
      <c r="Z73" s="27">
        <v>0</v>
      </c>
      <c r="AA73" s="23">
        <v>20</v>
      </c>
      <c r="AB73" s="11">
        <v>1</v>
      </c>
      <c r="AC73" s="11">
        <v>0</v>
      </c>
      <c r="AD73" s="12">
        <v>2</v>
      </c>
      <c r="AE73" s="30">
        <v>0</v>
      </c>
      <c r="AF73" s="63">
        <f t="shared" si="21"/>
        <v>22.5</v>
      </c>
      <c r="AG73" s="34">
        <f t="shared" si="22"/>
        <v>0</v>
      </c>
      <c r="AH73" s="12">
        <f t="shared" si="23"/>
        <v>22.5</v>
      </c>
      <c r="AI73" s="75">
        <f t="shared" si="24"/>
        <v>22.5</v>
      </c>
      <c r="AJ73" s="406"/>
      <c r="AK73" s="411"/>
    </row>
    <row r="74" spans="1:40" x14ac:dyDescent="0.2">
      <c r="A74" s="9" t="s">
        <v>122</v>
      </c>
      <c r="B74" s="10" t="s">
        <v>75</v>
      </c>
      <c r="C74" s="10" t="s">
        <v>19</v>
      </c>
      <c r="D74" s="10" t="s">
        <v>780</v>
      </c>
      <c r="E74" s="10" t="s">
        <v>164</v>
      </c>
      <c r="F74" s="10" t="s">
        <v>165</v>
      </c>
      <c r="G74" s="10" t="s">
        <v>166</v>
      </c>
      <c r="H74" s="67">
        <v>5</v>
      </c>
      <c r="I74" s="57">
        <f t="shared" si="16"/>
        <v>11.25</v>
      </c>
      <c r="J74" s="57">
        <f t="shared" si="17"/>
        <v>11.25</v>
      </c>
      <c r="K74" s="404" t="s">
        <v>160</v>
      </c>
      <c r="L74" s="57">
        <v>0.5</v>
      </c>
      <c r="M74" s="57">
        <f>4.5*L74</f>
        <v>2.25</v>
      </c>
      <c r="N74" s="57">
        <v>0</v>
      </c>
      <c r="O74" s="58">
        <f>9*L74</f>
        <v>4.5</v>
      </c>
      <c r="P74" s="27">
        <v>0</v>
      </c>
      <c r="Q74" s="90">
        <f t="shared" si="14"/>
        <v>1.5</v>
      </c>
      <c r="R74" s="91">
        <f t="shared" si="15"/>
        <v>3</v>
      </c>
      <c r="S74" s="392">
        <f t="shared" si="18"/>
        <v>1.5</v>
      </c>
      <c r="T74" s="91">
        <f t="shared" si="19"/>
        <v>3</v>
      </c>
      <c r="U74" s="90">
        <f t="shared" si="20"/>
        <v>4.5</v>
      </c>
      <c r="V74" s="23">
        <v>0</v>
      </c>
      <c r="W74" s="11">
        <v>0</v>
      </c>
      <c r="X74" s="11">
        <v>0</v>
      </c>
      <c r="Y74" s="12">
        <v>0</v>
      </c>
      <c r="Z74" s="27">
        <v>0</v>
      </c>
      <c r="AA74" s="23">
        <v>20</v>
      </c>
      <c r="AB74" s="11">
        <v>1</v>
      </c>
      <c r="AC74" s="11">
        <v>0</v>
      </c>
      <c r="AD74" s="12">
        <v>2</v>
      </c>
      <c r="AE74" s="30">
        <v>0</v>
      </c>
      <c r="AF74" s="63">
        <f t="shared" si="21"/>
        <v>11.25</v>
      </c>
      <c r="AG74" s="34">
        <f t="shared" si="22"/>
        <v>0</v>
      </c>
      <c r="AH74" s="12">
        <f t="shared" si="23"/>
        <v>11.25</v>
      </c>
      <c r="AI74" s="75">
        <f t="shared" si="24"/>
        <v>11.25</v>
      </c>
      <c r="AJ74" s="406"/>
      <c r="AK74" s="411"/>
    </row>
    <row r="75" spans="1:40" x14ac:dyDescent="0.2">
      <c r="A75" s="9" t="s">
        <v>122</v>
      </c>
      <c r="B75" s="10" t="s">
        <v>75</v>
      </c>
      <c r="C75" s="10" t="s">
        <v>23</v>
      </c>
      <c r="D75" s="10" t="s">
        <v>756</v>
      </c>
      <c r="E75" s="10" t="s">
        <v>167</v>
      </c>
      <c r="F75" s="10" t="s">
        <v>168</v>
      </c>
      <c r="G75" s="10" t="s">
        <v>169</v>
      </c>
      <c r="H75" s="67">
        <v>1</v>
      </c>
      <c r="I75" s="57">
        <f t="shared" si="16"/>
        <v>1.08</v>
      </c>
      <c r="J75" s="57">
        <f t="shared" si="17"/>
        <v>1.08</v>
      </c>
      <c r="K75" s="404" t="s">
        <v>12</v>
      </c>
      <c r="L75" s="57">
        <v>1</v>
      </c>
      <c r="M75" s="57">
        <f>$AM$31</f>
        <v>0.54</v>
      </c>
      <c r="N75" s="57">
        <v>0</v>
      </c>
      <c r="O75" s="58">
        <v>0</v>
      </c>
      <c r="P75" s="27">
        <v>0</v>
      </c>
      <c r="Q75" s="90">
        <f t="shared" si="14"/>
        <v>1.8</v>
      </c>
      <c r="R75" s="91">
        <f t="shared" si="15"/>
        <v>0</v>
      </c>
      <c r="S75" s="392">
        <f t="shared" si="18"/>
        <v>1.8</v>
      </c>
      <c r="T75" s="91">
        <f t="shared" si="19"/>
        <v>0</v>
      </c>
      <c r="U75" s="90">
        <f t="shared" si="20"/>
        <v>1.8</v>
      </c>
      <c r="V75" s="23">
        <v>2</v>
      </c>
      <c r="W75" s="11">
        <f>V75</f>
        <v>2</v>
      </c>
      <c r="X75" s="11">
        <v>0</v>
      </c>
      <c r="Y75" s="12">
        <v>0</v>
      </c>
      <c r="Z75" s="27">
        <v>0</v>
      </c>
      <c r="AA75" s="23">
        <v>0</v>
      </c>
      <c r="AB75" s="11">
        <f>AA75</f>
        <v>0</v>
      </c>
      <c r="AC75" s="11">
        <v>0</v>
      </c>
      <c r="AD75" s="12">
        <v>0</v>
      </c>
      <c r="AE75" s="30">
        <v>0</v>
      </c>
      <c r="AF75" s="63">
        <f t="shared" si="21"/>
        <v>1.08</v>
      </c>
      <c r="AG75" s="34">
        <f t="shared" si="22"/>
        <v>1.08</v>
      </c>
      <c r="AH75" s="12">
        <f t="shared" si="23"/>
        <v>0</v>
      </c>
      <c r="AI75" s="75">
        <f t="shared" si="24"/>
        <v>1.08</v>
      </c>
      <c r="AJ75" s="407">
        <f>(3-M75)*(W75+AB75)</f>
        <v>4.92</v>
      </c>
      <c r="AK75" s="49"/>
    </row>
    <row r="76" spans="1:40" x14ac:dyDescent="0.2">
      <c r="A76" s="9" t="s">
        <v>122</v>
      </c>
      <c r="B76" s="10" t="s">
        <v>75</v>
      </c>
      <c r="C76" s="10" t="s">
        <v>23</v>
      </c>
      <c r="D76" s="10" t="s">
        <v>781</v>
      </c>
      <c r="E76" s="10" t="s">
        <v>170</v>
      </c>
      <c r="F76" s="10" t="s">
        <v>171</v>
      </c>
      <c r="G76" s="10" t="s">
        <v>172</v>
      </c>
      <c r="H76" s="67">
        <v>5</v>
      </c>
      <c r="I76" s="57">
        <f t="shared" si="16"/>
        <v>18</v>
      </c>
      <c r="J76" s="57">
        <f t="shared" si="17"/>
        <v>18</v>
      </c>
      <c r="K76" s="404" t="s">
        <v>33</v>
      </c>
      <c r="L76" s="57">
        <v>1</v>
      </c>
      <c r="M76" s="57">
        <f>(9+$AM$29)*L76</f>
        <v>13.5</v>
      </c>
      <c r="N76" s="57">
        <v>0</v>
      </c>
      <c r="O76" s="58">
        <v>4.5</v>
      </c>
      <c r="P76" s="27">
        <v>0</v>
      </c>
      <c r="Q76" s="90">
        <f t="shared" si="14"/>
        <v>9</v>
      </c>
      <c r="R76" s="91">
        <f t="shared" si="15"/>
        <v>3</v>
      </c>
      <c r="S76" s="392">
        <f t="shared" si="18"/>
        <v>9</v>
      </c>
      <c r="T76" s="91">
        <f t="shared" si="19"/>
        <v>3</v>
      </c>
      <c r="U76" s="90">
        <f t="shared" si="20"/>
        <v>12</v>
      </c>
      <c r="V76" s="23">
        <v>12</v>
      </c>
      <c r="W76" s="11">
        <v>1</v>
      </c>
      <c r="X76" s="11">
        <v>0</v>
      </c>
      <c r="Y76" s="12">
        <v>1</v>
      </c>
      <c r="Z76" s="27">
        <v>0</v>
      </c>
      <c r="AA76" s="23">
        <v>0</v>
      </c>
      <c r="AB76" s="11">
        <v>0</v>
      </c>
      <c r="AC76" s="11">
        <v>0</v>
      </c>
      <c r="AD76" s="12">
        <v>0</v>
      </c>
      <c r="AE76" s="30">
        <v>0</v>
      </c>
      <c r="AF76" s="63">
        <f t="shared" si="21"/>
        <v>18</v>
      </c>
      <c r="AG76" s="34">
        <f t="shared" si="22"/>
        <v>18</v>
      </c>
      <c r="AH76" s="12">
        <f t="shared" si="23"/>
        <v>0</v>
      </c>
      <c r="AI76" s="75">
        <f t="shared" si="24"/>
        <v>18</v>
      </c>
      <c r="AJ76" s="406"/>
      <c r="AK76" s="411"/>
    </row>
    <row r="77" spans="1:40" x14ac:dyDescent="0.2">
      <c r="A77" s="9" t="s">
        <v>122</v>
      </c>
      <c r="B77" s="10" t="s">
        <v>75</v>
      </c>
      <c r="C77" s="10" t="s">
        <v>23</v>
      </c>
      <c r="D77" s="10" t="s">
        <v>781</v>
      </c>
      <c r="E77" s="10" t="s">
        <v>173</v>
      </c>
      <c r="F77" s="10" t="s">
        <v>174</v>
      </c>
      <c r="G77" s="10" t="s">
        <v>175</v>
      </c>
      <c r="H77" s="67">
        <v>5</v>
      </c>
      <c r="I77" s="57">
        <f t="shared" si="16"/>
        <v>18</v>
      </c>
      <c r="J77" s="57">
        <f t="shared" si="17"/>
        <v>18</v>
      </c>
      <c r="K77" s="404" t="s">
        <v>33</v>
      </c>
      <c r="L77" s="57">
        <v>1</v>
      </c>
      <c r="M77" s="57">
        <f>(4.5+$AM$29)*L77</f>
        <v>9</v>
      </c>
      <c r="N77" s="57">
        <v>0</v>
      </c>
      <c r="O77" s="58">
        <v>9</v>
      </c>
      <c r="P77" s="27">
        <v>0</v>
      </c>
      <c r="Q77" s="90">
        <f t="shared" si="14"/>
        <v>6</v>
      </c>
      <c r="R77" s="91">
        <f t="shared" si="15"/>
        <v>6</v>
      </c>
      <c r="S77" s="392">
        <f t="shared" si="18"/>
        <v>6</v>
      </c>
      <c r="T77" s="91">
        <f t="shared" si="19"/>
        <v>6</v>
      </c>
      <c r="U77" s="90">
        <f t="shared" si="20"/>
        <v>12</v>
      </c>
      <c r="V77" s="23">
        <v>12</v>
      </c>
      <c r="W77" s="11">
        <v>1</v>
      </c>
      <c r="X77" s="11">
        <v>0</v>
      </c>
      <c r="Y77" s="12">
        <v>1</v>
      </c>
      <c r="Z77" s="27">
        <v>0</v>
      </c>
      <c r="AA77" s="23">
        <v>0</v>
      </c>
      <c r="AB77" s="11">
        <v>0</v>
      </c>
      <c r="AC77" s="11">
        <v>0</v>
      </c>
      <c r="AD77" s="12">
        <v>0</v>
      </c>
      <c r="AE77" s="30">
        <v>0</v>
      </c>
      <c r="AF77" s="63">
        <f t="shared" si="21"/>
        <v>18</v>
      </c>
      <c r="AG77" s="34">
        <f t="shared" si="22"/>
        <v>18</v>
      </c>
      <c r="AH77" s="12">
        <f t="shared" si="23"/>
        <v>0</v>
      </c>
      <c r="AI77" s="75">
        <f t="shared" si="24"/>
        <v>18</v>
      </c>
      <c r="AJ77" s="406"/>
      <c r="AK77" s="411"/>
    </row>
    <row r="78" spans="1:40" x14ac:dyDescent="0.2">
      <c r="A78" s="9" t="s">
        <v>122</v>
      </c>
      <c r="B78" s="10" t="s">
        <v>75</v>
      </c>
      <c r="C78" s="10" t="s">
        <v>23</v>
      </c>
      <c r="D78" s="10" t="s">
        <v>781</v>
      </c>
      <c r="E78" s="10" t="s">
        <v>176</v>
      </c>
      <c r="F78" s="10" t="s">
        <v>177</v>
      </c>
      <c r="G78" s="10" t="s">
        <v>178</v>
      </c>
      <c r="H78" s="67">
        <v>5</v>
      </c>
      <c r="I78" s="57">
        <f t="shared" si="16"/>
        <v>9</v>
      </c>
      <c r="J78" s="57">
        <f t="shared" si="17"/>
        <v>9</v>
      </c>
      <c r="K78" s="404" t="s">
        <v>33</v>
      </c>
      <c r="L78" s="57">
        <v>0.5</v>
      </c>
      <c r="M78" s="57">
        <f>(9+$AM$29)*L78</f>
        <v>6.75</v>
      </c>
      <c r="N78" s="57">
        <v>0</v>
      </c>
      <c r="O78" s="58">
        <f>4.5*L78</f>
        <v>2.25</v>
      </c>
      <c r="P78" s="27">
        <v>0</v>
      </c>
      <c r="Q78" s="90">
        <f t="shared" si="14"/>
        <v>4.5</v>
      </c>
      <c r="R78" s="91">
        <f t="shared" si="15"/>
        <v>1.5</v>
      </c>
      <c r="S78" s="392">
        <f t="shared" si="18"/>
        <v>4.5</v>
      </c>
      <c r="T78" s="91">
        <f t="shared" si="19"/>
        <v>1.5</v>
      </c>
      <c r="U78" s="90">
        <f t="shared" si="20"/>
        <v>6</v>
      </c>
      <c r="V78" s="23">
        <v>12</v>
      </c>
      <c r="W78" s="11">
        <v>1</v>
      </c>
      <c r="X78" s="11">
        <v>0</v>
      </c>
      <c r="Y78" s="12">
        <v>1</v>
      </c>
      <c r="Z78" s="27">
        <v>0</v>
      </c>
      <c r="AA78" s="23">
        <v>0</v>
      </c>
      <c r="AB78" s="11">
        <v>0</v>
      </c>
      <c r="AC78" s="11">
        <v>0</v>
      </c>
      <c r="AD78" s="12">
        <v>0</v>
      </c>
      <c r="AE78" s="30">
        <v>0</v>
      </c>
      <c r="AF78" s="63">
        <f t="shared" si="21"/>
        <v>9</v>
      </c>
      <c r="AG78" s="34">
        <f t="shared" si="22"/>
        <v>9</v>
      </c>
      <c r="AH78" s="12">
        <f t="shared" si="23"/>
        <v>0</v>
      </c>
      <c r="AI78" s="75">
        <f t="shared" si="24"/>
        <v>9</v>
      </c>
      <c r="AJ78" s="406"/>
      <c r="AK78" s="411"/>
    </row>
    <row r="79" spans="1:40" x14ac:dyDescent="0.2">
      <c r="A79" s="9" t="s">
        <v>122</v>
      </c>
      <c r="B79" s="10" t="s">
        <v>14</v>
      </c>
      <c r="C79" s="10" t="s">
        <v>13</v>
      </c>
      <c r="D79" s="10" t="s">
        <v>781</v>
      </c>
      <c r="E79" s="10" t="s">
        <v>34</v>
      </c>
      <c r="F79" s="10" t="s">
        <v>35</v>
      </c>
      <c r="G79" s="10" t="s">
        <v>36</v>
      </c>
      <c r="H79" s="67">
        <v>0.33333000000000002</v>
      </c>
      <c r="I79" s="57">
        <f t="shared" si="16"/>
        <v>0.1</v>
      </c>
      <c r="J79" s="57">
        <f t="shared" si="17"/>
        <v>0.1</v>
      </c>
      <c r="K79" s="404" t="s">
        <v>37</v>
      </c>
      <c r="L79" s="57">
        <v>1</v>
      </c>
      <c r="M79" s="57">
        <f>$AM$27</f>
        <v>0.05</v>
      </c>
      <c r="N79" s="57">
        <v>0</v>
      </c>
      <c r="O79" s="58">
        <v>0</v>
      </c>
      <c r="P79" s="27">
        <v>0</v>
      </c>
      <c r="Q79" s="90">
        <f t="shared" si="14"/>
        <v>0.50000500005000048</v>
      </c>
      <c r="R79" s="91">
        <f t="shared" si="15"/>
        <v>0</v>
      </c>
      <c r="S79" s="392">
        <f t="shared" si="18"/>
        <v>0.50000500005000048</v>
      </c>
      <c r="T79" s="91">
        <f t="shared" si="19"/>
        <v>0</v>
      </c>
      <c r="U79" s="90">
        <f t="shared" si="20"/>
        <v>0.50000500005000048</v>
      </c>
      <c r="V79" s="23">
        <v>0</v>
      </c>
      <c r="W79" s="11">
        <v>0</v>
      </c>
      <c r="X79" s="11">
        <v>0</v>
      </c>
      <c r="Y79" s="12">
        <v>0</v>
      </c>
      <c r="Z79" s="27">
        <v>0</v>
      </c>
      <c r="AA79" s="23">
        <v>2</v>
      </c>
      <c r="AB79" s="11">
        <v>2</v>
      </c>
      <c r="AC79" s="11">
        <v>0</v>
      </c>
      <c r="AD79" s="12">
        <v>0</v>
      </c>
      <c r="AE79" s="30">
        <v>0</v>
      </c>
      <c r="AF79" s="63">
        <f t="shared" si="21"/>
        <v>0.1</v>
      </c>
      <c r="AG79" s="34">
        <f t="shared" si="22"/>
        <v>0</v>
      </c>
      <c r="AH79" s="12">
        <f t="shared" si="23"/>
        <v>0.1</v>
      </c>
      <c r="AI79" s="75">
        <f t="shared" si="24"/>
        <v>0.1</v>
      </c>
      <c r="AJ79" s="407">
        <f>(0.5-M79)*(W79+AB79)</f>
        <v>0.9</v>
      </c>
      <c r="AK79" s="49"/>
      <c r="AL79" s="85"/>
      <c r="AM79" s="85"/>
      <c r="AN79" s="86"/>
    </row>
    <row r="80" spans="1:40" x14ac:dyDescent="0.2">
      <c r="A80" s="9" t="s">
        <v>122</v>
      </c>
      <c r="B80" s="10" t="s">
        <v>85</v>
      </c>
      <c r="C80" s="10" t="s">
        <v>13</v>
      </c>
      <c r="D80" s="10" t="s">
        <v>781</v>
      </c>
      <c r="E80" s="10" t="s">
        <v>34</v>
      </c>
      <c r="F80" s="10" t="s">
        <v>35</v>
      </c>
      <c r="G80" s="10" t="s">
        <v>36</v>
      </c>
      <c r="H80" s="67">
        <v>0.33333000000000002</v>
      </c>
      <c r="I80" s="57">
        <f t="shared" si="16"/>
        <v>0.2</v>
      </c>
      <c r="J80" s="57">
        <f t="shared" si="17"/>
        <v>0.2</v>
      </c>
      <c r="K80" s="404" t="s">
        <v>37</v>
      </c>
      <c r="L80" s="57">
        <v>1</v>
      </c>
      <c r="M80" s="57">
        <f>$AM$27</f>
        <v>0.05</v>
      </c>
      <c r="N80" s="57">
        <v>0</v>
      </c>
      <c r="O80" s="58">
        <v>0</v>
      </c>
      <c r="P80" s="27">
        <v>0</v>
      </c>
      <c r="Q80" s="90">
        <f t="shared" si="14"/>
        <v>0.50000500005000048</v>
      </c>
      <c r="R80" s="91">
        <f t="shared" si="15"/>
        <v>0</v>
      </c>
      <c r="S80" s="392">
        <f t="shared" si="18"/>
        <v>0.50000500005000048</v>
      </c>
      <c r="T80" s="91">
        <f t="shared" si="19"/>
        <v>0</v>
      </c>
      <c r="U80" s="90">
        <f t="shared" si="20"/>
        <v>0.50000500005000048</v>
      </c>
      <c r="V80" s="23">
        <v>0</v>
      </c>
      <c r="W80" s="11">
        <v>0</v>
      </c>
      <c r="X80" s="11">
        <v>0</v>
      </c>
      <c r="Y80" s="12">
        <v>0</v>
      </c>
      <c r="Z80" s="27">
        <v>0</v>
      </c>
      <c r="AA80" s="23">
        <v>4</v>
      </c>
      <c r="AB80" s="11">
        <v>4</v>
      </c>
      <c r="AC80" s="11">
        <v>0</v>
      </c>
      <c r="AD80" s="12">
        <v>0</v>
      </c>
      <c r="AE80" s="30">
        <v>0</v>
      </c>
      <c r="AF80" s="63">
        <f t="shared" si="21"/>
        <v>0.2</v>
      </c>
      <c r="AG80" s="34">
        <f t="shared" si="22"/>
        <v>0</v>
      </c>
      <c r="AH80" s="12">
        <f t="shared" si="23"/>
        <v>0.2</v>
      </c>
      <c r="AI80" s="75">
        <f t="shared" si="24"/>
        <v>0.2</v>
      </c>
      <c r="AJ80" s="407">
        <f>(0.5-M80)*(W80+AB80)</f>
        <v>1.8</v>
      </c>
      <c r="AK80" s="49"/>
    </row>
    <row r="81" spans="1:39" x14ac:dyDescent="0.2">
      <c r="A81" s="9" t="s">
        <v>122</v>
      </c>
      <c r="B81" s="10" t="s">
        <v>75</v>
      </c>
      <c r="C81" s="10" t="s">
        <v>23</v>
      </c>
      <c r="D81" s="10" t="s">
        <v>781</v>
      </c>
      <c r="E81" s="10" t="s">
        <v>34</v>
      </c>
      <c r="F81" s="10" t="s">
        <v>35</v>
      </c>
      <c r="G81" s="10" t="s">
        <v>36</v>
      </c>
      <c r="H81" s="67">
        <v>0.33333000000000002</v>
      </c>
      <c r="I81" s="57">
        <f t="shared" si="16"/>
        <v>0.25</v>
      </c>
      <c r="J81" s="57">
        <f t="shared" si="17"/>
        <v>0.25</v>
      </c>
      <c r="K81" s="404" t="s">
        <v>37</v>
      </c>
      <c r="L81" s="57">
        <v>1</v>
      </c>
      <c r="M81" s="57">
        <f>$AM$27</f>
        <v>0.05</v>
      </c>
      <c r="N81" s="57">
        <v>0</v>
      </c>
      <c r="O81" s="58">
        <v>0</v>
      </c>
      <c r="P81" s="27">
        <v>0</v>
      </c>
      <c r="Q81" s="90">
        <f t="shared" si="14"/>
        <v>0.50000500005000048</v>
      </c>
      <c r="R81" s="91">
        <f t="shared" si="15"/>
        <v>0</v>
      </c>
      <c r="S81" s="392">
        <f t="shared" si="18"/>
        <v>0.50000500005000048</v>
      </c>
      <c r="T81" s="91">
        <f t="shared" si="19"/>
        <v>0</v>
      </c>
      <c r="U81" s="90">
        <f t="shared" si="20"/>
        <v>0.50000500005000048</v>
      </c>
      <c r="V81" s="23">
        <v>5</v>
      </c>
      <c r="W81" s="11">
        <v>5</v>
      </c>
      <c r="X81" s="11">
        <v>0</v>
      </c>
      <c r="Y81" s="12">
        <v>0</v>
      </c>
      <c r="Z81" s="27">
        <v>0</v>
      </c>
      <c r="AA81" s="23">
        <v>0</v>
      </c>
      <c r="AB81" s="11">
        <v>0</v>
      </c>
      <c r="AC81" s="11">
        <v>0</v>
      </c>
      <c r="AD81" s="12">
        <v>0</v>
      </c>
      <c r="AE81" s="30">
        <v>0</v>
      </c>
      <c r="AF81" s="63">
        <f t="shared" si="21"/>
        <v>0.25</v>
      </c>
      <c r="AG81" s="34">
        <f t="shared" si="22"/>
        <v>0.25</v>
      </c>
      <c r="AH81" s="12">
        <f t="shared" si="23"/>
        <v>0</v>
      </c>
      <c r="AI81" s="75">
        <f t="shared" si="24"/>
        <v>0.25</v>
      </c>
      <c r="AJ81" s="407">
        <f>(0.5-M81)*(W81+AB81)</f>
        <v>2.25</v>
      </c>
      <c r="AK81" s="49"/>
    </row>
    <row r="82" spans="1:39" s="440" customFormat="1" x14ac:dyDescent="0.2">
      <c r="A82" s="421" t="s">
        <v>122</v>
      </c>
      <c r="B82" s="422" t="s">
        <v>650</v>
      </c>
      <c r="C82" s="441" t="s">
        <v>48</v>
      </c>
      <c r="D82" s="422" t="s">
        <v>780</v>
      </c>
      <c r="E82" s="422" t="s">
        <v>767</v>
      </c>
      <c r="F82" s="422" t="s">
        <v>683</v>
      </c>
      <c r="G82" s="422" t="s">
        <v>682</v>
      </c>
      <c r="H82" s="423">
        <v>5</v>
      </c>
      <c r="I82" s="424">
        <f t="shared" si="16"/>
        <v>10.5</v>
      </c>
      <c r="J82" s="424">
        <f t="shared" si="17"/>
        <v>10.5</v>
      </c>
      <c r="K82" s="425" t="s">
        <v>18</v>
      </c>
      <c r="L82" s="424">
        <f>14/15</f>
        <v>0.93333333333333335</v>
      </c>
      <c r="M82" s="424">
        <f>11.25*L82</f>
        <v>10.5</v>
      </c>
      <c r="N82" s="424"/>
      <c r="O82" s="426">
        <v>0</v>
      </c>
      <c r="P82" s="427"/>
      <c r="Q82" s="428"/>
      <c r="R82" s="429"/>
      <c r="S82" s="430">
        <f t="shared" si="18"/>
        <v>7</v>
      </c>
      <c r="T82" s="429">
        <f t="shared" si="19"/>
        <v>0</v>
      </c>
      <c r="U82" s="428">
        <f t="shared" si="20"/>
        <v>7</v>
      </c>
      <c r="V82" s="431">
        <v>18</v>
      </c>
      <c r="W82" s="432">
        <v>1</v>
      </c>
      <c r="X82" s="432"/>
      <c r="Y82" s="433">
        <v>0</v>
      </c>
      <c r="Z82" s="427"/>
      <c r="AA82" s="431">
        <v>0</v>
      </c>
      <c r="AB82" s="432">
        <v>0</v>
      </c>
      <c r="AC82" s="432"/>
      <c r="AD82" s="433">
        <v>0</v>
      </c>
      <c r="AE82" s="434">
        <v>0</v>
      </c>
      <c r="AF82" s="435">
        <f t="shared" si="21"/>
        <v>10.5</v>
      </c>
      <c r="AG82" s="436">
        <f t="shared" si="22"/>
        <v>10.5</v>
      </c>
      <c r="AH82" s="433">
        <f t="shared" si="23"/>
        <v>0</v>
      </c>
      <c r="AI82" s="437">
        <f t="shared" si="24"/>
        <v>10.5</v>
      </c>
      <c r="AJ82" s="442"/>
      <c r="AK82" s="445"/>
      <c r="AL82" s="81"/>
      <c r="AM82" s="81"/>
    </row>
    <row r="83" spans="1:39" s="440" customFormat="1" x14ac:dyDescent="0.2">
      <c r="A83" s="421" t="s">
        <v>122</v>
      </c>
      <c r="B83" s="422" t="s">
        <v>650</v>
      </c>
      <c r="C83" s="441" t="s">
        <v>19</v>
      </c>
      <c r="D83" s="422" t="s">
        <v>756</v>
      </c>
      <c r="E83" s="422" t="s">
        <v>773</v>
      </c>
      <c r="F83" s="422" t="s">
        <v>168</v>
      </c>
      <c r="G83" s="422" t="s">
        <v>169</v>
      </c>
      <c r="H83" s="423">
        <v>1</v>
      </c>
      <c r="I83" s="424">
        <f t="shared" si="16"/>
        <v>4.1666666666666661</v>
      </c>
      <c r="J83" s="424">
        <f t="shared" si="17"/>
        <v>4.1666666666666661</v>
      </c>
      <c r="K83" s="425" t="s">
        <v>160</v>
      </c>
      <c r="L83" s="424">
        <v>1</v>
      </c>
      <c r="M83" s="424">
        <f>$AM$4</f>
        <v>1.3888888888888888</v>
      </c>
      <c r="N83" s="424"/>
      <c r="O83" s="426">
        <v>0</v>
      </c>
      <c r="P83" s="427"/>
      <c r="Q83" s="428"/>
      <c r="R83" s="429"/>
      <c r="S83" s="430">
        <f t="shared" si="18"/>
        <v>4.6296296296296298</v>
      </c>
      <c r="T83" s="429">
        <f t="shared" si="19"/>
        <v>0</v>
      </c>
      <c r="U83" s="428">
        <f t="shared" si="20"/>
        <v>4.6296296296296298</v>
      </c>
      <c r="V83" s="431">
        <v>0</v>
      </c>
      <c r="W83" s="432">
        <v>0</v>
      </c>
      <c r="X83" s="432"/>
      <c r="Y83" s="433">
        <v>0</v>
      </c>
      <c r="Z83" s="427"/>
      <c r="AA83" s="431">
        <v>3</v>
      </c>
      <c r="AB83" s="432">
        <f>AA83</f>
        <v>3</v>
      </c>
      <c r="AC83" s="432"/>
      <c r="AD83" s="433">
        <v>0</v>
      </c>
      <c r="AE83" s="434">
        <v>0</v>
      </c>
      <c r="AF83" s="435">
        <f t="shared" si="21"/>
        <v>4.1666666666666661</v>
      </c>
      <c r="AG83" s="436">
        <f t="shared" si="22"/>
        <v>0</v>
      </c>
      <c r="AH83" s="433">
        <f t="shared" si="23"/>
        <v>4.1666666666666661</v>
      </c>
      <c r="AI83" s="437">
        <f t="shared" si="24"/>
        <v>4.1666666666666661</v>
      </c>
      <c r="AJ83" s="442"/>
      <c r="AK83" s="445"/>
      <c r="AL83" s="81"/>
      <c r="AM83" s="81"/>
    </row>
    <row r="84" spans="1:39" s="440" customFormat="1" x14ac:dyDescent="0.2">
      <c r="A84" s="421" t="s">
        <v>122</v>
      </c>
      <c r="B84" s="422" t="s">
        <v>75</v>
      </c>
      <c r="C84" s="422" t="s">
        <v>23</v>
      </c>
      <c r="D84" s="422" t="s">
        <v>781</v>
      </c>
      <c r="E84" s="441" t="s">
        <v>822</v>
      </c>
      <c r="F84" s="422" t="s">
        <v>820</v>
      </c>
      <c r="G84" s="422" t="s">
        <v>821</v>
      </c>
      <c r="H84" s="423">
        <v>5</v>
      </c>
      <c r="I84" s="424">
        <f t="shared" si="16"/>
        <v>9</v>
      </c>
      <c r="J84" s="424">
        <f t="shared" si="17"/>
        <v>9</v>
      </c>
      <c r="K84" s="425" t="s">
        <v>33</v>
      </c>
      <c r="L84" s="424">
        <v>0.5</v>
      </c>
      <c r="M84" s="424">
        <f>(9+$AM$29)*L84</f>
        <v>6.75</v>
      </c>
      <c r="N84" s="424">
        <v>0</v>
      </c>
      <c r="O84" s="426">
        <f>4.5*L84</f>
        <v>2.25</v>
      </c>
      <c r="P84" s="427">
        <v>0</v>
      </c>
      <c r="Q84" s="428">
        <f t="shared" ref="Q84:Q115" si="25">M84*10/3/H84</f>
        <v>4.5</v>
      </c>
      <c r="R84" s="429">
        <f t="shared" ref="R84:R115" si="26">O84*10/3/H84</f>
        <v>1.5</v>
      </c>
      <c r="S84" s="430">
        <f t="shared" si="18"/>
        <v>4.5</v>
      </c>
      <c r="T84" s="429">
        <f t="shared" si="19"/>
        <v>1.5</v>
      </c>
      <c r="U84" s="428">
        <f t="shared" si="20"/>
        <v>6</v>
      </c>
      <c r="V84" s="431">
        <v>12</v>
      </c>
      <c r="W84" s="432">
        <v>1</v>
      </c>
      <c r="X84" s="432">
        <v>0</v>
      </c>
      <c r="Y84" s="433">
        <v>1</v>
      </c>
      <c r="Z84" s="427">
        <v>0</v>
      </c>
      <c r="AA84" s="431">
        <v>0</v>
      </c>
      <c r="AB84" s="432">
        <v>0</v>
      </c>
      <c r="AC84" s="432">
        <v>0</v>
      </c>
      <c r="AD84" s="433">
        <v>0</v>
      </c>
      <c r="AE84" s="434">
        <v>0</v>
      </c>
      <c r="AF84" s="435">
        <f t="shared" si="21"/>
        <v>9</v>
      </c>
      <c r="AG84" s="436">
        <f t="shared" si="22"/>
        <v>9</v>
      </c>
      <c r="AH84" s="433">
        <f t="shared" si="23"/>
        <v>0</v>
      </c>
      <c r="AI84" s="437">
        <f t="shared" si="24"/>
        <v>9</v>
      </c>
      <c r="AJ84" s="438"/>
      <c r="AK84" s="446"/>
      <c r="AL84" s="81"/>
      <c r="AM84" s="81"/>
    </row>
    <row r="85" spans="1:39" x14ac:dyDescent="0.2">
      <c r="A85" s="9" t="s">
        <v>180</v>
      </c>
      <c r="B85" s="10" t="s">
        <v>14</v>
      </c>
      <c r="C85" s="10" t="s">
        <v>61</v>
      </c>
      <c r="D85" s="10" t="s">
        <v>780</v>
      </c>
      <c r="E85" s="10" t="s">
        <v>181</v>
      </c>
      <c r="F85" s="10" t="s">
        <v>182</v>
      </c>
      <c r="G85" s="10" t="s">
        <v>183</v>
      </c>
      <c r="H85" s="67">
        <v>6</v>
      </c>
      <c r="I85" s="57">
        <f t="shared" si="16"/>
        <v>63</v>
      </c>
      <c r="J85" s="57">
        <f t="shared" si="17"/>
        <v>63</v>
      </c>
      <c r="K85" s="404" t="s">
        <v>84</v>
      </c>
      <c r="L85" s="57">
        <v>1</v>
      </c>
      <c r="M85" s="57">
        <v>13.5</v>
      </c>
      <c r="N85" s="57">
        <v>0</v>
      </c>
      <c r="O85" s="58">
        <v>4.5</v>
      </c>
      <c r="P85" s="27">
        <v>0</v>
      </c>
      <c r="Q85" s="90">
        <f t="shared" si="25"/>
        <v>7.5</v>
      </c>
      <c r="R85" s="91">
        <f t="shared" si="26"/>
        <v>2.5</v>
      </c>
      <c r="S85" s="392">
        <f t="shared" si="18"/>
        <v>7.5</v>
      </c>
      <c r="T85" s="91">
        <f t="shared" si="19"/>
        <v>2.5</v>
      </c>
      <c r="U85" s="90">
        <f t="shared" si="20"/>
        <v>10</v>
      </c>
      <c r="V85" s="23">
        <v>0</v>
      </c>
      <c r="W85" s="11">
        <v>0</v>
      </c>
      <c r="X85" s="11">
        <v>0</v>
      </c>
      <c r="Y85" s="12">
        <v>0</v>
      </c>
      <c r="Z85" s="27">
        <v>0</v>
      </c>
      <c r="AA85" s="23">
        <v>96</v>
      </c>
      <c r="AB85" s="11">
        <v>2</v>
      </c>
      <c r="AC85" s="11">
        <v>0</v>
      </c>
      <c r="AD85" s="12">
        <v>8</v>
      </c>
      <c r="AE85" s="30">
        <v>0</v>
      </c>
      <c r="AF85" s="63">
        <f t="shared" si="21"/>
        <v>63</v>
      </c>
      <c r="AG85" s="34">
        <f t="shared" si="22"/>
        <v>0</v>
      </c>
      <c r="AH85" s="12">
        <f t="shared" si="23"/>
        <v>63</v>
      </c>
      <c r="AI85" s="75">
        <f t="shared" si="24"/>
        <v>63</v>
      </c>
      <c r="AJ85" s="406"/>
      <c r="AK85" s="411"/>
      <c r="AL85" s="96"/>
    </row>
    <row r="86" spans="1:39" x14ac:dyDescent="0.2">
      <c r="A86" s="9" t="s">
        <v>180</v>
      </c>
      <c r="B86" s="10" t="s">
        <v>80</v>
      </c>
      <c r="C86" s="10" t="s">
        <v>23</v>
      </c>
      <c r="D86" s="10" t="s">
        <v>780</v>
      </c>
      <c r="E86" s="10" t="s">
        <v>181</v>
      </c>
      <c r="F86" s="10" t="s">
        <v>182</v>
      </c>
      <c r="G86" s="10" t="s">
        <v>183</v>
      </c>
      <c r="H86" s="67">
        <v>6</v>
      </c>
      <c r="I86" s="57">
        <f t="shared" si="16"/>
        <v>17.100000000000001</v>
      </c>
      <c r="J86" s="57">
        <f t="shared" si="17"/>
        <v>17.100000000000001</v>
      </c>
      <c r="K86" s="404" t="s">
        <v>84</v>
      </c>
      <c r="L86" s="57">
        <v>1</v>
      </c>
      <c r="M86" s="57">
        <v>13.5</v>
      </c>
      <c r="N86" s="57">
        <v>0</v>
      </c>
      <c r="O86" s="58">
        <v>4.5</v>
      </c>
      <c r="P86" s="27">
        <v>0</v>
      </c>
      <c r="Q86" s="90">
        <f t="shared" si="25"/>
        <v>7.5</v>
      </c>
      <c r="R86" s="91">
        <f t="shared" si="26"/>
        <v>2.5</v>
      </c>
      <c r="S86" s="392">
        <f t="shared" si="18"/>
        <v>7.5</v>
      </c>
      <c r="T86" s="91">
        <f t="shared" si="19"/>
        <v>2.5</v>
      </c>
      <c r="U86" s="90">
        <f t="shared" si="20"/>
        <v>10</v>
      </c>
      <c r="V86" s="23">
        <v>32</v>
      </c>
      <c r="W86" s="11">
        <v>0.6</v>
      </c>
      <c r="X86" s="11">
        <v>0</v>
      </c>
      <c r="Y86" s="12">
        <v>2</v>
      </c>
      <c r="Z86" s="27">
        <v>0</v>
      </c>
      <c r="AA86" s="23">
        <v>0</v>
      </c>
      <c r="AB86" s="11">
        <v>0</v>
      </c>
      <c r="AC86" s="11">
        <v>0</v>
      </c>
      <c r="AD86" s="12">
        <v>0</v>
      </c>
      <c r="AE86" s="30">
        <v>0</v>
      </c>
      <c r="AF86" s="63">
        <f t="shared" si="21"/>
        <v>17.100000000000001</v>
      </c>
      <c r="AG86" s="34">
        <f t="shared" si="22"/>
        <v>17.100000000000001</v>
      </c>
      <c r="AH86" s="12">
        <f t="shared" si="23"/>
        <v>0</v>
      </c>
      <c r="AI86" s="75">
        <f t="shared" si="24"/>
        <v>17.100000000000001</v>
      </c>
      <c r="AJ86" s="406"/>
      <c r="AK86" s="411"/>
    </row>
    <row r="87" spans="1:39" x14ac:dyDescent="0.2">
      <c r="A87" s="9" t="s">
        <v>180</v>
      </c>
      <c r="B87" s="10" t="s">
        <v>85</v>
      </c>
      <c r="C87" s="10" t="s">
        <v>23</v>
      </c>
      <c r="D87" s="10" t="s">
        <v>780</v>
      </c>
      <c r="E87" s="10" t="s">
        <v>181</v>
      </c>
      <c r="F87" s="10" t="s">
        <v>182</v>
      </c>
      <c r="G87" s="10" t="s">
        <v>183</v>
      </c>
      <c r="H87" s="67">
        <v>6</v>
      </c>
      <c r="I87" s="57">
        <f t="shared" si="16"/>
        <v>17.100000000000001</v>
      </c>
      <c r="J87" s="57">
        <f t="shared" si="17"/>
        <v>17.100000000000001</v>
      </c>
      <c r="K87" s="404" t="s">
        <v>84</v>
      </c>
      <c r="L87" s="57">
        <v>1</v>
      </c>
      <c r="M87" s="57">
        <v>13.5</v>
      </c>
      <c r="N87" s="57">
        <v>0</v>
      </c>
      <c r="O87" s="58">
        <v>4.5</v>
      </c>
      <c r="P87" s="27">
        <v>0</v>
      </c>
      <c r="Q87" s="90">
        <f t="shared" si="25"/>
        <v>7.5</v>
      </c>
      <c r="R87" s="91">
        <f t="shared" si="26"/>
        <v>2.5</v>
      </c>
      <c r="S87" s="392">
        <f t="shared" si="18"/>
        <v>7.5</v>
      </c>
      <c r="T87" s="91">
        <f t="shared" si="19"/>
        <v>2.5</v>
      </c>
      <c r="U87" s="90">
        <f t="shared" si="20"/>
        <v>10</v>
      </c>
      <c r="V87" s="23">
        <v>32</v>
      </c>
      <c r="W87" s="11">
        <v>0.6</v>
      </c>
      <c r="X87" s="11">
        <v>0</v>
      </c>
      <c r="Y87" s="12">
        <v>2</v>
      </c>
      <c r="Z87" s="27">
        <v>0</v>
      </c>
      <c r="AA87" s="23">
        <v>0</v>
      </c>
      <c r="AB87" s="11">
        <v>0</v>
      </c>
      <c r="AC87" s="11">
        <v>0</v>
      </c>
      <c r="AD87" s="12">
        <v>0</v>
      </c>
      <c r="AE87" s="30">
        <v>0</v>
      </c>
      <c r="AF87" s="63">
        <f t="shared" si="21"/>
        <v>17.100000000000001</v>
      </c>
      <c r="AG87" s="34">
        <f t="shared" si="22"/>
        <v>17.100000000000001</v>
      </c>
      <c r="AH87" s="12">
        <f t="shared" si="23"/>
        <v>0</v>
      </c>
      <c r="AI87" s="75">
        <f t="shared" si="24"/>
        <v>17.100000000000001</v>
      </c>
      <c r="AJ87" s="406"/>
      <c r="AK87" s="411"/>
    </row>
    <row r="88" spans="1:39" x14ac:dyDescent="0.2">
      <c r="A88" s="9" t="s">
        <v>180</v>
      </c>
      <c r="B88" s="10" t="s">
        <v>8</v>
      </c>
      <c r="C88" s="10" t="s">
        <v>23</v>
      </c>
      <c r="D88" s="10" t="s">
        <v>780</v>
      </c>
      <c r="E88" s="10" t="s">
        <v>181</v>
      </c>
      <c r="F88" s="10" t="s">
        <v>182</v>
      </c>
      <c r="G88" s="10" t="s">
        <v>183</v>
      </c>
      <c r="H88" s="67">
        <v>6</v>
      </c>
      <c r="I88" s="57">
        <f t="shared" si="16"/>
        <v>51.3</v>
      </c>
      <c r="J88" s="57">
        <f t="shared" si="17"/>
        <v>51.300000000000004</v>
      </c>
      <c r="K88" s="404" t="s">
        <v>84</v>
      </c>
      <c r="L88" s="57">
        <v>1</v>
      </c>
      <c r="M88" s="57">
        <v>13.5</v>
      </c>
      <c r="N88" s="57">
        <v>0</v>
      </c>
      <c r="O88" s="58">
        <v>4.5</v>
      </c>
      <c r="P88" s="27">
        <v>0</v>
      </c>
      <c r="Q88" s="90">
        <f t="shared" si="25"/>
        <v>7.5</v>
      </c>
      <c r="R88" s="91">
        <f t="shared" si="26"/>
        <v>2.5</v>
      </c>
      <c r="S88" s="392">
        <f t="shared" si="18"/>
        <v>7.5</v>
      </c>
      <c r="T88" s="91">
        <f t="shared" si="19"/>
        <v>2.5</v>
      </c>
      <c r="U88" s="90">
        <f t="shared" si="20"/>
        <v>10</v>
      </c>
      <c r="V88" s="23">
        <v>64</v>
      </c>
      <c r="W88" s="11">
        <v>1.8</v>
      </c>
      <c r="X88" s="11">
        <v>0</v>
      </c>
      <c r="Y88" s="12">
        <v>6</v>
      </c>
      <c r="Z88" s="27">
        <v>0</v>
      </c>
      <c r="AA88" s="23">
        <v>0</v>
      </c>
      <c r="AB88" s="11">
        <v>0</v>
      </c>
      <c r="AC88" s="11">
        <v>0</v>
      </c>
      <c r="AD88" s="12">
        <v>0</v>
      </c>
      <c r="AE88" s="30">
        <v>0</v>
      </c>
      <c r="AF88" s="63">
        <f t="shared" si="21"/>
        <v>51.3</v>
      </c>
      <c r="AG88" s="34">
        <f t="shared" si="22"/>
        <v>51.3</v>
      </c>
      <c r="AH88" s="12">
        <f t="shared" si="23"/>
        <v>0</v>
      </c>
      <c r="AI88" s="75">
        <f t="shared" si="24"/>
        <v>51.3</v>
      </c>
      <c r="AJ88" s="406"/>
      <c r="AK88" s="411"/>
    </row>
    <row r="89" spans="1:39" x14ac:dyDescent="0.2">
      <c r="A89" s="9" t="s">
        <v>180</v>
      </c>
      <c r="B89" s="10" t="s">
        <v>80</v>
      </c>
      <c r="C89" s="10" t="s">
        <v>27</v>
      </c>
      <c r="D89" s="10" t="s">
        <v>780</v>
      </c>
      <c r="E89" s="10" t="s">
        <v>184</v>
      </c>
      <c r="F89" s="10" t="s">
        <v>185</v>
      </c>
      <c r="G89" s="10" t="s">
        <v>186</v>
      </c>
      <c r="H89" s="67">
        <v>6</v>
      </c>
      <c r="I89" s="57">
        <f t="shared" si="16"/>
        <v>5.4</v>
      </c>
      <c r="J89" s="57">
        <f t="shared" si="17"/>
        <v>5.4</v>
      </c>
      <c r="K89" s="404" t="s">
        <v>84</v>
      </c>
      <c r="L89" s="57">
        <v>0.4</v>
      </c>
      <c r="M89" s="57">
        <f t="shared" ref="M89:M95" si="27">9*L89</f>
        <v>3.6</v>
      </c>
      <c r="N89" s="57">
        <v>0</v>
      </c>
      <c r="O89" s="58">
        <f t="shared" ref="O89:O95" si="28">9*L89</f>
        <v>3.6</v>
      </c>
      <c r="P89" s="27">
        <v>0</v>
      </c>
      <c r="Q89" s="90">
        <f t="shared" si="25"/>
        <v>2</v>
      </c>
      <c r="R89" s="91">
        <f t="shared" si="26"/>
        <v>2</v>
      </c>
      <c r="S89" s="392">
        <f t="shared" si="18"/>
        <v>2</v>
      </c>
      <c r="T89" s="91">
        <f t="shared" si="19"/>
        <v>2</v>
      </c>
      <c r="U89" s="90">
        <f t="shared" si="20"/>
        <v>4</v>
      </c>
      <c r="V89" s="23">
        <v>20</v>
      </c>
      <c r="W89" s="11">
        <v>0.5</v>
      </c>
      <c r="X89" s="11">
        <v>0</v>
      </c>
      <c r="Y89" s="12">
        <v>1</v>
      </c>
      <c r="Z89" s="27">
        <v>0</v>
      </c>
      <c r="AA89" s="23">
        <v>0</v>
      </c>
      <c r="AB89" s="11">
        <v>0</v>
      </c>
      <c r="AC89" s="11">
        <v>0</v>
      </c>
      <c r="AD89" s="12">
        <v>0</v>
      </c>
      <c r="AE89" s="30">
        <v>0</v>
      </c>
      <c r="AF89" s="63">
        <f t="shared" si="21"/>
        <v>5.4</v>
      </c>
      <c r="AG89" s="34">
        <f t="shared" si="22"/>
        <v>5.4</v>
      </c>
      <c r="AH89" s="12">
        <f t="shared" si="23"/>
        <v>0</v>
      </c>
      <c r="AI89" s="75">
        <f t="shared" si="24"/>
        <v>5.4</v>
      </c>
      <c r="AJ89" s="406"/>
      <c r="AK89" s="411"/>
    </row>
    <row r="90" spans="1:39" x14ac:dyDescent="0.2">
      <c r="A90" s="9" t="s">
        <v>180</v>
      </c>
      <c r="B90" s="10" t="s">
        <v>85</v>
      </c>
      <c r="C90" s="10" t="s">
        <v>27</v>
      </c>
      <c r="D90" s="10" t="s">
        <v>780</v>
      </c>
      <c r="E90" s="10" t="s">
        <v>184</v>
      </c>
      <c r="F90" s="10" t="s">
        <v>185</v>
      </c>
      <c r="G90" s="10" t="s">
        <v>186</v>
      </c>
      <c r="H90" s="67">
        <v>6</v>
      </c>
      <c r="I90" s="57">
        <f t="shared" si="16"/>
        <v>5.4</v>
      </c>
      <c r="J90" s="57">
        <f t="shared" si="17"/>
        <v>5.4</v>
      </c>
      <c r="K90" s="404" t="s">
        <v>84</v>
      </c>
      <c r="L90" s="57">
        <v>0.4</v>
      </c>
      <c r="M90" s="57">
        <f t="shared" si="27"/>
        <v>3.6</v>
      </c>
      <c r="N90" s="57">
        <v>0</v>
      </c>
      <c r="O90" s="58">
        <f t="shared" si="28"/>
        <v>3.6</v>
      </c>
      <c r="P90" s="27">
        <v>0</v>
      </c>
      <c r="Q90" s="90">
        <f t="shared" si="25"/>
        <v>2</v>
      </c>
      <c r="R90" s="91">
        <f t="shared" si="26"/>
        <v>2</v>
      </c>
      <c r="S90" s="392">
        <f t="shared" si="18"/>
        <v>2</v>
      </c>
      <c r="T90" s="91">
        <f t="shared" si="19"/>
        <v>2</v>
      </c>
      <c r="U90" s="90">
        <f t="shared" si="20"/>
        <v>4</v>
      </c>
      <c r="V90" s="23">
        <v>20</v>
      </c>
      <c r="W90" s="11">
        <v>0.5</v>
      </c>
      <c r="X90" s="11">
        <v>0</v>
      </c>
      <c r="Y90" s="12">
        <v>1</v>
      </c>
      <c r="Z90" s="27">
        <v>0</v>
      </c>
      <c r="AA90" s="23">
        <v>0</v>
      </c>
      <c r="AB90" s="11">
        <v>0</v>
      </c>
      <c r="AC90" s="11">
        <v>0</v>
      </c>
      <c r="AD90" s="12">
        <v>0</v>
      </c>
      <c r="AE90" s="30">
        <v>0</v>
      </c>
      <c r="AF90" s="63">
        <f t="shared" si="21"/>
        <v>5.4</v>
      </c>
      <c r="AG90" s="34">
        <f t="shared" si="22"/>
        <v>5.4</v>
      </c>
      <c r="AH90" s="12">
        <f t="shared" si="23"/>
        <v>0</v>
      </c>
      <c r="AI90" s="75">
        <f t="shared" si="24"/>
        <v>5.4</v>
      </c>
      <c r="AJ90" s="406"/>
      <c r="AK90" s="411"/>
    </row>
    <row r="91" spans="1:39" x14ac:dyDescent="0.2">
      <c r="A91" s="9" t="s">
        <v>180</v>
      </c>
      <c r="B91" s="10" t="s">
        <v>8</v>
      </c>
      <c r="C91" s="10" t="s">
        <v>27</v>
      </c>
      <c r="D91" s="10" t="s">
        <v>780</v>
      </c>
      <c r="E91" s="10" t="s">
        <v>184</v>
      </c>
      <c r="F91" s="10" t="s">
        <v>185</v>
      </c>
      <c r="G91" s="10" t="s">
        <v>186</v>
      </c>
      <c r="H91" s="67">
        <v>6</v>
      </c>
      <c r="I91" s="57">
        <f t="shared" si="16"/>
        <v>18</v>
      </c>
      <c r="J91" s="57">
        <f t="shared" si="17"/>
        <v>18</v>
      </c>
      <c r="K91" s="404" t="s">
        <v>84</v>
      </c>
      <c r="L91" s="57">
        <v>0.4</v>
      </c>
      <c r="M91" s="57">
        <f t="shared" si="27"/>
        <v>3.6</v>
      </c>
      <c r="N91" s="57">
        <v>0</v>
      </c>
      <c r="O91" s="58">
        <f t="shared" si="28"/>
        <v>3.6</v>
      </c>
      <c r="P91" s="27">
        <v>0</v>
      </c>
      <c r="Q91" s="90">
        <f t="shared" si="25"/>
        <v>2</v>
      </c>
      <c r="R91" s="91">
        <f t="shared" si="26"/>
        <v>2</v>
      </c>
      <c r="S91" s="392">
        <f t="shared" si="18"/>
        <v>2</v>
      </c>
      <c r="T91" s="91">
        <f t="shared" si="19"/>
        <v>2</v>
      </c>
      <c r="U91" s="90">
        <f t="shared" si="20"/>
        <v>4</v>
      </c>
      <c r="V91" s="23">
        <v>80</v>
      </c>
      <c r="W91" s="11">
        <v>1</v>
      </c>
      <c r="X91" s="11">
        <v>0</v>
      </c>
      <c r="Y91" s="12">
        <v>4</v>
      </c>
      <c r="Z91" s="27">
        <v>0</v>
      </c>
      <c r="AA91" s="23">
        <v>0</v>
      </c>
      <c r="AB91" s="11">
        <v>0</v>
      </c>
      <c r="AC91" s="11">
        <v>0</v>
      </c>
      <c r="AD91" s="12">
        <v>0</v>
      </c>
      <c r="AE91" s="30">
        <v>0</v>
      </c>
      <c r="AF91" s="63">
        <f t="shared" si="21"/>
        <v>18</v>
      </c>
      <c r="AG91" s="34">
        <f t="shared" si="22"/>
        <v>18</v>
      </c>
      <c r="AH91" s="12">
        <f t="shared" si="23"/>
        <v>0</v>
      </c>
      <c r="AI91" s="75">
        <f t="shared" si="24"/>
        <v>18</v>
      </c>
      <c r="AJ91" s="406"/>
      <c r="AK91" s="411"/>
    </row>
    <row r="92" spans="1:39" x14ac:dyDescent="0.2">
      <c r="A92" s="9" t="s">
        <v>180</v>
      </c>
      <c r="B92" s="10" t="s">
        <v>14</v>
      </c>
      <c r="C92" s="10" t="s">
        <v>43</v>
      </c>
      <c r="D92" s="10" t="s">
        <v>780</v>
      </c>
      <c r="E92" s="10" t="s">
        <v>187</v>
      </c>
      <c r="F92" s="10" t="s">
        <v>188</v>
      </c>
      <c r="G92" s="10" t="s">
        <v>189</v>
      </c>
      <c r="H92" s="67">
        <v>6</v>
      </c>
      <c r="I92" s="57">
        <f t="shared" si="16"/>
        <v>15.75</v>
      </c>
      <c r="J92" s="57">
        <f t="shared" si="17"/>
        <v>15.75</v>
      </c>
      <c r="K92" s="404" t="s">
        <v>84</v>
      </c>
      <c r="L92" s="57">
        <v>0.25</v>
      </c>
      <c r="M92" s="57">
        <f t="shared" si="27"/>
        <v>2.25</v>
      </c>
      <c r="N92" s="57">
        <v>0</v>
      </c>
      <c r="O92" s="58">
        <f t="shared" si="28"/>
        <v>2.25</v>
      </c>
      <c r="P92" s="27">
        <v>0</v>
      </c>
      <c r="Q92" s="90">
        <f t="shared" si="25"/>
        <v>1.25</v>
      </c>
      <c r="R92" s="91">
        <f t="shared" si="26"/>
        <v>1.25</v>
      </c>
      <c r="S92" s="392">
        <f t="shared" si="18"/>
        <v>1.25</v>
      </c>
      <c r="T92" s="91">
        <f t="shared" si="19"/>
        <v>1.25</v>
      </c>
      <c r="U92" s="90">
        <f t="shared" si="20"/>
        <v>2.5</v>
      </c>
      <c r="V92" s="23">
        <v>0</v>
      </c>
      <c r="W92" s="11">
        <v>0</v>
      </c>
      <c r="X92" s="11">
        <v>0</v>
      </c>
      <c r="Y92" s="12">
        <v>0</v>
      </c>
      <c r="Z92" s="27">
        <v>0</v>
      </c>
      <c r="AA92" s="23">
        <v>100</v>
      </c>
      <c r="AB92" s="11">
        <v>2</v>
      </c>
      <c r="AC92" s="11">
        <v>0</v>
      </c>
      <c r="AD92" s="12">
        <v>5</v>
      </c>
      <c r="AE92" s="30">
        <v>0</v>
      </c>
      <c r="AF92" s="63">
        <f t="shared" si="21"/>
        <v>15.75</v>
      </c>
      <c r="AG92" s="34">
        <f t="shared" si="22"/>
        <v>0</v>
      </c>
      <c r="AH92" s="12">
        <f t="shared" si="23"/>
        <v>15.75</v>
      </c>
      <c r="AI92" s="75">
        <f t="shared" si="24"/>
        <v>15.75</v>
      </c>
      <c r="AJ92" s="406"/>
      <c r="AK92" s="411"/>
    </row>
    <row r="93" spans="1:39" x14ac:dyDescent="0.2">
      <c r="A93" s="9" t="s">
        <v>180</v>
      </c>
      <c r="B93" s="10" t="s">
        <v>80</v>
      </c>
      <c r="C93" s="10" t="s">
        <v>103</v>
      </c>
      <c r="D93" s="10" t="s">
        <v>780</v>
      </c>
      <c r="E93" s="10" t="s">
        <v>187</v>
      </c>
      <c r="F93" s="10" t="s">
        <v>188</v>
      </c>
      <c r="G93" s="10" t="s">
        <v>189</v>
      </c>
      <c r="H93" s="67">
        <v>6</v>
      </c>
      <c r="I93" s="57">
        <f t="shared" si="16"/>
        <v>3.375</v>
      </c>
      <c r="J93" s="57">
        <f t="shared" si="17"/>
        <v>3.375</v>
      </c>
      <c r="K93" s="404" t="s">
        <v>84</v>
      </c>
      <c r="L93" s="57">
        <v>0.25</v>
      </c>
      <c r="M93" s="57">
        <f t="shared" si="27"/>
        <v>2.25</v>
      </c>
      <c r="N93" s="57">
        <v>0</v>
      </c>
      <c r="O93" s="58">
        <f t="shared" si="28"/>
        <v>2.25</v>
      </c>
      <c r="P93" s="27">
        <v>0</v>
      </c>
      <c r="Q93" s="90">
        <f t="shared" si="25"/>
        <v>1.25</v>
      </c>
      <c r="R93" s="91">
        <f t="shared" si="26"/>
        <v>1.25</v>
      </c>
      <c r="S93" s="392">
        <f t="shared" si="18"/>
        <v>1.25</v>
      </c>
      <c r="T93" s="91">
        <f t="shared" si="19"/>
        <v>1.25</v>
      </c>
      <c r="U93" s="90">
        <f t="shared" si="20"/>
        <v>2.5</v>
      </c>
      <c r="V93" s="23">
        <v>20</v>
      </c>
      <c r="W93" s="11">
        <v>0.5</v>
      </c>
      <c r="X93" s="11">
        <v>0</v>
      </c>
      <c r="Y93" s="12">
        <v>1</v>
      </c>
      <c r="Z93" s="27">
        <v>0</v>
      </c>
      <c r="AA93" s="23">
        <v>0</v>
      </c>
      <c r="AB93" s="11">
        <v>0</v>
      </c>
      <c r="AC93" s="11">
        <v>0</v>
      </c>
      <c r="AD93" s="12">
        <v>0</v>
      </c>
      <c r="AE93" s="30">
        <v>0</v>
      </c>
      <c r="AF93" s="63">
        <f t="shared" si="21"/>
        <v>3.375</v>
      </c>
      <c r="AG93" s="34">
        <f t="shared" si="22"/>
        <v>3.375</v>
      </c>
      <c r="AH93" s="12">
        <f t="shared" si="23"/>
        <v>0</v>
      </c>
      <c r="AI93" s="75">
        <f t="shared" si="24"/>
        <v>3.375</v>
      </c>
      <c r="AJ93" s="406"/>
      <c r="AK93" s="411"/>
    </row>
    <row r="94" spans="1:39" x14ac:dyDescent="0.2">
      <c r="A94" s="9" t="s">
        <v>180</v>
      </c>
      <c r="B94" s="10" t="s">
        <v>85</v>
      </c>
      <c r="C94" s="10" t="s">
        <v>103</v>
      </c>
      <c r="D94" s="10" t="s">
        <v>780</v>
      </c>
      <c r="E94" s="10" t="s">
        <v>187</v>
      </c>
      <c r="F94" s="10" t="s">
        <v>188</v>
      </c>
      <c r="G94" s="10" t="s">
        <v>189</v>
      </c>
      <c r="H94" s="67">
        <v>6</v>
      </c>
      <c r="I94" s="57">
        <f t="shared" si="16"/>
        <v>3.375</v>
      </c>
      <c r="J94" s="57">
        <f t="shared" si="17"/>
        <v>3.375</v>
      </c>
      <c r="K94" s="404" t="s">
        <v>84</v>
      </c>
      <c r="L94" s="57">
        <v>0.25</v>
      </c>
      <c r="M94" s="57">
        <f t="shared" si="27"/>
        <v>2.25</v>
      </c>
      <c r="N94" s="57">
        <v>0</v>
      </c>
      <c r="O94" s="58">
        <f t="shared" si="28"/>
        <v>2.25</v>
      </c>
      <c r="P94" s="27">
        <v>0</v>
      </c>
      <c r="Q94" s="90">
        <f t="shared" si="25"/>
        <v>1.25</v>
      </c>
      <c r="R94" s="91">
        <f t="shared" si="26"/>
        <v>1.25</v>
      </c>
      <c r="S94" s="392">
        <f t="shared" si="18"/>
        <v>1.25</v>
      </c>
      <c r="T94" s="91">
        <f t="shared" si="19"/>
        <v>1.25</v>
      </c>
      <c r="U94" s="90">
        <f t="shared" si="20"/>
        <v>2.5</v>
      </c>
      <c r="V94" s="23">
        <v>20</v>
      </c>
      <c r="W94" s="11">
        <v>0.5</v>
      </c>
      <c r="X94" s="11">
        <v>0</v>
      </c>
      <c r="Y94" s="12">
        <v>1</v>
      </c>
      <c r="Z94" s="27">
        <v>0</v>
      </c>
      <c r="AA94" s="23">
        <v>0</v>
      </c>
      <c r="AB94" s="11">
        <v>0</v>
      </c>
      <c r="AC94" s="11">
        <v>0</v>
      </c>
      <c r="AD94" s="12">
        <v>0</v>
      </c>
      <c r="AE94" s="30">
        <v>0</v>
      </c>
      <c r="AF94" s="63">
        <f t="shared" si="21"/>
        <v>3.375</v>
      </c>
      <c r="AG94" s="34">
        <f t="shared" si="22"/>
        <v>3.375</v>
      </c>
      <c r="AH94" s="12">
        <f t="shared" si="23"/>
        <v>0</v>
      </c>
      <c r="AI94" s="75">
        <f t="shared" si="24"/>
        <v>3.375</v>
      </c>
      <c r="AJ94" s="406"/>
      <c r="AK94" s="411"/>
    </row>
    <row r="95" spans="1:39" x14ac:dyDescent="0.2">
      <c r="A95" s="9" t="s">
        <v>180</v>
      </c>
      <c r="B95" s="10" t="s">
        <v>8</v>
      </c>
      <c r="C95" s="10" t="s">
        <v>103</v>
      </c>
      <c r="D95" s="10" t="s">
        <v>780</v>
      </c>
      <c r="E95" s="10" t="s">
        <v>187</v>
      </c>
      <c r="F95" s="10" t="s">
        <v>188</v>
      </c>
      <c r="G95" s="10" t="s">
        <v>189</v>
      </c>
      <c r="H95" s="67">
        <v>6</v>
      </c>
      <c r="I95" s="57">
        <f t="shared" si="16"/>
        <v>6.75</v>
      </c>
      <c r="J95" s="57">
        <f t="shared" si="17"/>
        <v>6.75</v>
      </c>
      <c r="K95" s="404" t="s">
        <v>84</v>
      </c>
      <c r="L95" s="57">
        <v>0.25</v>
      </c>
      <c r="M95" s="57">
        <f t="shared" si="27"/>
        <v>2.25</v>
      </c>
      <c r="N95" s="57">
        <v>0</v>
      </c>
      <c r="O95" s="58">
        <f t="shared" si="28"/>
        <v>2.25</v>
      </c>
      <c r="P95" s="27">
        <v>0</v>
      </c>
      <c r="Q95" s="90">
        <f t="shared" si="25"/>
        <v>1.25</v>
      </c>
      <c r="R95" s="91">
        <f t="shared" si="26"/>
        <v>1.25</v>
      </c>
      <c r="S95" s="392">
        <f t="shared" si="18"/>
        <v>1.25</v>
      </c>
      <c r="T95" s="91">
        <f t="shared" si="19"/>
        <v>1.25</v>
      </c>
      <c r="U95" s="90">
        <f t="shared" si="20"/>
        <v>2.5</v>
      </c>
      <c r="V95" s="23">
        <v>40</v>
      </c>
      <c r="W95" s="11">
        <v>1</v>
      </c>
      <c r="X95" s="11">
        <v>0</v>
      </c>
      <c r="Y95" s="12">
        <v>2</v>
      </c>
      <c r="Z95" s="27">
        <v>0</v>
      </c>
      <c r="AA95" s="23">
        <v>0</v>
      </c>
      <c r="AB95" s="11">
        <v>0</v>
      </c>
      <c r="AC95" s="11">
        <v>0</v>
      </c>
      <c r="AD95" s="12">
        <v>0</v>
      </c>
      <c r="AE95" s="30">
        <v>0</v>
      </c>
      <c r="AF95" s="63">
        <f t="shared" si="21"/>
        <v>6.75</v>
      </c>
      <c r="AG95" s="34">
        <f t="shared" si="22"/>
        <v>6.75</v>
      </c>
      <c r="AH95" s="12">
        <f t="shared" si="23"/>
        <v>0</v>
      </c>
      <c r="AI95" s="75">
        <f t="shared" si="24"/>
        <v>6.75</v>
      </c>
      <c r="AJ95" s="406"/>
      <c r="AK95" s="411"/>
    </row>
    <row r="96" spans="1:39" x14ac:dyDescent="0.2">
      <c r="A96" s="9" t="s">
        <v>180</v>
      </c>
      <c r="B96" s="10" t="s">
        <v>8</v>
      </c>
      <c r="C96" s="10" t="s">
        <v>13</v>
      </c>
      <c r="D96" s="10" t="s">
        <v>755</v>
      </c>
      <c r="E96" s="10" t="s">
        <v>9</v>
      </c>
      <c r="F96" s="10" t="s">
        <v>10</v>
      </c>
      <c r="G96" s="10" t="s">
        <v>11</v>
      </c>
      <c r="H96" s="67">
        <v>1</v>
      </c>
      <c r="I96" s="57">
        <f t="shared" si="16"/>
        <v>1.62</v>
      </c>
      <c r="J96" s="57">
        <f t="shared" si="17"/>
        <v>1.62</v>
      </c>
      <c r="K96" s="404" t="s">
        <v>12</v>
      </c>
      <c r="L96" s="57">
        <v>1</v>
      </c>
      <c r="M96" s="57">
        <f>$AM$26</f>
        <v>0.54</v>
      </c>
      <c r="N96" s="57">
        <v>0</v>
      </c>
      <c r="O96" s="58">
        <v>0</v>
      </c>
      <c r="P96" s="27">
        <v>0</v>
      </c>
      <c r="Q96" s="90">
        <f t="shared" si="25"/>
        <v>1.8</v>
      </c>
      <c r="R96" s="91">
        <f t="shared" si="26"/>
        <v>0</v>
      </c>
      <c r="S96" s="392">
        <f t="shared" si="18"/>
        <v>1.8</v>
      </c>
      <c r="T96" s="91">
        <f t="shared" si="19"/>
        <v>0</v>
      </c>
      <c r="U96" s="90">
        <f t="shared" si="20"/>
        <v>1.8</v>
      </c>
      <c r="V96" s="23">
        <v>1</v>
      </c>
      <c r="W96" s="11">
        <f>V96</f>
        <v>1</v>
      </c>
      <c r="X96" s="11">
        <v>0</v>
      </c>
      <c r="Y96" s="12">
        <v>0</v>
      </c>
      <c r="Z96" s="27">
        <v>0</v>
      </c>
      <c r="AA96" s="23">
        <v>2</v>
      </c>
      <c r="AB96" s="11">
        <f>AA96</f>
        <v>2</v>
      </c>
      <c r="AC96" s="11">
        <v>0</v>
      </c>
      <c r="AD96" s="12">
        <v>0</v>
      </c>
      <c r="AE96" s="30">
        <v>0</v>
      </c>
      <c r="AF96" s="63">
        <f t="shared" si="21"/>
        <v>1.62</v>
      </c>
      <c r="AG96" s="34">
        <f t="shared" si="22"/>
        <v>0.54</v>
      </c>
      <c r="AH96" s="12">
        <f t="shared" si="23"/>
        <v>1.08</v>
      </c>
      <c r="AI96" s="75">
        <f t="shared" si="24"/>
        <v>1.62</v>
      </c>
      <c r="AJ96" s="407">
        <f>(3-M96)*(W96+AB96)</f>
        <v>7.38</v>
      </c>
      <c r="AK96" s="49"/>
    </row>
    <row r="97" spans="1:40" x14ac:dyDescent="0.2">
      <c r="A97" s="9" t="s">
        <v>180</v>
      </c>
      <c r="B97" s="10" t="s">
        <v>14</v>
      </c>
      <c r="C97" s="10" t="s">
        <v>13</v>
      </c>
      <c r="D97" s="10" t="s">
        <v>755</v>
      </c>
      <c r="E97" s="10" t="s">
        <v>28</v>
      </c>
      <c r="F97" s="10" t="s">
        <v>10</v>
      </c>
      <c r="G97" s="10" t="s">
        <v>11</v>
      </c>
      <c r="H97" s="67">
        <v>1</v>
      </c>
      <c r="I97" s="57">
        <f t="shared" si="16"/>
        <v>2.7</v>
      </c>
      <c r="J97" s="57">
        <f t="shared" si="17"/>
        <v>2.7</v>
      </c>
      <c r="K97" s="404" t="s">
        <v>12</v>
      </c>
      <c r="L97" s="57">
        <v>1</v>
      </c>
      <c r="M97" s="57">
        <f>$AM$26</f>
        <v>0.54</v>
      </c>
      <c r="N97" s="57">
        <v>0</v>
      </c>
      <c r="O97" s="58">
        <v>0</v>
      </c>
      <c r="P97" s="27">
        <v>0</v>
      </c>
      <c r="Q97" s="90">
        <f t="shared" si="25"/>
        <v>1.8</v>
      </c>
      <c r="R97" s="91">
        <f t="shared" si="26"/>
        <v>0</v>
      </c>
      <c r="S97" s="392">
        <f t="shared" si="18"/>
        <v>1.8</v>
      </c>
      <c r="T97" s="91">
        <f t="shared" si="19"/>
        <v>0</v>
      </c>
      <c r="U97" s="90">
        <f t="shared" si="20"/>
        <v>1.8</v>
      </c>
      <c r="V97" s="23">
        <v>3</v>
      </c>
      <c r="W97" s="11">
        <f>V97</f>
        <v>3</v>
      </c>
      <c r="X97" s="11">
        <v>0</v>
      </c>
      <c r="Y97" s="12">
        <v>0</v>
      </c>
      <c r="Z97" s="27">
        <v>0</v>
      </c>
      <c r="AA97" s="23">
        <v>2</v>
      </c>
      <c r="AB97" s="11">
        <f>AA97</f>
        <v>2</v>
      </c>
      <c r="AC97" s="11">
        <v>0</v>
      </c>
      <c r="AD97" s="12">
        <v>0</v>
      </c>
      <c r="AE97" s="30">
        <v>0</v>
      </c>
      <c r="AF97" s="63">
        <f t="shared" si="21"/>
        <v>2.7</v>
      </c>
      <c r="AG97" s="34">
        <f t="shared" si="22"/>
        <v>1.62</v>
      </c>
      <c r="AH97" s="12">
        <f t="shared" si="23"/>
        <v>1.08</v>
      </c>
      <c r="AI97" s="75">
        <f t="shared" si="24"/>
        <v>2.7</v>
      </c>
      <c r="AJ97" s="407">
        <f>(3-M97)*(W97+AB97)</f>
        <v>12.3</v>
      </c>
      <c r="AK97" s="49"/>
    </row>
    <row r="98" spans="1:40" x14ac:dyDescent="0.2">
      <c r="A98" s="9" t="s">
        <v>180</v>
      </c>
      <c r="B98" s="10" t="s">
        <v>80</v>
      </c>
      <c r="C98" s="10" t="s">
        <v>27</v>
      </c>
      <c r="D98" s="10" t="s">
        <v>780</v>
      </c>
      <c r="E98" s="10" t="s">
        <v>190</v>
      </c>
      <c r="F98" s="10" t="s">
        <v>191</v>
      </c>
      <c r="G98" s="10" t="s">
        <v>192</v>
      </c>
      <c r="H98" s="67">
        <v>6</v>
      </c>
      <c r="I98" s="57">
        <f t="shared" si="16"/>
        <v>22.5</v>
      </c>
      <c r="J98" s="57">
        <f t="shared" si="17"/>
        <v>22.5</v>
      </c>
      <c r="K98" s="404" t="s">
        <v>18</v>
      </c>
      <c r="L98" s="57">
        <v>1</v>
      </c>
      <c r="M98" s="57">
        <v>13.5</v>
      </c>
      <c r="N98" s="57">
        <v>0</v>
      </c>
      <c r="O98" s="58">
        <v>4.5</v>
      </c>
      <c r="P98" s="27">
        <v>0</v>
      </c>
      <c r="Q98" s="90">
        <f t="shared" si="25"/>
        <v>7.5</v>
      </c>
      <c r="R98" s="91">
        <f t="shared" si="26"/>
        <v>2.5</v>
      </c>
      <c r="S98" s="392">
        <f t="shared" si="18"/>
        <v>7.5</v>
      </c>
      <c r="T98" s="91">
        <f t="shared" si="19"/>
        <v>2.5</v>
      </c>
      <c r="U98" s="90">
        <f t="shared" si="20"/>
        <v>10</v>
      </c>
      <c r="V98" s="23">
        <v>30</v>
      </c>
      <c r="W98" s="11">
        <v>1</v>
      </c>
      <c r="X98" s="11">
        <v>0</v>
      </c>
      <c r="Y98" s="12">
        <v>2</v>
      </c>
      <c r="Z98" s="27">
        <v>0</v>
      </c>
      <c r="AA98" s="23">
        <v>0</v>
      </c>
      <c r="AB98" s="11">
        <v>0</v>
      </c>
      <c r="AC98" s="11">
        <v>0</v>
      </c>
      <c r="AD98" s="12">
        <v>0</v>
      </c>
      <c r="AE98" s="30">
        <v>0</v>
      </c>
      <c r="AF98" s="63">
        <f t="shared" si="21"/>
        <v>22.5</v>
      </c>
      <c r="AG98" s="34">
        <f t="shared" si="22"/>
        <v>22.5</v>
      </c>
      <c r="AH98" s="12">
        <f t="shared" si="23"/>
        <v>0</v>
      </c>
      <c r="AI98" s="75">
        <f t="shared" si="24"/>
        <v>22.5</v>
      </c>
      <c r="AJ98" s="406"/>
      <c r="AK98" s="411"/>
    </row>
    <row r="99" spans="1:40" x14ac:dyDescent="0.2">
      <c r="A99" s="9" t="s">
        <v>180</v>
      </c>
      <c r="B99" s="10" t="s">
        <v>80</v>
      </c>
      <c r="C99" s="10" t="s">
        <v>61</v>
      </c>
      <c r="D99" s="10" t="s">
        <v>780</v>
      </c>
      <c r="E99" s="10" t="s">
        <v>193</v>
      </c>
      <c r="F99" s="10" t="s">
        <v>194</v>
      </c>
      <c r="G99" s="10" t="s">
        <v>195</v>
      </c>
      <c r="H99" s="67">
        <v>6</v>
      </c>
      <c r="I99" s="57">
        <f t="shared" si="16"/>
        <v>27</v>
      </c>
      <c r="J99" s="57">
        <f t="shared" si="17"/>
        <v>27</v>
      </c>
      <c r="K99" s="404" t="s">
        <v>18</v>
      </c>
      <c r="L99" s="57">
        <v>1</v>
      </c>
      <c r="M99" s="57">
        <v>13.5</v>
      </c>
      <c r="N99" s="57">
        <v>0</v>
      </c>
      <c r="O99" s="58">
        <v>4.5</v>
      </c>
      <c r="P99" s="27">
        <v>0</v>
      </c>
      <c r="Q99" s="90">
        <f t="shared" si="25"/>
        <v>7.5</v>
      </c>
      <c r="R99" s="91">
        <f t="shared" si="26"/>
        <v>2.5</v>
      </c>
      <c r="S99" s="392">
        <f t="shared" si="18"/>
        <v>7.5</v>
      </c>
      <c r="T99" s="91">
        <f t="shared" si="19"/>
        <v>2.5</v>
      </c>
      <c r="U99" s="90">
        <f t="shared" si="20"/>
        <v>10</v>
      </c>
      <c r="V99" s="23">
        <v>0</v>
      </c>
      <c r="W99" s="11">
        <v>0</v>
      </c>
      <c r="X99" s="11">
        <v>0</v>
      </c>
      <c r="Y99" s="12">
        <v>0</v>
      </c>
      <c r="Z99" s="27">
        <v>0</v>
      </c>
      <c r="AA99" s="23">
        <v>27</v>
      </c>
      <c r="AB99" s="11">
        <v>1</v>
      </c>
      <c r="AC99" s="11">
        <v>0</v>
      </c>
      <c r="AD99" s="12">
        <v>3</v>
      </c>
      <c r="AE99" s="30">
        <v>0</v>
      </c>
      <c r="AF99" s="63">
        <f t="shared" si="21"/>
        <v>27</v>
      </c>
      <c r="AG99" s="34">
        <f t="shared" si="22"/>
        <v>0</v>
      </c>
      <c r="AH99" s="12">
        <f t="shared" si="23"/>
        <v>27</v>
      </c>
      <c r="AI99" s="75">
        <f t="shared" si="24"/>
        <v>27</v>
      </c>
      <c r="AJ99" s="406"/>
      <c r="AK99" s="411"/>
    </row>
    <row r="100" spans="1:40" x14ac:dyDescent="0.2">
      <c r="A100" s="9" t="s">
        <v>180</v>
      </c>
      <c r="B100" s="10" t="s">
        <v>80</v>
      </c>
      <c r="C100" s="10" t="s">
        <v>61</v>
      </c>
      <c r="D100" s="10" t="s">
        <v>780</v>
      </c>
      <c r="E100" s="10" t="s">
        <v>196</v>
      </c>
      <c r="F100" s="10" t="s">
        <v>197</v>
      </c>
      <c r="G100" s="10" t="s">
        <v>198</v>
      </c>
      <c r="H100" s="67">
        <v>6</v>
      </c>
      <c r="I100" s="57">
        <f t="shared" si="16"/>
        <v>27</v>
      </c>
      <c r="J100" s="57">
        <f t="shared" si="17"/>
        <v>27</v>
      </c>
      <c r="K100" s="404" t="s">
        <v>18</v>
      </c>
      <c r="L100" s="57">
        <v>1</v>
      </c>
      <c r="M100" s="57">
        <v>13.5</v>
      </c>
      <c r="N100" s="57">
        <v>0</v>
      </c>
      <c r="O100" s="58">
        <v>4.5</v>
      </c>
      <c r="P100" s="27">
        <v>0</v>
      </c>
      <c r="Q100" s="90">
        <f t="shared" si="25"/>
        <v>7.5</v>
      </c>
      <c r="R100" s="91">
        <f t="shared" si="26"/>
        <v>2.5</v>
      </c>
      <c r="S100" s="392">
        <f t="shared" si="18"/>
        <v>7.5</v>
      </c>
      <c r="T100" s="91">
        <f t="shared" si="19"/>
        <v>2.5</v>
      </c>
      <c r="U100" s="90">
        <f t="shared" si="20"/>
        <v>10</v>
      </c>
      <c r="V100" s="23">
        <v>0</v>
      </c>
      <c r="W100" s="11">
        <v>0</v>
      </c>
      <c r="X100" s="11">
        <v>0</v>
      </c>
      <c r="Y100" s="12">
        <v>0</v>
      </c>
      <c r="Z100" s="27">
        <v>0</v>
      </c>
      <c r="AA100" s="23">
        <v>45</v>
      </c>
      <c r="AB100" s="11">
        <v>1</v>
      </c>
      <c r="AC100" s="11">
        <v>0</v>
      </c>
      <c r="AD100" s="12">
        <v>3</v>
      </c>
      <c r="AE100" s="30">
        <v>0</v>
      </c>
      <c r="AF100" s="63">
        <f t="shared" si="21"/>
        <v>27</v>
      </c>
      <c r="AG100" s="34">
        <f t="shared" si="22"/>
        <v>0</v>
      </c>
      <c r="AH100" s="12">
        <f t="shared" si="23"/>
        <v>27</v>
      </c>
      <c r="AI100" s="75">
        <f t="shared" si="24"/>
        <v>27</v>
      </c>
      <c r="AJ100" s="406"/>
      <c r="AK100" s="411"/>
    </row>
    <row r="101" spans="1:40" x14ac:dyDescent="0.2">
      <c r="A101" s="9" t="s">
        <v>180</v>
      </c>
      <c r="B101" s="10" t="s">
        <v>80</v>
      </c>
      <c r="C101" s="10" t="s">
        <v>43</v>
      </c>
      <c r="D101" s="10" t="s">
        <v>780</v>
      </c>
      <c r="E101" s="10" t="s">
        <v>199</v>
      </c>
      <c r="F101" s="10" t="s">
        <v>200</v>
      </c>
      <c r="G101" s="10" t="s">
        <v>201</v>
      </c>
      <c r="H101" s="67">
        <v>6</v>
      </c>
      <c r="I101" s="57">
        <f t="shared" si="16"/>
        <v>36</v>
      </c>
      <c r="J101" s="57">
        <f t="shared" si="17"/>
        <v>36</v>
      </c>
      <c r="K101" s="404" t="s">
        <v>18</v>
      </c>
      <c r="L101" s="57">
        <v>1</v>
      </c>
      <c r="M101" s="57">
        <v>9</v>
      </c>
      <c r="N101" s="57">
        <v>0</v>
      </c>
      <c r="O101" s="58">
        <v>9</v>
      </c>
      <c r="P101" s="27">
        <v>0</v>
      </c>
      <c r="Q101" s="90">
        <f t="shared" si="25"/>
        <v>5</v>
      </c>
      <c r="R101" s="91">
        <f t="shared" si="26"/>
        <v>5</v>
      </c>
      <c r="S101" s="392">
        <f t="shared" si="18"/>
        <v>5</v>
      </c>
      <c r="T101" s="91">
        <f t="shared" si="19"/>
        <v>5</v>
      </c>
      <c r="U101" s="90">
        <f t="shared" si="20"/>
        <v>10</v>
      </c>
      <c r="V101" s="23">
        <v>0</v>
      </c>
      <c r="W101" s="11">
        <v>0</v>
      </c>
      <c r="X101" s="11">
        <v>0</v>
      </c>
      <c r="Y101" s="12">
        <v>0</v>
      </c>
      <c r="Z101" s="27">
        <v>0</v>
      </c>
      <c r="AA101" s="23">
        <v>24</v>
      </c>
      <c r="AB101" s="11">
        <v>2</v>
      </c>
      <c r="AC101" s="11">
        <v>0</v>
      </c>
      <c r="AD101" s="12">
        <v>2</v>
      </c>
      <c r="AE101" s="30">
        <v>0</v>
      </c>
      <c r="AF101" s="63">
        <f t="shared" si="21"/>
        <v>36</v>
      </c>
      <c r="AG101" s="34">
        <f t="shared" si="22"/>
        <v>0</v>
      </c>
      <c r="AH101" s="12">
        <f t="shared" si="23"/>
        <v>36</v>
      </c>
      <c r="AI101" s="75">
        <f t="shared" si="24"/>
        <v>36</v>
      </c>
      <c r="AJ101" s="406"/>
      <c r="AK101" s="411"/>
    </row>
    <row r="102" spans="1:40" x14ac:dyDescent="0.2">
      <c r="A102" s="9" t="s">
        <v>180</v>
      </c>
      <c r="B102" s="10" t="s">
        <v>80</v>
      </c>
      <c r="C102" s="10" t="s">
        <v>43</v>
      </c>
      <c r="D102" s="10" t="s">
        <v>780</v>
      </c>
      <c r="E102" s="10" t="s">
        <v>202</v>
      </c>
      <c r="F102" s="10" t="s">
        <v>203</v>
      </c>
      <c r="G102" s="10" t="s">
        <v>204</v>
      </c>
      <c r="H102" s="67">
        <v>6</v>
      </c>
      <c r="I102" s="57">
        <f t="shared" si="16"/>
        <v>22.5</v>
      </c>
      <c r="J102" s="57">
        <f t="shared" si="17"/>
        <v>22.5</v>
      </c>
      <c r="K102" s="404" t="s">
        <v>18</v>
      </c>
      <c r="L102" s="57">
        <v>1</v>
      </c>
      <c r="M102" s="57">
        <v>13.5</v>
      </c>
      <c r="N102" s="57">
        <v>0</v>
      </c>
      <c r="O102" s="58">
        <v>4.5</v>
      </c>
      <c r="P102" s="27">
        <v>0</v>
      </c>
      <c r="Q102" s="90">
        <f t="shared" si="25"/>
        <v>7.5</v>
      </c>
      <c r="R102" s="91">
        <f t="shared" si="26"/>
        <v>2.5</v>
      </c>
      <c r="S102" s="392">
        <f t="shared" si="18"/>
        <v>7.5</v>
      </c>
      <c r="T102" s="91">
        <f t="shared" si="19"/>
        <v>2.5</v>
      </c>
      <c r="U102" s="90">
        <f t="shared" si="20"/>
        <v>10</v>
      </c>
      <c r="V102" s="23">
        <v>0</v>
      </c>
      <c r="W102" s="11">
        <v>0</v>
      </c>
      <c r="X102" s="11">
        <v>0</v>
      </c>
      <c r="Y102" s="12">
        <v>0</v>
      </c>
      <c r="Z102" s="27">
        <v>0</v>
      </c>
      <c r="AA102" s="23">
        <v>24</v>
      </c>
      <c r="AB102" s="11">
        <v>1</v>
      </c>
      <c r="AC102" s="11">
        <v>0</v>
      </c>
      <c r="AD102" s="12">
        <v>2</v>
      </c>
      <c r="AE102" s="30">
        <v>0</v>
      </c>
      <c r="AF102" s="63">
        <f t="shared" si="21"/>
        <v>22.5</v>
      </c>
      <c r="AG102" s="34">
        <f t="shared" si="22"/>
        <v>0</v>
      </c>
      <c r="AH102" s="12">
        <f t="shared" si="23"/>
        <v>22.5</v>
      </c>
      <c r="AI102" s="75">
        <f t="shared" si="24"/>
        <v>22.5</v>
      </c>
      <c r="AJ102" s="406"/>
      <c r="AK102" s="411"/>
    </row>
    <row r="103" spans="1:40" x14ac:dyDescent="0.2">
      <c r="A103" s="9" t="s">
        <v>180</v>
      </c>
      <c r="B103" s="10" t="s">
        <v>80</v>
      </c>
      <c r="C103" s="10" t="s">
        <v>43</v>
      </c>
      <c r="D103" s="10" t="s">
        <v>780</v>
      </c>
      <c r="E103" s="10" t="s">
        <v>205</v>
      </c>
      <c r="F103" s="10" t="s">
        <v>206</v>
      </c>
      <c r="G103" s="10" t="s">
        <v>207</v>
      </c>
      <c r="H103" s="67">
        <v>6</v>
      </c>
      <c r="I103" s="57">
        <f t="shared" si="16"/>
        <v>22.5</v>
      </c>
      <c r="J103" s="57">
        <f t="shared" si="17"/>
        <v>22.5</v>
      </c>
      <c r="K103" s="404" t="s">
        <v>18</v>
      </c>
      <c r="L103" s="57">
        <v>1</v>
      </c>
      <c r="M103" s="57">
        <v>13.5</v>
      </c>
      <c r="N103" s="57">
        <v>0</v>
      </c>
      <c r="O103" s="58">
        <v>4.5</v>
      </c>
      <c r="P103" s="27">
        <v>0</v>
      </c>
      <c r="Q103" s="90">
        <f t="shared" si="25"/>
        <v>7.5</v>
      </c>
      <c r="R103" s="91">
        <f t="shared" si="26"/>
        <v>2.5</v>
      </c>
      <c r="S103" s="392">
        <f t="shared" si="18"/>
        <v>7.5</v>
      </c>
      <c r="T103" s="91">
        <f t="shared" si="19"/>
        <v>2.5</v>
      </c>
      <c r="U103" s="90">
        <f t="shared" si="20"/>
        <v>10</v>
      </c>
      <c r="V103" s="23">
        <v>0</v>
      </c>
      <c r="W103" s="11">
        <v>0</v>
      </c>
      <c r="X103" s="11">
        <v>0</v>
      </c>
      <c r="Y103" s="12">
        <v>0</v>
      </c>
      <c r="Z103" s="27">
        <v>0</v>
      </c>
      <c r="AA103" s="23">
        <v>24</v>
      </c>
      <c r="AB103" s="11">
        <v>1</v>
      </c>
      <c r="AC103" s="11">
        <v>0</v>
      </c>
      <c r="AD103" s="12">
        <v>2</v>
      </c>
      <c r="AE103" s="30">
        <v>0</v>
      </c>
      <c r="AF103" s="63">
        <f t="shared" si="21"/>
        <v>22.5</v>
      </c>
      <c r="AG103" s="34">
        <f t="shared" si="22"/>
        <v>0</v>
      </c>
      <c r="AH103" s="12">
        <f t="shared" si="23"/>
        <v>22.5</v>
      </c>
      <c r="AI103" s="75">
        <f t="shared" si="24"/>
        <v>22.5</v>
      </c>
      <c r="AJ103" s="406"/>
      <c r="AK103" s="411"/>
    </row>
    <row r="104" spans="1:40" x14ac:dyDescent="0.2">
      <c r="A104" s="9" t="s">
        <v>180</v>
      </c>
      <c r="B104" s="10" t="s">
        <v>80</v>
      </c>
      <c r="C104" s="10" t="s">
        <v>27</v>
      </c>
      <c r="D104" s="10" t="s">
        <v>780</v>
      </c>
      <c r="E104" s="10" t="s">
        <v>208</v>
      </c>
      <c r="F104" s="10" t="s">
        <v>209</v>
      </c>
      <c r="G104" s="10" t="s">
        <v>210</v>
      </c>
      <c r="H104" s="67">
        <v>6</v>
      </c>
      <c r="I104" s="57">
        <f t="shared" si="16"/>
        <v>27</v>
      </c>
      <c r="J104" s="57">
        <f t="shared" si="17"/>
        <v>27</v>
      </c>
      <c r="K104" s="404" t="s">
        <v>18</v>
      </c>
      <c r="L104" s="57">
        <v>1</v>
      </c>
      <c r="M104" s="57">
        <v>13.5</v>
      </c>
      <c r="N104" s="57">
        <v>0</v>
      </c>
      <c r="O104" s="58">
        <v>4.5</v>
      </c>
      <c r="P104" s="27">
        <v>0</v>
      </c>
      <c r="Q104" s="90">
        <f t="shared" si="25"/>
        <v>7.5</v>
      </c>
      <c r="R104" s="91">
        <f t="shared" si="26"/>
        <v>2.5</v>
      </c>
      <c r="S104" s="392">
        <f t="shared" si="18"/>
        <v>7.5</v>
      </c>
      <c r="T104" s="91">
        <f t="shared" si="19"/>
        <v>2.5</v>
      </c>
      <c r="U104" s="90">
        <f t="shared" si="20"/>
        <v>10</v>
      </c>
      <c r="V104" s="23">
        <v>36</v>
      </c>
      <c r="W104" s="11">
        <v>1</v>
      </c>
      <c r="X104" s="11">
        <v>0</v>
      </c>
      <c r="Y104" s="12">
        <v>3</v>
      </c>
      <c r="Z104" s="27">
        <v>0</v>
      </c>
      <c r="AA104" s="23">
        <v>0</v>
      </c>
      <c r="AB104" s="11">
        <v>0</v>
      </c>
      <c r="AC104" s="11">
        <v>0</v>
      </c>
      <c r="AD104" s="12">
        <v>0</v>
      </c>
      <c r="AE104" s="30">
        <v>0</v>
      </c>
      <c r="AF104" s="63">
        <f t="shared" si="21"/>
        <v>27</v>
      </c>
      <c r="AG104" s="34">
        <f t="shared" si="22"/>
        <v>27</v>
      </c>
      <c r="AH104" s="12">
        <f t="shared" si="23"/>
        <v>0</v>
      </c>
      <c r="AI104" s="75">
        <f t="shared" si="24"/>
        <v>27</v>
      </c>
      <c r="AJ104" s="406"/>
      <c r="AK104" s="411"/>
    </row>
    <row r="105" spans="1:40" x14ac:dyDescent="0.2">
      <c r="A105" s="9" t="s">
        <v>180</v>
      </c>
      <c r="B105" s="10" t="s">
        <v>80</v>
      </c>
      <c r="C105" s="10" t="s">
        <v>43</v>
      </c>
      <c r="D105" s="10" t="s">
        <v>780</v>
      </c>
      <c r="E105" s="10" t="s">
        <v>211</v>
      </c>
      <c r="F105" s="10" t="s">
        <v>212</v>
      </c>
      <c r="G105" s="10" t="s">
        <v>213</v>
      </c>
      <c r="H105" s="67">
        <v>6</v>
      </c>
      <c r="I105" s="57">
        <f t="shared" si="16"/>
        <v>27</v>
      </c>
      <c r="J105" s="57">
        <f t="shared" si="17"/>
        <v>27</v>
      </c>
      <c r="K105" s="404" t="s">
        <v>18</v>
      </c>
      <c r="L105" s="57">
        <v>1</v>
      </c>
      <c r="M105" s="57">
        <v>13.5</v>
      </c>
      <c r="N105" s="57">
        <v>0</v>
      </c>
      <c r="O105" s="58">
        <v>4.5</v>
      </c>
      <c r="P105" s="27">
        <v>0</v>
      </c>
      <c r="Q105" s="90">
        <f t="shared" si="25"/>
        <v>7.5</v>
      </c>
      <c r="R105" s="91">
        <f t="shared" si="26"/>
        <v>2.5</v>
      </c>
      <c r="S105" s="392">
        <f t="shared" si="18"/>
        <v>7.5</v>
      </c>
      <c r="T105" s="91">
        <f t="shared" si="19"/>
        <v>2.5</v>
      </c>
      <c r="U105" s="90">
        <f t="shared" si="20"/>
        <v>10</v>
      </c>
      <c r="V105" s="23">
        <v>0</v>
      </c>
      <c r="W105" s="11">
        <v>0</v>
      </c>
      <c r="X105" s="11">
        <v>0</v>
      </c>
      <c r="Y105" s="12">
        <v>0</v>
      </c>
      <c r="Z105" s="27">
        <v>0</v>
      </c>
      <c r="AA105" s="23">
        <v>36</v>
      </c>
      <c r="AB105" s="11">
        <v>1</v>
      </c>
      <c r="AC105" s="11">
        <v>0</v>
      </c>
      <c r="AD105" s="12">
        <v>3</v>
      </c>
      <c r="AE105" s="30">
        <v>0</v>
      </c>
      <c r="AF105" s="63">
        <f t="shared" si="21"/>
        <v>27</v>
      </c>
      <c r="AG105" s="34">
        <f t="shared" si="22"/>
        <v>0</v>
      </c>
      <c r="AH105" s="12">
        <f t="shared" si="23"/>
        <v>27</v>
      </c>
      <c r="AI105" s="75">
        <f t="shared" si="24"/>
        <v>27</v>
      </c>
      <c r="AJ105" s="406"/>
      <c r="AK105" s="411"/>
    </row>
    <row r="106" spans="1:40" x14ac:dyDescent="0.2">
      <c r="A106" s="9" t="s">
        <v>180</v>
      </c>
      <c r="B106" s="10" t="s">
        <v>80</v>
      </c>
      <c r="C106" s="10" t="s">
        <v>43</v>
      </c>
      <c r="D106" s="10" t="s">
        <v>780</v>
      </c>
      <c r="E106" s="10" t="s">
        <v>214</v>
      </c>
      <c r="F106" s="10" t="s">
        <v>215</v>
      </c>
      <c r="G106" s="10" t="s">
        <v>216</v>
      </c>
      <c r="H106" s="67">
        <v>6</v>
      </c>
      <c r="I106" s="57">
        <f t="shared" si="16"/>
        <v>31.5</v>
      </c>
      <c r="J106" s="57">
        <f t="shared" si="17"/>
        <v>31.5</v>
      </c>
      <c r="K106" s="404" t="s">
        <v>18</v>
      </c>
      <c r="L106" s="57">
        <v>1</v>
      </c>
      <c r="M106" s="57">
        <v>13.5</v>
      </c>
      <c r="N106" s="57">
        <v>0</v>
      </c>
      <c r="O106" s="58">
        <v>4.5</v>
      </c>
      <c r="P106" s="27">
        <v>0</v>
      </c>
      <c r="Q106" s="90">
        <f t="shared" si="25"/>
        <v>7.5</v>
      </c>
      <c r="R106" s="91">
        <f t="shared" si="26"/>
        <v>2.5</v>
      </c>
      <c r="S106" s="392">
        <f t="shared" si="18"/>
        <v>7.5</v>
      </c>
      <c r="T106" s="91">
        <f t="shared" si="19"/>
        <v>2.5</v>
      </c>
      <c r="U106" s="90">
        <f t="shared" si="20"/>
        <v>10</v>
      </c>
      <c r="V106" s="23">
        <v>0</v>
      </c>
      <c r="W106" s="11">
        <v>0</v>
      </c>
      <c r="X106" s="11">
        <v>0</v>
      </c>
      <c r="Y106" s="12">
        <v>0</v>
      </c>
      <c r="Z106" s="27">
        <v>0</v>
      </c>
      <c r="AA106" s="23">
        <v>36</v>
      </c>
      <c r="AB106" s="11">
        <v>1</v>
      </c>
      <c r="AC106" s="11">
        <v>0</v>
      </c>
      <c r="AD106" s="12">
        <v>4</v>
      </c>
      <c r="AE106" s="30">
        <v>0</v>
      </c>
      <c r="AF106" s="63">
        <f t="shared" si="21"/>
        <v>31.5</v>
      </c>
      <c r="AG106" s="34">
        <f t="shared" si="22"/>
        <v>0</v>
      </c>
      <c r="AH106" s="12">
        <f t="shared" si="23"/>
        <v>31.5</v>
      </c>
      <c r="AI106" s="75">
        <f t="shared" si="24"/>
        <v>31.5</v>
      </c>
      <c r="AJ106" s="406"/>
      <c r="AK106" s="411"/>
      <c r="AM106" s="87"/>
      <c r="AN106" s="87"/>
    </row>
    <row r="107" spans="1:40" x14ac:dyDescent="0.2">
      <c r="A107" s="9" t="s">
        <v>180</v>
      </c>
      <c r="B107" s="10" t="s">
        <v>80</v>
      </c>
      <c r="C107" s="10" t="s">
        <v>13</v>
      </c>
      <c r="D107" s="10" t="s">
        <v>755</v>
      </c>
      <c r="E107" s="10" t="s">
        <v>217</v>
      </c>
      <c r="F107" s="10" t="s">
        <v>10</v>
      </c>
      <c r="G107" s="10" t="s">
        <v>11</v>
      </c>
      <c r="H107" s="67">
        <v>1</v>
      </c>
      <c r="I107" s="57">
        <f t="shared" si="16"/>
        <v>5.4</v>
      </c>
      <c r="J107" s="57">
        <f t="shared" si="17"/>
        <v>5.4</v>
      </c>
      <c r="K107" s="404" t="s">
        <v>12</v>
      </c>
      <c r="L107" s="57">
        <v>1</v>
      </c>
      <c r="M107" s="57">
        <f>$AM$26</f>
        <v>0.54</v>
      </c>
      <c r="N107" s="57">
        <v>0</v>
      </c>
      <c r="O107" s="58">
        <v>0</v>
      </c>
      <c r="P107" s="27">
        <v>0</v>
      </c>
      <c r="Q107" s="90">
        <f t="shared" si="25"/>
        <v>1.8</v>
      </c>
      <c r="R107" s="91">
        <f t="shared" si="26"/>
        <v>0</v>
      </c>
      <c r="S107" s="392">
        <f t="shared" si="18"/>
        <v>1.8</v>
      </c>
      <c r="T107" s="91">
        <f t="shared" si="19"/>
        <v>0</v>
      </c>
      <c r="U107" s="90">
        <f t="shared" si="20"/>
        <v>1.8</v>
      </c>
      <c r="V107" s="23">
        <v>4</v>
      </c>
      <c r="W107" s="11">
        <f>V107</f>
        <v>4</v>
      </c>
      <c r="X107" s="11">
        <v>0</v>
      </c>
      <c r="Y107" s="12">
        <v>0</v>
      </c>
      <c r="Z107" s="27">
        <v>0</v>
      </c>
      <c r="AA107" s="23">
        <v>6</v>
      </c>
      <c r="AB107" s="11">
        <f>AA107</f>
        <v>6</v>
      </c>
      <c r="AC107" s="11">
        <v>0</v>
      </c>
      <c r="AD107" s="12">
        <v>0</v>
      </c>
      <c r="AE107" s="30">
        <v>0</v>
      </c>
      <c r="AF107" s="63">
        <f t="shared" si="21"/>
        <v>5.4</v>
      </c>
      <c r="AG107" s="34">
        <f t="shared" si="22"/>
        <v>2.16</v>
      </c>
      <c r="AH107" s="12">
        <f t="shared" si="23"/>
        <v>3.24</v>
      </c>
      <c r="AI107" s="75">
        <f t="shared" si="24"/>
        <v>5.4</v>
      </c>
      <c r="AJ107" s="407">
        <f>(3-M107)*(W107+AB107)</f>
        <v>24.6</v>
      </c>
      <c r="AK107" s="49"/>
      <c r="AM107" s="87"/>
      <c r="AN107" s="87"/>
    </row>
    <row r="108" spans="1:40" x14ac:dyDescent="0.2">
      <c r="A108" s="9" t="s">
        <v>180</v>
      </c>
      <c r="B108" s="10" t="s">
        <v>85</v>
      </c>
      <c r="C108" s="10" t="s">
        <v>61</v>
      </c>
      <c r="D108" s="10" t="s">
        <v>780</v>
      </c>
      <c r="E108" s="10" t="s">
        <v>218</v>
      </c>
      <c r="F108" s="10" t="s">
        <v>219</v>
      </c>
      <c r="G108" s="10" t="s">
        <v>220</v>
      </c>
      <c r="H108" s="67">
        <v>6</v>
      </c>
      <c r="I108" s="57">
        <f t="shared" si="16"/>
        <v>40.5</v>
      </c>
      <c r="J108" s="57">
        <f t="shared" si="17"/>
        <v>40.5</v>
      </c>
      <c r="K108" s="404" t="s">
        <v>18</v>
      </c>
      <c r="L108" s="57">
        <v>1</v>
      </c>
      <c r="M108" s="57">
        <v>13.5</v>
      </c>
      <c r="N108" s="57">
        <v>0</v>
      </c>
      <c r="O108" s="58">
        <v>4.5</v>
      </c>
      <c r="P108" s="27">
        <v>0</v>
      </c>
      <c r="Q108" s="90">
        <f t="shared" si="25"/>
        <v>7.5</v>
      </c>
      <c r="R108" s="91">
        <f t="shared" si="26"/>
        <v>2.5</v>
      </c>
      <c r="S108" s="392">
        <f t="shared" si="18"/>
        <v>7.5</v>
      </c>
      <c r="T108" s="91">
        <f t="shared" si="19"/>
        <v>2.5</v>
      </c>
      <c r="U108" s="90">
        <f t="shared" si="20"/>
        <v>10</v>
      </c>
      <c r="V108" s="23">
        <v>0</v>
      </c>
      <c r="W108" s="11">
        <v>0</v>
      </c>
      <c r="X108" s="11">
        <v>0</v>
      </c>
      <c r="Y108" s="12">
        <v>0</v>
      </c>
      <c r="Z108" s="27">
        <v>0</v>
      </c>
      <c r="AA108" s="23">
        <v>54</v>
      </c>
      <c r="AB108" s="11">
        <v>1</v>
      </c>
      <c r="AC108" s="11">
        <v>0</v>
      </c>
      <c r="AD108" s="12">
        <v>6</v>
      </c>
      <c r="AE108" s="30">
        <v>0</v>
      </c>
      <c r="AF108" s="63">
        <f t="shared" si="21"/>
        <v>40.5</v>
      </c>
      <c r="AG108" s="34">
        <f t="shared" si="22"/>
        <v>0</v>
      </c>
      <c r="AH108" s="12">
        <f t="shared" si="23"/>
        <v>40.5</v>
      </c>
      <c r="AI108" s="75">
        <f t="shared" si="24"/>
        <v>40.5</v>
      </c>
      <c r="AJ108" s="406"/>
      <c r="AK108" s="411"/>
      <c r="AM108" s="87"/>
      <c r="AN108" s="87"/>
    </row>
    <row r="109" spans="1:40" x14ac:dyDescent="0.2">
      <c r="A109" s="9" t="s">
        <v>180</v>
      </c>
      <c r="B109" s="10" t="s">
        <v>85</v>
      </c>
      <c r="C109" s="10" t="s">
        <v>13</v>
      </c>
      <c r="D109" s="10" t="s">
        <v>755</v>
      </c>
      <c r="E109" s="10" t="s">
        <v>147</v>
      </c>
      <c r="F109" s="10" t="s">
        <v>10</v>
      </c>
      <c r="G109" s="10" t="s">
        <v>11</v>
      </c>
      <c r="H109" s="67">
        <v>1</v>
      </c>
      <c r="I109" s="57">
        <f t="shared" si="16"/>
        <v>2.16</v>
      </c>
      <c r="J109" s="57">
        <f t="shared" si="17"/>
        <v>2.16</v>
      </c>
      <c r="K109" s="404" t="s">
        <v>12</v>
      </c>
      <c r="L109" s="57">
        <v>1</v>
      </c>
      <c r="M109" s="57">
        <f>$AM$26</f>
        <v>0.54</v>
      </c>
      <c r="N109" s="57">
        <v>0</v>
      </c>
      <c r="O109" s="58">
        <v>0</v>
      </c>
      <c r="P109" s="27">
        <v>0</v>
      </c>
      <c r="Q109" s="90">
        <f t="shared" si="25"/>
        <v>1.8</v>
      </c>
      <c r="R109" s="91">
        <f t="shared" si="26"/>
        <v>0</v>
      </c>
      <c r="S109" s="392">
        <f t="shared" si="18"/>
        <v>1.8</v>
      </c>
      <c r="T109" s="91">
        <f t="shared" si="19"/>
        <v>0</v>
      </c>
      <c r="U109" s="90">
        <f t="shared" si="20"/>
        <v>1.8</v>
      </c>
      <c r="V109" s="23">
        <v>2</v>
      </c>
      <c r="W109" s="11">
        <f>V109</f>
        <v>2</v>
      </c>
      <c r="X109" s="11">
        <v>0</v>
      </c>
      <c r="Y109" s="12">
        <v>0</v>
      </c>
      <c r="Z109" s="27">
        <v>0</v>
      </c>
      <c r="AA109" s="23">
        <v>2</v>
      </c>
      <c r="AB109" s="11">
        <f>AA109</f>
        <v>2</v>
      </c>
      <c r="AC109" s="11">
        <v>0</v>
      </c>
      <c r="AD109" s="12">
        <v>0</v>
      </c>
      <c r="AE109" s="30">
        <v>0</v>
      </c>
      <c r="AF109" s="63">
        <f t="shared" si="21"/>
        <v>2.16</v>
      </c>
      <c r="AG109" s="34">
        <f t="shared" si="22"/>
        <v>1.08</v>
      </c>
      <c r="AH109" s="12">
        <f t="shared" si="23"/>
        <v>1.08</v>
      </c>
      <c r="AI109" s="75">
        <f t="shared" si="24"/>
        <v>2.16</v>
      </c>
      <c r="AJ109" s="407">
        <f>(3-M109)*(W109+AB109)</f>
        <v>9.84</v>
      </c>
      <c r="AK109" s="49"/>
    </row>
    <row r="110" spans="1:40" x14ac:dyDescent="0.2">
      <c r="A110" s="9" t="s">
        <v>180</v>
      </c>
      <c r="B110" s="10" t="s">
        <v>80</v>
      </c>
      <c r="C110" s="10" t="s">
        <v>103</v>
      </c>
      <c r="D110" s="10" t="s">
        <v>781</v>
      </c>
      <c r="E110" s="10" t="s">
        <v>221</v>
      </c>
      <c r="F110" s="10" t="s">
        <v>222</v>
      </c>
      <c r="G110" s="10" t="s">
        <v>223</v>
      </c>
      <c r="H110" s="67">
        <v>6</v>
      </c>
      <c r="I110" s="57">
        <f t="shared" si="16"/>
        <v>18</v>
      </c>
      <c r="J110" s="57">
        <f t="shared" si="17"/>
        <v>18</v>
      </c>
      <c r="K110" s="404" t="s">
        <v>102</v>
      </c>
      <c r="L110" s="57">
        <v>1</v>
      </c>
      <c r="M110" s="57">
        <f t="shared" ref="M110:M115" si="29">(9+$AM$29)*L110</f>
        <v>13.5</v>
      </c>
      <c r="N110" s="57">
        <v>0</v>
      </c>
      <c r="O110" s="58">
        <v>4.5</v>
      </c>
      <c r="P110" s="27">
        <v>0</v>
      </c>
      <c r="Q110" s="90">
        <f t="shared" si="25"/>
        <v>7.5</v>
      </c>
      <c r="R110" s="91">
        <f t="shared" si="26"/>
        <v>2.5</v>
      </c>
      <c r="S110" s="392">
        <f t="shared" si="18"/>
        <v>7.5</v>
      </c>
      <c r="T110" s="91">
        <f t="shared" si="19"/>
        <v>2.5</v>
      </c>
      <c r="U110" s="90">
        <f t="shared" si="20"/>
        <v>10</v>
      </c>
      <c r="V110" s="23">
        <v>16</v>
      </c>
      <c r="W110" s="11">
        <v>1</v>
      </c>
      <c r="X110" s="11">
        <v>0</v>
      </c>
      <c r="Y110" s="12">
        <v>1</v>
      </c>
      <c r="Z110" s="27">
        <v>0</v>
      </c>
      <c r="AA110" s="23">
        <v>0</v>
      </c>
      <c r="AB110" s="11">
        <v>0</v>
      </c>
      <c r="AC110" s="11">
        <v>0</v>
      </c>
      <c r="AD110" s="12">
        <v>0</v>
      </c>
      <c r="AE110" s="30">
        <v>0</v>
      </c>
      <c r="AF110" s="63">
        <f t="shared" si="21"/>
        <v>18</v>
      </c>
      <c r="AG110" s="34">
        <f t="shared" si="22"/>
        <v>18</v>
      </c>
      <c r="AH110" s="12">
        <f t="shared" si="23"/>
        <v>0</v>
      </c>
      <c r="AI110" s="75">
        <f t="shared" si="24"/>
        <v>18</v>
      </c>
      <c r="AJ110" s="406"/>
      <c r="AK110" s="411"/>
    </row>
    <row r="111" spans="1:40" x14ac:dyDescent="0.2">
      <c r="A111" s="9" t="s">
        <v>180</v>
      </c>
      <c r="B111" s="10" t="s">
        <v>80</v>
      </c>
      <c r="C111" s="10" t="s">
        <v>103</v>
      </c>
      <c r="D111" s="10" t="s">
        <v>781</v>
      </c>
      <c r="E111" s="10" t="s">
        <v>224</v>
      </c>
      <c r="F111" s="10" t="s">
        <v>225</v>
      </c>
      <c r="G111" s="10" t="s">
        <v>226</v>
      </c>
      <c r="H111" s="67">
        <v>6</v>
      </c>
      <c r="I111" s="57">
        <f t="shared" si="16"/>
        <v>18</v>
      </c>
      <c r="J111" s="57">
        <f t="shared" si="17"/>
        <v>18</v>
      </c>
      <c r="K111" s="404" t="s">
        <v>102</v>
      </c>
      <c r="L111" s="57">
        <v>1</v>
      </c>
      <c r="M111" s="57">
        <f t="shared" si="29"/>
        <v>13.5</v>
      </c>
      <c r="N111" s="57">
        <v>0</v>
      </c>
      <c r="O111" s="58">
        <v>4.5</v>
      </c>
      <c r="P111" s="27">
        <v>0</v>
      </c>
      <c r="Q111" s="90">
        <f t="shared" si="25"/>
        <v>7.5</v>
      </c>
      <c r="R111" s="91">
        <f t="shared" si="26"/>
        <v>2.5</v>
      </c>
      <c r="S111" s="392">
        <f t="shared" si="18"/>
        <v>7.5</v>
      </c>
      <c r="T111" s="91">
        <f t="shared" si="19"/>
        <v>2.5</v>
      </c>
      <c r="U111" s="90">
        <f t="shared" si="20"/>
        <v>10</v>
      </c>
      <c r="V111" s="23">
        <v>20</v>
      </c>
      <c r="W111" s="11">
        <v>1</v>
      </c>
      <c r="X111" s="11">
        <v>0</v>
      </c>
      <c r="Y111" s="12">
        <v>1</v>
      </c>
      <c r="Z111" s="27">
        <v>0</v>
      </c>
      <c r="AA111" s="23">
        <v>0</v>
      </c>
      <c r="AB111" s="11">
        <v>0</v>
      </c>
      <c r="AC111" s="11">
        <v>0</v>
      </c>
      <c r="AD111" s="12">
        <v>0</v>
      </c>
      <c r="AE111" s="30">
        <v>0</v>
      </c>
      <c r="AF111" s="63">
        <f t="shared" si="21"/>
        <v>18</v>
      </c>
      <c r="AG111" s="34">
        <f t="shared" si="22"/>
        <v>18</v>
      </c>
      <c r="AH111" s="12">
        <f t="shared" si="23"/>
        <v>0</v>
      </c>
      <c r="AI111" s="75">
        <f t="shared" si="24"/>
        <v>18</v>
      </c>
      <c r="AJ111" s="406"/>
      <c r="AK111" s="411"/>
    </row>
    <row r="112" spans="1:40" x14ac:dyDescent="0.2">
      <c r="A112" s="9" t="s">
        <v>180</v>
      </c>
      <c r="B112" s="10" t="s">
        <v>80</v>
      </c>
      <c r="C112" s="10" t="s">
        <v>103</v>
      </c>
      <c r="D112" s="10" t="s">
        <v>781</v>
      </c>
      <c r="E112" s="10" t="s">
        <v>227</v>
      </c>
      <c r="F112" s="10" t="s">
        <v>228</v>
      </c>
      <c r="G112" s="10" t="s">
        <v>229</v>
      </c>
      <c r="H112" s="67">
        <v>6</v>
      </c>
      <c r="I112" s="57">
        <f t="shared" si="16"/>
        <v>18</v>
      </c>
      <c r="J112" s="57">
        <f t="shared" si="17"/>
        <v>18</v>
      </c>
      <c r="K112" s="404" t="s">
        <v>102</v>
      </c>
      <c r="L112" s="57">
        <v>1</v>
      </c>
      <c r="M112" s="57">
        <f t="shared" si="29"/>
        <v>13.5</v>
      </c>
      <c r="N112" s="57">
        <v>0</v>
      </c>
      <c r="O112" s="58">
        <v>4.5</v>
      </c>
      <c r="P112" s="27">
        <v>0</v>
      </c>
      <c r="Q112" s="90">
        <f t="shared" si="25"/>
        <v>7.5</v>
      </c>
      <c r="R112" s="91">
        <f t="shared" si="26"/>
        <v>2.5</v>
      </c>
      <c r="S112" s="392">
        <f t="shared" si="18"/>
        <v>7.5</v>
      </c>
      <c r="T112" s="91">
        <f t="shared" si="19"/>
        <v>2.5</v>
      </c>
      <c r="U112" s="90">
        <f t="shared" si="20"/>
        <v>10</v>
      </c>
      <c r="V112" s="23">
        <v>9</v>
      </c>
      <c r="W112" s="11">
        <v>1</v>
      </c>
      <c r="X112" s="11">
        <v>0</v>
      </c>
      <c r="Y112" s="12">
        <v>1</v>
      </c>
      <c r="Z112" s="27">
        <v>0</v>
      </c>
      <c r="AA112" s="23">
        <v>0</v>
      </c>
      <c r="AB112" s="11">
        <v>0</v>
      </c>
      <c r="AC112" s="11">
        <v>0</v>
      </c>
      <c r="AD112" s="12">
        <v>0</v>
      </c>
      <c r="AE112" s="30">
        <v>0</v>
      </c>
      <c r="AF112" s="63">
        <f t="shared" si="21"/>
        <v>18</v>
      </c>
      <c r="AG112" s="34">
        <f t="shared" si="22"/>
        <v>18</v>
      </c>
      <c r="AH112" s="12">
        <f t="shared" si="23"/>
        <v>0</v>
      </c>
      <c r="AI112" s="75">
        <f t="shared" si="24"/>
        <v>18</v>
      </c>
      <c r="AJ112" s="406"/>
      <c r="AK112" s="411"/>
    </row>
    <row r="113" spans="1:37" x14ac:dyDescent="0.2">
      <c r="A113" s="9" t="s">
        <v>180</v>
      </c>
      <c r="B113" s="10" t="s">
        <v>80</v>
      </c>
      <c r="C113" s="10" t="s">
        <v>103</v>
      </c>
      <c r="D113" s="10" t="s">
        <v>781</v>
      </c>
      <c r="E113" s="10" t="s">
        <v>230</v>
      </c>
      <c r="F113" s="10" t="s">
        <v>231</v>
      </c>
      <c r="G113" s="10" t="s">
        <v>232</v>
      </c>
      <c r="H113" s="67">
        <v>6</v>
      </c>
      <c r="I113" s="57">
        <f t="shared" si="16"/>
        <v>18</v>
      </c>
      <c r="J113" s="57">
        <f t="shared" si="17"/>
        <v>18</v>
      </c>
      <c r="K113" s="404" t="s">
        <v>102</v>
      </c>
      <c r="L113" s="57">
        <v>1</v>
      </c>
      <c r="M113" s="57">
        <f t="shared" si="29"/>
        <v>13.5</v>
      </c>
      <c r="N113" s="57">
        <v>0</v>
      </c>
      <c r="O113" s="58">
        <v>4.5</v>
      </c>
      <c r="P113" s="27">
        <v>0</v>
      </c>
      <c r="Q113" s="90">
        <f t="shared" si="25"/>
        <v>7.5</v>
      </c>
      <c r="R113" s="91">
        <f t="shared" si="26"/>
        <v>2.5</v>
      </c>
      <c r="S113" s="392">
        <f t="shared" si="18"/>
        <v>7.5</v>
      </c>
      <c r="T113" s="91">
        <f t="shared" si="19"/>
        <v>2.5</v>
      </c>
      <c r="U113" s="90">
        <f t="shared" si="20"/>
        <v>10</v>
      </c>
      <c r="V113" s="23">
        <v>20</v>
      </c>
      <c r="W113" s="11">
        <v>1</v>
      </c>
      <c r="X113" s="11">
        <v>0</v>
      </c>
      <c r="Y113" s="12">
        <v>1</v>
      </c>
      <c r="Z113" s="27">
        <v>0</v>
      </c>
      <c r="AA113" s="23">
        <v>0</v>
      </c>
      <c r="AB113" s="11">
        <v>0</v>
      </c>
      <c r="AC113" s="11">
        <v>0</v>
      </c>
      <c r="AD113" s="12">
        <v>0</v>
      </c>
      <c r="AE113" s="30">
        <v>0</v>
      </c>
      <c r="AF113" s="63">
        <f t="shared" si="21"/>
        <v>18</v>
      </c>
      <c r="AG113" s="34">
        <f t="shared" si="22"/>
        <v>18</v>
      </c>
      <c r="AH113" s="12">
        <f t="shared" si="23"/>
        <v>0</v>
      </c>
      <c r="AI113" s="75">
        <f t="shared" si="24"/>
        <v>18</v>
      </c>
      <c r="AJ113" s="406"/>
      <c r="AK113" s="411"/>
    </row>
    <row r="114" spans="1:37" x14ac:dyDescent="0.2">
      <c r="A114" s="9" t="s">
        <v>180</v>
      </c>
      <c r="B114" s="10" t="s">
        <v>80</v>
      </c>
      <c r="C114" s="10" t="s">
        <v>103</v>
      </c>
      <c r="D114" s="10" t="s">
        <v>781</v>
      </c>
      <c r="E114" s="10" t="s">
        <v>233</v>
      </c>
      <c r="F114" s="10" t="s">
        <v>234</v>
      </c>
      <c r="G114" s="10" t="s">
        <v>235</v>
      </c>
      <c r="H114" s="67">
        <v>6</v>
      </c>
      <c r="I114" s="57">
        <f t="shared" si="16"/>
        <v>18</v>
      </c>
      <c r="J114" s="57">
        <f t="shared" si="17"/>
        <v>18</v>
      </c>
      <c r="K114" s="404" t="s">
        <v>102</v>
      </c>
      <c r="L114" s="57">
        <v>1</v>
      </c>
      <c r="M114" s="57">
        <f t="shared" si="29"/>
        <v>13.5</v>
      </c>
      <c r="N114" s="57">
        <v>0</v>
      </c>
      <c r="O114" s="58">
        <v>4.5</v>
      </c>
      <c r="P114" s="27">
        <v>0</v>
      </c>
      <c r="Q114" s="90">
        <f t="shared" si="25"/>
        <v>7.5</v>
      </c>
      <c r="R114" s="91">
        <f t="shared" si="26"/>
        <v>2.5</v>
      </c>
      <c r="S114" s="392">
        <f t="shared" si="18"/>
        <v>7.5</v>
      </c>
      <c r="T114" s="91">
        <f t="shared" si="19"/>
        <v>2.5</v>
      </c>
      <c r="U114" s="90">
        <f t="shared" si="20"/>
        <v>10</v>
      </c>
      <c r="V114" s="23">
        <v>16</v>
      </c>
      <c r="W114" s="11">
        <v>1</v>
      </c>
      <c r="X114" s="11">
        <v>0</v>
      </c>
      <c r="Y114" s="12">
        <v>1</v>
      </c>
      <c r="Z114" s="27">
        <v>0</v>
      </c>
      <c r="AA114" s="23">
        <v>0</v>
      </c>
      <c r="AB114" s="11">
        <v>0</v>
      </c>
      <c r="AC114" s="11">
        <v>0</v>
      </c>
      <c r="AD114" s="12">
        <v>0</v>
      </c>
      <c r="AE114" s="30">
        <v>0</v>
      </c>
      <c r="AF114" s="63">
        <f t="shared" si="21"/>
        <v>18</v>
      </c>
      <c r="AG114" s="34">
        <f t="shared" si="22"/>
        <v>18</v>
      </c>
      <c r="AH114" s="12">
        <f t="shared" si="23"/>
        <v>0</v>
      </c>
      <c r="AI114" s="75">
        <f t="shared" si="24"/>
        <v>18</v>
      </c>
      <c r="AJ114" s="406"/>
      <c r="AK114" s="411"/>
    </row>
    <row r="115" spans="1:37" x14ac:dyDescent="0.2">
      <c r="A115" s="9" t="s">
        <v>180</v>
      </c>
      <c r="B115" s="10" t="s">
        <v>80</v>
      </c>
      <c r="C115" s="10" t="s">
        <v>103</v>
      </c>
      <c r="D115" s="10" t="s">
        <v>781</v>
      </c>
      <c r="E115" s="10" t="s">
        <v>236</v>
      </c>
      <c r="F115" s="10" t="s">
        <v>237</v>
      </c>
      <c r="G115" s="10" t="s">
        <v>238</v>
      </c>
      <c r="H115" s="67">
        <v>6</v>
      </c>
      <c r="I115" s="57">
        <f t="shared" si="16"/>
        <v>18</v>
      </c>
      <c r="J115" s="57">
        <f t="shared" si="17"/>
        <v>18</v>
      </c>
      <c r="K115" s="404" t="s">
        <v>102</v>
      </c>
      <c r="L115" s="57">
        <v>1</v>
      </c>
      <c r="M115" s="57">
        <f t="shared" si="29"/>
        <v>13.5</v>
      </c>
      <c r="N115" s="57">
        <v>0</v>
      </c>
      <c r="O115" s="58">
        <v>4.5</v>
      </c>
      <c r="P115" s="27">
        <v>0</v>
      </c>
      <c r="Q115" s="90">
        <f t="shared" si="25"/>
        <v>7.5</v>
      </c>
      <c r="R115" s="91">
        <f t="shared" si="26"/>
        <v>2.5</v>
      </c>
      <c r="S115" s="392">
        <f t="shared" si="18"/>
        <v>7.5</v>
      </c>
      <c r="T115" s="91">
        <f t="shared" si="19"/>
        <v>2.5</v>
      </c>
      <c r="U115" s="90">
        <f t="shared" si="20"/>
        <v>10</v>
      </c>
      <c r="V115" s="23">
        <v>20</v>
      </c>
      <c r="W115" s="11">
        <v>1</v>
      </c>
      <c r="X115" s="11">
        <v>0</v>
      </c>
      <c r="Y115" s="12">
        <v>1</v>
      </c>
      <c r="Z115" s="27">
        <v>0</v>
      </c>
      <c r="AA115" s="23">
        <v>0</v>
      </c>
      <c r="AB115" s="11">
        <v>0</v>
      </c>
      <c r="AC115" s="11">
        <v>0</v>
      </c>
      <c r="AD115" s="12">
        <v>0</v>
      </c>
      <c r="AE115" s="30">
        <v>0</v>
      </c>
      <c r="AF115" s="63">
        <f t="shared" si="21"/>
        <v>18</v>
      </c>
      <c r="AG115" s="34">
        <f t="shared" si="22"/>
        <v>18</v>
      </c>
      <c r="AH115" s="12">
        <f t="shared" si="23"/>
        <v>0</v>
      </c>
      <c r="AI115" s="75">
        <f t="shared" si="24"/>
        <v>18</v>
      </c>
      <c r="AJ115" s="406"/>
      <c r="AK115" s="411"/>
    </row>
    <row r="116" spans="1:37" x14ac:dyDescent="0.2">
      <c r="A116" s="9" t="s">
        <v>180</v>
      </c>
      <c r="B116" s="10" t="s">
        <v>75</v>
      </c>
      <c r="C116" s="10" t="s">
        <v>48</v>
      </c>
      <c r="D116" s="10" t="s">
        <v>780</v>
      </c>
      <c r="E116" s="10" t="s">
        <v>239</v>
      </c>
      <c r="F116" s="10" t="s">
        <v>240</v>
      </c>
      <c r="G116" s="10" t="s">
        <v>241</v>
      </c>
      <c r="H116" s="67">
        <v>5</v>
      </c>
      <c r="I116" s="57">
        <f t="shared" si="16"/>
        <v>27</v>
      </c>
      <c r="J116" s="57">
        <f t="shared" si="17"/>
        <v>27</v>
      </c>
      <c r="K116" s="404" t="s">
        <v>160</v>
      </c>
      <c r="L116" s="57">
        <v>1</v>
      </c>
      <c r="M116" s="57">
        <v>6.75</v>
      </c>
      <c r="N116" s="57">
        <v>0</v>
      </c>
      <c r="O116" s="58">
        <v>6.75</v>
      </c>
      <c r="P116" s="27">
        <v>0</v>
      </c>
      <c r="Q116" s="90">
        <f t="shared" ref="Q116:Q147" si="30">M116*10/3/H116</f>
        <v>4.5</v>
      </c>
      <c r="R116" s="91">
        <f t="shared" ref="R116:R147" si="31">O116*10/3/H116</f>
        <v>4.5</v>
      </c>
      <c r="S116" s="392">
        <f t="shared" si="18"/>
        <v>4.5</v>
      </c>
      <c r="T116" s="91">
        <f t="shared" si="19"/>
        <v>4.5</v>
      </c>
      <c r="U116" s="90">
        <f t="shared" si="20"/>
        <v>9</v>
      </c>
      <c r="V116" s="23">
        <v>20</v>
      </c>
      <c r="W116" s="11">
        <v>1</v>
      </c>
      <c r="X116" s="11">
        <v>0</v>
      </c>
      <c r="Y116" s="12">
        <v>3</v>
      </c>
      <c r="Z116" s="27">
        <v>0</v>
      </c>
      <c r="AA116" s="23">
        <v>0</v>
      </c>
      <c r="AB116" s="11">
        <v>0</v>
      </c>
      <c r="AC116" s="11">
        <v>0</v>
      </c>
      <c r="AD116" s="12">
        <v>0</v>
      </c>
      <c r="AE116" s="30">
        <v>0</v>
      </c>
      <c r="AF116" s="63">
        <f t="shared" si="21"/>
        <v>27</v>
      </c>
      <c r="AG116" s="34">
        <f t="shared" si="22"/>
        <v>27</v>
      </c>
      <c r="AH116" s="12">
        <f t="shared" si="23"/>
        <v>0</v>
      </c>
      <c r="AI116" s="75">
        <f t="shared" si="24"/>
        <v>27</v>
      </c>
      <c r="AJ116" s="406"/>
      <c r="AK116" s="411"/>
    </row>
    <row r="117" spans="1:37" x14ac:dyDescent="0.2">
      <c r="A117" s="9" t="s">
        <v>180</v>
      </c>
      <c r="B117" s="10" t="s">
        <v>75</v>
      </c>
      <c r="C117" s="10" t="s">
        <v>19</v>
      </c>
      <c r="D117" s="10" t="s">
        <v>780</v>
      </c>
      <c r="E117" s="10" t="s">
        <v>242</v>
      </c>
      <c r="F117" s="10" t="s">
        <v>243</v>
      </c>
      <c r="G117" s="10" t="s">
        <v>244</v>
      </c>
      <c r="H117" s="67">
        <v>5</v>
      </c>
      <c r="I117" s="57">
        <f t="shared" si="16"/>
        <v>9</v>
      </c>
      <c r="J117" s="57">
        <f t="shared" si="17"/>
        <v>9</v>
      </c>
      <c r="K117" s="404" t="s">
        <v>160</v>
      </c>
      <c r="L117" s="57">
        <v>0.5</v>
      </c>
      <c r="M117" s="57">
        <f>9*L117</f>
        <v>4.5</v>
      </c>
      <c r="N117" s="57">
        <v>0</v>
      </c>
      <c r="O117" s="58">
        <f>4.5*L117</f>
        <v>2.25</v>
      </c>
      <c r="P117" s="27">
        <v>0</v>
      </c>
      <c r="Q117" s="90">
        <f t="shared" si="30"/>
        <v>3</v>
      </c>
      <c r="R117" s="91">
        <f t="shared" si="31"/>
        <v>1.5</v>
      </c>
      <c r="S117" s="392">
        <f t="shared" si="18"/>
        <v>3</v>
      </c>
      <c r="T117" s="91">
        <f t="shared" si="19"/>
        <v>1.5</v>
      </c>
      <c r="U117" s="90">
        <f t="shared" si="20"/>
        <v>4.5</v>
      </c>
      <c r="V117" s="23">
        <v>0</v>
      </c>
      <c r="W117" s="11">
        <v>0</v>
      </c>
      <c r="X117" s="11">
        <v>0</v>
      </c>
      <c r="Y117" s="12">
        <v>0</v>
      </c>
      <c r="Z117" s="27">
        <v>0</v>
      </c>
      <c r="AA117" s="23">
        <v>20</v>
      </c>
      <c r="AB117" s="11">
        <v>1</v>
      </c>
      <c r="AC117" s="11">
        <v>0</v>
      </c>
      <c r="AD117" s="12">
        <v>2</v>
      </c>
      <c r="AE117" s="30">
        <v>0</v>
      </c>
      <c r="AF117" s="63">
        <f t="shared" si="21"/>
        <v>9</v>
      </c>
      <c r="AG117" s="34">
        <f t="shared" si="22"/>
        <v>0</v>
      </c>
      <c r="AH117" s="12">
        <f t="shared" si="23"/>
        <v>9</v>
      </c>
      <c r="AI117" s="75">
        <f t="shared" si="24"/>
        <v>9</v>
      </c>
      <c r="AJ117" s="406"/>
      <c r="AK117" s="411"/>
    </row>
    <row r="118" spans="1:37" x14ac:dyDescent="0.2">
      <c r="A118" s="9" t="s">
        <v>180</v>
      </c>
      <c r="B118" s="10" t="s">
        <v>75</v>
      </c>
      <c r="C118" s="10" t="s">
        <v>23</v>
      </c>
      <c r="D118" s="10" t="s">
        <v>756</v>
      </c>
      <c r="E118" s="10" t="s">
        <v>167</v>
      </c>
      <c r="F118" s="10" t="s">
        <v>168</v>
      </c>
      <c r="G118" s="10" t="s">
        <v>169</v>
      </c>
      <c r="H118" s="67">
        <v>1</v>
      </c>
      <c r="I118" s="57">
        <f t="shared" si="16"/>
        <v>1.62</v>
      </c>
      <c r="J118" s="57">
        <f t="shared" si="17"/>
        <v>1.62</v>
      </c>
      <c r="K118" s="404" t="s">
        <v>12</v>
      </c>
      <c r="L118" s="57">
        <v>1</v>
      </c>
      <c r="M118" s="57">
        <f>$AM$31</f>
        <v>0.54</v>
      </c>
      <c r="N118" s="57">
        <v>0</v>
      </c>
      <c r="O118" s="58">
        <v>0</v>
      </c>
      <c r="P118" s="27">
        <v>0</v>
      </c>
      <c r="Q118" s="90">
        <f t="shared" si="30"/>
        <v>1.8</v>
      </c>
      <c r="R118" s="91">
        <f t="shared" si="31"/>
        <v>0</v>
      </c>
      <c r="S118" s="392">
        <f t="shared" si="18"/>
        <v>1.8</v>
      </c>
      <c r="T118" s="91">
        <f t="shared" si="19"/>
        <v>0</v>
      </c>
      <c r="U118" s="90">
        <f t="shared" si="20"/>
        <v>1.8</v>
      </c>
      <c r="V118" s="23">
        <v>3</v>
      </c>
      <c r="W118" s="11">
        <f>V118</f>
        <v>3</v>
      </c>
      <c r="X118" s="11">
        <v>0</v>
      </c>
      <c r="Y118" s="12">
        <v>0</v>
      </c>
      <c r="Z118" s="27">
        <v>0</v>
      </c>
      <c r="AA118" s="23">
        <v>0</v>
      </c>
      <c r="AB118" s="11">
        <f>AA118</f>
        <v>0</v>
      </c>
      <c r="AC118" s="11">
        <v>0</v>
      </c>
      <c r="AD118" s="12">
        <v>0</v>
      </c>
      <c r="AE118" s="30">
        <v>0</v>
      </c>
      <c r="AF118" s="63">
        <f t="shared" si="21"/>
        <v>1.62</v>
      </c>
      <c r="AG118" s="34">
        <f t="shared" si="22"/>
        <v>1.62</v>
      </c>
      <c r="AH118" s="12">
        <f t="shared" si="23"/>
        <v>0</v>
      </c>
      <c r="AI118" s="75">
        <f t="shared" si="24"/>
        <v>1.62</v>
      </c>
      <c r="AJ118" s="407">
        <f>(3-M118)*(W118+AB118)</f>
        <v>7.38</v>
      </c>
      <c r="AK118" s="49"/>
    </row>
    <row r="119" spans="1:37" x14ac:dyDescent="0.2">
      <c r="A119" s="9" t="s">
        <v>180</v>
      </c>
      <c r="B119" s="10" t="s">
        <v>14</v>
      </c>
      <c r="C119" s="10" t="s">
        <v>13</v>
      </c>
      <c r="D119" s="10" t="s">
        <v>781</v>
      </c>
      <c r="E119" s="10" t="s">
        <v>34</v>
      </c>
      <c r="F119" s="10" t="s">
        <v>35</v>
      </c>
      <c r="G119" s="10" t="s">
        <v>36</v>
      </c>
      <c r="H119" s="67">
        <v>0.33333000000000002</v>
      </c>
      <c r="I119" s="57">
        <f t="shared" si="16"/>
        <v>0.05</v>
      </c>
      <c r="J119" s="57">
        <f t="shared" si="17"/>
        <v>0.05</v>
      </c>
      <c r="K119" s="404" t="s">
        <v>37</v>
      </c>
      <c r="L119" s="57">
        <v>1</v>
      </c>
      <c r="M119" s="57">
        <f>$AM$27</f>
        <v>0.05</v>
      </c>
      <c r="N119" s="57">
        <v>0</v>
      </c>
      <c r="O119" s="58">
        <v>0</v>
      </c>
      <c r="P119" s="27">
        <v>0</v>
      </c>
      <c r="Q119" s="90">
        <f t="shared" si="30"/>
        <v>0.50000500005000048</v>
      </c>
      <c r="R119" s="91">
        <f t="shared" si="31"/>
        <v>0</v>
      </c>
      <c r="S119" s="392">
        <f t="shared" si="18"/>
        <v>0.50000500005000048</v>
      </c>
      <c r="T119" s="91">
        <f t="shared" si="19"/>
        <v>0</v>
      </c>
      <c r="U119" s="90">
        <f t="shared" si="20"/>
        <v>0.50000500005000048</v>
      </c>
      <c r="V119" s="23">
        <v>0</v>
      </c>
      <c r="W119" s="11">
        <v>0</v>
      </c>
      <c r="X119" s="11">
        <v>0</v>
      </c>
      <c r="Y119" s="12">
        <v>0</v>
      </c>
      <c r="Z119" s="27">
        <v>0</v>
      </c>
      <c r="AA119" s="23">
        <v>1</v>
      </c>
      <c r="AB119" s="11">
        <v>1</v>
      </c>
      <c r="AC119" s="11">
        <v>0</v>
      </c>
      <c r="AD119" s="12">
        <v>0</v>
      </c>
      <c r="AE119" s="30">
        <v>0</v>
      </c>
      <c r="AF119" s="63">
        <f t="shared" si="21"/>
        <v>0.05</v>
      </c>
      <c r="AG119" s="34">
        <f t="shared" si="22"/>
        <v>0</v>
      </c>
      <c r="AH119" s="12">
        <f t="shared" si="23"/>
        <v>0.05</v>
      </c>
      <c r="AI119" s="75">
        <f t="shared" si="24"/>
        <v>0.05</v>
      </c>
      <c r="AJ119" s="407">
        <f>(0.5-M119)*(W119+AB119)</f>
        <v>0.45</v>
      </c>
      <c r="AK119" s="49"/>
    </row>
    <row r="120" spans="1:37" x14ac:dyDescent="0.2">
      <c r="A120" s="9" t="s">
        <v>180</v>
      </c>
      <c r="B120" s="10" t="s">
        <v>80</v>
      </c>
      <c r="C120" s="10" t="s">
        <v>13</v>
      </c>
      <c r="D120" s="10" t="s">
        <v>781</v>
      </c>
      <c r="E120" s="10" t="s">
        <v>34</v>
      </c>
      <c r="F120" s="10" t="s">
        <v>35</v>
      </c>
      <c r="G120" s="10" t="s">
        <v>36</v>
      </c>
      <c r="H120" s="67">
        <v>0.33333000000000002</v>
      </c>
      <c r="I120" s="57">
        <f t="shared" si="16"/>
        <v>0.55000000000000004</v>
      </c>
      <c r="J120" s="57">
        <f t="shared" si="17"/>
        <v>0.54999999999999993</v>
      </c>
      <c r="K120" s="404" t="s">
        <v>37</v>
      </c>
      <c r="L120" s="57">
        <v>1</v>
      </c>
      <c r="M120" s="57">
        <f>$AM$27</f>
        <v>0.05</v>
      </c>
      <c r="N120" s="57">
        <v>0</v>
      </c>
      <c r="O120" s="58">
        <v>0</v>
      </c>
      <c r="P120" s="27">
        <v>0</v>
      </c>
      <c r="Q120" s="90">
        <f t="shared" si="30"/>
        <v>0.50000500005000048</v>
      </c>
      <c r="R120" s="91">
        <f t="shared" si="31"/>
        <v>0</v>
      </c>
      <c r="S120" s="392">
        <f t="shared" si="18"/>
        <v>0.50000500005000048</v>
      </c>
      <c r="T120" s="91">
        <f t="shared" si="19"/>
        <v>0</v>
      </c>
      <c r="U120" s="90">
        <f t="shared" si="20"/>
        <v>0.50000500005000048</v>
      </c>
      <c r="V120" s="23">
        <v>0</v>
      </c>
      <c r="W120" s="11">
        <v>0</v>
      </c>
      <c r="X120" s="11">
        <v>0</v>
      </c>
      <c r="Y120" s="12">
        <v>0</v>
      </c>
      <c r="Z120" s="27">
        <v>0</v>
      </c>
      <c r="AA120" s="23">
        <v>11</v>
      </c>
      <c r="AB120" s="11">
        <v>11</v>
      </c>
      <c r="AC120" s="11">
        <v>0</v>
      </c>
      <c r="AD120" s="12">
        <v>0</v>
      </c>
      <c r="AE120" s="30">
        <v>0</v>
      </c>
      <c r="AF120" s="63">
        <f t="shared" si="21"/>
        <v>0.55000000000000004</v>
      </c>
      <c r="AG120" s="34">
        <f t="shared" si="22"/>
        <v>0</v>
      </c>
      <c r="AH120" s="12">
        <f t="shared" si="23"/>
        <v>0.55000000000000004</v>
      </c>
      <c r="AI120" s="75">
        <f t="shared" si="24"/>
        <v>0.55000000000000004</v>
      </c>
      <c r="AJ120" s="407">
        <f>(0.5-M120)*(W120+AB120)</f>
        <v>4.95</v>
      </c>
      <c r="AK120" s="49"/>
    </row>
    <row r="121" spans="1:37" x14ac:dyDescent="0.2">
      <c r="A121" s="9" t="s">
        <v>180</v>
      </c>
      <c r="B121" s="10" t="s">
        <v>85</v>
      </c>
      <c r="C121" s="10" t="s">
        <v>13</v>
      </c>
      <c r="D121" s="10" t="s">
        <v>781</v>
      </c>
      <c r="E121" s="10" t="s">
        <v>34</v>
      </c>
      <c r="F121" s="10" t="s">
        <v>35</v>
      </c>
      <c r="G121" s="10" t="s">
        <v>36</v>
      </c>
      <c r="H121" s="67">
        <v>0.33333000000000002</v>
      </c>
      <c r="I121" s="57">
        <f t="shared" si="16"/>
        <v>0.05</v>
      </c>
      <c r="J121" s="57">
        <f t="shared" si="17"/>
        <v>0.05</v>
      </c>
      <c r="K121" s="404" t="s">
        <v>37</v>
      </c>
      <c r="L121" s="57">
        <v>1</v>
      </c>
      <c r="M121" s="57">
        <f>$AM$27</f>
        <v>0.05</v>
      </c>
      <c r="N121" s="57">
        <v>0</v>
      </c>
      <c r="O121" s="58">
        <v>0</v>
      </c>
      <c r="P121" s="27">
        <v>0</v>
      </c>
      <c r="Q121" s="90">
        <f t="shared" si="30"/>
        <v>0.50000500005000048</v>
      </c>
      <c r="R121" s="91">
        <f t="shared" si="31"/>
        <v>0</v>
      </c>
      <c r="S121" s="392">
        <f t="shared" si="18"/>
        <v>0.50000500005000048</v>
      </c>
      <c r="T121" s="91">
        <f t="shared" si="19"/>
        <v>0</v>
      </c>
      <c r="U121" s="90">
        <f t="shared" si="20"/>
        <v>0.50000500005000048</v>
      </c>
      <c r="V121" s="23">
        <v>0</v>
      </c>
      <c r="W121" s="11">
        <v>0</v>
      </c>
      <c r="X121" s="11">
        <v>0</v>
      </c>
      <c r="Y121" s="12">
        <v>0</v>
      </c>
      <c r="Z121" s="27">
        <v>0</v>
      </c>
      <c r="AA121" s="23">
        <v>1</v>
      </c>
      <c r="AB121" s="11">
        <v>1</v>
      </c>
      <c r="AC121" s="11">
        <v>0</v>
      </c>
      <c r="AD121" s="12">
        <v>0</v>
      </c>
      <c r="AE121" s="30">
        <v>0</v>
      </c>
      <c r="AF121" s="63">
        <f t="shared" si="21"/>
        <v>0.05</v>
      </c>
      <c r="AG121" s="34">
        <f t="shared" si="22"/>
        <v>0</v>
      </c>
      <c r="AH121" s="12">
        <f t="shared" si="23"/>
        <v>0.05</v>
      </c>
      <c r="AI121" s="75">
        <f t="shared" si="24"/>
        <v>0.05</v>
      </c>
      <c r="AJ121" s="407">
        <f>(0.5-M121)*(W121+AB121)</f>
        <v>0.45</v>
      </c>
      <c r="AK121" s="49"/>
    </row>
    <row r="122" spans="1:37" x14ac:dyDescent="0.2">
      <c r="A122" s="9" t="s">
        <v>180</v>
      </c>
      <c r="B122" s="10" t="s">
        <v>8</v>
      </c>
      <c r="C122" s="10" t="s">
        <v>13</v>
      </c>
      <c r="D122" s="10" t="s">
        <v>781</v>
      </c>
      <c r="E122" s="10" t="s">
        <v>34</v>
      </c>
      <c r="F122" s="10" t="s">
        <v>35</v>
      </c>
      <c r="G122" s="10" t="s">
        <v>36</v>
      </c>
      <c r="H122" s="67">
        <v>0.33333000000000002</v>
      </c>
      <c r="I122" s="57">
        <f t="shared" si="16"/>
        <v>0.25</v>
      </c>
      <c r="J122" s="57">
        <f t="shared" si="17"/>
        <v>0.25</v>
      </c>
      <c r="K122" s="404" t="s">
        <v>37</v>
      </c>
      <c r="L122" s="57">
        <v>1</v>
      </c>
      <c r="M122" s="57">
        <f>$AM$27</f>
        <v>0.05</v>
      </c>
      <c r="N122" s="57">
        <v>0</v>
      </c>
      <c r="O122" s="58">
        <v>0</v>
      </c>
      <c r="P122" s="27">
        <v>0</v>
      </c>
      <c r="Q122" s="90">
        <f t="shared" si="30"/>
        <v>0.50000500005000048</v>
      </c>
      <c r="R122" s="91">
        <f t="shared" si="31"/>
        <v>0</v>
      </c>
      <c r="S122" s="392">
        <f t="shared" si="18"/>
        <v>0.50000500005000048</v>
      </c>
      <c r="T122" s="91">
        <f t="shared" si="19"/>
        <v>0</v>
      </c>
      <c r="U122" s="90">
        <f t="shared" si="20"/>
        <v>0.50000500005000048</v>
      </c>
      <c r="V122" s="23">
        <v>0</v>
      </c>
      <c r="W122" s="11">
        <v>0</v>
      </c>
      <c r="X122" s="11">
        <v>0</v>
      </c>
      <c r="Y122" s="12">
        <v>0</v>
      </c>
      <c r="Z122" s="27">
        <v>0</v>
      </c>
      <c r="AA122" s="23">
        <v>5</v>
      </c>
      <c r="AB122" s="11">
        <v>5</v>
      </c>
      <c r="AC122" s="11">
        <v>0</v>
      </c>
      <c r="AD122" s="12">
        <v>0</v>
      </c>
      <c r="AE122" s="30">
        <v>0</v>
      </c>
      <c r="AF122" s="63">
        <f t="shared" si="21"/>
        <v>0.25</v>
      </c>
      <c r="AG122" s="34">
        <f t="shared" si="22"/>
        <v>0</v>
      </c>
      <c r="AH122" s="12">
        <f t="shared" si="23"/>
        <v>0.25</v>
      </c>
      <c r="AI122" s="75">
        <f t="shared" si="24"/>
        <v>0.25</v>
      </c>
      <c r="AJ122" s="407">
        <f>(0.5-M122)*(W122+AB122)</f>
        <v>2.25</v>
      </c>
      <c r="AK122" s="49"/>
    </row>
    <row r="123" spans="1:37" x14ac:dyDescent="0.2">
      <c r="A123" s="9" t="s">
        <v>245</v>
      </c>
      <c r="B123" s="10" t="s">
        <v>14</v>
      </c>
      <c r="C123" s="10" t="s">
        <v>48</v>
      </c>
      <c r="D123" s="10" t="s">
        <v>780</v>
      </c>
      <c r="E123" s="10" t="s">
        <v>246</v>
      </c>
      <c r="F123" s="10" t="s">
        <v>247</v>
      </c>
      <c r="G123" s="10" t="s">
        <v>248</v>
      </c>
      <c r="H123" s="67">
        <v>6</v>
      </c>
      <c r="I123" s="57">
        <f t="shared" si="16"/>
        <v>5.9240069999999996</v>
      </c>
      <c r="J123" s="57">
        <f t="shared" si="17"/>
        <v>5.9240069999999996</v>
      </c>
      <c r="K123" s="404" t="s">
        <v>249</v>
      </c>
      <c r="L123" s="57">
        <v>0.10539999999999999</v>
      </c>
      <c r="M123" s="57">
        <f>L123*13.5</f>
        <v>1.4228999999999998</v>
      </c>
      <c r="N123" s="57">
        <v>0</v>
      </c>
      <c r="O123" s="58">
        <f>L123*4.5</f>
        <v>0.47429999999999994</v>
      </c>
      <c r="P123" s="27">
        <v>0</v>
      </c>
      <c r="Q123" s="90">
        <f t="shared" si="30"/>
        <v>0.79049999999999987</v>
      </c>
      <c r="R123" s="91">
        <f t="shared" si="31"/>
        <v>0.26349999999999996</v>
      </c>
      <c r="S123" s="392">
        <f t="shared" si="18"/>
        <v>0.79049999999999987</v>
      </c>
      <c r="T123" s="91">
        <f t="shared" si="19"/>
        <v>0.26350000000000001</v>
      </c>
      <c r="U123" s="90">
        <f t="shared" si="20"/>
        <v>1.0539999999999998</v>
      </c>
      <c r="V123" s="23">
        <v>100</v>
      </c>
      <c r="W123" s="11">
        <v>2</v>
      </c>
      <c r="X123" s="11">
        <v>0</v>
      </c>
      <c r="Y123" s="12">
        <v>5</v>
      </c>
      <c r="Z123" s="27">
        <v>0</v>
      </c>
      <c r="AA123" s="23">
        <v>10</v>
      </c>
      <c r="AB123" s="11">
        <v>0.33</v>
      </c>
      <c r="AC123" s="11">
        <v>0</v>
      </c>
      <c r="AD123" s="12">
        <v>0.5</v>
      </c>
      <c r="AE123" s="30">
        <v>0</v>
      </c>
      <c r="AF123" s="63">
        <f t="shared" si="21"/>
        <v>5.9240069999999996</v>
      </c>
      <c r="AG123" s="34">
        <f t="shared" si="22"/>
        <v>5.2172999999999998</v>
      </c>
      <c r="AH123" s="12">
        <f t="shared" si="23"/>
        <v>0.70670699999999997</v>
      </c>
      <c r="AI123" s="75">
        <f t="shared" si="24"/>
        <v>5.9240069999999996</v>
      </c>
      <c r="AJ123" s="406"/>
      <c r="AK123" s="411"/>
    </row>
    <row r="124" spans="1:37" x14ac:dyDescent="0.2">
      <c r="A124" s="9" t="s">
        <v>245</v>
      </c>
      <c r="B124" s="10" t="s">
        <v>80</v>
      </c>
      <c r="C124" s="10" t="s">
        <v>48</v>
      </c>
      <c r="D124" s="10" t="s">
        <v>780</v>
      </c>
      <c r="E124" s="10" t="s">
        <v>246</v>
      </c>
      <c r="F124" s="10" t="s">
        <v>247</v>
      </c>
      <c r="G124" s="10" t="s">
        <v>248</v>
      </c>
      <c r="H124" s="67">
        <v>6</v>
      </c>
      <c r="I124" s="57">
        <f t="shared" si="16"/>
        <v>2.8505429999999996</v>
      </c>
      <c r="J124" s="57">
        <f t="shared" si="17"/>
        <v>2.850543</v>
      </c>
      <c r="K124" s="404" t="s">
        <v>249</v>
      </c>
      <c r="L124" s="57">
        <v>0.10539999999999999</v>
      </c>
      <c r="M124" s="57">
        <f>L124*13.5</f>
        <v>1.4228999999999998</v>
      </c>
      <c r="N124" s="57">
        <v>0</v>
      </c>
      <c r="O124" s="58">
        <f>L124*4.5</f>
        <v>0.47429999999999994</v>
      </c>
      <c r="P124" s="27">
        <v>0</v>
      </c>
      <c r="Q124" s="90">
        <f t="shared" si="30"/>
        <v>0.79049999999999987</v>
      </c>
      <c r="R124" s="91">
        <f t="shared" si="31"/>
        <v>0.26349999999999996</v>
      </c>
      <c r="S124" s="392">
        <f t="shared" si="18"/>
        <v>0.79049999999999987</v>
      </c>
      <c r="T124" s="91">
        <f t="shared" si="19"/>
        <v>0.26350000000000001</v>
      </c>
      <c r="U124" s="90">
        <f t="shared" si="20"/>
        <v>1.0539999999999998</v>
      </c>
      <c r="V124" s="23">
        <v>40</v>
      </c>
      <c r="W124" s="11">
        <v>1</v>
      </c>
      <c r="X124" s="11">
        <v>0</v>
      </c>
      <c r="Y124" s="12">
        <v>2</v>
      </c>
      <c r="Z124" s="27">
        <v>0</v>
      </c>
      <c r="AA124" s="23">
        <v>10</v>
      </c>
      <c r="AB124" s="11">
        <v>0.17</v>
      </c>
      <c r="AC124" s="11">
        <v>0</v>
      </c>
      <c r="AD124" s="12">
        <v>0.5</v>
      </c>
      <c r="AE124" s="30">
        <v>0</v>
      </c>
      <c r="AF124" s="63">
        <f t="shared" si="21"/>
        <v>2.8505429999999996</v>
      </c>
      <c r="AG124" s="34">
        <f t="shared" si="22"/>
        <v>2.3714999999999997</v>
      </c>
      <c r="AH124" s="12">
        <f t="shared" si="23"/>
        <v>0.479043</v>
      </c>
      <c r="AI124" s="75">
        <f t="shared" si="24"/>
        <v>2.8505429999999996</v>
      </c>
      <c r="AJ124" s="406"/>
      <c r="AK124" s="411"/>
    </row>
    <row r="125" spans="1:37" x14ac:dyDescent="0.2">
      <c r="A125" s="9" t="s">
        <v>245</v>
      </c>
      <c r="B125" s="10" t="s">
        <v>85</v>
      </c>
      <c r="C125" s="10" t="s">
        <v>48</v>
      </c>
      <c r="D125" s="10" t="s">
        <v>780</v>
      </c>
      <c r="E125" s="10" t="s">
        <v>246</v>
      </c>
      <c r="F125" s="10" t="s">
        <v>247</v>
      </c>
      <c r="G125" s="10" t="s">
        <v>248</v>
      </c>
      <c r="H125" s="67">
        <v>6</v>
      </c>
      <c r="I125" s="57">
        <f t="shared" si="16"/>
        <v>2.8505429999999996</v>
      </c>
      <c r="J125" s="57">
        <f t="shared" si="17"/>
        <v>2.850543</v>
      </c>
      <c r="K125" s="404" t="s">
        <v>249</v>
      </c>
      <c r="L125" s="57">
        <v>0.10539999999999999</v>
      </c>
      <c r="M125" s="57">
        <f>L125*13.5</f>
        <v>1.4228999999999998</v>
      </c>
      <c r="N125" s="57">
        <v>0</v>
      </c>
      <c r="O125" s="58">
        <f>L125*4.5</f>
        <v>0.47429999999999994</v>
      </c>
      <c r="P125" s="27">
        <v>0</v>
      </c>
      <c r="Q125" s="90">
        <f t="shared" si="30"/>
        <v>0.79049999999999987</v>
      </c>
      <c r="R125" s="91">
        <f t="shared" si="31"/>
        <v>0.26349999999999996</v>
      </c>
      <c r="S125" s="392">
        <f t="shared" si="18"/>
        <v>0.79049999999999987</v>
      </c>
      <c r="T125" s="91">
        <f t="shared" si="19"/>
        <v>0.26350000000000001</v>
      </c>
      <c r="U125" s="90">
        <f t="shared" si="20"/>
        <v>1.0539999999999998</v>
      </c>
      <c r="V125" s="23">
        <v>40</v>
      </c>
      <c r="W125" s="11">
        <v>1</v>
      </c>
      <c r="X125" s="11">
        <v>0</v>
      </c>
      <c r="Y125" s="12">
        <v>2</v>
      </c>
      <c r="Z125" s="27">
        <v>0</v>
      </c>
      <c r="AA125" s="23">
        <v>10</v>
      </c>
      <c r="AB125" s="11">
        <v>0.17</v>
      </c>
      <c r="AC125" s="11">
        <v>0</v>
      </c>
      <c r="AD125" s="12">
        <v>0.5</v>
      </c>
      <c r="AE125" s="30">
        <v>0</v>
      </c>
      <c r="AF125" s="63">
        <f t="shared" si="21"/>
        <v>2.8505429999999996</v>
      </c>
      <c r="AG125" s="34">
        <f t="shared" si="22"/>
        <v>2.3714999999999997</v>
      </c>
      <c r="AH125" s="12">
        <f t="shared" si="23"/>
        <v>0.479043</v>
      </c>
      <c r="AI125" s="75">
        <f t="shared" si="24"/>
        <v>2.8505429999999996</v>
      </c>
      <c r="AJ125" s="406"/>
      <c r="AK125" s="411"/>
    </row>
    <row r="126" spans="1:37" x14ac:dyDescent="0.2">
      <c r="A126" s="9" t="s">
        <v>245</v>
      </c>
      <c r="B126" s="10" t="s">
        <v>8</v>
      </c>
      <c r="C126" s="10" t="s">
        <v>48</v>
      </c>
      <c r="D126" s="10" t="s">
        <v>780</v>
      </c>
      <c r="E126" s="10" t="s">
        <v>246</v>
      </c>
      <c r="F126" s="10" t="s">
        <v>247</v>
      </c>
      <c r="G126" s="10" t="s">
        <v>248</v>
      </c>
      <c r="H126" s="67">
        <v>6</v>
      </c>
      <c r="I126" s="57">
        <f t="shared" si="16"/>
        <v>4.0268069999999998</v>
      </c>
      <c r="J126" s="57">
        <f t="shared" si="17"/>
        <v>4.0268070000000007</v>
      </c>
      <c r="K126" s="404" t="s">
        <v>249</v>
      </c>
      <c r="L126" s="57">
        <v>0.10539999999999999</v>
      </c>
      <c r="M126" s="57">
        <f>L126*13.5</f>
        <v>1.4228999999999998</v>
      </c>
      <c r="N126" s="57">
        <v>0</v>
      </c>
      <c r="O126" s="58">
        <f>L126*4.5</f>
        <v>0.47429999999999994</v>
      </c>
      <c r="P126" s="27">
        <v>0</v>
      </c>
      <c r="Q126" s="90">
        <f t="shared" si="30"/>
        <v>0.79049999999999987</v>
      </c>
      <c r="R126" s="91">
        <f t="shared" si="31"/>
        <v>0.26349999999999996</v>
      </c>
      <c r="S126" s="392">
        <f t="shared" si="18"/>
        <v>0.79049999999999987</v>
      </c>
      <c r="T126" s="91">
        <f t="shared" si="19"/>
        <v>0.26350000000000001</v>
      </c>
      <c r="U126" s="90">
        <f t="shared" si="20"/>
        <v>1.0539999999999998</v>
      </c>
      <c r="V126" s="23">
        <v>80</v>
      </c>
      <c r="W126" s="11">
        <v>1</v>
      </c>
      <c r="X126" s="11">
        <v>0</v>
      </c>
      <c r="Y126" s="12">
        <v>4</v>
      </c>
      <c r="Z126" s="27">
        <v>0</v>
      </c>
      <c r="AA126" s="23">
        <v>10</v>
      </c>
      <c r="AB126" s="11">
        <v>0.33</v>
      </c>
      <c r="AC126" s="11">
        <v>0</v>
      </c>
      <c r="AD126" s="12">
        <v>0.5</v>
      </c>
      <c r="AE126" s="30">
        <v>0</v>
      </c>
      <c r="AF126" s="63">
        <f t="shared" si="21"/>
        <v>4.0268069999999998</v>
      </c>
      <c r="AG126" s="34">
        <f t="shared" si="22"/>
        <v>3.3200999999999996</v>
      </c>
      <c r="AH126" s="12">
        <f t="shared" si="23"/>
        <v>0.70670699999999997</v>
      </c>
      <c r="AI126" s="75">
        <f t="shared" si="24"/>
        <v>4.0268069999999998</v>
      </c>
      <c r="AJ126" s="406"/>
      <c r="AK126" s="411"/>
    </row>
    <row r="127" spans="1:37" x14ac:dyDescent="0.2">
      <c r="A127" s="9" t="s">
        <v>245</v>
      </c>
      <c r="B127" s="10" t="s">
        <v>14</v>
      </c>
      <c r="C127" s="10" t="s">
        <v>13</v>
      </c>
      <c r="D127" s="10" t="s">
        <v>781</v>
      </c>
      <c r="E127" s="10" t="s">
        <v>250</v>
      </c>
      <c r="F127" s="10" t="s">
        <v>251</v>
      </c>
      <c r="G127" s="10" t="s">
        <v>252</v>
      </c>
      <c r="H127" s="67">
        <v>6</v>
      </c>
      <c r="I127" s="57">
        <f t="shared" si="16"/>
        <v>2.7</v>
      </c>
      <c r="J127" s="57">
        <f t="shared" si="17"/>
        <v>2.7</v>
      </c>
      <c r="K127" s="404" t="s">
        <v>37</v>
      </c>
      <c r="L127" s="57">
        <v>0.5</v>
      </c>
      <c r="M127" s="57">
        <f>(4.5+$AM$29)*L127</f>
        <v>4.5</v>
      </c>
      <c r="N127" s="57">
        <v>0</v>
      </c>
      <c r="O127" s="58">
        <f>9*L127</f>
        <v>4.5</v>
      </c>
      <c r="P127" s="27">
        <v>0</v>
      </c>
      <c r="Q127" s="90">
        <f t="shared" si="30"/>
        <v>2.5</v>
      </c>
      <c r="R127" s="91">
        <f t="shared" si="31"/>
        <v>2.5</v>
      </c>
      <c r="S127" s="392">
        <f t="shared" si="18"/>
        <v>2.5</v>
      </c>
      <c r="T127" s="91">
        <f t="shared" si="19"/>
        <v>2.5</v>
      </c>
      <c r="U127" s="90">
        <f t="shared" si="20"/>
        <v>5</v>
      </c>
      <c r="V127" s="23">
        <v>0</v>
      </c>
      <c r="W127" s="11">
        <v>0</v>
      </c>
      <c r="X127" s="11">
        <v>0</v>
      </c>
      <c r="Y127" s="12">
        <v>0</v>
      </c>
      <c r="Z127" s="27">
        <v>0</v>
      </c>
      <c r="AA127" s="23">
        <v>8</v>
      </c>
      <c r="AB127" s="11">
        <v>0.2</v>
      </c>
      <c r="AC127" s="11">
        <v>0</v>
      </c>
      <c r="AD127" s="12">
        <v>0.4</v>
      </c>
      <c r="AE127" s="30">
        <v>0</v>
      </c>
      <c r="AF127" s="63">
        <f t="shared" si="21"/>
        <v>2.7</v>
      </c>
      <c r="AG127" s="34">
        <f t="shared" si="22"/>
        <v>0</v>
      </c>
      <c r="AH127" s="12">
        <f t="shared" si="23"/>
        <v>2.7</v>
      </c>
      <c r="AI127" s="75">
        <f t="shared" si="24"/>
        <v>2.7</v>
      </c>
      <c r="AJ127" s="406"/>
      <c r="AK127" s="411"/>
    </row>
    <row r="128" spans="1:37" x14ac:dyDescent="0.2">
      <c r="A128" s="9" t="s">
        <v>245</v>
      </c>
      <c r="B128" s="10" t="s">
        <v>80</v>
      </c>
      <c r="C128" s="10" t="s">
        <v>13</v>
      </c>
      <c r="D128" s="10" t="s">
        <v>781</v>
      </c>
      <c r="E128" s="10" t="s">
        <v>250</v>
      </c>
      <c r="F128" s="10" t="s">
        <v>251</v>
      </c>
      <c r="G128" s="10" t="s">
        <v>252</v>
      </c>
      <c r="H128" s="67">
        <v>6</v>
      </c>
      <c r="I128" s="57">
        <f t="shared" si="16"/>
        <v>2.7</v>
      </c>
      <c r="J128" s="57">
        <f t="shared" si="17"/>
        <v>2.7</v>
      </c>
      <c r="K128" s="404" t="s">
        <v>37</v>
      </c>
      <c r="L128" s="57">
        <v>0.5</v>
      </c>
      <c r="M128" s="57">
        <f>(4.5+$AM$29)*L128</f>
        <v>4.5</v>
      </c>
      <c r="N128" s="57">
        <v>0</v>
      </c>
      <c r="O128" s="58">
        <f>9*L128</f>
        <v>4.5</v>
      </c>
      <c r="P128" s="27">
        <v>0</v>
      </c>
      <c r="Q128" s="90">
        <f t="shared" si="30"/>
        <v>2.5</v>
      </c>
      <c r="R128" s="91">
        <f t="shared" si="31"/>
        <v>2.5</v>
      </c>
      <c r="S128" s="392">
        <f t="shared" si="18"/>
        <v>2.5</v>
      </c>
      <c r="T128" s="91">
        <f t="shared" si="19"/>
        <v>2.5</v>
      </c>
      <c r="U128" s="90">
        <f t="shared" si="20"/>
        <v>5</v>
      </c>
      <c r="V128" s="23">
        <v>0</v>
      </c>
      <c r="W128" s="11">
        <v>0</v>
      </c>
      <c r="X128" s="11">
        <v>0</v>
      </c>
      <c r="Y128" s="12">
        <v>0</v>
      </c>
      <c r="Z128" s="27">
        <v>0</v>
      </c>
      <c r="AA128" s="23">
        <v>8</v>
      </c>
      <c r="AB128" s="11">
        <v>0.2</v>
      </c>
      <c r="AC128" s="11">
        <v>0</v>
      </c>
      <c r="AD128" s="12">
        <v>0.4</v>
      </c>
      <c r="AE128" s="30">
        <v>0</v>
      </c>
      <c r="AF128" s="63">
        <f t="shared" si="21"/>
        <v>2.7</v>
      </c>
      <c r="AG128" s="34">
        <f t="shared" si="22"/>
        <v>0</v>
      </c>
      <c r="AH128" s="12">
        <f t="shared" si="23"/>
        <v>2.7</v>
      </c>
      <c r="AI128" s="75">
        <f t="shared" si="24"/>
        <v>2.7</v>
      </c>
      <c r="AJ128" s="406"/>
      <c r="AK128" s="411"/>
    </row>
    <row r="129" spans="1:37" x14ac:dyDescent="0.2">
      <c r="A129" s="9" t="s">
        <v>245</v>
      </c>
      <c r="B129" s="10" t="s">
        <v>39</v>
      </c>
      <c r="C129" s="10" t="s">
        <v>13</v>
      </c>
      <c r="D129" s="10" t="s">
        <v>781</v>
      </c>
      <c r="E129" s="10" t="s">
        <v>250</v>
      </c>
      <c r="F129" s="10" t="s">
        <v>251</v>
      </c>
      <c r="G129" s="10" t="s">
        <v>252</v>
      </c>
      <c r="H129" s="67">
        <v>6</v>
      </c>
      <c r="I129" s="57">
        <f t="shared" si="16"/>
        <v>2.7</v>
      </c>
      <c r="J129" s="57">
        <f t="shared" si="17"/>
        <v>2.7</v>
      </c>
      <c r="K129" s="404" t="s">
        <v>37</v>
      </c>
      <c r="L129" s="57">
        <v>0.5</v>
      </c>
      <c r="M129" s="57">
        <f>(4.5+$AM$29)*L129</f>
        <v>4.5</v>
      </c>
      <c r="N129" s="57">
        <v>0</v>
      </c>
      <c r="O129" s="58">
        <f>9*L129</f>
        <v>4.5</v>
      </c>
      <c r="P129" s="27">
        <v>0</v>
      </c>
      <c r="Q129" s="90">
        <f t="shared" si="30"/>
        <v>2.5</v>
      </c>
      <c r="R129" s="91">
        <f t="shared" si="31"/>
        <v>2.5</v>
      </c>
      <c r="S129" s="392">
        <f t="shared" si="18"/>
        <v>2.5</v>
      </c>
      <c r="T129" s="91">
        <f t="shared" si="19"/>
        <v>2.5</v>
      </c>
      <c r="U129" s="90">
        <f t="shared" si="20"/>
        <v>5</v>
      </c>
      <c r="V129" s="23">
        <v>0</v>
      </c>
      <c r="W129" s="11">
        <v>0</v>
      </c>
      <c r="X129" s="11">
        <v>0</v>
      </c>
      <c r="Y129" s="12">
        <v>0</v>
      </c>
      <c r="Z129" s="27">
        <v>0</v>
      </c>
      <c r="AA129" s="23">
        <v>8</v>
      </c>
      <c r="AB129" s="11">
        <v>0.2</v>
      </c>
      <c r="AC129" s="11">
        <v>0</v>
      </c>
      <c r="AD129" s="12">
        <v>0.4</v>
      </c>
      <c r="AE129" s="30">
        <v>0</v>
      </c>
      <c r="AF129" s="63">
        <f t="shared" si="21"/>
        <v>2.7</v>
      </c>
      <c r="AG129" s="34">
        <f t="shared" si="22"/>
        <v>0</v>
      </c>
      <c r="AH129" s="12">
        <f t="shared" si="23"/>
        <v>2.7</v>
      </c>
      <c r="AI129" s="75">
        <f t="shared" si="24"/>
        <v>2.7</v>
      </c>
      <c r="AJ129" s="406"/>
      <c r="AK129" s="411"/>
    </row>
    <row r="130" spans="1:37" x14ac:dyDescent="0.2">
      <c r="A130" s="9" t="s">
        <v>245</v>
      </c>
      <c r="B130" s="10" t="s">
        <v>85</v>
      </c>
      <c r="C130" s="10" t="s">
        <v>13</v>
      </c>
      <c r="D130" s="10" t="s">
        <v>781</v>
      </c>
      <c r="E130" s="10" t="s">
        <v>250</v>
      </c>
      <c r="F130" s="10" t="s">
        <v>251</v>
      </c>
      <c r="G130" s="10" t="s">
        <v>252</v>
      </c>
      <c r="H130" s="67">
        <v>6</v>
      </c>
      <c r="I130" s="57">
        <f t="shared" si="16"/>
        <v>2.7</v>
      </c>
      <c r="J130" s="57">
        <f t="shared" si="17"/>
        <v>2.7</v>
      </c>
      <c r="K130" s="404" t="s">
        <v>37</v>
      </c>
      <c r="L130" s="57">
        <v>0.5</v>
      </c>
      <c r="M130" s="57">
        <f>(4.5+$AM$29)*L130</f>
        <v>4.5</v>
      </c>
      <c r="N130" s="57">
        <v>0</v>
      </c>
      <c r="O130" s="58">
        <f>9*L130</f>
        <v>4.5</v>
      </c>
      <c r="P130" s="27">
        <v>0</v>
      </c>
      <c r="Q130" s="90">
        <f t="shared" si="30"/>
        <v>2.5</v>
      </c>
      <c r="R130" s="91">
        <f t="shared" si="31"/>
        <v>2.5</v>
      </c>
      <c r="S130" s="392">
        <f t="shared" si="18"/>
        <v>2.5</v>
      </c>
      <c r="T130" s="91">
        <f t="shared" si="19"/>
        <v>2.5</v>
      </c>
      <c r="U130" s="90">
        <f t="shared" si="20"/>
        <v>5</v>
      </c>
      <c r="V130" s="23">
        <v>0</v>
      </c>
      <c r="W130" s="11">
        <v>0</v>
      </c>
      <c r="X130" s="11">
        <v>0</v>
      </c>
      <c r="Y130" s="12">
        <v>0</v>
      </c>
      <c r="Z130" s="27">
        <v>0</v>
      </c>
      <c r="AA130" s="23">
        <v>8</v>
      </c>
      <c r="AB130" s="11">
        <v>0.2</v>
      </c>
      <c r="AC130" s="11">
        <v>0</v>
      </c>
      <c r="AD130" s="12">
        <v>0.4</v>
      </c>
      <c r="AE130" s="30">
        <v>0</v>
      </c>
      <c r="AF130" s="63">
        <f t="shared" si="21"/>
        <v>2.7</v>
      </c>
      <c r="AG130" s="34">
        <f t="shared" si="22"/>
        <v>0</v>
      </c>
      <c r="AH130" s="12">
        <f t="shared" si="23"/>
        <v>2.7</v>
      </c>
      <c r="AI130" s="75">
        <f t="shared" si="24"/>
        <v>2.7</v>
      </c>
      <c r="AJ130" s="406"/>
      <c r="AK130" s="411"/>
    </row>
    <row r="131" spans="1:37" x14ac:dyDescent="0.2">
      <c r="A131" s="9" t="s">
        <v>245</v>
      </c>
      <c r="B131" s="10" t="s">
        <v>8</v>
      </c>
      <c r="C131" s="10" t="s">
        <v>13</v>
      </c>
      <c r="D131" s="10" t="s">
        <v>781</v>
      </c>
      <c r="E131" s="10" t="s">
        <v>250</v>
      </c>
      <c r="F131" s="10" t="s">
        <v>251</v>
      </c>
      <c r="G131" s="10" t="s">
        <v>252</v>
      </c>
      <c r="H131" s="67">
        <v>6</v>
      </c>
      <c r="I131" s="57">
        <f t="shared" ref="I131:I194" si="32">AI131</f>
        <v>2.7</v>
      </c>
      <c r="J131" s="57">
        <f t="shared" ref="J131:J194" si="33">(((W131+AB131)*S131+(Y131+AD131)*T131)*H131/10)*3</f>
        <v>2.7</v>
      </c>
      <c r="K131" s="404" t="s">
        <v>37</v>
      </c>
      <c r="L131" s="57">
        <v>0.5</v>
      </c>
      <c r="M131" s="57">
        <f>(4.5+$AM$29)*L131</f>
        <v>4.5</v>
      </c>
      <c r="N131" s="57">
        <v>0</v>
      </c>
      <c r="O131" s="58">
        <f>9*L131</f>
        <v>4.5</v>
      </c>
      <c r="P131" s="27">
        <v>0</v>
      </c>
      <c r="Q131" s="90">
        <f t="shared" si="30"/>
        <v>2.5</v>
      </c>
      <c r="R131" s="91">
        <f t="shared" si="31"/>
        <v>2.5</v>
      </c>
      <c r="S131" s="392">
        <f t="shared" ref="S131:S194" si="34">M131/H131*10/3</f>
        <v>2.5</v>
      </c>
      <c r="T131" s="91">
        <f t="shared" ref="T131:T194" si="35">O131/H131*10/3</f>
        <v>2.5</v>
      </c>
      <c r="U131" s="90">
        <f t="shared" ref="U131:U194" si="36">S131+T131</f>
        <v>5</v>
      </c>
      <c r="V131" s="23">
        <v>0</v>
      </c>
      <c r="W131" s="11">
        <v>0</v>
      </c>
      <c r="X131" s="11">
        <v>0</v>
      </c>
      <c r="Y131" s="12">
        <v>0</v>
      </c>
      <c r="Z131" s="27">
        <v>0</v>
      </c>
      <c r="AA131" s="23">
        <v>8</v>
      </c>
      <c r="AB131" s="11">
        <v>0.2</v>
      </c>
      <c r="AC131" s="11">
        <v>0</v>
      </c>
      <c r="AD131" s="12">
        <v>0.4</v>
      </c>
      <c r="AE131" s="30">
        <v>0</v>
      </c>
      <c r="AF131" s="63">
        <f t="shared" ref="AF131:AF194" si="37">M131*(W131+AB131)+O131*(Y131+AD131)</f>
        <v>2.7</v>
      </c>
      <c r="AG131" s="34">
        <f t="shared" ref="AG131:AG194" si="38">M131*W131+O131*Y131</f>
        <v>0</v>
      </c>
      <c r="AH131" s="12">
        <f t="shared" ref="AH131:AH194" si="39">M131*AB131+O131*AD131</f>
        <v>2.7</v>
      </c>
      <c r="AI131" s="75">
        <f t="shared" ref="AI131:AI194" si="40">AF131</f>
        <v>2.7</v>
      </c>
      <c r="AJ131" s="406"/>
      <c r="AK131" s="411"/>
    </row>
    <row r="132" spans="1:37" x14ac:dyDescent="0.2">
      <c r="A132" s="9" t="s">
        <v>245</v>
      </c>
      <c r="B132" s="10" t="s">
        <v>80</v>
      </c>
      <c r="C132" s="10" t="s">
        <v>61</v>
      </c>
      <c r="D132" s="10" t="s">
        <v>780</v>
      </c>
      <c r="E132" s="10" t="s">
        <v>253</v>
      </c>
      <c r="F132" s="10" t="s">
        <v>254</v>
      </c>
      <c r="G132" s="10" t="s">
        <v>255</v>
      </c>
      <c r="H132" s="67">
        <v>6</v>
      </c>
      <c r="I132" s="57">
        <f t="shared" si="32"/>
        <v>19.125</v>
      </c>
      <c r="J132" s="57">
        <f t="shared" si="33"/>
        <v>19.125</v>
      </c>
      <c r="K132" s="404" t="s">
        <v>84</v>
      </c>
      <c r="L132" s="57">
        <v>1</v>
      </c>
      <c r="M132" s="57">
        <v>13.5</v>
      </c>
      <c r="N132" s="57">
        <v>0</v>
      </c>
      <c r="O132" s="58">
        <v>4.5</v>
      </c>
      <c r="P132" s="27">
        <v>0</v>
      </c>
      <c r="Q132" s="90">
        <f t="shared" si="30"/>
        <v>7.5</v>
      </c>
      <c r="R132" s="91">
        <f t="shared" si="31"/>
        <v>2.5</v>
      </c>
      <c r="S132" s="392">
        <f t="shared" si="34"/>
        <v>7.5</v>
      </c>
      <c r="T132" s="91">
        <f t="shared" si="35"/>
        <v>2.5</v>
      </c>
      <c r="U132" s="90">
        <f t="shared" si="36"/>
        <v>10</v>
      </c>
      <c r="V132" s="23">
        <v>0</v>
      </c>
      <c r="W132" s="11">
        <v>0</v>
      </c>
      <c r="X132" s="11">
        <v>0</v>
      </c>
      <c r="Y132" s="12">
        <v>0</v>
      </c>
      <c r="Z132" s="27">
        <v>0</v>
      </c>
      <c r="AA132" s="23">
        <v>40</v>
      </c>
      <c r="AB132" s="11">
        <v>0.75</v>
      </c>
      <c r="AC132" s="11">
        <v>0</v>
      </c>
      <c r="AD132" s="12">
        <v>2</v>
      </c>
      <c r="AE132" s="30">
        <v>0</v>
      </c>
      <c r="AF132" s="63">
        <f t="shared" si="37"/>
        <v>19.125</v>
      </c>
      <c r="AG132" s="34">
        <f t="shared" si="38"/>
        <v>0</v>
      </c>
      <c r="AH132" s="12">
        <f t="shared" si="39"/>
        <v>19.125</v>
      </c>
      <c r="AI132" s="75">
        <f t="shared" si="40"/>
        <v>19.125</v>
      </c>
      <c r="AJ132" s="406"/>
      <c r="AK132" s="411"/>
    </row>
    <row r="133" spans="1:37" x14ac:dyDescent="0.2">
      <c r="A133" s="9" t="s">
        <v>245</v>
      </c>
      <c r="B133" s="10" t="s">
        <v>85</v>
      </c>
      <c r="C133" s="10" t="s">
        <v>61</v>
      </c>
      <c r="D133" s="10" t="s">
        <v>780</v>
      </c>
      <c r="E133" s="10" t="s">
        <v>253</v>
      </c>
      <c r="F133" s="10" t="s">
        <v>254</v>
      </c>
      <c r="G133" s="10" t="s">
        <v>255</v>
      </c>
      <c r="H133" s="67">
        <v>6</v>
      </c>
      <c r="I133" s="57">
        <f t="shared" si="32"/>
        <v>19.125</v>
      </c>
      <c r="J133" s="57">
        <f t="shared" si="33"/>
        <v>19.125</v>
      </c>
      <c r="K133" s="404" t="s">
        <v>84</v>
      </c>
      <c r="L133" s="57">
        <v>1</v>
      </c>
      <c r="M133" s="57">
        <v>13.5</v>
      </c>
      <c r="N133" s="57">
        <v>0</v>
      </c>
      <c r="O133" s="58">
        <v>4.5</v>
      </c>
      <c r="P133" s="27">
        <v>0</v>
      </c>
      <c r="Q133" s="90">
        <f t="shared" si="30"/>
        <v>7.5</v>
      </c>
      <c r="R133" s="91">
        <f t="shared" si="31"/>
        <v>2.5</v>
      </c>
      <c r="S133" s="392">
        <f t="shared" si="34"/>
        <v>7.5</v>
      </c>
      <c r="T133" s="91">
        <f t="shared" si="35"/>
        <v>2.5</v>
      </c>
      <c r="U133" s="90">
        <f t="shared" si="36"/>
        <v>10</v>
      </c>
      <c r="V133" s="23">
        <v>0</v>
      </c>
      <c r="W133" s="11">
        <v>0</v>
      </c>
      <c r="X133" s="11">
        <v>0</v>
      </c>
      <c r="Y133" s="12">
        <v>0</v>
      </c>
      <c r="Z133" s="27">
        <v>0</v>
      </c>
      <c r="AA133" s="23">
        <v>40</v>
      </c>
      <c r="AB133" s="11">
        <v>0.75</v>
      </c>
      <c r="AC133" s="11">
        <v>0</v>
      </c>
      <c r="AD133" s="12">
        <v>2</v>
      </c>
      <c r="AE133" s="30">
        <v>0</v>
      </c>
      <c r="AF133" s="63">
        <f t="shared" si="37"/>
        <v>19.125</v>
      </c>
      <c r="AG133" s="34">
        <f t="shared" si="38"/>
        <v>0</v>
      </c>
      <c r="AH133" s="12">
        <f t="shared" si="39"/>
        <v>19.125</v>
      </c>
      <c r="AI133" s="75">
        <f t="shared" si="40"/>
        <v>19.125</v>
      </c>
      <c r="AJ133" s="406"/>
      <c r="AK133" s="411"/>
    </row>
    <row r="134" spans="1:37" x14ac:dyDescent="0.2">
      <c r="A134" s="9" t="s">
        <v>245</v>
      </c>
      <c r="B134" s="10" t="s">
        <v>8</v>
      </c>
      <c r="C134" s="10" t="s">
        <v>61</v>
      </c>
      <c r="D134" s="10" t="s">
        <v>780</v>
      </c>
      <c r="E134" s="10" t="s">
        <v>253</v>
      </c>
      <c r="F134" s="10" t="s">
        <v>254</v>
      </c>
      <c r="G134" s="10" t="s">
        <v>255</v>
      </c>
      <c r="H134" s="67">
        <v>6</v>
      </c>
      <c r="I134" s="57">
        <f t="shared" si="32"/>
        <v>38.25</v>
      </c>
      <c r="J134" s="57">
        <f t="shared" si="33"/>
        <v>38.25</v>
      </c>
      <c r="K134" s="404" t="s">
        <v>84</v>
      </c>
      <c r="L134" s="57">
        <v>1</v>
      </c>
      <c r="M134" s="57">
        <v>13.5</v>
      </c>
      <c r="N134" s="57">
        <v>0</v>
      </c>
      <c r="O134" s="58">
        <v>4.5</v>
      </c>
      <c r="P134" s="27">
        <v>0</v>
      </c>
      <c r="Q134" s="90">
        <f t="shared" si="30"/>
        <v>7.5</v>
      </c>
      <c r="R134" s="91">
        <f t="shared" si="31"/>
        <v>2.5</v>
      </c>
      <c r="S134" s="392">
        <f t="shared" si="34"/>
        <v>7.5</v>
      </c>
      <c r="T134" s="91">
        <f t="shared" si="35"/>
        <v>2.5</v>
      </c>
      <c r="U134" s="90">
        <f t="shared" si="36"/>
        <v>10</v>
      </c>
      <c r="V134" s="23">
        <v>0</v>
      </c>
      <c r="W134" s="11">
        <v>0</v>
      </c>
      <c r="X134" s="11">
        <v>0</v>
      </c>
      <c r="Y134" s="12">
        <v>0</v>
      </c>
      <c r="Z134" s="27">
        <v>0</v>
      </c>
      <c r="AA134" s="23">
        <v>80</v>
      </c>
      <c r="AB134" s="11">
        <v>1.5</v>
      </c>
      <c r="AC134" s="11">
        <v>0</v>
      </c>
      <c r="AD134" s="12">
        <v>4</v>
      </c>
      <c r="AE134" s="30">
        <v>0</v>
      </c>
      <c r="AF134" s="63">
        <f t="shared" si="37"/>
        <v>38.25</v>
      </c>
      <c r="AG134" s="34">
        <f t="shared" si="38"/>
        <v>0</v>
      </c>
      <c r="AH134" s="12">
        <f t="shared" si="39"/>
        <v>38.25</v>
      </c>
      <c r="AI134" s="75">
        <f t="shared" si="40"/>
        <v>38.25</v>
      </c>
      <c r="AJ134" s="406"/>
      <c r="AK134" s="411"/>
    </row>
    <row r="135" spans="1:37" x14ac:dyDescent="0.2">
      <c r="A135" s="9" t="s">
        <v>245</v>
      </c>
      <c r="B135" s="10" t="s">
        <v>14</v>
      </c>
      <c r="C135" s="10" t="s">
        <v>13</v>
      </c>
      <c r="D135" s="10" t="s">
        <v>755</v>
      </c>
      <c r="E135" s="10" t="s">
        <v>28</v>
      </c>
      <c r="F135" s="10" t="s">
        <v>10</v>
      </c>
      <c r="G135" s="10" t="s">
        <v>11</v>
      </c>
      <c r="H135" s="67">
        <v>1</v>
      </c>
      <c r="I135" s="57">
        <f t="shared" si="32"/>
        <v>2.7</v>
      </c>
      <c r="J135" s="57">
        <f t="shared" si="33"/>
        <v>2.7</v>
      </c>
      <c r="K135" s="404" t="s">
        <v>12</v>
      </c>
      <c r="L135" s="57">
        <v>1</v>
      </c>
      <c r="M135" s="57">
        <f>$AM$26</f>
        <v>0.54</v>
      </c>
      <c r="N135" s="57">
        <v>0</v>
      </c>
      <c r="O135" s="58">
        <v>0</v>
      </c>
      <c r="P135" s="27">
        <v>0</v>
      </c>
      <c r="Q135" s="90">
        <f t="shared" si="30"/>
        <v>1.8</v>
      </c>
      <c r="R135" s="91">
        <f t="shared" si="31"/>
        <v>0</v>
      </c>
      <c r="S135" s="392">
        <f t="shared" si="34"/>
        <v>1.8</v>
      </c>
      <c r="T135" s="91">
        <f t="shared" si="35"/>
        <v>0</v>
      </c>
      <c r="U135" s="90">
        <f t="shared" si="36"/>
        <v>1.8</v>
      </c>
      <c r="V135" s="23">
        <v>2</v>
      </c>
      <c r="W135" s="11">
        <f>V135</f>
        <v>2</v>
      </c>
      <c r="X135" s="11">
        <v>0</v>
      </c>
      <c r="Y135" s="12">
        <v>0</v>
      </c>
      <c r="Z135" s="27">
        <v>0</v>
      </c>
      <c r="AA135" s="23">
        <v>3</v>
      </c>
      <c r="AB135" s="11">
        <f>AA135</f>
        <v>3</v>
      </c>
      <c r="AC135" s="11">
        <v>0</v>
      </c>
      <c r="AD135" s="12">
        <v>0</v>
      </c>
      <c r="AE135" s="30">
        <v>0</v>
      </c>
      <c r="AF135" s="63">
        <f t="shared" si="37"/>
        <v>2.7</v>
      </c>
      <c r="AG135" s="34">
        <f t="shared" si="38"/>
        <v>1.08</v>
      </c>
      <c r="AH135" s="12">
        <f t="shared" si="39"/>
        <v>1.62</v>
      </c>
      <c r="AI135" s="75">
        <f t="shared" si="40"/>
        <v>2.7</v>
      </c>
      <c r="AJ135" s="407">
        <f>(3-M135)*(W135+AB135)</f>
        <v>12.3</v>
      </c>
      <c r="AK135" s="49"/>
    </row>
    <row r="136" spans="1:37" x14ac:dyDescent="0.2">
      <c r="A136" s="9" t="s">
        <v>245</v>
      </c>
      <c r="B136" s="10" t="s">
        <v>14</v>
      </c>
      <c r="C136" s="10" t="s">
        <v>27</v>
      </c>
      <c r="D136" s="10" t="s">
        <v>780</v>
      </c>
      <c r="E136" s="116" t="s">
        <v>576</v>
      </c>
      <c r="F136" s="10" t="s">
        <v>559</v>
      </c>
      <c r="G136" s="10" t="s">
        <v>560</v>
      </c>
      <c r="H136" s="67">
        <v>6</v>
      </c>
      <c r="I136" s="57">
        <f t="shared" si="32"/>
        <v>49.5</v>
      </c>
      <c r="J136" s="57">
        <f t="shared" si="33"/>
        <v>49.5</v>
      </c>
      <c r="K136" s="404" t="s">
        <v>84</v>
      </c>
      <c r="L136" s="57">
        <v>1</v>
      </c>
      <c r="M136" s="57">
        <v>13.5</v>
      </c>
      <c r="N136" s="57">
        <v>0</v>
      </c>
      <c r="O136" s="58">
        <v>4.5</v>
      </c>
      <c r="P136" s="27">
        <v>0</v>
      </c>
      <c r="Q136" s="90">
        <f t="shared" si="30"/>
        <v>7.5</v>
      </c>
      <c r="R136" s="91">
        <f t="shared" si="31"/>
        <v>2.5</v>
      </c>
      <c r="S136" s="392">
        <f t="shared" si="34"/>
        <v>7.5</v>
      </c>
      <c r="T136" s="91">
        <f t="shared" si="35"/>
        <v>2.5</v>
      </c>
      <c r="U136" s="90">
        <f t="shared" si="36"/>
        <v>10</v>
      </c>
      <c r="V136" s="23">
        <v>90</v>
      </c>
      <c r="W136" s="11">
        <v>2</v>
      </c>
      <c r="X136" s="11">
        <v>0</v>
      </c>
      <c r="Y136" s="12">
        <v>5</v>
      </c>
      <c r="Z136" s="27">
        <v>0</v>
      </c>
      <c r="AA136" s="23">
        <v>0</v>
      </c>
      <c r="AB136" s="11">
        <v>0</v>
      </c>
      <c r="AC136" s="11">
        <v>0</v>
      </c>
      <c r="AD136" s="12">
        <v>0</v>
      </c>
      <c r="AE136" s="30">
        <v>0</v>
      </c>
      <c r="AF136" s="63">
        <f t="shared" si="37"/>
        <v>49.5</v>
      </c>
      <c r="AG136" s="34">
        <f t="shared" si="38"/>
        <v>49.5</v>
      </c>
      <c r="AH136" s="12">
        <f t="shared" si="39"/>
        <v>0</v>
      </c>
      <c r="AI136" s="75">
        <f t="shared" si="40"/>
        <v>49.5</v>
      </c>
      <c r="AJ136" s="406"/>
      <c r="AK136" s="411"/>
    </row>
    <row r="137" spans="1:37" x14ac:dyDescent="0.2">
      <c r="A137" s="9" t="s">
        <v>245</v>
      </c>
      <c r="B137" s="10" t="s">
        <v>80</v>
      </c>
      <c r="C137" s="10" t="s">
        <v>27</v>
      </c>
      <c r="D137" s="10" t="s">
        <v>780</v>
      </c>
      <c r="E137" s="10" t="s">
        <v>256</v>
      </c>
      <c r="F137" s="10" t="s">
        <v>257</v>
      </c>
      <c r="G137" s="10" t="s">
        <v>258</v>
      </c>
      <c r="H137" s="67">
        <v>6</v>
      </c>
      <c r="I137" s="57">
        <f t="shared" si="32"/>
        <v>27</v>
      </c>
      <c r="J137" s="57">
        <f t="shared" si="33"/>
        <v>27</v>
      </c>
      <c r="K137" s="404" t="s">
        <v>18</v>
      </c>
      <c r="L137" s="57">
        <v>1</v>
      </c>
      <c r="M137" s="57">
        <v>9</v>
      </c>
      <c r="N137" s="57">
        <v>0</v>
      </c>
      <c r="O137" s="58">
        <v>9</v>
      </c>
      <c r="P137" s="27">
        <v>0</v>
      </c>
      <c r="Q137" s="90">
        <f t="shared" si="30"/>
        <v>5</v>
      </c>
      <c r="R137" s="91">
        <f t="shared" si="31"/>
        <v>5</v>
      </c>
      <c r="S137" s="392">
        <f t="shared" si="34"/>
        <v>5</v>
      </c>
      <c r="T137" s="91">
        <f t="shared" si="35"/>
        <v>5</v>
      </c>
      <c r="U137" s="90">
        <f t="shared" si="36"/>
        <v>10</v>
      </c>
      <c r="V137" s="23">
        <v>30</v>
      </c>
      <c r="W137" s="11">
        <v>1</v>
      </c>
      <c r="X137" s="11">
        <v>0</v>
      </c>
      <c r="Y137" s="12">
        <v>2</v>
      </c>
      <c r="Z137" s="27">
        <v>0</v>
      </c>
      <c r="AA137" s="23">
        <v>0</v>
      </c>
      <c r="AB137" s="11">
        <v>0</v>
      </c>
      <c r="AC137" s="11">
        <v>0</v>
      </c>
      <c r="AD137" s="12">
        <v>0</v>
      </c>
      <c r="AE137" s="30">
        <v>0</v>
      </c>
      <c r="AF137" s="63">
        <f t="shared" si="37"/>
        <v>27</v>
      </c>
      <c r="AG137" s="34">
        <f t="shared" si="38"/>
        <v>27</v>
      </c>
      <c r="AH137" s="12">
        <f t="shared" si="39"/>
        <v>0</v>
      </c>
      <c r="AI137" s="75">
        <f t="shared" si="40"/>
        <v>27</v>
      </c>
      <c r="AJ137" s="406"/>
      <c r="AK137" s="411"/>
    </row>
    <row r="138" spans="1:37" x14ac:dyDescent="0.2">
      <c r="A138" s="9" t="s">
        <v>245</v>
      </c>
      <c r="B138" s="10" t="s">
        <v>80</v>
      </c>
      <c r="C138" s="10" t="s">
        <v>13</v>
      </c>
      <c r="D138" s="10" t="s">
        <v>755</v>
      </c>
      <c r="E138" s="10" t="s">
        <v>217</v>
      </c>
      <c r="F138" s="10" t="s">
        <v>10</v>
      </c>
      <c r="G138" s="10" t="s">
        <v>11</v>
      </c>
      <c r="H138" s="67">
        <v>1</v>
      </c>
      <c r="I138" s="57">
        <f t="shared" si="32"/>
        <v>2.16</v>
      </c>
      <c r="J138" s="57">
        <f t="shared" si="33"/>
        <v>2.16</v>
      </c>
      <c r="K138" s="404" t="s">
        <v>12</v>
      </c>
      <c r="L138" s="57">
        <v>1</v>
      </c>
      <c r="M138" s="57">
        <f>$AM$26</f>
        <v>0.54</v>
      </c>
      <c r="N138" s="57">
        <v>0</v>
      </c>
      <c r="O138" s="58">
        <v>0</v>
      </c>
      <c r="P138" s="27">
        <v>0</v>
      </c>
      <c r="Q138" s="90">
        <f t="shared" si="30"/>
        <v>1.8</v>
      </c>
      <c r="R138" s="91">
        <f t="shared" si="31"/>
        <v>0</v>
      </c>
      <c r="S138" s="392">
        <f t="shared" si="34"/>
        <v>1.8</v>
      </c>
      <c r="T138" s="91">
        <f t="shared" si="35"/>
        <v>0</v>
      </c>
      <c r="U138" s="90">
        <f t="shared" si="36"/>
        <v>1.8</v>
      </c>
      <c r="V138" s="23">
        <v>2</v>
      </c>
      <c r="W138" s="11">
        <f>V138</f>
        <v>2</v>
      </c>
      <c r="X138" s="11">
        <v>0</v>
      </c>
      <c r="Y138" s="12">
        <v>0</v>
      </c>
      <c r="Z138" s="27">
        <v>0</v>
      </c>
      <c r="AA138" s="23">
        <v>2</v>
      </c>
      <c r="AB138" s="11">
        <f>AA138</f>
        <v>2</v>
      </c>
      <c r="AC138" s="11">
        <v>0</v>
      </c>
      <c r="AD138" s="12">
        <v>0</v>
      </c>
      <c r="AE138" s="30">
        <v>0</v>
      </c>
      <c r="AF138" s="63">
        <f t="shared" si="37"/>
        <v>2.16</v>
      </c>
      <c r="AG138" s="34">
        <f t="shared" si="38"/>
        <v>1.08</v>
      </c>
      <c r="AH138" s="12">
        <f t="shared" si="39"/>
        <v>1.08</v>
      </c>
      <c r="AI138" s="75">
        <f t="shared" si="40"/>
        <v>2.16</v>
      </c>
      <c r="AJ138" s="407">
        <f>(3-M138)*(W138+AB138)</f>
        <v>9.84</v>
      </c>
      <c r="AK138" s="49"/>
    </row>
    <row r="139" spans="1:37" x14ac:dyDescent="0.2">
      <c r="A139" s="9" t="s">
        <v>245</v>
      </c>
      <c r="B139" s="10" t="s">
        <v>85</v>
      </c>
      <c r="C139" s="10" t="s">
        <v>61</v>
      </c>
      <c r="D139" s="10" t="s">
        <v>780</v>
      </c>
      <c r="E139" s="10" t="s">
        <v>259</v>
      </c>
      <c r="F139" s="10" t="s">
        <v>260</v>
      </c>
      <c r="G139" s="10" t="s">
        <v>261</v>
      </c>
      <c r="H139" s="67">
        <v>6</v>
      </c>
      <c r="I139" s="57">
        <f t="shared" si="32"/>
        <v>36</v>
      </c>
      <c r="J139" s="57">
        <f t="shared" si="33"/>
        <v>36</v>
      </c>
      <c r="K139" s="404" t="s">
        <v>18</v>
      </c>
      <c r="L139" s="57">
        <v>1</v>
      </c>
      <c r="M139" s="57">
        <v>9</v>
      </c>
      <c r="N139" s="57">
        <v>0</v>
      </c>
      <c r="O139" s="58">
        <v>9</v>
      </c>
      <c r="P139" s="27">
        <v>0</v>
      </c>
      <c r="Q139" s="90">
        <f t="shared" si="30"/>
        <v>5</v>
      </c>
      <c r="R139" s="91">
        <f t="shared" si="31"/>
        <v>5</v>
      </c>
      <c r="S139" s="392">
        <f t="shared" si="34"/>
        <v>5</v>
      </c>
      <c r="T139" s="91">
        <f t="shared" si="35"/>
        <v>5</v>
      </c>
      <c r="U139" s="90">
        <f t="shared" si="36"/>
        <v>10</v>
      </c>
      <c r="V139" s="23">
        <v>0</v>
      </c>
      <c r="W139" s="11">
        <v>0</v>
      </c>
      <c r="X139" s="11">
        <v>0</v>
      </c>
      <c r="Y139" s="12">
        <v>0</v>
      </c>
      <c r="Z139" s="27">
        <v>0</v>
      </c>
      <c r="AA139" s="23">
        <v>60</v>
      </c>
      <c r="AB139" s="11">
        <v>1</v>
      </c>
      <c r="AC139" s="11">
        <v>0</v>
      </c>
      <c r="AD139" s="12">
        <v>3</v>
      </c>
      <c r="AE139" s="30">
        <v>0</v>
      </c>
      <c r="AF139" s="63">
        <f t="shared" si="37"/>
        <v>36</v>
      </c>
      <c r="AG139" s="34">
        <f t="shared" si="38"/>
        <v>0</v>
      </c>
      <c r="AH139" s="12">
        <f t="shared" si="39"/>
        <v>36</v>
      </c>
      <c r="AI139" s="75">
        <f t="shared" si="40"/>
        <v>36</v>
      </c>
      <c r="AJ139" s="406"/>
      <c r="AK139" s="411"/>
    </row>
    <row r="140" spans="1:37" x14ac:dyDescent="0.2">
      <c r="A140" s="9" t="s">
        <v>245</v>
      </c>
      <c r="B140" s="10" t="s">
        <v>85</v>
      </c>
      <c r="C140" s="10" t="s">
        <v>27</v>
      </c>
      <c r="D140" s="10" t="s">
        <v>780</v>
      </c>
      <c r="E140" s="10" t="s">
        <v>262</v>
      </c>
      <c r="F140" s="10" t="s">
        <v>263</v>
      </c>
      <c r="G140" s="10" t="s">
        <v>264</v>
      </c>
      <c r="H140" s="67">
        <v>6</v>
      </c>
      <c r="I140" s="57">
        <f t="shared" si="32"/>
        <v>27</v>
      </c>
      <c r="J140" s="57">
        <f t="shared" si="33"/>
        <v>27</v>
      </c>
      <c r="K140" s="404" t="s">
        <v>18</v>
      </c>
      <c r="L140" s="57">
        <v>1</v>
      </c>
      <c r="M140" s="57">
        <v>13.5</v>
      </c>
      <c r="N140" s="57">
        <v>0</v>
      </c>
      <c r="O140" s="58">
        <v>4.5</v>
      </c>
      <c r="P140" s="27">
        <v>0</v>
      </c>
      <c r="Q140" s="90">
        <f t="shared" si="30"/>
        <v>7.5</v>
      </c>
      <c r="R140" s="91">
        <f t="shared" si="31"/>
        <v>2.5</v>
      </c>
      <c r="S140" s="392">
        <f t="shared" si="34"/>
        <v>7.5</v>
      </c>
      <c r="T140" s="91">
        <f t="shared" si="35"/>
        <v>2.5</v>
      </c>
      <c r="U140" s="90">
        <f t="shared" si="36"/>
        <v>10</v>
      </c>
      <c r="V140" s="23">
        <v>48</v>
      </c>
      <c r="W140" s="11">
        <v>1</v>
      </c>
      <c r="X140" s="11">
        <v>0</v>
      </c>
      <c r="Y140" s="12">
        <v>3</v>
      </c>
      <c r="Z140" s="27">
        <v>0</v>
      </c>
      <c r="AA140" s="23">
        <v>0</v>
      </c>
      <c r="AB140" s="11">
        <v>0</v>
      </c>
      <c r="AC140" s="11">
        <v>0</v>
      </c>
      <c r="AD140" s="12">
        <v>0</v>
      </c>
      <c r="AE140" s="30">
        <v>0</v>
      </c>
      <c r="AF140" s="63">
        <f t="shared" si="37"/>
        <v>27</v>
      </c>
      <c r="AG140" s="34">
        <f t="shared" si="38"/>
        <v>27</v>
      </c>
      <c r="AH140" s="12">
        <f t="shared" si="39"/>
        <v>0</v>
      </c>
      <c r="AI140" s="75">
        <f t="shared" si="40"/>
        <v>27</v>
      </c>
      <c r="AJ140" s="406"/>
      <c r="AK140" s="411"/>
    </row>
    <row r="141" spans="1:37" x14ac:dyDescent="0.2">
      <c r="A141" s="9" t="s">
        <v>245</v>
      </c>
      <c r="B141" s="10" t="s">
        <v>85</v>
      </c>
      <c r="C141" s="10" t="s">
        <v>43</v>
      </c>
      <c r="D141" s="10" t="s">
        <v>780</v>
      </c>
      <c r="E141" s="10" t="s">
        <v>265</v>
      </c>
      <c r="F141" s="10" t="s">
        <v>257</v>
      </c>
      <c r="G141" s="10" t="s">
        <v>258</v>
      </c>
      <c r="H141" s="67">
        <v>6</v>
      </c>
      <c r="I141" s="57">
        <f t="shared" si="32"/>
        <v>27</v>
      </c>
      <c r="J141" s="57">
        <f t="shared" si="33"/>
        <v>27</v>
      </c>
      <c r="K141" s="404" t="s">
        <v>18</v>
      </c>
      <c r="L141" s="57">
        <v>1</v>
      </c>
      <c r="M141" s="57">
        <v>9</v>
      </c>
      <c r="N141" s="57">
        <v>0</v>
      </c>
      <c r="O141" s="58">
        <v>9</v>
      </c>
      <c r="P141" s="27">
        <v>0</v>
      </c>
      <c r="Q141" s="90">
        <f t="shared" si="30"/>
        <v>5</v>
      </c>
      <c r="R141" s="91">
        <f t="shared" si="31"/>
        <v>5</v>
      </c>
      <c r="S141" s="392">
        <f t="shared" si="34"/>
        <v>5</v>
      </c>
      <c r="T141" s="91">
        <f t="shared" si="35"/>
        <v>5</v>
      </c>
      <c r="U141" s="90">
        <f t="shared" si="36"/>
        <v>10</v>
      </c>
      <c r="V141" s="23">
        <v>0</v>
      </c>
      <c r="W141" s="11">
        <v>0</v>
      </c>
      <c r="X141" s="11">
        <v>0</v>
      </c>
      <c r="Y141" s="12">
        <v>0</v>
      </c>
      <c r="Z141" s="27">
        <v>0</v>
      </c>
      <c r="AA141" s="23">
        <v>40</v>
      </c>
      <c r="AB141" s="11">
        <v>1</v>
      </c>
      <c r="AC141" s="11">
        <v>0</v>
      </c>
      <c r="AD141" s="12">
        <v>2</v>
      </c>
      <c r="AE141" s="30">
        <v>0</v>
      </c>
      <c r="AF141" s="63">
        <f t="shared" si="37"/>
        <v>27</v>
      </c>
      <c r="AG141" s="34">
        <f t="shared" si="38"/>
        <v>0</v>
      </c>
      <c r="AH141" s="12">
        <f t="shared" si="39"/>
        <v>27</v>
      </c>
      <c r="AI141" s="75">
        <f t="shared" si="40"/>
        <v>27</v>
      </c>
      <c r="AJ141" s="406"/>
      <c r="AK141" s="411"/>
    </row>
    <row r="142" spans="1:37" x14ac:dyDescent="0.2">
      <c r="A142" s="9" t="s">
        <v>245</v>
      </c>
      <c r="B142" s="10" t="s">
        <v>85</v>
      </c>
      <c r="C142" s="10" t="s">
        <v>27</v>
      </c>
      <c r="D142" s="10" t="s">
        <v>780</v>
      </c>
      <c r="E142" s="10" t="s">
        <v>266</v>
      </c>
      <c r="F142" s="10" t="s">
        <v>267</v>
      </c>
      <c r="G142" s="10" t="s">
        <v>268</v>
      </c>
      <c r="H142" s="67">
        <v>6</v>
      </c>
      <c r="I142" s="57">
        <f t="shared" si="32"/>
        <v>36</v>
      </c>
      <c r="J142" s="57">
        <f t="shared" si="33"/>
        <v>36</v>
      </c>
      <c r="K142" s="404" t="s">
        <v>18</v>
      </c>
      <c r="L142" s="57">
        <v>1</v>
      </c>
      <c r="M142" s="57">
        <v>9</v>
      </c>
      <c r="N142" s="57">
        <v>0</v>
      </c>
      <c r="O142" s="58">
        <v>9</v>
      </c>
      <c r="P142" s="27">
        <v>0</v>
      </c>
      <c r="Q142" s="90">
        <f t="shared" si="30"/>
        <v>5</v>
      </c>
      <c r="R142" s="91">
        <f t="shared" si="31"/>
        <v>5</v>
      </c>
      <c r="S142" s="392">
        <f t="shared" si="34"/>
        <v>5</v>
      </c>
      <c r="T142" s="91">
        <f t="shared" si="35"/>
        <v>5</v>
      </c>
      <c r="U142" s="90">
        <f t="shared" si="36"/>
        <v>10</v>
      </c>
      <c r="V142" s="23">
        <v>48</v>
      </c>
      <c r="W142" s="11">
        <v>1</v>
      </c>
      <c r="X142" s="11">
        <v>0</v>
      </c>
      <c r="Y142" s="12">
        <v>3</v>
      </c>
      <c r="Z142" s="27">
        <v>0</v>
      </c>
      <c r="AA142" s="23">
        <v>0</v>
      </c>
      <c r="AB142" s="11">
        <v>0</v>
      </c>
      <c r="AC142" s="11">
        <v>0</v>
      </c>
      <c r="AD142" s="12">
        <v>0</v>
      </c>
      <c r="AE142" s="30">
        <v>0</v>
      </c>
      <c r="AF142" s="63">
        <f t="shared" si="37"/>
        <v>36</v>
      </c>
      <c r="AG142" s="34">
        <f t="shared" si="38"/>
        <v>36</v>
      </c>
      <c r="AH142" s="12">
        <f t="shared" si="39"/>
        <v>0</v>
      </c>
      <c r="AI142" s="75">
        <f t="shared" si="40"/>
        <v>36</v>
      </c>
      <c r="AJ142" s="406"/>
      <c r="AK142" s="411"/>
    </row>
    <row r="143" spans="1:37" x14ac:dyDescent="0.2">
      <c r="A143" s="9" t="s">
        <v>245</v>
      </c>
      <c r="B143" s="10" t="s">
        <v>85</v>
      </c>
      <c r="C143" s="10" t="s">
        <v>43</v>
      </c>
      <c r="D143" s="10" t="s">
        <v>780</v>
      </c>
      <c r="E143" s="10" t="s">
        <v>269</v>
      </c>
      <c r="F143" s="10" t="s">
        <v>206</v>
      </c>
      <c r="G143" s="10" t="s">
        <v>270</v>
      </c>
      <c r="H143" s="67">
        <v>6</v>
      </c>
      <c r="I143" s="57">
        <f t="shared" si="32"/>
        <v>27</v>
      </c>
      <c r="J143" s="57">
        <f t="shared" si="33"/>
        <v>27</v>
      </c>
      <c r="K143" s="404" t="s">
        <v>18</v>
      </c>
      <c r="L143" s="57">
        <v>1</v>
      </c>
      <c r="M143" s="57">
        <v>9</v>
      </c>
      <c r="N143" s="57">
        <v>0</v>
      </c>
      <c r="O143" s="58">
        <v>9</v>
      </c>
      <c r="P143" s="27">
        <v>0</v>
      </c>
      <c r="Q143" s="90">
        <f t="shared" si="30"/>
        <v>5</v>
      </c>
      <c r="R143" s="91">
        <f t="shared" si="31"/>
        <v>5</v>
      </c>
      <c r="S143" s="392">
        <f t="shared" si="34"/>
        <v>5</v>
      </c>
      <c r="T143" s="91">
        <f t="shared" si="35"/>
        <v>5</v>
      </c>
      <c r="U143" s="90">
        <f t="shared" si="36"/>
        <v>10</v>
      </c>
      <c r="V143" s="23">
        <v>0</v>
      </c>
      <c r="W143" s="11">
        <v>0</v>
      </c>
      <c r="X143" s="11">
        <v>0</v>
      </c>
      <c r="Y143" s="12">
        <v>0</v>
      </c>
      <c r="Z143" s="27">
        <v>0</v>
      </c>
      <c r="AA143" s="23">
        <v>40</v>
      </c>
      <c r="AB143" s="11">
        <v>1</v>
      </c>
      <c r="AC143" s="11">
        <v>0</v>
      </c>
      <c r="AD143" s="12">
        <v>2</v>
      </c>
      <c r="AE143" s="30">
        <v>0</v>
      </c>
      <c r="AF143" s="63">
        <f t="shared" si="37"/>
        <v>27</v>
      </c>
      <c r="AG143" s="34">
        <f t="shared" si="38"/>
        <v>0</v>
      </c>
      <c r="AH143" s="12">
        <f t="shared" si="39"/>
        <v>27</v>
      </c>
      <c r="AI143" s="75">
        <f t="shared" si="40"/>
        <v>27</v>
      </c>
      <c r="AJ143" s="406"/>
      <c r="AK143" s="411"/>
    </row>
    <row r="144" spans="1:37" x14ac:dyDescent="0.2">
      <c r="A144" s="9" t="s">
        <v>245</v>
      </c>
      <c r="B144" s="10" t="s">
        <v>85</v>
      </c>
      <c r="C144" s="10" t="s">
        <v>13</v>
      </c>
      <c r="D144" s="10" t="s">
        <v>755</v>
      </c>
      <c r="E144" s="10" t="s">
        <v>147</v>
      </c>
      <c r="F144" s="10" t="s">
        <v>10</v>
      </c>
      <c r="G144" s="10" t="s">
        <v>11</v>
      </c>
      <c r="H144" s="67">
        <v>1</v>
      </c>
      <c r="I144" s="57">
        <f t="shared" si="32"/>
        <v>3.24</v>
      </c>
      <c r="J144" s="57">
        <f t="shared" si="33"/>
        <v>3.24</v>
      </c>
      <c r="K144" s="404" t="s">
        <v>12</v>
      </c>
      <c r="L144" s="57">
        <v>1</v>
      </c>
      <c r="M144" s="57">
        <f>$AM$26</f>
        <v>0.54</v>
      </c>
      <c r="N144" s="57">
        <v>0</v>
      </c>
      <c r="O144" s="58">
        <v>0</v>
      </c>
      <c r="P144" s="27">
        <v>0</v>
      </c>
      <c r="Q144" s="90">
        <f t="shared" si="30"/>
        <v>1.8</v>
      </c>
      <c r="R144" s="91">
        <f t="shared" si="31"/>
        <v>0</v>
      </c>
      <c r="S144" s="392">
        <f t="shared" si="34"/>
        <v>1.8</v>
      </c>
      <c r="T144" s="91">
        <f t="shared" si="35"/>
        <v>0</v>
      </c>
      <c r="U144" s="90">
        <f t="shared" si="36"/>
        <v>1.8</v>
      </c>
      <c r="V144" s="23">
        <v>2</v>
      </c>
      <c r="W144" s="11">
        <f>V144</f>
        <v>2</v>
      </c>
      <c r="X144" s="11">
        <v>0</v>
      </c>
      <c r="Y144" s="12">
        <v>0</v>
      </c>
      <c r="Z144" s="27">
        <v>0</v>
      </c>
      <c r="AA144" s="23">
        <v>4</v>
      </c>
      <c r="AB144" s="11">
        <f>AA144</f>
        <v>4</v>
      </c>
      <c r="AC144" s="11">
        <v>0</v>
      </c>
      <c r="AD144" s="12">
        <v>0</v>
      </c>
      <c r="AE144" s="30">
        <v>0</v>
      </c>
      <c r="AF144" s="63">
        <f t="shared" si="37"/>
        <v>3.24</v>
      </c>
      <c r="AG144" s="34">
        <f t="shared" si="38"/>
        <v>1.08</v>
      </c>
      <c r="AH144" s="12">
        <f t="shared" si="39"/>
        <v>2.16</v>
      </c>
      <c r="AI144" s="75">
        <f t="shared" si="40"/>
        <v>3.24</v>
      </c>
      <c r="AJ144" s="407">
        <f>(3-M144)*(W144+AB144)</f>
        <v>14.76</v>
      </c>
      <c r="AK144" s="49"/>
    </row>
    <row r="145" spans="1:37" x14ac:dyDescent="0.2">
      <c r="A145" s="9" t="s">
        <v>245</v>
      </c>
      <c r="B145" s="10" t="s">
        <v>14</v>
      </c>
      <c r="C145" s="10" t="s">
        <v>103</v>
      </c>
      <c r="D145" s="10" t="s">
        <v>781</v>
      </c>
      <c r="E145" s="10" t="s">
        <v>110</v>
      </c>
      <c r="F145" s="10" t="s">
        <v>111</v>
      </c>
      <c r="G145" s="10" t="s">
        <v>112</v>
      </c>
      <c r="H145" s="67">
        <v>6</v>
      </c>
      <c r="I145" s="57">
        <f t="shared" si="32"/>
        <v>9</v>
      </c>
      <c r="J145" s="57">
        <f t="shared" si="33"/>
        <v>9</v>
      </c>
      <c r="K145" s="404" t="s">
        <v>102</v>
      </c>
      <c r="L145" s="57">
        <v>1</v>
      </c>
      <c r="M145" s="57">
        <f>(4.5+$AM$29)*L145</f>
        <v>9</v>
      </c>
      <c r="N145" s="57">
        <v>0</v>
      </c>
      <c r="O145" s="58">
        <v>9</v>
      </c>
      <c r="P145" s="27">
        <v>0</v>
      </c>
      <c r="Q145" s="90">
        <f t="shared" si="30"/>
        <v>5</v>
      </c>
      <c r="R145" s="91">
        <f t="shared" si="31"/>
        <v>5</v>
      </c>
      <c r="S145" s="392">
        <f t="shared" si="34"/>
        <v>5</v>
      </c>
      <c r="T145" s="91">
        <f t="shared" si="35"/>
        <v>5</v>
      </c>
      <c r="U145" s="90">
        <f t="shared" si="36"/>
        <v>10</v>
      </c>
      <c r="V145" s="23">
        <v>10</v>
      </c>
      <c r="W145" s="11">
        <v>0.5</v>
      </c>
      <c r="X145" s="11">
        <v>0</v>
      </c>
      <c r="Y145" s="12">
        <v>0.5</v>
      </c>
      <c r="Z145" s="27">
        <v>0</v>
      </c>
      <c r="AA145" s="23">
        <v>0</v>
      </c>
      <c r="AB145" s="11">
        <v>0</v>
      </c>
      <c r="AC145" s="11">
        <v>0</v>
      </c>
      <c r="AD145" s="12">
        <v>0</v>
      </c>
      <c r="AE145" s="30">
        <v>0</v>
      </c>
      <c r="AF145" s="63">
        <f t="shared" si="37"/>
        <v>9</v>
      </c>
      <c r="AG145" s="34">
        <f t="shared" si="38"/>
        <v>9</v>
      </c>
      <c r="AH145" s="12">
        <f t="shared" si="39"/>
        <v>0</v>
      </c>
      <c r="AI145" s="75">
        <f t="shared" si="40"/>
        <v>9</v>
      </c>
      <c r="AJ145" s="406"/>
      <c r="AK145" s="411"/>
    </row>
    <row r="146" spans="1:37" x14ac:dyDescent="0.2">
      <c r="A146" s="9" t="s">
        <v>245</v>
      </c>
      <c r="B146" s="10" t="s">
        <v>8</v>
      </c>
      <c r="C146" s="10" t="s">
        <v>103</v>
      </c>
      <c r="D146" s="10" t="s">
        <v>781</v>
      </c>
      <c r="E146" s="10" t="s">
        <v>110</v>
      </c>
      <c r="F146" s="10" t="s">
        <v>111</v>
      </c>
      <c r="G146" s="10" t="s">
        <v>112</v>
      </c>
      <c r="H146" s="67">
        <v>6</v>
      </c>
      <c r="I146" s="57">
        <f t="shared" si="32"/>
        <v>9</v>
      </c>
      <c r="J146" s="57">
        <f t="shared" si="33"/>
        <v>9</v>
      </c>
      <c r="K146" s="404" t="s">
        <v>102</v>
      </c>
      <c r="L146" s="57">
        <v>1</v>
      </c>
      <c r="M146" s="57">
        <f>(4.5+$AM$29)*L146</f>
        <v>9</v>
      </c>
      <c r="N146" s="57">
        <v>0</v>
      </c>
      <c r="O146" s="58">
        <v>9</v>
      </c>
      <c r="P146" s="27">
        <v>0</v>
      </c>
      <c r="Q146" s="90">
        <f t="shared" si="30"/>
        <v>5</v>
      </c>
      <c r="R146" s="91">
        <f t="shared" si="31"/>
        <v>5</v>
      </c>
      <c r="S146" s="392">
        <f t="shared" si="34"/>
        <v>5</v>
      </c>
      <c r="T146" s="91">
        <f t="shared" si="35"/>
        <v>5</v>
      </c>
      <c r="U146" s="90">
        <f t="shared" si="36"/>
        <v>10</v>
      </c>
      <c r="V146" s="23">
        <v>10</v>
      </c>
      <c r="W146" s="11">
        <v>0.5</v>
      </c>
      <c r="X146" s="11">
        <v>0</v>
      </c>
      <c r="Y146" s="12">
        <v>0.5</v>
      </c>
      <c r="Z146" s="27">
        <v>0</v>
      </c>
      <c r="AA146" s="23">
        <v>0</v>
      </c>
      <c r="AB146" s="11">
        <v>0</v>
      </c>
      <c r="AC146" s="11">
        <v>0</v>
      </c>
      <c r="AD146" s="12">
        <v>0</v>
      </c>
      <c r="AE146" s="30">
        <v>0</v>
      </c>
      <c r="AF146" s="63">
        <f t="shared" si="37"/>
        <v>9</v>
      </c>
      <c r="AG146" s="34">
        <f t="shared" si="38"/>
        <v>9</v>
      </c>
      <c r="AH146" s="12">
        <f t="shared" si="39"/>
        <v>0</v>
      </c>
      <c r="AI146" s="75">
        <f t="shared" si="40"/>
        <v>9</v>
      </c>
      <c r="AJ146" s="406"/>
      <c r="AK146" s="411"/>
    </row>
    <row r="147" spans="1:37" x14ac:dyDescent="0.2">
      <c r="A147" s="9" t="s">
        <v>245</v>
      </c>
      <c r="B147" s="10" t="s">
        <v>14</v>
      </c>
      <c r="C147" s="10" t="s">
        <v>103</v>
      </c>
      <c r="D147" s="10" t="s">
        <v>781</v>
      </c>
      <c r="E147" s="10" t="s">
        <v>113</v>
      </c>
      <c r="F147" s="10" t="s">
        <v>114</v>
      </c>
      <c r="G147" s="10" t="s">
        <v>115</v>
      </c>
      <c r="H147" s="67">
        <v>6</v>
      </c>
      <c r="I147" s="57">
        <f t="shared" si="32"/>
        <v>9</v>
      </c>
      <c r="J147" s="57">
        <f t="shared" si="33"/>
        <v>9</v>
      </c>
      <c r="K147" s="404" t="s">
        <v>102</v>
      </c>
      <c r="L147" s="57">
        <v>1</v>
      </c>
      <c r="M147" s="57">
        <f>(9+$AM$29)*L147</f>
        <v>13.5</v>
      </c>
      <c r="N147" s="57">
        <v>0</v>
      </c>
      <c r="O147" s="58">
        <v>4.5</v>
      </c>
      <c r="P147" s="27">
        <v>0</v>
      </c>
      <c r="Q147" s="90">
        <f t="shared" si="30"/>
        <v>7.5</v>
      </c>
      <c r="R147" s="91">
        <f t="shared" si="31"/>
        <v>2.5</v>
      </c>
      <c r="S147" s="392">
        <f t="shared" si="34"/>
        <v>7.5</v>
      </c>
      <c r="T147" s="91">
        <f t="shared" si="35"/>
        <v>2.5</v>
      </c>
      <c r="U147" s="90">
        <f t="shared" si="36"/>
        <v>10</v>
      </c>
      <c r="V147" s="23">
        <v>10</v>
      </c>
      <c r="W147" s="11">
        <v>0.5</v>
      </c>
      <c r="X147" s="11">
        <v>0</v>
      </c>
      <c r="Y147" s="12">
        <v>0.5</v>
      </c>
      <c r="Z147" s="27">
        <v>0</v>
      </c>
      <c r="AA147" s="23">
        <v>0</v>
      </c>
      <c r="AB147" s="11">
        <v>0</v>
      </c>
      <c r="AC147" s="11">
        <v>0</v>
      </c>
      <c r="AD147" s="12">
        <v>0</v>
      </c>
      <c r="AE147" s="30">
        <v>0</v>
      </c>
      <c r="AF147" s="63">
        <f t="shared" si="37"/>
        <v>9</v>
      </c>
      <c r="AG147" s="34">
        <f t="shared" si="38"/>
        <v>9</v>
      </c>
      <c r="AH147" s="12">
        <f t="shared" si="39"/>
        <v>0</v>
      </c>
      <c r="AI147" s="75">
        <f t="shared" si="40"/>
        <v>9</v>
      </c>
      <c r="AJ147" s="406"/>
      <c r="AK147" s="411"/>
    </row>
    <row r="148" spans="1:37" x14ac:dyDescent="0.2">
      <c r="A148" s="9" t="s">
        <v>245</v>
      </c>
      <c r="B148" s="10" t="s">
        <v>8</v>
      </c>
      <c r="C148" s="10" t="s">
        <v>103</v>
      </c>
      <c r="D148" s="10" t="s">
        <v>781</v>
      </c>
      <c r="E148" s="10" t="s">
        <v>113</v>
      </c>
      <c r="F148" s="10" t="s">
        <v>114</v>
      </c>
      <c r="G148" s="10" t="s">
        <v>115</v>
      </c>
      <c r="H148" s="67">
        <v>6</v>
      </c>
      <c r="I148" s="57">
        <f t="shared" si="32"/>
        <v>9</v>
      </c>
      <c r="J148" s="57">
        <f t="shared" si="33"/>
        <v>9</v>
      </c>
      <c r="K148" s="404" t="s">
        <v>102</v>
      </c>
      <c r="L148" s="57">
        <v>1</v>
      </c>
      <c r="M148" s="57">
        <f>(9+$AM$29)*L148</f>
        <v>13.5</v>
      </c>
      <c r="N148" s="57">
        <v>0</v>
      </c>
      <c r="O148" s="58">
        <v>4.5</v>
      </c>
      <c r="P148" s="27">
        <v>0</v>
      </c>
      <c r="Q148" s="90">
        <f t="shared" ref="Q148:Q179" si="41">M148*10/3/H148</f>
        <v>7.5</v>
      </c>
      <c r="R148" s="91">
        <f t="shared" ref="R148:R179" si="42">O148*10/3/H148</f>
        <v>2.5</v>
      </c>
      <c r="S148" s="392">
        <f t="shared" si="34"/>
        <v>7.5</v>
      </c>
      <c r="T148" s="91">
        <f t="shared" si="35"/>
        <v>2.5</v>
      </c>
      <c r="U148" s="90">
        <f t="shared" si="36"/>
        <v>10</v>
      </c>
      <c r="V148" s="23">
        <v>10</v>
      </c>
      <c r="W148" s="11">
        <v>0.5</v>
      </c>
      <c r="X148" s="11">
        <v>0</v>
      </c>
      <c r="Y148" s="12">
        <v>0.5</v>
      </c>
      <c r="Z148" s="27">
        <v>0</v>
      </c>
      <c r="AA148" s="23">
        <v>0</v>
      </c>
      <c r="AB148" s="11">
        <v>0</v>
      </c>
      <c r="AC148" s="11">
        <v>0</v>
      </c>
      <c r="AD148" s="12">
        <v>0</v>
      </c>
      <c r="AE148" s="30">
        <v>0</v>
      </c>
      <c r="AF148" s="63">
        <f t="shared" si="37"/>
        <v>9</v>
      </c>
      <c r="AG148" s="34">
        <f t="shared" si="38"/>
        <v>9</v>
      </c>
      <c r="AH148" s="12">
        <f t="shared" si="39"/>
        <v>0</v>
      </c>
      <c r="AI148" s="75">
        <f t="shared" si="40"/>
        <v>9</v>
      </c>
      <c r="AJ148" s="406"/>
      <c r="AK148" s="411"/>
    </row>
    <row r="149" spans="1:37" x14ac:dyDescent="0.2">
      <c r="A149" s="9" t="s">
        <v>245</v>
      </c>
      <c r="B149" s="10" t="s">
        <v>85</v>
      </c>
      <c r="C149" s="10" t="s">
        <v>103</v>
      </c>
      <c r="D149" s="10" t="s">
        <v>781</v>
      </c>
      <c r="E149" s="10" t="s">
        <v>271</v>
      </c>
      <c r="F149" s="10" t="s">
        <v>272</v>
      </c>
      <c r="G149" s="10" t="s">
        <v>273</v>
      </c>
      <c r="H149" s="67">
        <v>6</v>
      </c>
      <c r="I149" s="57">
        <f t="shared" si="32"/>
        <v>18</v>
      </c>
      <c r="J149" s="57">
        <f t="shared" si="33"/>
        <v>18</v>
      </c>
      <c r="K149" s="404" t="s">
        <v>102</v>
      </c>
      <c r="L149" s="57">
        <v>1</v>
      </c>
      <c r="M149" s="57">
        <f>(4.5+$AM$29)*L149</f>
        <v>9</v>
      </c>
      <c r="N149" s="57">
        <v>0</v>
      </c>
      <c r="O149" s="58">
        <v>9</v>
      </c>
      <c r="P149" s="27">
        <v>0</v>
      </c>
      <c r="Q149" s="90">
        <f t="shared" si="41"/>
        <v>5</v>
      </c>
      <c r="R149" s="91">
        <f t="shared" si="42"/>
        <v>5</v>
      </c>
      <c r="S149" s="392">
        <f t="shared" si="34"/>
        <v>5</v>
      </c>
      <c r="T149" s="91">
        <f t="shared" si="35"/>
        <v>5</v>
      </c>
      <c r="U149" s="90">
        <f t="shared" si="36"/>
        <v>10</v>
      </c>
      <c r="V149" s="23">
        <v>20</v>
      </c>
      <c r="W149" s="11">
        <v>1</v>
      </c>
      <c r="X149" s="11">
        <v>0</v>
      </c>
      <c r="Y149" s="12">
        <v>1</v>
      </c>
      <c r="Z149" s="27">
        <v>0</v>
      </c>
      <c r="AA149" s="23">
        <v>0</v>
      </c>
      <c r="AB149" s="11">
        <v>0</v>
      </c>
      <c r="AC149" s="11">
        <v>0</v>
      </c>
      <c r="AD149" s="12">
        <v>0</v>
      </c>
      <c r="AE149" s="30">
        <v>0</v>
      </c>
      <c r="AF149" s="63">
        <f t="shared" si="37"/>
        <v>18</v>
      </c>
      <c r="AG149" s="34">
        <f t="shared" si="38"/>
        <v>18</v>
      </c>
      <c r="AH149" s="12">
        <f t="shared" si="39"/>
        <v>0</v>
      </c>
      <c r="AI149" s="75">
        <f t="shared" si="40"/>
        <v>18</v>
      </c>
      <c r="AJ149" s="406"/>
      <c r="AK149" s="411"/>
    </row>
    <row r="150" spans="1:37" x14ac:dyDescent="0.2">
      <c r="A150" s="9" t="s">
        <v>245</v>
      </c>
      <c r="B150" s="10" t="s">
        <v>85</v>
      </c>
      <c r="C150" s="10" t="s">
        <v>103</v>
      </c>
      <c r="D150" s="10" t="s">
        <v>781</v>
      </c>
      <c r="E150" s="10" t="s">
        <v>274</v>
      </c>
      <c r="F150" s="10" t="s">
        <v>275</v>
      </c>
      <c r="G150" s="10" t="s">
        <v>276</v>
      </c>
      <c r="H150" s="67">
        <v>6</v>
      </c>
      <c r="I150" s="57">
        <f t="shared" si="32"/>
        <v>18</v>
      </c>
      <c r="J150" s="57">
        <f t="shared" si="33"/>
        <v>18</v>
      </c>
      <c r="K150" s="404" t="s">
        <v>102</v>
      </c>
      <c r="L150" s="57">
        <v>1</v>
      </c>
      <c r="M150" s="57">
        <f>(4.5+$AM$29)*L150</f>
        <v>9</v>
      </c>
      <c r="N150" s="57">
        <v>0</v>
      </c>
      <c r="O150" s="58">
        <v>9</v>
      </c>
      <c r="P150" s="27">
        <v>0</v>
      </c>
      <c r="Q150" s="90">
        <f t="shared" si="41"/>
        <v>5</v>
      </c>
      <c r="R150" s="91">
        <f t="shared" si="42"/>
        <v>5</v>
      </c>
      <c r="S150" s="392">
        <f t="shared" si="34"/>
        <v>5</v>
      </c>
      <c r="T150" s="91">
        <f t="shared" si="35"/>
        <v>5</v>
      </c>
      <c r="U150" s="90">
        <f t="shared" si="36"/>
        <v>10</v>
      </c>
      <c r="V150" s="23">
        <v>20</v>
      </c>
      <c r="W150" s="11">
        <v>1</v>
      </c>
      <c r="X150" s="11">
        <v>0</v>
      </c>
      <c r="Y150" s="12">
        <v>1</v>
      </c>
      <c r="Z150" s="27">
        <v>0</v>
      </c>
      <c r="AA150" s="23">
        <v>0</v>
      </c>
      <c r="AB150" s="11">
        <v>0</v>
      </c>
      <c r="AC150" s="11">
        <v>0</v>
      </c>
      <c r="AD150" s="12">
        <v>0</v>
      </c>
      <c r="AE150" s="30">
        <v>0</v>
      </c>
      <c r="AF150" s="63">
        <f t="shared" si="37"/>
        <v>18</v>
      </c>
      <c r="AG150" s="34">
        <f t="shared" si="38"/>
        <v>18</v>
      </c>
      <c r="AH150" s="12">
        <f t="shared" si="39"/>
        <v>0</v>
      </c>
      <c r="AI150" s="75">
        <f t="shared" si="40"/>
        <v>18</v>
      </c>
      <c r="AJ150" s="406"/>
      <c r="AK150" s="411"/>
    </row>
    <row r="151" spans="1:37" x14ac:dyDescent="0.2">
      <c r="A151" s="9" t="s">
        <v>245</v>
      </c>
      <c r="B151" s="10" t="s">
        <v>75</v>
      </c>
      <c r="C151" s="10" t="s">
        <v>48</v>
      </c>
      <c r="D151" s="10" t="s">
        <v>780</v>
      </c>
      <c r="E151" s="10" t="s">
        <v>281</v>
      </c>
      <c r="F151" s="10" t="s">
        <v>282</v>
      </c>
      <c r="G151" s="10" t="s">
        <v>283</v>
      </c>
      <c r="H151" s="67">
        <v>5</v>
      </c>
      <c r="I151" s="57">
        <f t="shared" si="32"/>
        <v>20.25</v>
      </c>
      <c r="J151" s="57">
        <f t="shared" si="33"/>
        <v>20.25</v>
      </c>
      <c r="K151" s="404" t="s">
        <v>160</v>
      </c>
      <c r="L151" s="57">
        <v>1</v>
      </c>
      <c r="M151" s="57">
        <v>6.75</v>
      </c>
      <c r="N151" s="57">
        <v>0</v>
      </c>
      <c r="O151" s="58">
        <v>6.75</v>
      </c>
      <c r="P151" s="27">
        <v>0</v>
      </c>
      <c r="Q151" s="90">
        <f t="shared" si="41"/>
        <v>4.5</v>
      </c>
      <c r="R151" s="91">
        <f t="shared" si="42"/>
        <v>4.5</v>
      </c>
      <c r="S151" s="392">
        <f t="shared" si="34"/>
        <v>4.5</v>
      </c>
      <c r="T151" s="91">
        <f t="shared" si="35"/>
        <v>4.5</v>
      </c>
      <c r="U151" s="90">
        <f t="shared" si="36"/>
        <v>9</v>
      </c>
      <c r="V151" s="23">
        <v>20</v>
      </c>
      <c r="W151" s="11">
        <v>1</v>
      </c>
      <c r="X151" s="11">
        <v>0</v>
      </c>
      <c r="Y151" s="12">
        <v>2</v>
      </c>
      <c r="Z151" s="27">
        <v>0</v>
      </c>
      <c r="AA151" s="23">
        <v>0</v>
      </c>
      <c r="AB151" s="11">
        <v>0</v>
      </c>
      <c r="AC151" s="11">
        <v>0</v>
      </c>
      <c r="AD151" s="12">
        <v>0</v>
      </c>
      <c r="AE151" s="30">
        <v>0</v>
      </c>
      <c r="AF151" s="63">
        <f t="shared" si="37"/>
        <v>20.25</v>
      </c>
      <c r="AG151" s="34">
        <f t="shared" si="38"/>
        <v>20.25</v>
      </c>
      <c r="AH151" s="12">
        <f t="shared" si="39"/>
        <v>0</v>
      </c>
      <c r="AI151" s="75">
        <f t="shared" si="40"/>
        <v>20.25</v>
      </c>
      <c r="AJ151" s="406"/>
      <c r="AK151" s="411"/>
    </row>
    <row r="152" spans="1:37" x14ac:dyDescent="0.2">
      <c r="A152" s="9" t="s">
        <v>245</v>
      </c>
      <c r="B152" s="10" t="s">
        <v>75</v>
      </c>
      <c r="C152" s="10" t="s">
        <v>19</v>
      </c>
      <c r="D152" s="10" t="s">
        <v>780</v>
      </c>
      <c r="E152" s="10" t="s">
        <v>284</v>
      </c>
      <c r="F152" s="10" t="s">
        <v>285</v>
      </c>
      <c r="G152" s="10" t="s">
        <v>286</v>
      </c>
      <c r="H152" s="67">
        <v>5</v>
      </c>
      <c r="I152" s="57">
        <f t="shared" si="32"/>
        <v>20.25</v>
      </c>
      <c r="J152" s="57">
        <f t="shared" si="33"/>
        <v>20.25</v>
      </c>
      <c r="K152" s="404" t="s">
        <v>160</v>
      </c>
      <c r="L152" s="57">
        <v>1</v>
      </c>
      <c r="M152" s="57">
        <v>6.75</v>
      </c>
      <c r="N152" s="57">
        <v>0</v>
      </c>
      <c r="O152" s="58">
        <v>6.75</v>
      </c>
      <c r="P152" s="27">
        <v>0</v>
      </c>
      <c r="Q152" s="90">
        <f t="shared" si="41"/>
        <v>4.5</v>
      </c>
      <c r="R152" s="91">
        <f t="shared" si="42"/>
        <v>4.5</v>
      </c>
      <c r="S152" s="392">
        <f t="shared" si="34"/>
        <v>4.5</v>
      </c>
      <c r="T152" s="91">
        <f t="shared" si="35"/>
        <v>4.5</v>
      </c>
      <c r="U152" s="90">
        <f t="shared" si="36"/>
        <v>9</v>
      </c>
      <c r="V152" s="23">
        <v>0</v>
      </c>
      <c r="W152" s="11">
        <v>0</v>
      </c>
      <c r="X152" s="11">
        <v>0</v>
      </c>
      <c r="Y152" s="12">
        <v>0</v>
      </c>
      <c r="Z152" s="27">
        <v>0</v>
      </c>
      <c r="AA152" s="23">
        <v>20</v>
      </c>
      <c r="AB152" s="11">
        <v>1</v>
      </c>
      <c r="AC152" s="11">
        <v>0</v>
      </c>
      <c r="AD152" s="12">
        <v>2</v>
      </c>
      <c r="AE152" s="30">
        <v>0</v>
      </c>
      <c r="AF152" s="63">
        <f t="shared" si="37"/>
        <v>20.25</v>
      </c>
      <c r="AG152" s="34">
        <f t="shared" si="38"/>
        <v>0</v>
      </c>
      <c r="AH152" s="12">
        <f t="shared" si="39"/>
        <v>20.25</v>
      </c>
      <c r="AI152" s="75">
        <f t="shared" si="40"/>
        <v>20.25</v>
      </c>
      <c r="AJ152" s="406"/>
      <c r="AK152" s="411"/>
    </row>
    <row r="153" spans="1:37" x14ac:dyDescent="0.2">
      <c r="A153" s="9" t="s">
        <v>245</v>
      </c>
      <c r="B153" s="10" t="s">
        <v>75</v>
      </c>
      <c r="C153" s="10" t="s">
        <v>19</v>
      </c>
      <c r="D153" s="10" t="s">
        <v>780</v>
      </c>
      <c r="E153" s="10" t="s">
        <v>287</v>
      </c>
      <c r="F153" s="10" t="s">
        <v>267</v>
      </c>
      <c r="G153" s="10" t="s">
        <v>288</v>
      </c>
      <c r="H153" s="67">
        <v>5</v>
      </c>
      <c r="I153" s="57">
        <f t="shared" si="32"/>
        <v>20.25</v>
      </c>
      <c r="J153" s="57">
        <f t="shared" si="33"/>
        <v>20.25</v>
      </c>
      <c r="K153" s="404" t="s">
        <v>160</v>
      </c>
      <c r="L153" s="57">
        <v>1</v>
      </c>
      <c r="M153" s="57">
        <v>6.75</v>
      </c>
      <c r="N153" s="57">
        <v>0</v>
      </c>
      <c r="O153" s="58">
        <v>6.75</v>
      </c>
      <c r="P153" s="27">
        <v>0</v>
      </c>
      <c r="Q153" s="90">
        <f t="shared" si="41"/>
        <v>4.5</v>
      </c>
      <c r="R153" s="91">
        <f t="shared" si="42"/>
        <v>4.5</v>
      </c>
      <c r="S153" s="392">
        <f t="shared" si="34"/>
        <v>4.5</v>
      </c>
      <c r="T153" s="91">
        <f t="shared" si="35"/>
        <v>4.5</v>
      </c>
      <c r="U153" s="90">
        <f t="shared" si="36"/>
        <v>9</v>
      </c>
      <c r="V153" s="23">
        <v>0</v>
      </c>
      <c r="W153" s="11">
        <v>0</v>
      </c>
      <c r="X153" s="11">
        <v>0</v>
      </c>
      <c r="Y153" s="12">
        <v>0</v>
      </c>
      <c r="Z153" s="27">
        <v>0</v>
      </c>
      <c r="AA153" s="23">
        <v>20</v>
      </c>
      <c r="AB153" s="11">
        <v>1</v>
      </c>
      <c r="AC153" s="11">
        <v>0</v>
      </c>
      <c r="AD153" s="12">
        <v>2</v>
      </c>
      <c r="AE153" s="30">
        <v>0</v>
      </c>
      <c r="AF153" s="63">
        <f t="shared" si="37"/>
        <v>20.25</v>
      </c>
      <c r="AG153" s="34">
        <f t="shared" si="38"/>
        <v>0</v>
      </c>
      <c r="AH153" s="12">
        <f t="shared" si="39"/>
        <v>20.25</v>
      </c>
      <c r="AI153" s="75">
        <f t="shared" si="40"/>
        <v>20.25</v>
      </c>
      <c r="AJ153" s="406"/>
      <c r="AK153" s="411"/>
    </row>
    <row r="154" spans="1:37" x14ac:dyDescent="0.2">
      <c r="A154" s="9" t="s">
        <v>245</v>
      </c>
      <c r="B154" s="10" t="s">
        <v>75</v>
      </c>
      <c r="C154" s="10" t="s">
        <v>19</v>
      </c>
      <c r="D154" s="10" t="s">
        <v>780</v>
      </c>
      <c r="E154" s="10" t="s">
        <v>164</v>
      </c>
      <c r="F154" s="10" t="s">
        <v>165</v>
      </c>
      <c r="G154" s="10" t="s">
        <v>166</v>
      </c>
      <c r="H154" s="67">
        <v>5</v>
      </c>
      <c r="I154" s="57">
        <f t="shared" si="32"/>
        <v>11.25</v>
      </c>
      <c r="J154" s="57">
        <f t="shared" si="33"/>
        <v>11.25</v>
      </c>
      <c r="K154" s="404" t="s">
        <v>160</v>
      </c>
      <c r="L154" s="57">
        <v>0.5</v>
      </c>
      <c r="M154" s="57">
        <f>4.5*L154</f>
        <v>2.25</v>
      </c>
      <c r="N154" s="57">
        <v>1</v>
      </c>
      <c r="O154" s="58">
        <f>9*L154</f>
        <v>4.5</v>
      </c>
      <c r="P154" s="27">
        <v>0</v>
      </c>
      <c r="Q154" s="90">
        <f t="shared" si="41"/>
        <v>1.5</v>
      </c>
      <c r="R154" s="91">
        <f t="shared" si="42"/>
        <v>3</v>
      </c>
      <c r="S154" s="392">
        <f t="shared" si="34"/>
        <v>1.5</v>
      </c>
      <c r="T154" s="91">
        <f t="shared" si="35"/>
        <v>3</v>
      </c>
      <c r="U154" s="90">
        <f t="shared" si="36"/>
        <v>4.5</v>
      </c>
      <c r="V154" s="23">
        <v>0</v>
      </c>
      <c r="W154" s="11">
        <v>0</v>
      </c>
      <c r="X154" s="11">
        <v>0</v>
      </c>
      <c r="Y154" s="12">
        <v>0</v>
      </c>
      <c r="Z154" s="27">
        <v>0</v>
      </c>
      <c r="AA154" s="23">
        <v>20</v>
      </c>
      <c r="AB154" s="11">
        <v>1</v>
      </c>
      <c r="AC154" s="11">
        <v>0</v>
      </c>
      <c r="AD154" s="12">
        <v>2</v>
      </c>
      <c r="AE154" s="30">
        <v>0</v>
      </c>
      <c r="AF154" s="63">
        <f t="shared" si="37"/>
        <v>11.25</v>
      </c>
      <c r="AG154" s="34">
        <f t="shared" si="38"/>
        <v>0</v>
      </c>
      <c r="AH154" s="12">
        <f t="shared" si="39"/>
        <v>11.25</v>
      </c>
      <c r="AI154" s="75">
        <f t="shared" si="40"/>
        <v>11.25</v>
      </c>
      <c r="AJ154" s="406"/>
      <c r="AK154" s="411"/>
    </row>
    <row r="155" spans="1:37" x14ac:dyDescent="0.2">
      <c r="A155" s="9" t="s">
        <v>245</v>
      </c>
      <c r="B155" s="10" t="s">
        <v>75</v>
      </c>
      <c r="C155" s="10" t="s">
        <v>19</v>
      </c>
      <c r="D155" s="10" t="s">
        <v>780</v>
      </c>
      <c r="E155" s="10" t="s">
        <v>242</v>
      </c>
      <c r="F155" s="10" t="s">
        <v>243</v>
      </c>
      <c r="G155" s="10" t="s">
        <v>244</v>
      </c>
      <c r="H155" s="67">
        <v>5</v>
      </c>
      <c r="I155" s="57">
        <f t="shared" si="32"/>
        <v>9</v>
      </c>
      <c r="J155" s="57">
        <f t="shared" si="33"/>
        <v>9</v>
      </c>
      <c r="K155" s="404" t="s">
        <v>160</v>
      </c>
      <c r="L155" s="57">
        <v>0.5</v>
      </c>
      <c r="M155" s="57">
        <f>9*L155</f>
        <v>4.5</v>
      </c>
      <c r="N155" s="57">
        <v>1</v>
      </c>
      <c r="O155" s="58">
        <f>4.5*L155</f>
        <v>2.25</v>
      </c>
      <c r="P155" s="27">
        <v>0</v>
      </c>
      <c r="Q155" s="90">
        <f t="shared" si="41"/>
        <v>3</v>
      </c>
      <c r="R155" s="91">
        <f t="shared" si="42"/>
        <v>1.5</v>
      </c>
      <c r="S155" s="392">
        <f t="shared" si="34"/>
        <v>3</v>
      </c>
      <c r="T155" s="91">
        <f t="shared" si="35"/>
        <v>1.5</v>
      </c>
      <c r="U155" s="90">
        <f t="shared" si="36"/>
        <v>4.5</v>
      </c>
      <c r="V155" s="23">
        <v>0</v>
      </c>
      <c r="W155" s="11">
        <v>0</v>
      </c>
      <c r="X155" s="11">
        <v>0</v>
      </c>
      <c r="Y155" s="12">
        <v>0</v>
      </c>
      <c r="Z155" s="27">
        <v>0</v>
      </c>
      <c r="AA155" s="23">
        <v>20</v>
      </c>
      <c r="AB155" s="11">
        <v>1</v>
      </c>
      <c r="AC155" s="11">
        <v>0</v>
      </c>
      <c r="AD155" s="12">
        <v>2</v>
      </c>
      <c r="AE155" s="30">
        <v>0</v>
      </c>
      <c r="AF155" s="63">
        <f t="shared" si="37"/>
        <v>9</v>
      </c>
      <c r="AG155" s="34">
        <f t="shared" si="38"/>
        <v>0</v>
      </c>
      <c r="AH155" s="12">
        <f t="shared" si="39"/>
        <v>9</v>
      </c>
      <c r="AI155" s="75">
        <f t="shared" si="40"/>
        <v>9</v>
      </c>
      <c r="AJ155" s="406"/>
      <c r="AK155" s="411"/>
    </row>
    <row r="156" spans="1:37" x14ac:dyDescent="0.2">
      <c r="A156" s="9" t="s">
        <v>245</v>
      </c>
      <c r="B156" s="10" t="s">
        <v>75</v>
      </c>
      <c r="C156" s="10" t="s">
        <v>23</v>
      </c>
      <c r="D156" s="10" t="s">
        <v>756</v>
      </c>
      <c r="E156" s="10" t="s">
        <v>167</v>
      </c>
      <c r="F156" s="10" t="s">
        <v>168</v>
      </c>
      <c r="G156" s="10" t="s">
        <v>169</v>
      </c>
      <c r="H156" s="67">
        <v>1</v>
      </c>
      <c r="I156" s="57">
        <f t="shared" si="32"/>
        <v>1.62</v>
      </c>
      <c r="J156" s="57">
        <f t="shared" si="33"/>
        <v>1.62</v>
      </c>
      <c r="K156" s="404" t="s">
        <v>12</v>
      </c>
      <c r="L156" s="57">
        <v>1</v>
      </c>
      <c r="M156" s="57">
        <f>$AM$31</f>
        <v>0.54</v>
      </c>
      <c r="N156" s="57">
        <v>0</v>
      </c>
      <c r="O156" s="58">
        <v>0</v>
      </c>
      <c r="P156" s="27">
        <v>0</v>
      </c>
      <c r="Q156" s="90">
        <f t="shared" si="41"/>
        <v>1.8</v>
      </c>
      <c r="R156" s="91">
        <f t="shared" si="42"/>
        <v>0</v>
      </c>
      <c r="S156" s="392">
        <f t="shared" si="34"/>
        <v>1.8</v>
      </c>
      <c r="T156" s="91">
        <f t="shared" si="35"/>
        <v>0</v>
      </c>
      <c r="U156" s="90">
        <f t="shared" si="36"/>
        <v>1.8</v>
      </c>
      <c r="V156" s="23">
        <v>3</v>
      </c>
      <c r="W156" s="11">
        <f>V156</f>
        <v>3</v>
      </c>
      <c r="X156" s="11">
        <v>0</v>
      </c>
      <c r="Y156" s="12">
        <v>0</v>
      </c>
      <c r="Z156" s="27">
        <v>0</v>
      </c>
      <c r="AA156" s="23">
        <v>0</v>
      </c>
      <c r="AB156" s="11">
        <f>AA156</f>
        <v>0</v>
      </c>
      <c r="AC156" s="11">
        <v>0</v>
      </c>
      <c r="AD156" s="12">
        <v>0</v>
      </c>
      <c r="AE156" s="30">
        <v>0</v>
      </c>
      <c r="AF156" s="63">
        <f t="shared" si="37"/>
        <v>1.62</v>
      </c>
      <c r="AG156" s="34">
        <f t="shared" si="38"/>
        <v>1.62</v>
      </c>
      <c r="AH156" s="12">
        <f t="shared" si="39"/>
        <v>0</v>
      </c>
      <c r="AI156" s="75">
        <f t="shared" si="40"/>
        <v>1.62</v>
      </c>
      <c r="AJ156" s="407">
        <f>(3-M156)*(W156+AB156)</f>
        <v>7.38</v>
      </c>
      <c r="AK156" s="49"/>
    </row>
    <row r="157" spans="1:37" x14ac:dyDescent="0.2">
      <c r="A157" s="9" t="s">
        <v>245</v>
      </c>
      <c r="B157" s="10" t="s">
        <v>75</v>
      </c>
      <c r="C157" s="10" t="s">
        <v>23</v>
      </c>
      <c r="D157" s="10" t="s">
        <v>781</v>
      </c>
      <c r="E157" s="10" t="s">
        <v>289</v>
      </c>
      <c r="F157" s="10" t="s">
        <v>290</v>
      </c>
      <c r="G157" s="10" t="s">
        <v>291</v>
      </c>
      <c r="H157" s="67">
        <v>5</v>
      </c>
      <c r="I157" s="57">
        <f t="shared" si="32"/>
        <v>18</v>
      </c>
      <c r="J157" s="57">
        <f t="shared" si="33"/>
        <v>18</v>
      </c>
      <c r="K157" s="404" t="s">
        <v>33</v>
      </c>
      <c r="L157" s="57">
        <v>1</v>
      </c>
      <c r="M157" s="57">
        <f>(9+$AM$29)*L157</f>
        <v>13.5</v>
      </c>
      <c r="N157" s="57">
        <v>0</v>
      </c>
      <c r="O157" s="58">
        <v>4.5</v>
      </c>
      <c r="P157" s="27">
        <v>0</v>
      </c>
      <c r="Q157" s="90">
        <f t="shared" si="41"/>
        <v>9</v>
      </c>
      <c r="R157" s="91">
        <f t="shared" si="42"/>
        <v>3</v>
      </c>
      <c r="S157" s="392">
        <f t="shared" si="34"/>
        <v>9</v>
      </c>
      <c r="T157" s="91">
        <f t="shared" si="35"/>
        <v>3</v>
      </c>
      <c r="U157" s="90">
        <f t="shared" si="36"/>
        <v>12</v>
      </c>
      <c r="V157" s="23">
        <v>12</v>
      </c>
      <c r="W157" s="11">
        <v>1</v>
      </c>
      <c r="X157" s="11">
        <v>0</v>
      </c>
      <c r="Y157" s="12">
        <v>1</v>
      </c>
      <c r="Z157" s="27">
        <v>0</v>
      </c>
      <c r="AA157" s="23">
        <v>0</v>
      </c>
      <c r="AB157" s="11">
        <v>0</v>
      </c>
      <c r="AC157" s="11">
        <v>0</v>
      </c>
      <c r="AD157" s="12">
        <v>0</v>
      </c>
      <c r="AE157" s="30">
        <v>0</v>
      </c>
      <c r="AF157" s="63">
        <f t="shared" si="37"/>
        <v>18</v>
      </c>
      <c r="AG157" s="34">
        <f t="shared" si="38"/>
        <v>18</v>
      </c>
      <c r="AH157" s="12">
        <f t="shared" si="39"/>
        <v>0</v>
      </c>
      <c r="AI157" s="75">
        <f t="shared" si="40"/>
        <v>18</v>
      </c>
      <c r="AJ157" s="406"/>
      <c r="AK157" s="411"/>
    </row>
    <row r="158" spans="1:37" x14ac:dyDescent="0.2">
      <c r="A158" s="9" t="s">
        <v>245</v>
      </c>
      <c r="B158" s="10" t="s">
        <v>75</v>
      </c>
      <c r="C158" s="10" t="s">
        <v>48</v>
      </c>
      <c r="D158" s="10" t="s">
        <v>781</v>
      </c>
      <c r="E158" s="10" t="s">
        <v>295</v>
      </c>
      <c r="F158" s="10" t="s">
        <v>296</v>
      </c>
      <c r="G158" s="10" t="s">
        <v>297</v>
      </c>
      <c r="H158" s="67">
        <v>5</v>
      </c>
      <c r="I158" s="57">
        <f t="shared" si="32"/>
        <v>13.5</v>
      </c>
      <c r="J158" s="57">
        <f t="shared" si="33"/>
        <v>13.5</v>
      </c>
      <c r="K158" s="404" t="s">
        <v>33</v>
      </c>
      <c r="L158" s="57">
        <v>1</v>
      </c>
      <c r="M158" s="57">
        <v>9</v>
      </c>
      <c r="N158" s="57">
        <v>0</v>
      </c>
      <c r="O158" s="58">
        <v>4.5</v>
      </c>
      <c r="P158" s="27">
        <v>0</v>
      </c>
      <c r="Q158" s="90">
        <f t="shared" si="41"/>
        <v>6</v>
      </c>
      <c r="R158" s="91">
        <f t="shared" si="42"/>
        <v>3</v>
      </c>
      <c r="S158" s="392">
        <f t="shared" si="34"/>
        <v>6</v>
      </c>
      <c r="T158" s="91">
        <f t="shared" si="35"/>
        <v>3</v>
      </c>
      <c r="U158" s="90">
        <f t="shared" si="36"/>
        <v>9</v>
      </c>
      <c r="V158" s="23">
        <v>20</v>
      </c>
      <c r="W158" s="11">
        <v>1</v>
      </c>
      <c r="X158" s="11">
        <v>0</v>
      </c>
      <c r="Y158" s="12">
        <v>1</v>
      </c>
      <c r="Z158" s="27">
        <v>0</v>
      </c>
      <c r="AA158" s="23">
        <v>0</v>
      </c>
      <c r="AB158" s="11">
        <v>0</v>
      </c>
      <c r="AC158" s="11">
        <v>0</v>
      </c>
      <c r="AD158" s="12">
        <v>0</v>
      </c>
      <c r="AE158" s="30">
        <v>0</v>
      </c>
      <c r="AF158" s="63">
        <f t="shared" si="37"/>
        <v>13.5</v>
      </c>
      <c r="AG158" s="34">
        <f t="shared" si="38"/>
        <v>13.5</v>
      </c>
      <c r="AH158" s="12">
        <f t="shared" si="39"/>
        <v>0</v>
      </c>
      <c r="AI158" s="75">
        <f t="shared" si="40"/>
        <v>13.5</v>
      </c>
      <c r="AJ158" s="406"/>
      <c r="AK158" s="411"/>
    </row>
    <row r="159" spans="1:37" x14ac:dyDescent="0.2">
      <c r="A159" s="9" t="s">
        <v>245</v>
      </c>
      <c r="B159" s="10" t="s">
        <v>14</v>
      </c>
      <c r="C159" s="10" t="s">
        <v>13</v>
      </c>
      <c r="D159" s="10" t="s">
        <v>781</v>
      </c>
      <c r="E159" s="10" t="s">
        <v>34</v>
      </c>
      <c r="F159" s="10" t="s">
        <v>35</v>
      </c>
      <c r="G159" s="10" t="s">
        <v>36</v>
      </c>
      <c r="H159" s="67">
        <v>0.33333000000000002</v>
      </c>
      <c r="I159" s="57">
        <f t="shared" si="32"/>
        <v>0.1</v>
      </c>
      <c r="J159" s="57">
        <f t="shared" si="33"/>
        <v>0.1</v>
      </c>
      <c r="K159" s="404" t="s">
        <v>37</v>
      </c>
      <c r="L159" s="57">
        <v>1</v>
      </c>
      <c r="M159" s="57">
        <f>$AM$27</f>
        <v>0.05</v>
      </c>
      <c r="N159" s="57">
        <v>0</v>
      </c>
      <c r="O159" s="58">
        <v>0</v>
      </c>
      <c r="P159" s="27">
        <v>0</v>
      </c>
      <c r="Q159" s="90">
        <f t="shared" si="41"/>
        <v>0.50000500005000048</v>
      </c>
      <c r="R159" s="91">
        <f t="shared" si="42"/>
        <v>0</v>
      </c>
      <c r="S159" s="392">
        <f t="shared" si="34"/>
        <v>0.50000500005000048</v>
      </c>
      <c r="T159" s="91">
        <f t="shared" si="35"/>
        <v>0</v>
      </c>
      <c r="U159" s="90">
        <f t="shared" si="36"/>
        <v>0.50000500005000048</v>
      </c>
      <c r="V159" s="23">
        <v>0</v>
      </c>
      <c r="W159" s="11">
        <v>0</v>
      </c>
      <c r="X159" s="11">
        <v>0</v>
      </c>
      <c r="Y159" s="12">
        <v>0</v>
      </c>
      <c r="Z159" s="27">
        <v>0</v>
      </c>
      <c r="AA159" s="23">
        <v>2</v>
      </c>
      <c r="AB159" s="11">
        <v>2</v>
      </c>
      <c r="AC159" s="11">
        <v>0</v>
      </c>
      <c r="AD159" s="12">
        <v>0</v>
      </c>
      <c r="AE159" s="30">
        <v>0</v>
      </c>
      <c r="AF159" s="63">
        <f t="shared" si="37"/>
        <v>0.1</v>
      </c>
      <c r="AG159" s="34">
        <f t="shared" si="38"/>
        <v>0</v>
      </c>
      <c r="AH159" s="12">
        <f t="shared" si="39"/>
        <v>0.1</v>
      </c>
      <c r="AI159" s="75">
        <f t="shared" si="40"/>
        <v>0.1</v>
      </c>
      <c r="AJ159" s="407">
        <f>(0.5-M159)*(W159+AB159)</f>
        <v>0.9</v>
      </c>
      <c r="AK159" s="49"/>
    </row>
    <row r="160" spans="1:37" x14ac:dyDescent="0.2">
      <c r="A160" s="9" t="s">
        <v>245</v>
      </c>
      <c r="B160" s="10" t="s">
        <v>85</v>
      </c>
      <c r="C160" s="10" t="s">
        <v>13</v>
      </c>
      <c r="D160" s="10" t="s">
        <v>781</v>
      </c>
      <c r="E160" s="10" t="s">
        <v>34</v>
      </c>
      <c r="F160" s="10" t="s">
        <v>35</v>
      </c>
      <c r="G160" s="10" t="s">
        <v>36</v>
      </c>
      <c r="H160" s="67">
        <v>0.33333000000000002</v>
      </c>
      <c r="I160" s="57">
        <f t="shared" si="32"/>
        <v>0.2</v>
      </c>
      <c r="J160" s="57">
        <f t="shared" si="33"/>
        <v>0.2</v>
      </c>
      <c r="K160" s="404" t="s">
        <v>37</v>
      </c>
      <c r="L160" s="57">
        <v>1</v>
      </c>
      <c r="M160" s="57">
        <f>$AM$27</f>
        <v>0.05</v>
      </c>
      <c r="N160" s="57">
        <v>0</v>
      </c>
      <c r="O160" s="58">
        <v>0</v>
      </c>
      <c r="P160" s="27">
        <v>0</v>
      </c>
      <c r="Q160" s="90">
        <f t="shared" si="41"/>
        <v>0.50000500005000048</v>
      </c>
      <c r="R160" s="91">
        <f t="shared" si="42"/>
        <v>0</v>
      </c>
      <c r="S160" s="392">
        <f t="shared" si="34"/>
        <v>0.50000500005000048</v>
      </c>
      <c r="T160" s="91">
        <f t="shared" si="35"/>
        <v>0</v>
      </c>
      <c r="U160" s="90">
        <f t="shared" si="36"/>
        <v>0.50000500005000048</v>
      </c>
      <c r="V160" s="23">
        <v>0</v>
      </c>
      <c r="W160" s="11">
        <v>0</v>
      </c>
      <c r="X160" s="11">
        <v>0</v>
      </c>
      <c r="Y160" s="12">
        <v>0</v>
      </c>
      <c r="Z160" s="27">
        <v>0</v>
      </c>
      <c r="AA160" s="23">
        <v>4</v>
      </c>
      <c r="AB160" s="11">
        <v>4</v>
      </c>
      <c r="AC160" s="11">
        <v>0</v>
      </c>
      <c r="AD160" s="12">
        <v>0</v>
      </c>
      <c r="AE160" s="30">
        <v>0</v>
      </c>
      <c r="AF160" s="63">
        <f t="shared" si="37"/>
        <v>0.2</v>
      </c>
      <c r="AG160" s="34">
        <f t="shared" si="38"/>
        <v>0</v>
      </c>
      <c r="AH160" s="12">
        <f t="shared" si="39"/>
        <v>0.2</v>
      </c>
      <c r="AI160" s="75">
        <f t="shared" si="40"/>
        <v>0.2</v>
      </c>
      <c r="AJ160" s="407">
        <f>(0.5-M160)*(W160+AB160)</f>
        <v>1.8</v>
      </c>
      <c r="AK160" s="49"/>
    </row>
    <row r="161" spans="1:40" s="440" customFormat="1" x14ac:dyDescent="0.2">
      <c r="A161" s="421" t="s">
        <v>245</v>
      </c>
      <c r="B161" s="422" t="s">
        <v>75</v>
      </c>
      <c r="C161" s="441" t="s">
        <v>23</v>
      </c>
      <c r="D161" s="422" t="s">
        <v>781</v>
      </c>
      <c r="E161" s="441" t="s">
        <v>822</v>
      </c>
      <c r="F161" s="422" t="s">
        <v>820</v>
      </c>
      <c r="G161" s="422" t="s">
        <v>821</v>
      </c>
      <c r="H161" s="423">
        <v>5</v>
      </c>
      <c r="I161" s="424">
        <f t="shared" si="32"/>
        <v>4.5</v>
      </c>
      <c r="J161" s="424">
        <f t="shared" si="33"/>
        <v>4.5</v>
      </c>
      <c r="K161" s="425" t="s">
        <v>33</v>
      </c>
      <c r="L161" s="424">
        <v>0.25</v>
      </c>
      <c r="M161" s="424">
        <f>(9+$AM$29)*L161</f>
        <v>3.375</v>
      </c>
      <c r="N161" s="424">
        <v>0</v>
      </c>
      <c r="O161" s="426">
        <f>4.5*L161</f>
        <v>1.125</v>
      </c>
      <c r="P161" s="427"/>
      <c r="Q161" s="428">
        <f t="shared" si="41"/>
        <v>2.25</v>
      </c>
      <c r="R161" s="429">
        <f t="shared" si="42"/>
        <v>0.75</v>
      </c>
      <c r="S161" s="430">
        <f t="shared" si="34"/>
        <v>2.25</v>
      </c>
      <c r="T161" s="429">
        <f t="shared" si="35"/>
        <v>0.75</v>
      </c>
      <c r="U161" s="428">
        <f t="shared" si="36"/>
        <v>3</v>
      </c>
      <c r="V161" s="431">
        <v>12</v>
      </c>
      <c r="W161" s="432">
        <v>1</v>
      </c>
      <c r="X161" s="432"/>
      <c r="Y161" s="433">
        <v>1</v>
      </c>
      <c r="Z161" s="427"/>
      <c r="AA161" s="431">
        <v>0</v>
      </c>
      <c r="AB161" s="432">
        <v>0</v>
      </c>
      <c r="AC161" s="432"/>
      <c r="AD161" s="433">
        <v>0</v>
      </c>
      <c r="AE161" s="434"/>
      <c r="AF161" s="435">
        <f t="shared" si="37"/>
        <v>4.5</v>
      </c>
      <c r="AG161" s="436">
        <f t="shared" si="38"/>
        <v>4.5</v>
      </c>
      <c r="AH161" s="433">
        <f t="shared" si="39"/>
        <v>0</v>
      </c>
      <c r="AI161" s="437">
        <f t="shared" si="40"/>
        <v>4.5</v>
      </c>
      <c r="AJ161" s="442"/>
      <c r="AK161" s="445"/>
      <c r="AL161" s="81"/>
      <c r="AM161" s="81"/>
    </row>
    <row r="162" spans="1:40" x14ac:dyDescent="0.2">
      <c r="A162" s="9" t="s">
        <v>298</v>
      </c>
      <c r="B162" s="10" t="s">
        <v>80</v>
      </c>
      <c r="C162" s="10" t="s">
        <v>61</v>
      </c>
      <c r="D162" s="10" t="s">
        <v>780</v>
      </c>
      <c r="E162" s="10" t="s">
        <v>299</v>
      </c>
      <c r="F162" s="10" t="s">
        <v>300</v>
      </c>
      <c r="G162" s="10" t="s">
        <v>301</v>
      </c>
      <c r="H162" s="67">
        <v>6</v>
      </c>
      <c r="I162" s="57">
        <f t="shared" si="32"/>
        <v>16.3125</v>
      </c>
      <c r="J162" s="57">
        <f t="shared" si="33"/>
        <v>16.3125</v>
      </c>
      <c r="K162" s="404" t="s">
        <v>84</v>
      </c>
      <c r="L162" s="57">
        <v>1</v>
      </c>
      <c r="M162" s="57">
        <v>15.75</v>
      </c>
      <c r="N162" s="57">
        <v>0</v>
      </c>
      <c r="O162" s="58">
        <v>2.25</v>
      </c>
      <c r="P162" s="27">
        <v>0</v>
      </c>
      <c r="Q162" s="90">
        <f t="shared" si="41"/>
        <v>8.75</v>
      </c>
      <c r="R162" s="91">
        <f t="shared" si="42"/>
        <v>1.25</v>
      </c>
      <c r="S162" s="392">
        <f t="shared" si="34"/>
        <v>8.75</v>
      </c>
      <c r="T162" s="91">
        <f t="shared" si="35"/>
        <v>1.25</v>
      </c>
      <c r="U162" s="90">
        <f t="shared" si="36"/>
        <v>10</v>
      </c>
      <c r="V162" s="23">
        <v>0</v>
      </c>
      <c r="W162" s="11">
        <v>0</v>
      </c>
      <c r="X162" s="11">
        <v>0</v>
      </c>
      <c r="Y162" s="12">
        <v>0</v>
      </c>
      <c r="Z162" s="27">
        <v>0</v>
      </c>
      <c r="AA162" s="23">
        <v>40</v>
      </c>
      <c r="AB162" s="11">
        <v>0.75</v>
      </c>
      <c r="AC162" s="11">
        <v>0</v>
      </c>
      <c r="AD162" s="12">
        <v>2</v>
      </c>
      <c r="AE162" s="30">
        <v>0</v>
      </c>
      <c r="AF162" s="63">
        <f t="shared" si="37"/>
        <v>16.3125</v>
      </c>
      <c r="AG162" s="34">
        <f t="shared" si="38"/>
        <v>0</v>
      </c>
      <c r="AH162" s="12">
        <f t="shared" si="39"/>
        <v>16.3125</v>
      </c>
      <c r="AI162" s="75">
        <f t="shared" si="40"/>
        <v>16.3125</v>
      </c>
      <c r="AJ162" s="406"/>
      <c r="AK162" s="411"/>
    </row>
    <row r="163" spans="1:40" x14ac:dyDescent="0.2">
      <c r="A163" s="9" t="s">
        <v>298</v>
      </c>
      <c r="B163" s="10" t="s">
        <v>85</v>
      </c>
      <c r="C163" s="10" t="s">
        <v>61</v>
      </c>
      <c r="D163" s="10" t="s">
        <v>780</v>
      </c>
      <c r="E163" s="10" t="s">
        <v>299</v>
      </c>
      <c r="F163" s="10" t="s">
        <v>300</v>
      </c>
      <c r="G163" s="10" t="s">
        <v>301</v>
      </c>
      <c r="H163" s="67">
        <v>6</v>
      </c>
      <c r="I163" s="57">
        <f t="shared" si="32"/>
        <v>16.3125</v>
      </c>
      <c r="J163" s="57">
        <f t="shared" si="33"/>
        <v>16.3125</v>
      </c>
      <c r="K163" s="404" t="s">
        <v>84</v>
      </c>
      <c r="L163" s="57">
        <v>1</v>
      </c>
      <c r="M163" s="57">
        <v>15.75</v>
      </c>
      <c r="N163" s="57">
        <v>0</v>
      </c>
      <c r="O163" s="58">
        <v>2.25</v>
      </c>
      <c r="P163" s="27">
        <v>0</v>
      </c>
      <c r="Q163" s="90">
        <f t="shared" si="41"/>
        <v>8.75</v>
      </c>
      <c r="R163" s="91">
        <f t="shared" si="42"/>
        <v>1.25</v>
      </c>
      <c r="S163" s="392">
        <f t="shared" si="34"/>
        <v>8.75</v>
      </c>
      <c r="T163" s="91">
        <f t="shared" si="35"/>
        <v>1.25</v>
      </c>
      <c r="U163" s="90">
        <f t="shared" si="36"/>
        <v>10</v>
      </c>
      <c r="V163" s="23">
        <v>0</v>
      </c>
      <c r="W163" s="11">
        <v>0</v>
      </c>
      <c r="X163" s="11">
        <v>0</v>
      </c>
      <c r="Y163" s="12">
        <v>0</v>
      </c>
      <c r="Z163" s="27">
        <v>0</v>
      </c>
      <c r="AA163" s="23">
        <v>40</v>
      </c>
      <c r="AB163" s="11">
        <v>0.75</v>
      </c>
      <c r="AC163" s="11">
        <v>0</v>
      </c>
      <c r="AD163" s="12">
        <v>2</v>
      </c>
      <c r="AE163" s="30">
        <v>0</v>
      </c>
      <c r="AF163" s="63">
        <f t="shared" si="37"/>
        <v>16.3125</v>
      </c>
      <c r="AG163" s="34">
        <f t="shared" si="38"/>
        <v>0</v>
      </c>
      <c r="AH163" s="12">
        <f t="shared" si="39"/>
        <v>16.3125</v>
      </c>
      <c r="AI163" s="75">
        <f t="shared" si="40"/>
        <v>16.3125</v>
      </c>
      <c r="AJ163" s="406"/>
      <c r="AK163" s="411"/>
    </row>
    <row r="164" spans="1:40" x14ac:dyDescent="0.2">
      <c r="A164" s="9" t="s">
        <v>298</v>
      </c>
      <c r="B164" s="10" t="s">
        <v>8</v>
      </c>
      <c r="C164" s="10" t="s">
        <v>61</v>
      </c>
      <c r="D164" s="10" t="s">
        <v>780</v>
      </c>
      <c r="E164" s="10" t="s">
        <v>299</v>
      </c>
      <c r="F164" s="10" t="s">
        <v>300</v>
      </c>
      <c r="G164" s="10" t="s">
        <v>301</v>
      </c>
      <c r="H164" s="67">
        <v>6</v>
      </c>
      <c r="I164" s="57">
        <f t="shared" si="32"/>
        <v>32.625</v>
      </c>
      <c r="J164" s="57">
        <f t="shared" si="33"/>
        <v>32.625</v>
      </c>
      <c r="K164" s="404" t="s">
        <v>84</v>
      </c>
      <c r="L164" s="57">
        <v>1</v>
      </c>
      <c r="M164" s="57">
        <v>15.75</v>
      </c>
      <c r="N164" s="57">
        <v>0</v>
      </c>
      <c r="O164" s="58">
        <v>2.25</v>
      </c>
      <c r="P164" s="27">
        <v>0</v>
      </c>
      <c r="Q164" s="90">
        <f t="shared" si="41"/>
        <v>8.75</v>
      </c>
      <c r="R164" s="91">
        <f t="shared" si="42"/>
        <v>1.25</v>
      </c>
      <c r="S164" s="392">
        <f t="shared" si="34"/>
        <v>8.75</v>
      </c>
      <c r="T164" s="91">
        <f t="shared" si="35"/>
        <v>1.25</v>
      </c>
      <c r="U164" s="90">
        <f t="shared" si="36"/>
        <v>10</v>
      </c>
      <c r="V164" s="23">
        <v>0</v>
      </c>
      <c r="W164" s="11">
        <v>0</v>
      </c>
      <c r="X164" s="11">
        <v>0</v>
      </c>
      <c r="Y164" s="12">
        <v>0</v>
      </c>
      <c r="Z164" s="27">
        <v>0</v>
      </c>
      <c r="AA164" s="23">
        <v>80</v>
      </c>
      <c r="AB164" s="11">
        <v>1.5</v>
      </c>
      <c r="AC164" s="11">
        <v>0</v>
      </c>
      <c r="AD164" s="12">
        <v>4</v>
      </c>
      <c r="AE164" s="30">
        <v>0</v>
      </c>
      <c r="AF164" s="63">
        <f t="shared" si="37"/>
        <v>32.625</v>
      </c>
      <c r="AG164" s="34">
        <f t="shared" si="38"/>
        <v>0</v>
      </c>
      <c r="AH164" s="12">
        <f t="shared" si="39"/>
        <v>32.625</v>
      </c>
      <c r="AI164" s="75">
        <f t="shared" si="40"/>
        <v>32.625</v>
      </c>
      <c r="AJ164" s="406"/>
      <c r="AK164" s="411"/>
    </row>
    <row r="165" spans="1:40" x14ac:dyDescent="0.2">
      <c r="A165" s="9" t="s">
        <v>298</v>
      </c>
      <c r="B165" s="10" t="s">
        <v>8</v>
      </c>
      <c r="C165" s="10" t="s">
        <v>27</v>
      </c>
      <c r="D165" s="10" t="s">
        <v>780</v>
      </c>
      <c r="E165" s="10" t="s">
        <v>302</v>
      </c>
      <c r="F165" s="10" t="s">
        <v>303</v>
      </c>
      <c r="G165" s="10" t="s">
        <v>304</v>
      </c>
      <c r="H165" s="67">
        <v>6</v>
      </c>
      <c r="I165" s="57">
        <f t="shared" si="32"/>
        <v>47.25</v>
      </c>
      <c r="J165" s="57">
        <f t="shared" si="33"/>
        <v>47.25</v>
      </c>
      <c r="K165" s="404" t="s">
        <v>18</v>
      </c>
      <c r="L165" s="57">
        <v>1</v>
      </c>
      <c r="M165" s="57">
        <v>15.75</v>
      </c>
      <c r="N165" s="57">
        <v>0</v>
      </c>
      <c r="O165" s="58">
        <v>2.25</v>
      </c>
      <c r="P165" s="27">
        <v>0</v>
      </c>
      <c r="Q165" s="90">
        <f t="shared" si="41"/>
        <v>8.75</v>
      </c>
      <c r="R165" s="91">
        <f t="shared" si="42"/>
        <v>1.25</v>
      </c>
      <c r="S165" s="392">
        <f t="shared" si="34"/>
        <v>8.75</v>
      </c>
      <c r="T165" s="91">
        <f t="shared" si="35"/>
        <v>1.25</v>
      </c>
      <c r="U165" s="90">
        <f t="shared" si="36"/>
        <v>10</v>
      </c>
      <c r="V165" s="23">
        <v>140</v>
      </c>
      <c r="W165" s="11">
        <v>2</v>
      </c>
      <c r="X165" s="11">
        <v>0</v>
      </c>
      <c r="Y165" s="12">
        <v>7</v>
      </c>
      <c r="Z165" s="27">
        <v>0</v>
      </c>
      <c r="AA165" s="23">
        <v>0</v>
      </c>
      <c r="AB165" s="11">
        <v>0</v>
      </c>
      <c r="AC165" s="11">
        <v>0</v>
      </c>
      <c r="AD165" s="12">
        <v>0</v>
      </c>
      <c r="AE165" s="30">
        <v>0</v>
      </c>
      <c r="AF165" s="63">
        <f t="shared" si="37"/>
        <v>47.25</v>
      </c>
      <c r="AG165" s="34">
        <f t="shared" si="38"/>
        <v>47.25</v>
      </c>
      <c r="AH165" s="12">
        <f t="shared" si="39"/>
        <v>0</v>
      </c>
      <c r="AI165" s="75">
        <f t="shared" si="40"/>
        <v>47.25</v>
      </c>
      <c r="AJ165" s="406"/>
      <c r="AK165" s="411"/>
    </row>
    <row r="166" spans="1:40" x14ac:dyDescent="0.2">
      <c r="A166" s="9" t="s">
        <v>298</v>
      </c>
      <c r="B166" s="10" t="s">
        <v>8</v>
      </c>
      <c r="C166" s="10" t="s">
        <v>43</v>
      </c>
      <c r="D166" s="10" t="s">
        <v>780</v>
      </c>
      <c r="E166" s="10" t="s">
        <v>305</v>
      </c>
      <c r="F166" s="10" t="s">
        <v>306</v>
      </c>
      <c r="G166" s="10" t="s">
        <v>307</v>
      </c>
      <c r="H166" s="67">
        <v>6</v>
      </c>
      <c r="I166" s="57">
        <f t="shared" si="32"/>
        <v>45</v>
      </c>
      <c r="J166" s="57">
        <f t="shared" si="33"/>
        <v>45</v>
      </c>
      <c r="K166" s="404" t="s">
        <v>18</v>
      </c>
      <c r="L166" s="57">
        <v>1</v>
      </c>
      <c r="M166" s="57">
        <v>15.75</v>
      </c>
      <c r="N166" s="57">
        <v>0</v>
      </c>
      <c r="O166" s="58">
        <v>2.25</v>
      </c>
      <c r="P166" s="27">
        <v>0</v>
      </c>
      <c r="Q166" s="90">
        <f t="shared" si="41"/>
        <v>8.75</v>
      </c>
      <c r="R166" s="91">
        <f t="shared" si="42"/>
        <v>1.25</v>
      </c>
      <c r="S166" s="392">
        <f t="shared" si="34"/>
        <v>8.75</v>
      </c>
      <c r="T166" s="91">
        <f t="shared" si="35"/>
        <v>1.25</v>
      </c>
      <c r="U166" s="90">
        <f t="shared" si="36"/>
        <v>10</v>
      </c>
      <c r="V166" s="23">
        <v>0</v>
      </c>
      <c r="W166" s="11">
        <v>0</v>
      </c>
      <c r="X166" s="11">
        <v>0</v>
      </c>
      <c r="Y166" s="12">
        <v>0</v>
      </c>
      <c r="Z166" s="27">
        <v>0</v>
      </c>
      <c r="AA166" s="23">
        <v>120</v>
      </c>
      <c r="AB166" s="11">
        <v>2</v>
      </c>
      <c r="AC166" s="11">
        <v>0</v>
      </c>
      <c r="AD166" s="12">
        <v>6</v>
      </c>
      <c r="AE166" s="30">
        <v>0</v>
      </c>
      <c r="AF166" s="63">
        <f t="shared" si="37"/>
        <v>45</v>
      </c>
      <c r="AG166" s="34">
        <f t="shared" si="38"/>
        <v>0</v>
      </c>
      <c r="AH166" s="12">
        <f t="shared" si="39"/>
        <v>45</v>
      </c>
      <c r="AI166" s="75">
        <f t="shared" si="40"/>
        <v>45</v>
      </c>
      <c r="AJ166" s="406"/>
      <c r="AK166" s="411"/>
      <c r="AM166" s="87"/>
      <c r="AN166" s="87"/>
    </row>
    <row r="167" spans="1:40" x14ac:dyDescent="0.2">
      <c r="A167" s="9" t="s">
        <v>298</v>
      </c>
      <c r="B167" s="10" t="s">
        <v>8</v>
      </c>
      <c r="C167" s="10" t="s">
        <v>61</v>
      </c>
      <c r="D167" s="10" t="s">
        <v>780</v>
      </c>
      <c r="E167" s="10" t="s">
        <v>308</v>
      </c>
      <c r="F167" s="10" t="s">
        <v>96</v>
      </c>
      <c r="G167" s="10" t="s">
        <v>97</v>
      </c>
      <c r="H167" s="67">
        <v>6</v>
      </c>
      <c r="I167" s="57">
        <f t="shared" si="32"/>
        <v>58.5</v>
      </c>
      <c r="J167" s="57">
        <f t="shared" si="33"/>
        <v>58.5</v>
      </c>
      <c r="K167" s="404" t="s">
        <v>18</v>
      </c>
      <c r="L167" s="57">
        <v>1</v>
      </c>
      <c r="M167" s="57">
        <v>13.5</v>
      </c>
      <c r="N167" s="57">
        <v>0</v>
      </c>
      <c r="O167" s="58">
        <v>4.5</v>
      </c>
      <c r="P167" s="27">
        <v>0</v>
      </c>
      <c r="Q167" s="90">
        <f t="shared" si="41"/>
        <v>7.5</v>
      </c>
      <c r="R167" s="91">
        <f t="shared" si="42"/>
        <v>2.5</v>
      </c>
      <c r="S167" s="392">
        <f t="shared" si="34"/>
        <v>7.5</v>
      </c>
      <c r="T167" s="91">
        <f t="shared" si="35"/>
        <v>2.5</v>
      </c>
      <c r="U167" s="90">
        <f t="shared" si="36"/>
        <v>10</v>
      </c>
      <c r="V167" s="23">
        <v>0</v>
      </c>
      <c r="W167" s="11">
        <v>0</v>
      </c>
      <c r="X167" s="11">
        <v>0</v>
      </c>
      <c r="Y167" s="12">
        <v>0</v>
      </c>
      <c r="Z167" s="27">
        <v>0</v>
      </c>
      <c r="AA167" s="23">
        <v>105</v>
      </c>
      <c r="AB167" s="11">
        <v>2</v>
      </c>
      <c r="AC167" s="11">
        <v>0</v>
      </c>
      <c r="AD167" s="12">
        <v>7</v>
      </c>
      <c r="AE167" s="30">
        <v>0</v>
      </c>
      <c r="AF167" s="63">
        <f t="shared" si="37"/>
        <v>58.5</v>
      </c>
      <c r="AG167" s="34">
        <f t="shared" si="38"/>
        <v>0</v>
      </c>
      <c r="AH167" s="12">
        <f t="shared" si="39"/>
        <v>58.5</v>
      </c>
      <c r="AI167" s="75">
        <f t="shared" si="40"/>
        <v>58.5</v>
      </c>
      <c r="AJ167" s="406"/>
      <c r="AK167" s="411"/>
      <c r="AM167" s="87"/>
      <c r="AN167" s="87"/>
    </row>
    <row r="168" spans="1:40" x14ac:dyDescent="0.2">
      <c r="A168" s="9" t="s">
        <v>298</v>
      </c>
      <c r="B168" s="10" t="s">
        <v>8</v>
      </c>
      <c r="C168" s="10" t="s">
        <v>43</v>
      </c>
      <c r="D168" s="10" t="s">
        <v>780</v>
      </c>
      <c r="E168" s="10" t="s">
        <v>309</v>
      </c>
      <c r="F168" s="10" t="s">
        <v>310</v>
      </c>
      <c r="G168" s="10" t="s">
        <v>311</v>
      </c>
      <c r="H168" s="67">
        <v>6</v>
      </c>
      <c r="I168" s="57">
        <f t="shared" si="32"/>
        <v>21</v>
      </c>
      <c r="J168" s="57">
        <f t="shared" si="33"/>
        <v>21</v>
      </c>
      <c r="K168" s="404" t="s">
        <v>18</v>
      </c>
      <c r="L168" s="57">
        <f>1/3</f>
        <v>0.33333333333333331</v>
      </c>
      <c r="M168" s="57">
        <f>9*L168</f>
        <v>3</v>
      </c>
      <c r="N168" s="57">
        <v>0</v>
      </c>
      <c r="O168" s="58">
        <f>9*L168</f>
        <v>3</v>
      </c>
      <c r="P168" s="27">
        <v>0</v>
      </c>
      <c r="Q168" s="90">
        <f t="shared" si="41"/>
        <v>1.6666666666666667</v>
      </c>
      <c r="R168" s="91">
        <f t="shared" si="42"/>
        <v>1.6666666666666667</v>
      </c>
      <c r="S168" s="392">
        <f t="shared" si="34"/>
        <v>1.6666666666666667</v>
      </c>
      <c r="T168" s="91">
        <f t="shared" si="35"/>
        <v>1.6666666666666667</v>
      </c>
      <c r="U168" s="90">
        <f t="shared" si="36"/>
        <v>3.3333333333333335</v>
      </c>
      <c r="V168" s="23">
        <v>0</v>
      </c>
      <c r="W168" s="11">
        <v>0</v>
      </c>
      <c r="X168" s="11">
        <v>0</v>
      </c>
      <c r="Y168" s="12">
        <v>0</v>
      </c>
      <c r="Z168" s="27">
        <v>0</v>
      </c>
      <c r="AA168" s="23">
        <v>100</v>
      </c>
      <c r="AB168" s="11">
        <v>2</v>
      </c>
      <c r="AC168" s="11">
        <v>0</v>
      </c>
      <c r="AD168" s="12">
        <v>5</v>
      </c>
      <c r="AE168" s="30">
        <v>0</v>
      </c>
      <c r="AF168" s="63">
        <f t="shared" si="37"/>
        <v>21</v>
      </c>
      <c r="AG168" s="34">
        <f t="shared" si="38"/>
        <v>0</v>
      </c>
      <c r="AH168" s="12">
        <f t="shared" si="39"/>
        <v>21</v>
      </c>
      <c r="AI168" s="75">
        <f t="shared" si="40"/>
        <v>21</v>
      </c>
      <c r="AJ168" s="406"/>
      <c r="AK168" s="411"/>
      <c r="AM168" s="87"/>
      <c r="AN168" s="87"/>
    </row>
    <row r="169" spans="1:40" x14ac:dyDescent="0.2">
      <c r="A169" s="9" t="s">
        <v>298</v>
      </c>
      <c r="B169" s="10" t="s">
        <v>8</v>
      </c>
      <c r="C169" s="10" t="s">
        <v>13</v>
      </c>
      <c r="D169" s="10" t="s">
        <v>755</v>
      </c>
      <c r="E169" s="10" t="s">
        <v>9</v>
      </c>
      <c r="F169" s="10" t="s">
        <v>10</v>
      </c>
      <c r="G169" s="10" t="s">
        <v>11</v>
      </c>
      <c r="H169" s="67">
        <v>1</v>
      </c>
      <c r="I169" s="57">
        <f t="shared" si="32"/>
        <v>4.32</v>
      </c>
      <c r="J169" s="57">
        <f t="shared" si="33"/>
        <v>4.32</v>
      </c>
      <c r="K169" s="404" t="s">
        <v>12</v>
      </c>
      <c r="L169" s="57">
        <v>1</v>
      </c>
      <c r="M169" s="57">
        <f>$AM$26</f>
        <v>0.54</v>
      </c>
      <c r="N169" s="57">
        <v>0</v>
      </c>
      <c r="O169" s="58">
        <v>0</v>
      </c>
      <c r="P169" s="27">
        <v>0</v>
      </c>
      <c r="Q169" s="90">
        <f t="shared" si="41"/>
        <v>1.8</v>
      </c>
      <c r="R169" s="91">
        <f t="shared" si="42"/>
        <v>0</v>
      </c>
      <c r="S169" s="392">
        <f t="shared" si="34"/>
        <v>1.8</v>
      </c>
      <c r="T169" s="91">
        <f t="shared" si="35"/>
        <v>0</v>
      </c>
      <c r="U169" s="90">
        <f t="shared" si="36"/>
        <v>1.8</v>
      </c>
      <c r="V169" s="23">
        <v>4</v>
      </c>
      <c r="W169" s="11">
        <f>V169</f>
        <v>4</v>
      </c>
      <c r="X169" s="11">
        <v>0</v>
      </c>
      <c r="Y169" s="12">
        <v>0</v>
      </c>
      <c r="Z169" s="27">
        <v>0</v>
      </c>
      <c r="AA169" s="23">
        <v>4</v>
      </c>
      <c r="AB169" s="11">
        <f>AA169</f>
        <v>4</v>
      </c>
      <c r="AC169" s="11">
        <v>0</v>
      </c>
      <c r="AD169" s="12">
        <v>0</v>
      </c>
      <c r="AE169" s="30">
        <v>0</v>
      </c>
      <c r="AF169" s="63">
        <f t="shared" si="37"/>
        <v>4.32</v>
      </c>
      <c r="AG169" s="34">
        <f t="shared" si="38"/>
        <v>2.16</v>
      </c>
      <c r="AH169" s="12">
        <f t="shared" si="39"/>
        <v>2.16</v>
      </c>
      <c r="AI169" s="75">
        <f t="shared" si="40"/>
        <v>4.32</v>
      </c>
      <c r="AJ169" s="407">
        <f>(3-M169)*(W169+AB169)</f>
        <v>19.68</v>
      </c>
      <c r="AK169" s="49"/>
      <c r="AM169" s="87"/>
      <c r="AN169" s="87"/>
    </row>
    <row r="170" spans="1:40" x14ac:dyDescent="0.2">
      <c r="A170" s="9" t="s">
        <v>298</v>
      </c>
      <c r="B170" s="10" t="s">
        <v>14</v>
      </c>
      <c r="C170" s="10" t="s">
        <v>23</v>
      </c>
      <c r="D170" s="10" t="s">
        <v>780</v>
      </c>
      <c r="E170" s="10" t="s">
        <v>89</v>
      </c>
      <c r="F170" s="10" t="s">
        <v>90</v>
      </c>
      <c r="G170" s="10" t="s">
        <v>91</v>
      </c>
      <c r="H170" s="67">
        <v>6</v>
      </c>
      <c r="I170" s="57">
        <f t="shared" si="32"/>
        <v>14.4</v>
      </c>
      <c r="J170" s="57">
        <f t="shared" si="33"/>
        <v>14.399999999999999</v>
      </c>
      <c r="K170" s="404" t="s">
        <v>18</v>
      </c>
      <c r="L170" s="57">
        <v>0.2</v>
      </c>
      <c r="M170" s="57">
        <f>9*L170</f>
        <v>1.8</v>
      </c>
      <c r="N170" s="57">
        <v>0</v>
      </c>
      <c r="O170" s="58">
        <f>9*L170</f>
        <v>1.8</v>
      </c>
      <c r="P170" s="27">
        <v>0</v>
      </c>
      <c r="Q170" s="90">
        <f t="shared" si="41"/>
        <v>1</v>
      </c>
      <c r="R170" s="91">
        <f t="shared" si="42"/>
        <v>1</v>
      </c>
      <c r="S170" s="392">
        <f t="shared" si="34"/>
        <v>1</v>
      </c>
      <c r="T170" s="91">
        <f t="shared" si="35"/>
        <v>1</v>
      </c>
      <c r="U170" s="90">
        <f t="shared" si="36"/>
        <v>2</v>
      </c>
      <c r="V170" s="23">
        <v>120</v>
      </c>
      <c r="W170" s="11">
        <v>2</v>
      </c>
      <c r="X170" s="11">
        <v>0</v>
      </c>
      <c r="Y170" s="12">
        <v>6</v>
      </c>
      <c r="Z170" s="27">
        <v>0</v>
      </c>
      <c r="AA170" s="23">
        <v>0</v>
      </c>
      <c r="AB170" s="11">
        <v>0</v>
      </c>
      <c r="AC170" s="11">
        <v>0</v>
      </c>
      <c r="AD170" s="12">
        <v>0</v>
      </c>
      <c r="AE170" s="30">
        <v>0</v>
      </c>
      <c r="AF170" s="63">
        <f t="shared" si="37"/>
        <v>14.4</v>
      </c>
      <c r="AG170" s="34">
        <f t="shared" si="38"/>
        <v>14.4</v>
      </c>
      <c r="AH170" s="12">
        <f t="shared" si="39"/>
        <v>0</v>
      </c>
      <c r="AI170" s="75">
        <f t="shared" si="40"/>
        <v>14.4</v>
      </c>
      <c r="AJ170" s="406"/>
      <c r="AK170" s="411"/>
    </row>
    <row r="171" spans="1:40" x14ac:dyDescent="0.2">
      <c r="A171" s="9" t="s">
        <v>298</v>
      </c>
      <c r="B171" s="10" t="s">
        <v>14</v>
      </c>
      <c r="C171" s="10" t="s">
        <v>23</v>
      </c>
      <c r="D171" s="10" t="s">
        <v>780</v>
      </c>
      <c r="E171" s="10" t="s">
        <v>312</v>
      </c>
      <c r="F171" s="10" t="s">
        <v>313</v>
      </c>
      <c r="G171" s="10" t="s">
        <v>314</v>
      </c>
      <c r="H171" s="67">
        <v>6</v>
      </c>
      <c r="I171" s="57">
        <f t="shared" si="32"/>
        <v>50.400000000000006</v>
      </c>
      <c r="J171" s="57">
        <f t="shared" si="33"/>
        <v>50.400000000000006</v>
      </c>
      <c r="K171" s="404" t="s">
        <v>18</v>
      </c>
      <c r="L171" s="57">
        <v>0.8</v>
      </c>
      <c r="M171" s="57">
        <f>13.5*L171</f>
        <v>10.8</v>
      </c>
      <c r="N171" s="57">
        <v>0</v>
      </c>
      <c r="O171" s="58">
        <f>4.5*L171</f>
        <v>3.6</v>
      </c>
      <c r="P171" s="27">
        <v>0</v>
      </c>
      <c r="Q171" s="90">
        <f t="shared" si="41"/>
        <v>6</v>
      </c>
      <c r="R171" s="91">
        <f t="shared" si="42"/>
        <v>2</v>
      </c>
      <c r="S171" s="392">
        <f t="shared" si="34"/>
        <v>6</v>
      </c>
      <c r="T171" s="91">
        <f t="shared" si="35"/>
        <v>2</v>
      </c>
      <c r="U171" s="90">
        <f t="shared" si="36"/>
        <v>8</v>
      </c>
      <c r="V171" s="23">
        <v>120</v>
      </c>
      <c r="W171" s="11">
        <v>2</v>
      </c>
      <c r="X171" s="11">
        <v>0</v>
      </c>
      <c r="Y171" s="12">
        <v>8</v>
      </c>
      <c r="Z171" s="27">
        <v>0</v>
      </c>
      <c r="AA171" s="23">
        <v>0</v>
      </c>
      <c r="AB171" s="11">
        <v>0</v>
      </c>
      <c r="AC171" s="11">
        <v>0</v>
      </c>
      <c r="AD171" s="12">
        <v>0</v>
      </c>
      <c r="AE171" s="30">
        <v>0</v>
      </c>
      <c r="AF171" s="63">
        <f t="shared" si="37"/>
        <v>50.400000000000006</v>
      </c>
      <c r="AG171" s="34">
        <f t="shared" si="38"/>
        <v>50.400000000000006</v>
      </c>
      <c r="AH171" s="12">
        <f t="shared" si="39"/>
        <v>0</v>
      </c>
      <c r="AI171" s="75">
        <f t="shared" si="40"/>
        <v>50.400000000000006</v>
      </c>
      <c r="AJ171" s="406"/>
      <c r="AK171" s="411"/>
    </row>
    <row r="172" spans="1:40" x14ac:dyDescent="0.2">
      <c r="A172" s="9" t="s">
        <v>298</v>
      </c>
      <c r="B172" s="10" t="s">
        <v>14</v>
      </c>
      <c r="C172" s="10" t="s">
        <v>61</v>
      </c>
      <c r="D172" s="10" t="s">
        <v>780</v>
      </c>
      <c r="E172" s="10" t="s">
        <v>315</v>
      </c>
      <c r="F172" s="10" t="s">
        <v>316</v>
      </c>
      <c r="G172" s="10" t="s">
        <v>317</v>
      </c>
      <c r="H172" s="67">
        <v>6</v>
      </c>
      <c r="I172" s="57">
        <f t="shared" si="32"/>
        <v>12.6</v>
      </c>
      <c r="J172" s="57">
        <f t="shared" si="33"/>
        <v>12.600000000000001</v>
      </c>
      <c r="K172" s="404" t="s">
        <v>18</v>
      </c>
      <c r="L172" s="57">
        <v>0.2</v>
      </c>
      <c r="M172" s="57">
        <f>9*L172</f>
        <v>1.8</v>
      </c>
      <c r="N172" s="57">
        <v>0</v>
      </c>
      <c r="O172" s="58">
        <f>9*L172</f>
        <v>1.8</v>
      </c>
      <c r="P172" s="27">
        <v>0</v>
      </c>
      <c r="Q172" s="90">
        <f t="shared" si="41"/>
        <v>1</v>
      </c>
      <c r="R172" s="91">
        <f t="shared" si="42"/>
        <v>1</v>
      </c>
      <c r="S172" s="392">
        <f t="shared" si="34"/>
        <v>1</v>
      </c>
      <c r="T172" s="91">
        <f t="shared" si="35"/>
        <v>1</v>
      </c>
      <c r="U172" s="90">
        <f t="shared" si="36"/>
        <v>2</v>
      </c>
      <c r="V172" s="23">
        <v>0</v>
      </c>
      <c r="W172" s="11">
        <v>0</v>
      </c>
      <c r="X172" s="11">
        <v>0</v>
      </c>
      <c r="Y172" s="12">
        <v>0</v>
      </c>
      <c r="Z172" s="27">
        <v>0</v>
      </c>
      <c r="AA172" s="23">
        <v>100</v>
      </c>
      <c r="AB172" s="11">
        <v>2</v>
      </c>
      <c r="AC172" s="11">
        <v>0</v>
      </c>
      <c r="AD172" s="12">
        <v>5</v>
      </c>
      <c r="AE172" s="30">
        <v>0</v>
      </c>
      <c r="AF172" s="63">
        <f t="shared" si="37"/>
        <v>12.6</v>
      </c>
      <c r="AG172" s="34">
        <f t="shared" si="38"/>
        <v>0</v>
      </c>
      <c r="AH172" s="12">
        <f t="shared" si="39"/>
        <v>12.6</v>
      </c>
      <c r="AI172" s="75">
        <f t="shared" si="40"/>
        <v>12.6</v>
      </c>
      <c r="AJ172" s="406"/>
      <c r="AK172" s="411"/>
    </row>
    <row r="173" spans="1:40" x14ac:dyDescent="0.2">
      <c r="A173" s="9" t="s">
        <v>298</v>
      </c>
      <c r="B173" s="10" t="s">
        <v>14</v>
      </c>
      <c r="C173" s="10" t="s">
        <v>27</v>
      </c>
      <c r="D173" s="10" t="s">
        <v>780</v>
      </c>
      <c r="E173" s="10" t="s">
        <v>318</v>
      </c>
      <c r="F173" s="10" t="s">
        <v>319</v>
      </c>
      <c r="G173" s="10" t="s">
        <v>320</v>
      </c>
      <c r="H173" s="67">
        <v>6</v>
      </c>
      <c r="I173" s="57">
        <f t="shared" si="32"/>
        <v>21</v>
      </c>
      <c r="J173" s="57">
        <f t="shared" si="33"/>
        <v>21</v>
      </c>
      <c r="K173" s="404" t="s">
        <v>18</v>
      </c>
      <c r="L173" s="57">
        <f>1/3</f>
        <v>0.33333333333333331</v>
      </c>
      <c r="M173" s="57">
        <f>9*L173</f>
        <v>3</v>
      </c>
      <c r="N173" s="57">
        <v>0</v>
      </c>
      <c r="O173" s="58">
        <f>9*L173</f>
        <v>3</v>
      </c>
      <c r="P173" s="27">
        <v>0</v>
      </c>
      <c r="Q173" s="90">
        <f t="shared" si="41"/>
        <v>1.6666666666666667</v>
      </c>
      <c r="R173" s="91">
        <f t="shared" si="42"/>
        <v>1.6666666666666667</v>
      </c>
      <c r="S173" s="392">
        <f t="shared" si="34"/>
        <v>1.6666666666666667</v>
      </c>
      <c r="T173" s="91">
        <f t="shared" si="35"/>
        <v>1.6666666666666667</v>
      </c>
      <c r="U173" s="90">
        <f t="shared" si="36"/>
        <v>3.3333333333333335</v>
      </c>
      <c r="V173" s="23">
        <v>90</v>
      </c>
      <c r="W173" s="11">
        <v>2</v>
      </c>
      <c r="X173" s="11">
        <v>0</v>
      </c>
      <c r="Y173" s="12">
        <v>5</v>
      </c>
      <c r="Z173" s="27">
        <v>0</v>
      </c>
      <c r="AA173" s="23">
        <v>0</v>
      </c>
      <c r="AB173" s="11">
        <v>0</v>
      </c>
      <c r="AC173" s="11">
        <v>0</v>
      </c>
      <c r="AD173" s="12">
        <v>0</v>
      </c>
      <c r="AE173" s="30">
        <v>0</v>
      </c>
      <c r="AF173" s="63">
        <f t="shared" si="37"/>
        <v>21</v>
      </c>
      <c r="AG173" s="34">
        <f t="shared" si="38"/>
        <v>21</v>
      </c>
      <c r="AH173" s="12">
        <f t="shared" si="39"/>
        <v>0</v>
      </c>
      <c r="AI173" s="75">
        <f t="shared" si="40"/>
        <v>21</v>
      </c>
      <c r="AJ173" s="406"/>
      <c r="AK173" s="411"/>
    </row>
    <row r="174" spans="1:40" x14ac:dyDescent="0.2">
      <c r="A174" s="9" t="s">
        <v>298</v>
      </c>
      <c r="B174" s="10" t="s">
        <v>14</v>
      </c>
      <c r="C174" s="10" t="s">
        <v>43</v>
      </c>
      <c r="D174" s="10" t="s">
        <v>780</v>
      </c>
      <c r="E174" s="10" t="s">
        <v>321</v>
      </c>
      <c r="F174" s="10" t="s">
        <v>322</v>
      </c>
      <c r="G174" s="10" t="s">
        <v>323</v>
      </c>
      <c r="H174" s="67">
        <v>6</v>
      </c>
      <c r="I174" s="57">
        <f t="shared" si="32"/>
        <v>54</v>
      </c>
      <c r="J174" s="57">
        <f t="shared" si="33"/>
        <v>54</v>
      </c>
      <c r="K174" s="404" t="s">
        <v>18</v>
      </c>
      <c r="L174" s="57">
        <v>1</v>
      </c>
      <c r="M174" s="57">
        <v>13.5</v>
      </c>
      <c r="N174" s="57">
        <v>0</v>
      </c>
      <c r="O174" s="58">
        <v>4.5</v>
      </c>
      <c r="P174" s="27">
        <v>0</v>
      </c>
      <c r="Q174" s="90">
        <f t="shared" si="41"/>
        <v>7.5</v>
      </c>
      <c r="R174" s="91">
        <f t="shared" si="42"/>
        <v>2.5</v>
      </c>
      <c r="S174" s="392">
        <f t="shared" si="34"/>
        <v>7.5</v>
      </c>
      <c r="T174" s="91">
        <f t="shared" si="35"/>
        <v>2.5</v>
      </c>
      <c r="U174" s="90">
        <f t="shared" si="36"/>
        <v>10</v>
      </c>
      <c r="V174" s="23">
        <v>0</v>
      </c>
      <c r="W174" s="11">
        <v>0</v>
      </c>
      <c r="X174" s="11">
        <v>0</v>
      </c>
      <c r="Y174" s="12">
        <v>0</v>
      </c>
      <c r="Z174" s="27">
        <v>0</v>
      </c>
      <c r="AA174" s="23">
        <v>120</v>
      </c>
      <c r="AB174" s="11">
        <v>2</v>
      </c>
      <c r="AC174" s="11">
        <v>0</v>
      </c>
      <c r="AD174" s="12">
        <v>6</v>
      </c>
      <c r="AE174" s="30">
        <v>0</v>
      </c>
      <c r="AF174" s="63">
        <f t="shared" si="37"/>
        <v>54</v>
      </c>
      <c r="AG174" s="34">
        <f t="shared" si="38"/>
        <v>0</v>
      </c>
      <c r="AH174" s="12">
        <f t="shared" si="39"/>
        <v>54</v>
      </c>
      <c r="AI174" s="75">
        <f t="shared" si="40"/>
        <v>54</v>
      </c>
      <c r="AJ174" s="406"/>
      <c r="AK174" s="411"/>
    </row>
    <row r="175" spans="1:40" x14ac:dyDescent="0.2">
      <c r="A175" s="9" t="s">
        <v>298</v>
      </c>
      <c r="B175" s="10" t="s">
        <v>14</v>
      </c>
      <c r="C175" s="10" t="s">
        <v>43</v>
      </c>
      <c r="D175" s="10" t="s">
        <v>780</v>
      </c>
      <c r="E175" s="10" t="s">
        <v>92</v>
      </c>
      <c r="F175" s="10" t="s">
        <v>93</v>
      </c>
      <c r="G175" s="10" t="s">
        <v>94</v>
      </c>
      <c r="H175" s="67">
        <v>6</v>
      </c>
      <c r="I175" s="57">
        <f t="shared" si="32"/>
        <v>10.8</v>
      </c>
      <c r="J175" s="57">
        <f t="shared" si="33"/>
        <v>10.8</v>
      </c>
      <c r="K175" s="404" t="s">
        <v>18</v>
      </c>
      <c r="L175" s="57">
        <v>0.2</v>
      </c>
      <c r="M175" s="57">
        <v>1.8</v>
      </c>
      <c r="N175" s="57">
        <v>0</v>
      </c>
      <c r="O175" s="58">
        <v>1.8</v>
      </c>
      <c r="P175" s="27">
        <v>0</v>
      </c>
      <c r="Q175" s="90">
        <f t="shared" si="41"/>
        <v>1</v>
      </c>
      <c r="R175" s="91">
        <f t="shared" si="42"/>
        <v>1</v>
      </c>
      <c r="S175" s="392">
        <f t="shared" si="34"/>
        <v>1</v>
      </c>
      <c r="T175" s="91">
        <f t="shared" si="35"/>
        <v>1</v>
      </c>
      <c r="U175" s="90">
        <f t="shared" si="36"/>
        <v>2</v>
      </c>
      <c r="V175" s="23">
        <v>0</v>
      </c>
      <c r="W175" s="11">
        <v>0</v>
      </c>
      <c r="X175" s="11">
        <v>0</v>
      </c>
      <c r="Y175" s="12">
        <v>0</v>
      </c>
      <c r="Z175" s="27">
        <v>0</v>
      </c>
      <c r="AA175" s="23">
        <v>80</v>
      </c>
      <c r="AB175" s="11">
        <v>2</v>
      </c>
      <c r="AC175" s="11">
        <v>0</v>
      </c>
      <c r="AD175" s="12">
        <v>4</v>
      </c>
      <c r="AE175" s="30">
        <v>0</v>
      </c>
      <c r="AF175" s="63">
        <f t="shared" si="37"/>
        <v>10.8</v>
      </c>
      <c r="AG175" s="34">
        <f t="shared" si="38"/>
        <v>0</v>
      </c>
      <c r="AH175" s="12">
        <f t="shared" si="39"/>
        <v>10.8</v>
      </c>
      <c r="AI175" s="75">
        <f t="shared" si="40"/>
        <v>10.8</v>
      </c>
      <c r="AJ175" s="406"/>
      <c r="AK175" s="411"/>
    </row>
    <row r="176" spans="1:40" x14ac:dyDescent="0.2">
      <c r="A176" s="9" t="s">
        <v>298</v>
      </c>
      <c r="B176" s="10" t="s">
        <v>14</v>
      </c>
      <c r="C176" s="10" t="s">
        <v>13</v>
      </c>
      <c r="D176" s="10" t="s">
        <v>755</v>
      </c>
      <c r="E176" s="10" t="s">
        <v>28</v>
      </c>
      <c r="F176" s="10" t="s">
        <v>10</v>
      </c>
      <c r="G176" s="10" t="s">
        <v>11</v>
      </c>
      <c r="H176" s="67">
        <v>1</v>
      </c>
      <c r="I176" s="57">
        <f t="shared" si="32"/>
        <v>3.24</v>
      </c>
      <c r="J176" s="57">
        <f t="shared" si="33"/>
        <v>3.24</v>
      </c>
      <c r="K176" s="404" t="s">
        <v>12</v>
      </c>
      <c r="L176" s="57">
        <v>1</v>
      </c>
      <c r="M176" s="57">
        <f>$AM$26</f>
        <v>0.54</v>
      </c>
      <c r="N176" s="57">
        <v>0</v>
      </c>
      <c r="O176" s="58">
        <v>0</v>
      </c>
      <c r="P176" s="27">
        <v>0</v>
      </c>
      <c r="Q176" s="90">
        <f t="shared" si="41"/>
        <v>1.8</v>
      </c>
      <c r="R176" s="91">
        <f t="shared" si="42"/>
        <v>0</v>
      </c>
      <c r="S176" s="392">
        <f t="shared" si="34"/>
        <v>1.8</v>
      </c>
      <c r="T176" s="91">
        <f t="shared" si="35"/>
        <v>0</v>
      </c>
      <c r="U176" s="90">
        <f t="shared" si="36"/>
        <v>1.8</v>
      </c>
      <c r="V176" s="23">
        <v>3</v>
      </c>
      <c r="W176" s="11">
        <f>V176</f>
        <v>3</v>
      </c>
      <c r="X176" s="11">
        <v>0</v>
      </c>
      <c r="Y176" s="12">
        <v>0</v>
      </c>
      <c r="Z176" s="27">
        <v>0</v>
      </c>
      <c r="AA176" s="23">
        <v>3</v>
      </c>
      <c r="AB176" s="11">
        <f>AA176</f>
        <v>3</v>
      </c>
      <c r="AC176" s="11">
        <v>0</v>
      </c>
      <c r="AD176" s="12">
        <v>0</v>
      </c>
      <c r="AE176" s="30">
        <v>0</v>
      </c>
      <c r="AF176" s="63">
        <f t="shared" si="37"/>
        <v>3.24</v>
      </c>
      <c r="AG176" s="34">
        <f t="shared" si="38"/>
        <v>1.62</v>
      </c>
      <c r="AH176" s="12">
        <f t="shared" si="39"/>
        <v>1.62</v>
      </c>
      <c r="AI176" s="75">
        <f t="shared" si="40"/>
        <v>3.24</v>
      </c>
      <c r="AJ176" s="407">
        <f>(3-M176)*(W176+AB176)</f>
        <v>14.76</v>
      </c>
      <c r="AK176" s="49"/>
    </row>
    <row r="177" spans="1:40" x14ac:dyDescent="0.2">
      <c r="A177" s="9" t="s">
        <v>298</v>
      </c>
      <c r="B177" s="10" t="s">
        <v>14</v>
      </c>
      <c r="C177" s="10" t="s">
        <v>103</v>
      </c>
      <c r="D177" s="10" t="s">
        <v>781</v>
      </c>
      <c r="E177" s="10" t="s">
        <v>324</v>
      </c>
      <c r="F177" s="10" t="s">
        <v>325</v>
      </c>
      <c r="G177" s="10" t="s">
        <v>326</v>
      </c>
      <c r="H177" s="67">
        <v>6</v>
      </c>
      <c r="I177" s="57">
        <f t="shared" si="32"/>
        <v>13.5</v>
      </c>
      <c r="J177" s="57">
        <f t="shared" si="33"/>
        <v>13.5</v>
      </c>
      <c r="K177" s="404" t="s">
        <v>102</v>
      </c>
      <c r="L177" s="57">
        <v>1</v>
      </c>
      <c r="M177" s="57">
        <f>(9+$AM$29)*L177</f>
        <v>13.5</v>
      </c>
      <c r="N177" s="57">
        <v>0</v>
      </c>
      <c r="O177" s="58">
        <v>4.5</v>
      </c>
      <c r="P177" s="27">
        <v>0</v>
      </c>
      <c r="Q177" s="90">
        <f t="shared" si="41"/>
        <v>7.5</v>
      </c>
      <c r="R177" s="91">
        <f t="shared" si="42"/>
        <v>2.5</v>
      </c>
      <c r="S177" s="392">
        <f t="shared" si="34"/>
        <v>7.5</v>
      </c>
      <c r="T177" s="91">
        <f t="shared" si="35"/>
        <v>2.5</v>
      </c>
      <c r="U177" s="90">
        <f t="shared" si="36"/>
        <v>10</v>
      </c>
      <c r="V177" s="23">
        <v>24</v>
      </c>
      <c r="W177" s="11">
        <v>0.5</v>
      </c>
      <c r="X177" s="11">
        <v>0</v>
      </c>
      <c r="Y177" s="12">
        <v>1.5</v>
      </c>
      <c r="Z177" s="27">
        <v>0</v>
      </c>
      <c r="AA177" s="23">
        <v>0</v>
      </c>
      <c r="AB177" s="11">
        <v>0</v>
      </c>
      <c r="AC177" s="11">
        <v>0</v>
      </c>
      <c r="AD177" s="12">
        <v>0</v>
      </c>
      <c r="AE177" s="30">
        <v>0</v>
      </c>
      <c r="AF177" s="63">
        <f t="shared" si="37"/>
        <v>13.5</v>
      </c>
      <c r="AG177" s="34">
        <f t="shared" si="38"/>
        <v>13.5</v>
      </c>
      <c r="AH177" s="12">
        <f t="shared" si="39"/>
        <v>0</v>
      </c>
      <c r="AI177" s="75">
        <f t="shared" si="40"/>
        <v>13.5</v>
      </c>
      <c r="AJ177" s="406"/>
      <c r="AK177" s="411"/>
    </row>
    <row r="178" spans="1:40" x14ac:dyDescent="0.2">
      <c r="A178" s="9" t="s">
        <v>298</v>
      </c>
      <c r="B178" s="10" t="s">
        <v>8</v>
      </c>
      <c r="C178" s="10" t="s">
        <v>103</v>
      </c>
      <c r="D178" s="10" t="s">
        <v>781</v>
      </c>
      <c r="E178" s="10" t="s">
        <v>324</v>
      </c>
      <c r="F178" s="10" t="s">
        <v>325</v>
      </c>
      <c r="G178" s="10" t="s">
        <v>326</v>
      </c>
      <c r="H178" s="67">
        <v>6</v>
      </c>
      <c r="I178" s="57">
        <f t="shared" si="32"/>
        <v>13.5</v>
      </c>
      <c r="J178" s="57">
        <f t="shared" si="33"/>
        <v>13.5</v>
      </c>
      <c r="K178" s="404" t="s">
        <v>102</v>
      </c>
      <c r="L178" s="57">
        <v>1</v>
      </c>
      <c r="M178" s="57">
        <f>(9+$AM$29)*L178</f>
        <v>13.5</v>
      </c>
      <c r="N178" s="57">
        <v>0</v>
      </c>
      <c r="O178" s="58">
        <v>4.5</v>
      </c>
      <c r="P178" s="27">
        <v>0</v>
      </c>
      <c r="Q178" s="90">
        <f t="shared" si="41"/>
        <v>7.5</v>
      </c>
      <c r="R178" s="91">
        <f t="shared" si="42"/>
        <v>2.5</v>
      </c>
      <c r="S178" s="392">
        <f t="shared" si="34"/>
        <v>7.5</v>
      </c>
      <c r="T178" s="91">
        <f t="shared" si="35"/>
        <v>2.5</v>
      </c>
      <c r="U178" s="90">
        <f t="shared" si="36"/>
        <v>10</v>
      </c>
      <c r="V178" s="23">
        <v>24</v>
      </c>
      <c r="W178" s="11">
        <v>0.5</v>
      </c>
      <c r="X178" s="11">
        <v>0</v>
      </c>
      <c r="Y178" s="12">
        <v>1.5</v>
      </c>
      <c r="Z178" s="27">
        <v>0</v>
      </c>
      <c r="AA178" s="23">
        <v>0</v>
      </c>
      <c r="AB178" s="11">
        <v>0</v>
      </c>
      <c r="AC178" s="11">
        <v>0</v>
      </c>
      <c r="AD178" s="12">
        <v>0</v>
      </c>
      <c r="AE178" s="30">
        <v>0</v>
      </c>
      <c r="AF178" s="63">
        <f t="shared" si="37"/>
        <v>13.5</v>
      </c>
      <c r="AG178" s="34">
        <f t="shared" si="38"/>
        <v>13.5</v>
      </c>
      <c r="AH178" s="12">
        <f t="shared" si="39"/>
        <v>0</v>
      </c>
      <c r="AI178" s="75">
        <f t="shared" si="40"/>
        <v>13.5</v>
      </c>
      <c r="AJ178" s="406"/>
      <c r="AK178" s="411"/>
    </row>
    <row r="179" spans="1:40" x14ac:dyDescent="0.2">
      <c r="A179" s="9" t="s">
        <v>298</v>
      </c>
      <c r="B179" s="10" t="s">
        <v>29</v>
      </c>
      <c r="C179" s="10" t="s">
        <v>13</v>
      </c>
      <c r="D179" s="10" t="s">
        <v>781</v>
      </c>
      <c r="E179" s="10" t="s">
        <v>30</v>
      </c>
      <c r="F179" s="10" t="s">
        <v>31</v>
      </c>
      <c r="G179" s="10" t="s">
        <v>32</v>
      </c>
      <c r="H179" s="67">
        <v>6</v>
      </c>
      <c r="I179" s="57">
        <f t="shared" si="32"/>
        <v>2</v>
      </c>
      <c r="J179" s="57">
        <f t="shared" si="33"/>
        <v>2</v>
      </c>
      <c r="K179" s="404" t="s">
        <v>33</v>
      </c>
      <c r="L179" s="57">
        <v>0.125</v>
      </c>
      <c r="M179" s="57">
        <v>0</v>
      </c>
      <c r="N179" s="57"/>
      <c r="O179" s="58">
        <v>2</v>
      </c>
      <c r="P179" s="27"/>
      <c r="Q179" s="90">
        <f t="shared" si="41"/>
        <v>0</v>
      </c>
      <c r="R179" s="91">
        <f t="shared" si="42"/>
        <v>1.1111111111111112</v>
      </c>
      <c r="S179" s="392">
        <f t="shared" si="34"/>
        <v>0</v>
      </c>
      <c r="T179" s="91">
        <f t="shared" si="35"/>
        <v>1.1111111111111109</v>
      </c>
      <c r="U179" s="90">
        <f t="shared" si="36"/>
        <v>1.1111111111111109</v>
      </c>
      <c r="V179" s="23">
        <v>0</v>
      </c>
      <c r="W179" s="11">
        <v>0</v>
      </c>
      <c r="X179" s="11">
        <v>0</v>
      </c>
      <c r="Y179" s="12">
        <v>0</v>
      </c>
      <c r="Z179" s="27"/>
      <c r="AA179" s="23">
        <v>30</v>
      </c>
      <c r="AB179" s="11">
        <v>0</v>
      </c>
      <c r="AC179" s="11"/>
      <c r="AD179" s="12">
        <v>1</v>
      </c>
      <c r="AE179" s="30">
        <v>0</v>
      </c>
      <c r="AF179" s="63">
        <f t="shared" si="37"/>
        <v>2</v>
      </c>
      <c r="AG179" s="34">
        <f t="shared" si="38"/>
        <v>0</v>
      </c>
      <c r="AH179" s="12">
        <f t="shared" si="39"/>
        <v>2</v>
      </c>
      <c r="AI179" s="75">
        <f t="shared" si="40"/>
        <v>2</v>
      </c>
      <c r="AJ179" s="406"/>
      <c r="AK179" s="411"/>
      <c r="AL179" s="79"/>
      <c r="AM179" s="79"/>
      <c r="AN179" s="4"/>
    </row>
    <row r="180" spans="1:40" x14ac:dyDescent="0.2">
      <c r="A180" s="9" t="s">
        <v>298</v>
      </c>
      <c r="B180" s="10" t="s">
        <v>75</v>
      </c>
      <c r="C180" s="10" t="s">
        <v>48</v>
      </c>
      <c r="D180" s="10" t="s">
        <v>780</v>
      </c>
      <c r="E180" s="10" t="s">
        <v>327</v>
      </c>
      <c r="F180" s="10" t="s">
        <v>328</v>
      </c>
      <c r="G180" s="10" t="s">
        <v>329</v>
      </c>
      <c r="H180" s="67">
        <v>5</v>
      </c>
      <c r="I180" s="57">
        <f t="shared" si="32"/>
        <v>13.5</v>
      </c>
      <c r="J180" s="57">
        <f t="shared" si="33"/>
        <v>13.5</v>
      </c>
      <c r="K180" s="404" t="s">
        <v>160</v>
      </c>
      <c r="L180" s="57">
        <v>1</v>
      </c>
      <c r="M180" s="57">
        <v>9</v>
      </c>
      <c r="N180" s="57">
        <v>0</v>
      </c>
      <c r="O180" s="58">
        <v>4.5</v>
      </c>
      <c r="P180" s="27">
        <v>0</v>
      </c>
      <c r="Q180" s="90">
        <f t="shared" ref="Q180:Q211" si="43">M180*10/3/H180</f>
        <v>6</v>
      </c>
      <c r="R180" s="91">
        <f t="shared" ref="R180:R211" si="44">O180*10/3/H180</f>
        <v>3</v>
      </c>
      <c r="S180" s="392">
        <f t="shared" si="34"/>
        <v>6</v>
      </c>
      <c r="T180" s="91">
        <f t="shared" si="35"/>
        <v>3</v>
      </c>
      <c r="U180" s="90">
        <f t="shared" si="36"/>
        <v>9</v>
      </c>
      <c r="V180" s="23">
        <v>20</v>
      </c>
      <c r="W180" s="11">
        <v>1</v>
      </c>
      <c r="X180" s="11">
        <v>0</v>
      </c>
      <c r="Y180" s="12">
        <v>1</v>
      </c>
      <c r="Z180" s="27">
        <v>0</v>
      </c>
      <c r="AA180" s="23">
        <v>0</v>
      </c>
      <c r="AB180" s="11">
        <v>0</v>
      </c>
      <c r="AC180" s="11">
        <v>0</v>
      </c>
      <c r="AD180" s="12">
        <v>0</v>
      </c>
      <c r="AE180" s="30">
        <v>0</v>
      </c>
      <c r="AF180" s="63">
        <f t="shared" si="37"/>
        <v>13.5</v>
      </c>
      <c r="AG180" s="34">
        <f t="shared" si="38"/>
        <v>13.5</v>
      </c>
      <c r="AH180" s="12">
        <f t="shared" si="39"/>
        <v>0</v>
      </c>
      <c r="AI180" s="75">
        <f t="shared" si="40"/>
        <v>13.5</v>
      </c>
      <c r="AJ180" s="406"/>
      <c r="AK180" s="411"/>
      <c r="AL180" s="81"/>
    </row>
    <row r="181" spans="1:40" x14ac:dyDescent="0.2">
      <c r="A181" s="9" t="s">
        <v>298</v>
      </c>
      <c r="B181" s="10" t="s">
        <v>75</v>
      </c>
      <c r="C181" s="10" t="s">
        <v>23</v>
      </c>
      <c r="D181" s="10" t="s">
        <v>756</v>
      </c>
      <c r="E181" s="10" t="s">
        <v>167</v>
      </c>
      <c r="F181" s="10" t="s">
        <v>168</v>
      </c>
      <c r="G181" s="10" t="s">
        <v>169</v>
      </c>
      <c r="H181" s="67">
        <v>1</v>
      </c>
      <c r="I181" s="57">
        <f t="shared" si="32"/>
        <v>0.54</v>
      </c>
      <c r="J181" s="57">
        <f t="shared" si="33"/>
        <v>0.54</v>
      </c>
      <c r="K181" s="404" t="s">
        <v>12</v>
      </c>
      <c r="L181" s="57">
        <v>1</v>
      </c>
      <c r="M181" s="57">
        <f>$AM$31</f>
        <v>0.54</v>
      </c>
      <c r="N181" s="57">
        <v>0</v>
      </c>
      <c r="O181" s="58">
        <v>0</v>
      </c>
      <c r="P181" s="27">
        <v>0</v>
      </c>
      <c r="Q181" s="90">
        <f t="shared" si="43"/>
        <v>1.8</v>
      </c>
      <c r="R181" s="91">
        <f t="shared" si="44"/>
        <v>0</v>
      </c>
      <c r="S181" s="392">
        <f t="shared" si="34"/>
        <v>1.8</v>
      </c>
      <c r="T181" s="91">
        <f t="shared" si="35"/>
        <v>0</v>
      </c>
      <c r="U181" s="90">
        <f t="shared" si="36"/>
        <v>1.8</v>
      </c>
      <c r="V181" s="23">
        <v>1</v>
      </c>
      <c r="W181" s="11">
        <f>V181</f>
        <v>1</v>
      </c>
      <c r="X181" s="11">
        <v>0</v>
      </c>
      <c r="Y181" s="12">
        <v>0</v>
      </c>
      <c r="Z181" s="27">
        <v>0</v>
      </c>
      <c r="AA181" s="23">
        <v>0</v>
      </c>
      <c r="AB181" s="11">
        <f>AA181</f>
        <v>0</v>
      </c>
      <c r="AC181" s="11">
        <v>0</v>
      </c>
      <c r="AD181" s="12">
        <v>0</v>
      </c>
      <c r="AE181" s="30">
        <v>0</v>
      </c>
      <c r="AF181" s="63">
        <f t="shared" si="37"/>
        <v>0.54</v>
      </c>
      <c r="AG181" s="34">
        <f t="shared" si="38"/>
        <v>0.54</v>
      </c>
      <c r="AH181" s="12">
        <f t="shared" si="39"/>
        <v>0</v>
      </c>
      <c r="AI181" s="75">
        <f t="shared" si="40"/>
        <v>0.54</v>
      </c>
      <c r="AJ181" s="407">
        <f>(3-M181)*(W181+AB181)</f>
        <v>2.46</v>
      </c>
      <c r="AK181" s="49"/>
    </row>
    <row r="182" spans="1:40" x14ac:dyDescent="0.2">
      <c r="A182" s="9" t="s">
        <v>298</v>
      </c>
      <c r="B182" s="10" t="s">
        <v>75</v>
      </c>
      <c r="C182" s="10" t="s">
        <v>48</v>
      </c>
      <c r="D182" s="10" t="s">
        <v>781</v>
      </c>
      <c r="E182" s="10" t="s">
        <v>292</v>
      </c>
      <c r="F182" s="10" t="s">
        <v>293</v>
      </c>
      <c r="G182" s="10" t="s">
        <v>294</v>
      </c>
      <c r="H182" s="67">
        <v>5</v>
      </c>
      <c r="I182" s="57">
        <f t="shared" si="32"/>
        <v>13.5</v>
      </c>
      <c r="J182" s="57">
        <f t="shared" si="33"/>
        <v>13.5</v>
      </c>
      <c r="K182" s="404" t="s">
        <v>33</v>
      </c>
      <c r="L182" s="57">
        <v>1</v>
      </c>
      <c r="M182" s="57">
        <v>9</v>
      </c>
      <c r="N182" s="57">
        <v>0</v>
      </c>
      <c r="O182" s="58">
        <v>4.5</v>
      </c>
      <c r="P182" s="27">
        <v>0</v>
      </c>
      <c r="Q182" s="90">
        <f t="shared" si="43"/>
        <v>6</v>
      </c>
      <c r="R182" s="91">
        <f t="shared" si="44"/>
        <v>3</v>
      </c>
      <c r="S182" s="392">
        <f t="shared" si="34"/>
        <v>6</v>
      </c>
      <c r="T182" s="91">
        <f t="shared" si="35"/>
        <v>3</v>
      </c>
      <c r="U182" s="90">
        <f t="shared" si="36"/>
        <v>9</v>
      </c>
      <c r="V182" s="23">
        <v>20</v>
      </c>
      <c r="W182" s="11">
        <v>1</v>
      </c>
      <c r="X182" s="11">
        <v>0</v>
      </c>
      <c r="Y182" s="12">
        <v>1</v>
      </c>
      <c r="Z182" s="27">
        <v>0</v>
      </c>
      <c r="AA182" s="23">
        <v>0</v>
      </c>
      <c r="AB182" s="11">
        <v>0</v>
      </c>
      <c r="AC182" s="11">
        <v>0</v>
      </c>
      <c r="AD182" s="12">
        <v>0</v>
      </c>
      <c r="AE182" s="30">
        <v>0</v>
      </c>
      <c r="AF182" s="63">
        <f t="shared" si="37"/>
        <v>13.5</v>
      </c>
      <c r="AG182" s="34">
        <f t="shared" si="38"/>
        <v>13.5</v>
      </c>
      <c r="AH182" s="12">
        <f t="shared" si="39"/>
        <v>0</v>
      </c>
      <c r="AI182" s="75">
        <f t="shared" si="40"/>
        <v>13.5</v>
      </c>
      <c r="AJ182" s="406"/>
      <c r="AK182" s="411"/>
    </row>
    <row r="183" spans="1:40" x14ac:dyDescent="0.2">
      <c r="A183" s="9" t="s">
        <v>298</v>
      </c>
      <c r="B183" s="10" t="s">
        <v>8</v>
      </c>
      <c r="C183" s="10" t="s">
        <v>13</v>
      </c>
      <c r="D183" s="10" t="s">
        <v>781</v>
      </c>
      <c r="E183" s="10" t="s">
        <v>34</v>
      </c>
      <c r="F183" s="10" t="s">
        <v>35</v>
      </c>
      <c r="G183" s="10" t="s">
        <v>36</v>
      </c>
      <c r="H183" s="67">
        <v>0.33333000000000002</v>
      </c>
      <c r="I183" s="57">
        <f t="shared" si="32"/>
        <v>0.2</v>
      </c>
      <c r="J183" s="57">
        <f t="shared" si="33"/>
        <v>0.2</v>
      </c>
      <c r="K183" s="404" t="s">
        <v>37</v>
      </c>
      <c r="L183" s="57">
        <v>1</v>
      </c>
      <c r="M183" s="57">
        <f>$AM$27</f>
        <v>0.05</v>
      </c>
      <c r="N183" s="57">
        <v>0</v>
      </c>
      <c r="O183" s="58">
        <v>0</v>
      </c>
      <c r="P183" s="27">
        <v>0</v>
      </c>
      <c r="Q183" s="90">
        <f t="shared" si="43"/>
        <v>0.50000500005000048</v>
      </c>
      <c r="R183" s="91">
        <f t="shared" si="44"/>
        <v>0</v>
      </c>
      <c r="S183" s="392">
        <f t="shared" si="34"/>
        <v>0.50000500005000048</v>
      </c>
      <c r="T183" s="91">
        <f t="shared" si="35"/>
        <v>0</v>
      </c>
      <c r="U183" s="90">
        <f t="shared" si="36"/>
        <v>0.50000500005000048</v>
      </c>
      <c r="V183" s="23">
        <v>0</v>
      </c>
      <c r="W183" s="11">
        <v>0</v>
      </c>
      <c r="X183" s="11">
        <v>0</v>
      </c>
      <c r="Y183" s="12">
        <v>0</v>
      </c>
      <c r="Z183" s="27">
        <v>0</v>
      </c>
      <c r="AA183" s="23">
        <v>4</v>
      </c>
      <c r="AB183" s="11">
        <v>4</v>
      </c>
      <c r="AC183" s="11">
        <v>0</v>
      </c>
      <c r="AD183" s="12">
        <v>0</v>
      </c>
      <c r="AE183" s="30">
        <v>0</v>
      </c>
      <c r="AF183" s="63">
        <f t="shared" si="37"/>
        <v>0.2</v>
      </c>
      <c r="AG183" s="34">
        <f t="shared" si="38"/>
        <v>0</v>
      </c>
      <c r="AH183" s="12">
        <f t="shared" si="39"/>
        <v>0.2</v>
      </c>
      <c r="AI183" s="75">
        <f t="shared" si="40"/>
        <v>0.2</v>
      </c>
      <c r="AJ183" s="407">
        <f>(0.5-M183)*(W183+AB183)</f>
        <v>1.8</v>
      </c>
      <c r="AK183" s="49"/>
    </row>
    <row r="184" spans="1:40" x14ac:dyDescent="0.2">
      <c r="A184" s="9" t="s">
        <v>330</v>
      </c>
      <c r="B184" s="10" t="s">
        <v>14</v>
      </c>
      <c r="C184" s="10" t="s">
        <v>48</v>
      </c>
      <c r="D184" s="10" t="s">
        <v>780</v>
      </c>
      <c r="E184" s="10" t="s">
        <v>246</v>
      </c>
      <c r="F184" s="10" t="s">
        <v>247</v>
      </c>
      <c r="G184" s="10" t="s">
        <v>248</v>
      </c>
      <c r="H184" s="67">
        <v>6</v>
      </c>
      <c r="I184" s="57">
        <f t="shared" si="32"/>
        <v>16.254486</v>
      </c>
      <c r="J184" s="57">
        <f t="shared" si="33"/>
        <v>16.254486</v>
      </c>
      <c r="K184" s="404" t="s">
        <v>249</v>
      </c>
      <c r="L184" s="57">
        <v>0.28920000000000001</v>
      </c>
      <c r="M184" s="57">
        <f>L184*13.5</f>
        <v>3.9042000000000003</v>
      </c>
      <c r="N184" s="57">
        <v>0</v>
      </c>
      <c r="O184" s="58">
        <f>L184*4.5</f>
        <v>1.3014000000000001</v>
      </c>
      <c r="P184" s="27">
        <v>0</v>
      </c>
      <c r="Q184" s="90">
        <f t="shared" si="43"/>
        <v>2.169</v>
      </c>
      <c r="R184" s="91">
        <f t="shared" si="44"/>
        <v>0.72299999999999998</v>
      </c>
      <c r="S184" s="392">
        <f t="shared" si="34"/>
        <v>2.169</v>
      </c>
      <c r="T184" s="91">
        <f t="shared" si="35"/>
        <v>0.72299999999999998</v>
      </c>
      <c r="U184" s="90">
        <f t="shared" si="36"/>
        <v>2.8919999999999999</v>
      </c>
      <c r="V184" s="23">
        <v>100</v>
      </c>
      <c r="W184" s="11">
        <v>2</v>
      </c>
      <c r="X184" s="11">
        <v>0</v>
      </c>
      <c r="Y184" s="12">
        <v>5</v>
      </c>
      <c r="Z184" s="27">
        <v>0</v>
      </c>
      <c r="AA184" s="23">
        <v>10</v>
      </c>
      <c r="AB184" s="11">
        <v>0.33</v>
      </c>
      <c r="AC184" s="11">
        <v>0</v>
      </c>
      <c r="AD184" s="12">
        <v>0.5</v>
      </c>
      <c r="AE184" s="30">
        <v>0</v>
      </c>
      <c r="AF184" s="63">
        <f t="shared" si="37"/>
        <v>16.254486</v>
      </c>
      <c r="AG184" s="34">
        <f t="shared" si="38"/>
        <v>14.3154</v>
      </c>
      <c r="AH184" s="12">
        <f t="shared" si="39"/>
        <v>1.9390860000000003</v>
      </c>
      <c r="AI184" s="75">
        <f t="shared" si="40"/>
        <v>16.254486</v>
      </c>
      <c r="AJ184" s="406"/>
      <c r="AK184" s="411"/>
    </row>
    <row r="185" spans="1:40" x14ac:dyDescent="0.2">
      <c r="A185" s="9" t="s">
        <v>330</v>
      </c>
      <c r="B185" s="10" t="s">
        <v>80</v>
      </c>
      <c r="C185" s="10" t="s">
        <v>48</v>
      </c>
      <c r="D185" s="10" t="s">
        <v>780</v>
      </c>
      <c r="E185" s="10" t="s">
        <v>246</v>
      </c>
      <c r="F185" s="10" t="s">
        <v>247</v>
      </c>
      <c r="G185" s="10" t="s">
        <v>248</v>
      </c>
      <c r="H185" s="67">
        <v>6</v>
      </c>
      <c r="I185" s="57">
        <f t="shared" si="32"/>
        <v>7.8214140000000008</v>
      </c>
      <c r="J185" s="57">
        <f t="shared" si="33"/>
        <v>7.8214139999999999</v>
      </c>
      <c r="K185" s="404" t="s">
        <v>249</v>
      </c>
      <c r="L185" s="57">
        <v>0.28920000000000001</v>
      </c>
      <c r="M185" s="57">
        <f>L185*13.5</f>
        <v>3.9042000000000003</v>
      </c>
      <c r="N185" s="57">
        <v>0</v>
      </c>
      <c r="O185" s="58">
        <f>L185*4.5</f>
        <v>1.3014000000000001</v>
      </c>
      <c r="P185" s="27">
        <v>0</v>
      </c>
      <c r="Q185" s="90">
        <f t="shared" si="43"/>
        <v>2.169</v>
      </c>
      <c r="R185" s="91">
        <f t="shared" si="44"/>
        <v>0.72299999999999998</v>
      </c>
      <c r="S185" s="392">
        <f t="shared" si="34"/>
        <v>2.169</v>
      </c>
      <c r="T185" s="91">
        <f t="shared" si="35"/>
        <v>0.72299999999999998</v>
      </c>
      <c r="U185" s="90">
        <f t="shared" si="36"/>
        <v>2.8919999999999999</v>
      </c>
      <c r="V185" s="23">
        <v>40</v>
      </c>
      <c r="W185" s="11">
        <v>1</v>
      </c>
      <c r="X185" s="11">
        <v>0</v>
      </c>
      <c r="Y185" s="12">
        <v>2</v>
      </c>
      <c r="Z185" s="27">
        <v>0</v>
      </c>
      <c r="AA185" s="23">
        <v>10</v>
      </c>
      <c r="AB185" s="11">
        <v>0.17</v>
      </c>
      <c r="AC185" s="11">
        <v>0</v>
      </c>
      <c r="AD185" s="12">
        <v>0.5</v>
      </c>
      <c r="AE185" s="30">
        <v>0</v>
      </c>
      <c r="AF185" s="63">
        <f t="shared" si="37"/>
        <v>7.8214140000000008</v>
      </c>
      <c r="AG185" s="34">
        <f t="shared" si="38"/>
        <v>6.5070000000000006</v>
      </c>
      <c r="AH185" s="12">
        <f t="shared" si="39"/>
        <v>1.3144140000000002</v>
      </c>
      <c r="AI185" s="75">
        <f t="shared" si="40"/>
        <v>7.8214140000000008</v>
      </c>
      <c r="AJ185" s="406"/>
      <c r="AK185" s="411"/>
    </row>
    <row r="186" spans="1:40" x14ac:dyDescent="0.2">
      <c r="A186" s="9" t="s">
        <v>330</v>
      </c>
      <c r="B186" s="10" t="s">
        <v>85</v>
      </c>
      <c r="C186" s="10" t="s">
        <v>48</v>
      </c>
      <c r="D186" s="10" t="s">
        <v>780</v>
      </c>
      <c r="E186" s="10" t="s">
        <v>246</v>
      </c>
      <c r="F186" s="10" t="s">
        <v>247</v>
      </c>
      <c r="G186" s="10" t="s">
        <v>248</v>
      </c>
      <c r="H186" s="67">
        <v>6</v>
      </c>
      <c r="I186" s="57">
        <f t="shared" si="32"/>
        <v>7.8214140000000008</v>
      </c>
      <c r="J186" s="57">
        <f t="shared" si="33"/>
        <v>7.8214139999999999</v>
      </c>
      <c r="K186" s="404" t="s">
        <v>249</v>
      </c>
      <c r="L186" s="57">
        <v>0.28920000000000001</v>
      </c>
      <c r="M186" s="57">
        <f>L186*13.5</f>
        <v>3.9042000000000003</v>
      </c>
      <c r="N186" s="57">
        <v>0</v>
      </c>
      <c r="O186" s="58">
        <f>L186*4.5</f>
        <v>1.3014000000000001</v>
      </c>
      <c r="P186" s="27">
        <v>0</v>
      </c>
      <c r="Q186" s="90">
        <f t="shared" si="43"/>
        <v>2.169</v>
      </c>
      <c r="R186" s="91">
        <f t="shared" si="44"/>
        <v>0.72299999999999998</v>
      </c>
      <c r="S186" s="392">
        <f t="shared" si="34"/>
        <v>2.169</v>
      </c>
      <c r="T186" s="91">
        <f t="shared" si="35"/>
        <v>0.72299999999999998</v>
      </c>
      <c r="U186" s="90">
        <f t="shared" si="36"/>
        <v>2.8919999999999999</v>
      </c>
      <c r="V186" s="23">
        <v>40</v>
      </c>
      <c r="W186" s="11">
        <v>1</v>
      </c>
      <c r="X186" s="11">
        <v>0</v>
      </c>
      <c r="Y186" s="12">
        <v>2</v>
      </c>
      <c r="Z186" s="27">
        <v>0</v>
      </c>
      <c r="AA186" s="23">
        <v>10</v>
      </c>
      <c r="AB186" s="11">
        <v>0.17</v>
      </c>
      <c r="AC186" s="11">
        <v>0</v>
      </c>
      <c r="AD186" s="12">
        <v>0.5</v>
      </c>
      <c r="AE186" s="30">
        <v>0</v>
      </c>
      <c r="AF186" s="63">
        <f t="shared" si="37"/>
        <v>7.8214140000000008</v>
      </c>
      <c r="AG186" s="34">
        <f t="shared" si="38"/>
        <v>6.5070000000000006</v>
      </c>
      <c r="AH186" s="12">
        <f t="shared" si="39"/>
        <v>1.3144140000000002</v>
      </c>
      <c r="AI186" s="75">
        <f t="shared" si="40"/>
        <v>7.8214140000000008</v>
      </c>
      <c r="AJ186" s="406"/>
      <c r="AK186" s="411"/>
    </row>
    <row r="187" spans="1:40" x14ac:dyDescent="0.2">
      <c r="A187" s="9" t="s">
        <v>330</v>
      </c>
      <c r="B187" s="10" t="s">
        <v>8</v>
      </c>
      <c r="C187" s="10" t="s">
        <v>48</v>
      </c>
      <c r="D187" s="10" t="s">
        <v>780</v>
      </c>
      <c r="E187" s="10" t="s">
        <v>246</v>
      </c>
      <c r="F187" s="10" t="s">
        <v>247</v>
      </c>
      <c r="G187" s="10" t="s">
        <v>248</v>
      </c>
      <c r="H187" s="67">
        <v>6</v>
      </c>
      <c r="I187" s="57">
        <f t="shared" si="32"/>
        <v>11.048886000000001</v>
      </c>
      <c r="J187" s="57">
        <f t="shared" si="33"/>
        <v>11.048886000000003</v>
      </c>
      <c r="K187" s="404" t="s">
        <v>249</v>
      </c>
      <c r="L187" s="57">
        <v>0.28920000000000001</v>
      </c>
      <c r="M187" s="57">
        <f>L187*13.5</f>
        <v>3.9042000000000003</v>
      </c>
      <c r="N187" s="57">
        <v>0</v>
      </c>
      <c r="O187" s="58">
        <f>L187*4.5</f>
        <v>1.3014000000000001</v>
      </c>
      <c r="P187" s="27">
        <v>0</v>
      </c>
      <c r="Q187" s="90">
        <f t="shared" si="43"/>
        <v>2.169</v>
      </c>
      <c r="R187" s="91">
        <f t="shared" si="44"/>
        <v>0.72299999999999998</v>
      </c>
      <c r="S187" s="392">
        <f t="shared" si="34"/>
        <v>2.169</v>
      </c>
      <c r="T187" s="91">
        <f t="shared" si="35"/>
        <v>0.72299999999999998</v>
      </c>
      <c r="U187" s="90">
        <f t="shared" si="36"/>
        <v>2.8919999999999999</v>
      </c>
      <c r="V187" s="23">
        <v>80</v>
      </c>
      <c r="W187" s="11">
        <v>1</v>
      </c>
      <c r="X187" s="11">
        <v>0</v>
      </c>
      <c r="Y187" s="12">
        <v>4</v>
      </c>
      <c r="Z187" s="27">
        <v>0</v>
      </c>
      <c r="AA187" s="23">
        <v>10</v>
      </c>
      <c r="AB187" s="11">
        <v>0.33</v>
      </c>
      <c r="AC187" s="11">
        <v>0</v>
      </c>
      <c r="AD187" s="12">
        <v>0.5</v>
      </c>
      <c r="AE187" s="30">
        <v>0</v>
      </c>
      <c r="AF187" s="63">
        <f t="shared" si="37"/>
        <v>11.048886000000001</v>
      </c>
      <c r="AG187" s="34">
        <f t="shared" si="38"/>
        <v>9.1097999999999999</v>
      </c>
      <c r="AH187" s="12">
        <f t="shared" si="39"/>
        <v>1.9390860000000003</v>
      </c>
      <c r="AI187" s="75">
        <f t="shared" si="40"/>
        <v>11.048886000000001</v>
      </c>
      <c r="AJ187" s="406"/>
      <c r="AK187" s="411"/>
    </row>
    <row r="188" spans="1:40" x14ac:dyDescent="0.2">
      <c r="A188" s="9" t="s">
        <v>330</v>
      </c>
      <c r="B188" s="10" t="s">
        <v>14</v>
      </c>
      <c r="C188" s="10" t="s">
        <v>48</v>
      </c>
      <c r="D188" s="10" t="s">
        <v>780</v>
      </c>
      <c r="E188" s="10" t="s">
        <v>331</v>
      </c>
      <c r="F188" s="10" t="s">
        <v>332</v>
      </c>
      <c r="G188" s="10" t="s">
        <v>333</v>
      </c>
      <c r="H188" s="67">
        <v>6</v>
      </c>
      <c r="I188" s="57">
        <f t="shared" si="32"/>
        <v>90</v>
      </c>
      <c r="J188" s="57">
        <f t="shared" si="33"/>
        <v>90</v>
      </c>
      <c r="K188" s="404" t="s">
        <v>47</v>
      </c>
      <c r="L188" s="57">
        <v>1</v>
      </c>
      <c r="M188" s="57">
        <v>9</v>
      </c>
      <c r="N188" s="57">
        <v>0</v>
      </c>
      <c r="O188" s="58">
        <v>9</v>
      </c>
      <c r="P188" s="27">
        <v>0</v>
      </c>
      <c r="Q188" s="90">
        <f t="shared" si="43"/>
        <v>5</v>
      </c>
      <c r="R188" s="91">
        <f t="shared" si="44"/>
        <v>5</v>
      </c>
      <c r="S188" s="392">
        <f t="shared" si="34"/>
        <v>5</v>
      </c>
      <c r="T188" s="91">
        <f t="shared" si="35"/>
        <v>5</v>
      </c>
      <c r="U188" s="90">
        <f t="shared" si="36"/>
        <v>10</v>
      </c>
      <c r="V188" s="23">
        <v>100</v>
      </c>
      <c r="W188" s="11">
        <v>2</v>
      </c>
      <c r="X188" s="11">
        <v>0</v>
      </c>
      <c r="Y188" s="12">
        <v>5</v>
      </c>
      <c r="Z188" s="27">
        <v>0</v>
      </c>
      <c r="AA188" s="23">
        <v>40</v>
      </c>
      <c r="AB188" s="11">
        <v>1</v>
      </c>
      <c r="AC188" s="11">
        <v>0</v>
      </c>
      <c r="AD188" s="12">
        <v>2</v>
      </c>
      <c r="AE188" s="30">
        <v>0</v>
      </c>
      <c r="AF188" s="63">
        <f t="shared" si="37"/>
        <v>90</v>
      </c>
      <c r="AG188" s="34">
        <f t="shared" si="38"/>
        <v>63</v>
      </c>
      <c r="AH188" s="12">
        <f t="shared" si="39"/>
        <v>27</v>
      </c>
      <c r="AI188" s="75">
        <f t="shared" si="40"/>
        <v>90</v>
      </c>
      <c r="AJ188" s="406"/>
      <c r="AK188" s="411"/>
    </row>
    <row r="189" spans="1:40" x14ac:dyDescent="0.2">
      <c r="A189" s="9" t="s">
        <v>330</v>
      </c>
      <c r="B189" s="10" t="s">
        <v>80</v>
      </c>
      <c r="C189" s="10" t="s">
        <v>48</v>
      </c>
      <c r="D189" s="10" t="s">
        <v>780</v>
      </c>
      <c r="E189" s="10" t="s">
        <v>331</v>
      </c>
      <c r="F189" s="10" t="s">
        <v>332</v>
      </c>
      <c r="G189" s="10" t="s">
        <v>333</v>
      </c>
      <c r="H189" s="67">
        <v>6</v>
      </c>
      <c r="I189" s="57">
        <f t="shared" si="32"/>
        <v>29.25</v>
      </c>
      <c r="J189" s="57">
        <f t="shared" si="33"/>
        <v>29.25</v>
      </c>
      <c r="K189" s="404" t="s">
        <v>47</v>
      </c>
      <c r="L189" s="57">
        <v>1</v>
      </c>
      <c r="M189" s="57">
        <v>9</v>
      </c>
      <c r="N189" s="57">
        <v>0</v>
      </c>
      <c r="O189" s="58">
        <v>9</v>
      </c>
      <c r="P189" s="27">
        <v>0</v>
      </c>
      <c r="Q189" s="90">
        <f t="shared" si="43"/>
        <v>5</v>
      </c>
      <c r="R189" s="91">
        <f t="shared" si="44"/>
        <v>5</v>
      </c>
      <c r="S189" s="392">
        <f t="shared" si="34"/>
        <v>5</v>
      </c>
      <c r="T189" s="91">
        <f t="shared" si="35"/>
        <v>5</v>
      </c>
      <c r="U189" s="90">
        <f t="shared" si="36"/>
        <v>10</v>
      </c>
      <c r="V189" s="23">
        <v>20</v>
      </c>
      <c r="W189" s="11">
        <v>1</v>
      </c>
      <c r="X189" s="11">
        <v>0</v>
      </c>
      <c r="Y189" s="12">
        <v>1</v>
      </c>
      <c r="Z189" s="27">
        <v>0</v>
      </c>
      <c r="AA189" s="23">
        <v>15</v>
      </c>
      <c r="AB189" s="11">
        <v>0.25</v>
      </c>
      <c r="AC189" s="11">
        <v>0</v>
      </c>
      <c r="AD189" s="12">
        <v>1</v>
      </c>
      <c r="AE189" s="30">
        <v>0</v>
      </c>
      <c r="AF189" s="63">
        <f t="shared" si="37"/>
        <v>29.25</v>
      </c>
      <c r="AG189" s="34">
        <f t="shared" si="38"/>
        <v>18</v>
      </c>
      <c r="AH189" s="12">
        <f t="shared" si="39"/>
        <v>11.25</v>
      </c>
      <c r="AI189" s="75">
        <f t="shared" si="40"/>
        <v>29.25</v>
      </c>
      <c r="AJ189" s="406">
        <v>27</v>
      </c>
      <c r="AK189" s="411"/>
    </row>
    <row r="190" spans="1:40" x14ac:dyDescent="0.2">
      <c r="A190" s="9" t="s">
        <v>330</v>
      </c>
      <c r="B190" s="10" t="s">
        <v>85</v>
      </c>
      <c r="C190" s="10" t="s">
        <v>48</v>
      </c>
      <c r="D190" s="10" t="s">
        <v>780</v>
      </c>
      <c r="E190" s="10" t="s">
        <v>331</v>
      </c>
      <c r="F190" s="10" t="s">
        <v>332</v>
      </c>
      <c r="G190" s="10" t="s">
        <v>333</v>
      </c>
      <c r="H190" s="67">
        <v>6</v>
      </c>
      <c r="I190" s="57">
        <f t="shared" si="32"/>
        <v>29.25</v>
      </c>
      <c r="J190" s="57">
        <f t="shared" si="33"/>
        <v>29.25</v>
      </c>
      <c r="K190" s="404" t="s">
        <v>47</v>
      </c>
      <c r="L190" s="57">
        <v>1</v>
      </c>
      <c r="M190" s="57">
        <v>9</v>
      </c>
      <c r="N190" s="57">
        <v>0</v>
      </c>
      <c r="O190" s="58">
        <v>9</v>
      </c>
      <c r="P190" s="27">
        <v>0</v>
      </c>
      <c r="Q190" s="90">
        <f t="shared" si="43"/>
        <v>5</v>
      </c>
      <c r="R190" s="91">
        <f t="shared" si="44"/>
        <v>5</v>
      </c>
      <c r="S190" s="392">
        <f t="shared" si="34"/>
        <v>5</v>
      </c>
      <c r="T190" s="91">
        <f t="shared" si="35"/>
        <v>5</v>
      </c>
      <c r="U190" s="90">
        <f t="shared" si="36"/>
        <v>10</v>
      </c>
      <c r="V190" s="23">
        <v>20</v>
      </c>
      <c r="W190" s="11">
        <v>1</v>
      </c>
      <c r="X190" s="11">
        <v>0</v>
      </c>
      <c r="Y190" s="12">
        <v>1</v>
      </c>
      <c r="Z190" s="27">
        <v>0</v>
      </c>
      <c r="AA190" s="23">
        <v>20</v>
      </c>
      <c r="AB190" s="11">
        <v>0.25</v>
      </c>
      <c r="AC190" s="11">
        <v>0</v>
      </c>
      <c r="AD190" s="12">
        <v>1</v>
      </c>
      <c r="AE190" s="30">
        <v>0</v>
      </c>
      <c r="AF190" s="63">
        <f t="shared" si="37"/>
        <v>29.25</v>
      </c>
      <c r="AG190" s="34">
        <f t="shared" si="38"/>
        <v>18</v>
      </c>
      <c r="AH190" s="12">
        <f t="shared" si="39"/>
        <v>11.25</v>
      </c>
      <c r="AI190" s="75">
        <f t="shared" si="40"/>
        <v>29.25</v>
      </c>
      <c r="AJ190" s="406">
        <v>27</v>
      </c>
      <c r="AK190" s="411"/>
    </row>
    <row r="191" spans="1:40" x14ac:dyDescent="0.2">
      <c r="A191" s="9" t="s">
        <v>330</v>
      </c>
      <c r="B191" s="10" t="s">
        <v>8</v>
      </c>
      <c r="C191" s="10" t="s">
        <v>48</v>
      </c>
      <c r="D191" s="10" t="s">
        <v>780</v>
      </c>
      <c r="E191" s="10" t="s">
        <v>331</v>
      </c>
      <c r="F191" s="10" t="s">
        <v>332</v>
      </c>
      <c r="G191" s="10" t="s">
        <v>333</v>
      </c>
      <c r="H191" s="67">
        <v>6</v>
      </c>
      <c r="I191" s="57">
        <f t="shared" si="32"/>
        <v>40.5</v>
      </c>
      <c r="J191" s="57">
        <f t="shared" si="33"/>
        <v>40.5</v>
      </c>
      <c r="K191" s="404" t="s">
        <v>47</v>
      </c>
      <c r="L191" s="57">
        <v>1</v>
      </c>
      <c r="M191" s="57">
        <v>9</v>
      </c>
      <c r="N191" s="57">
        <v>0</v>
      </c>
      <c r="O191" s="58">
        <v>9</v>
      </c>
      <c r="P191" s="27">
        <v>0</v>
      </c>
      <c r="Q191" s="90">
        <f t="shared" si="43"/>
        <v>5</v>
      </c>
      <c r="R191" s="91">
        <f t="shared" si="44"/>
        <v>5</v>
      </c>
      <c r="S191" s="392">
        <f t="shared" si="34"/>
        <v>5</v>
      </c>
      <c r="T191" s="91">
        <f t="shared" si="35"/>
        <v>5</v>
      </c>
      <c r="U191" s="90">
        <f t="shared" si="36"/>
        <v>10</v>
      </c>
      <c r="V191" s="23">
        <v>20</v>
      </c>
      <c r="W191" s="11">
        <v>1</v>
      </c>
      <c r="X191" s="11">
        <v>0</v>
      </c>
      <c r="Y191" s="12">
        <v>1</v>
      </c>
      <c r="Z191" s="27">
        <v>0</v>
      </c>
      <c r="AA191" s="23">
        <v>40</v>
      </c>
      <c r="AB191" s="11">
        <v>0.5</v>
      </c>
      <c r="AC191" s="11">
        <v>0</v>
      </c>
      <c r="AD191" s="12">
        <v>2</v>
      </c>
      <c r="AE191" s="30">
        <v>0</v>
      </c>
      <c r="AF191" s="63">
        <f t="shared" si="37"/>
        <v>40.5</v>
      </c>
      <c r="AG191" s="34">
        <f t="shared" si="38"/>
        <v>18</v>
      </c>
      <c r="AH191" s="12">
        <f t="shared" si="39"/>
        <v>22.5</v>
      </c>
      <c r="AI191" s="75">
        <f t="shared" si="40"/>
        <v>40.5</v>
      </c>
      <c r="AJ191" s="406">
        <v>45</v>
      </c>
      <c r="AK191" s="411"/>
    </row>
    <row r="192" spans="1:40" x14ac:dyDescent="0.2">
      <c r="A192" s="9" t="s">
        <v>334</v>
      </c>
      <c r="B192" s="10" t="s">
        <v>14</v>
      </c>
      <c r="C192" s="10" t="s">
        <v>19</v>
      </c>
      <c r="D192" s="10" t="s">
        <v>780</v>
      </c>
      <c r="E192" s="10" t="s">
        <v>335</v>
      </c>
      <c r="F192" s="10" t="s">
        <v>336</v>
      </c>
      <c r="G192" s="10" t="s">
        <v>337</v>
      </c>
      <c r="H192" s="67">
        <v>6</v>
      </c>
      <c r="I192" s="57">
        <f t="shared" si="32"/>
        <v>56.7</v>
      </c>
      <c r="J192" s="57">
        <f t="shared" si="33"/>
        <v>56.699999999999996</v>
      </c>
      <c r="K192" s="404" t="s">
        <v>47</v>
      </c>
      <c r="L192" s="57">
        <v>1</v>
      </c>
      <c r="M192" s="57">
        <v>9</v>
      </c>
      <c r="N192" s="57">
        <v>0</v>
      </c>
      <c r="O192" s="58">
        <v>9</v>
      </c>
      <c r="P192" s="27">
        <v>0</v>
      </c>
      <c r="Q192" s="90">
        <f t="shared" si="43"/>
        <v>5</v>
      </c>
      <c r="R192" s="91">
        <f t="shared" si="44"/>
        <v>5</v>
      </c>
      <c r="S192" s="392">
        <f t="shared" si="34"/>
        <v>5</v>
      </c>
      <c r="T192" s="91">
        <f t="shared" si="35"/>
        <v>5</v>
      </c>
      <c r="U192" s="90">
        <f t="shared" si="36"/>
        <v>10</v>
      </c>
      <c r="V192" s="23">
        <v>30</v>
      </c>
      <c r="W192" s="11">
        <v>0.8</v>
      </c>
      <c r="X192" s="11">
        <v>0</v>
      </c>
      <c r="Y192" s="12">
        <v>1.5</v>
      </c>
      <c r="Z192" s="27">
        <v>0</v>
      </c>
      <c r="AA192" s="23">
        <v>60</v>
      </c>
      <c r="AB192" s="11">
        <v>1</v>
      </c>
      <c r="AC192" s="11">
        <v>0</v>
      </c>
      <c r="AD192" s="12">
        <v>3</v>
      </c>
      <c r="AE192" s="30">
        <v>0</v>
      </c>
      <c r="AF192" s="63">
        <f t="shared" si="37"/>
        <v>56.7</v>
      </c>
      <c r="AG192" s="34">
        <f t="shared" si="38"/>
        <v>20.7</v>
      </c>
      <c r="AH192" s="12">
        <f t="shared" si="39"/>
        <v>36</v>
      </c>
      <c r="AI192" s="75">
        <f t="shared" si="40"/>
        <v>56.7</v>
      </c>
      <c r="AJ192" s="406"/>
      <c r="AK192" s="411"/>
    </row>
    <row r="193" spans="1:38" x14ac:dyDescent="0.2">
      <c r="A193" s="9" t="s">
        <v>334</v>
      </c>
      <c r="B193" s="10" t="s">
        <v>80</v>
      </c>
      <c r="C193" s="10" t="s">
        <v>19</v>
      </c>
      <c r="D193" s="10" t="s">
        <v>780</v>
      </c>
      <c r="E193" s="10" t="s">
        <v>335</v>
      </c>
      <c r="F193" s="10" t="s">
        <v>336</v>
      </c>
      <c r="G193" s="10" t="s">
        <v>337</v>
      </c>
      <c r="H193" s="67">
        <v>6</v>
      </c>
      <c r="I193" s="57">
        <f t="shared" si="32"/>
        <v>35.1</v>
      </c>
      <c r="J193" s="57">
        <f t="shared" si="33"/>
        <v>35.099999999999994</v>
      </c>
      <c r="K193" s="404" t="s">
        <v>47</v>
      </c>
      <c r="L193" s="57">
        <v>1</v>
      </c>
      <c r="M193" s="57">
        <v>9</v>
      </c>
      <c r="N193" s="57">
        <v>0</v>
      </c>
      <c r="O193" s="58">
        <v>9</v>
      </c>
      <c r="P193" s="27">
        <v>0</v>
      </c>
      <c r="Q193" s="90">
        <f t="shared" si="43"/>
        <v>5</v>
      </c>
      <c r="R193" s="91">
        <f t="shared" si="44"/>
        <v>5</v>
      </c>
      <c r="S193" s="392">
        <f t="shared" si="34"/>
        <v>5</v>
      </c>
      <c r="T193" s="91">
        <f t="shared" si="35"/>
        <v>5</v>
      </c>
      <c r="U193" s="90">
        <f t="shared" si="36"/>
        <v>10</v>
      </c>
      <c r="V193" s="23">
        <v>10</v>
      </c>
      <c r="W193" s="11">
        <v>0.4</v>
      </c>
      <c r="X193" s="11">
        <v>0</v>
      </c>
      <c r="Y193" s="12">
        <v>0.5</v>
      </c>
      <c r="Z193" s="27">
        <v>0</v>
      </c>
      <c r="AA193" s="23">
        <v>40</v>
      </c>
      <c r="AB193" s="11">
        <v>1</v>
      </c>
      <c r="AC193" s="11">
        <v>0</v>
      </c>
      <c r="AD193" s="12">
        <v>2</v>
      </c>
      <c r="AE193" s="30">
        <v>0</v>
      </c>
      <c r="AF193" s="63">
        <f t="shared" si="37"/>
        <v>35.1</v>
      </c>
      <c r="AG193" s="34">
        <f t="shared" si="38"/>
        <v>8.1</v>
      </c>
      <c r="AH193" s="12">
        <f t="shared" si="39"/>
        <v>27</v>
      </c>
      <c r="AI193" s="75">
        <f t="shared" si="40"/>
        <v>35.1</v>
      </c>
      <c r="AJ193" s="406"/>
      <c r="AK193" s="411"/>
    </row>
    <row r="194" spans="1:38" x14ac:dyDescent="0.2">
      <c r="A194" s="9" t="s">
        <v>334</v>
      </c>
      <c r="B194" s="10" t="s">
        <v>85</v>
      </c>
      <c r="C194" s="10" t="s">
        <v>19</v>
      </c>
      <c r="D194" s="10" t="s">
        <v>780</v>
      </c>
      <c r="E194" s="10" t="s">
        <v>335</v>
      </c>
      <c r="F194" s="10" t="s">
        <v>336</v>
      </c>
      <c r="G194" s="10" t="s">
        <v>337</v>
      </c>
      <c r="H194" s="67">
        <v>6</v>
      </c>
      <c r="I194" s="57">
        <f t="shared" si="32"/>
        <v>35.1</v>
      </c>
      <c r="J194" s="57">
        <f t="shared" si="33"/>
        <v>35.099999999999994</v>
      </c>
      <c r="K194" s="404" t="s">
        <v>47</v>
      </c>
      <c r="L194" s="57">
        <v>1</v>
      </c>
      <c r="M194" s="57">
        <v>9</v>
      </c>
      <c r="N194" s="57">
        <v>0</v>
      </c>
      <c r="O194" s="58">
        <v>9</v>
      </c>
      <c r="P194" s="27">
        <v>0</v>
      </c>
      <c r="Q194" s="90">
        <f t="shared" si="43"/>
        <v>5</v>
      </c>
      <c r="R194" s="91">
        <f t="shared" si="44"/>
        <v>5</v>
      </c>
      <c r="S194" s="392">
        <f t="shared" si="34"/>
        <v>5</v>
      </c>
      <c r="T194" s="91">
        <f t="shared" si="35"/>
        <v>5</v>
      </c>
      <c r="U194" s="90">
        <f t="shared" si="36"/>
        <v>10</v>
      </c>
      <c r="V194" s="23">
        <v>10</v>
      </c>
      <c r="W194" s="11">
        <v>0.4</v>
      </c>
      <c r="X194" s="11">
        <v>0</v>
      </c>
      <c r="Y194" s="12">
        <v>0.5</v>
      </c>
      <c r="Z194" s="27">
        <v>0</v>
      </c>
      <c r="AA194" s="23">
        <v>40</v>
      </c>
      <c r="AB194" s="11">
        <v>1</v>
      </c>
      <c r="AC194" s="11">
        <v>0</v>
      </c>
      <c r="AD194" s="12">
        <v>2</v>
      </c>
      <c r="AE194" s="30">
        <v>0</v>
      </c>
      <c r="AF194" s="63">
        <f t="shared" si="37"/>
        <v>35.1</v>
      </c>
      <c r="AG194" s="34">
        <f t="shared" si="38"/>
        <v>8.1</v>
      </c>
      <c r="AH194" s="12">
        <f t="shared" si="39"/>
        <v>27</v>
      </c>
      <c r="AI194" s="75">
        <f t="shared" si="40"/>
        <v>35.1</v>
      </c>
      <c r="AJ194" s="406"/>
      <c r="AK194" s="411"/>
    </row>
    <row r="195" spans="1:38" x14ac:dyDescent="0.2">
      <c r="A195" s="9" t="s">
        <v>334</v>
      </c>
      <c r="B195" s="10" t="s">
        <v>8</v>
      </c>
      <c r="C195" s="10" t="s">
        <v>19</v>
      </c>
      <c r="D195" s="10" t="s">
        <v>780</v>
      </c>
      <c r="E195" s="10" t="s">
        <v>335</v>
      </c>
      <c r="F195" s="10" t="s">
        <v>336</v>
      </c>
      <c r="G195" s="10" t="s">
        <v>337</v>
      </c>
      <c r="H195" s="67">
        <v>6</v>
      </c>
      <c r="I195" s="57">
        <f t="shared" ref="I195:I258" si="45">AI195</f>
        <v>53.1</v>
      </c>
      <c r="J195" s="57">
        <f t="shared" ref="J195:J258" si="46">(((W195+AB195)*S195+(Y195+AD195)*T195)*H195/10)*3</f>
        <v>53.099999999999994</v>
      </c>
      <c r="K195" s="404" t="s">
        <v>47</v>
      </c>
      <c r="L195" s="57">
        <v>1</v>
      </c>
      <c r="M195" s="57">
        <v>9</v>
      </c>
      <c r="N195" s="57">
        <v>0</v>
      </c>
      <c r="O195" s="58">
        <v>9</v>
      </c>
      <c r="P195" s="27">
        <v>0</v>
      </c>
      <c r="Q195" s="90">
        <f t="shared" si="43"/>
        <v>5</v>
      </c>
      <c r="R195" s="91">
        <f t="shared" si="44"/>
        <v>5</v>
      </c>
      <c r="S195" s="392">
        <f t="shared" ref="S195:S258" si="47">M195/H195*10/3</f>
        <v>5</v>
      </c>
      <c r="T195" s="91">
        <f t="shared" ref="T195:T258" si="48">O195/H195*10/3</f>
        <v>5</v>
      </c>
      <c r="U195" s="90">
        <f t="shared" ref="U195:U258" si="49">S195+T195</f>
        <v>10</v>
      </c>
      <c r="V195" s="23">
        <v>30</v>
      </c>
      <c r="W195" s="11">
        <v>0.4</v>
      </c>
      <c r="X195" s="11">
        <v>0</v>
      </c>
      <c r="Y195" s="12">
        <v>1.5</v>
      </c>
      <c r="Z195" s="27">
        <v>0</v>
      </c>
      <c r="AA195" s="23">
        <v>60</v>
      </c>
      <c r="AB195" s="11">
        <v>1</v>
      </c>
      <c r="AC195" s="11">
        <v>0</v>
      </c>
      <c r="AD195" s="12">
        <v>3</v>
      </c>
      <c r="AE195" s="30">
        <v>0</v>
      </c>
      <c r="AF195" s="63">
        <f t="shared" ref="AF195:AF258" si="50">M195*(W195+AB195)+O195*(Y195+AD195)</f>
        <v>53.1</v>
      </c>
      <c r="AG195" s="34">
        <f t="shared" ref="AG195:AG258" si="51">M195*W195+O195*Y195</f>
        <v>17.100000000000001</v>
      </c>
      <c r="AH195" s="12">
        <f t="shared" ref="AH195:AH258" si="52">M195*AB195+O195*AD195</f>
        <v>36</v>
      </c>
      <c r="AI195" s="75">
        <f t="shared" ref="AI195:AI258" si="53">AF195</f>
        <v>53.1</v>
      </c>
      <c r="AJ195" s="406"/>
      <c r="AK195" s="411"/>
    </row>
    <row r="196" spans="1:38" x14ac:dyDescent="0.2">
      <c r="A196" s="9" t="s">
        <v>334</v>
      </c>
      <c r="B196" s="10" t="s">
        <v>14</v>
      </c>
      <c r="C196" s="10" t="s">
        <v>43</v>
      </c>
      <c r="D196" s="10" t="s">
        <v>780</v>
      </c>
      <c r="E196" s="10" t="s">
        <v>187</v>
      </c>
      <c r="F196" s="10" t="s">
        <v>188</v>
      </c>
      <c r="G196" s="10" t="s">
        <v>189</v>
      </c>
      <c r="H196" s="67">
        <v>6</v>
      </c>
      <c r="I196" s="57">
        <f t="shared" si="45"/>
        <v>31.5</v>
      </c>
      <c r="J196" s="57">
        <f t="shared" si="46"/>
        <v>31.5</v>
      </c>
      <c r="K196" s="404" t="s">
        <v>84</v>
      </c>
      <c r="L196" s="57">
        <v>0.5</v>
      </c>
      <c r="M196" s="57">
        <f>9*L196</f>
        <v>4.5</v>
      </c>
      <c r="N196" s="57">
        <v>0</v>
      </c>
      <c r="O196" s="58">
        <f>9*L196</f>
        <v>4.5</v>
      </c>
      <c r="P196" s="27">
        <v>0</v>
      </c>
      <c r="Q196" s="90">
        <f t="shared" si="43"/>
        <v>2.5</v>
      </c>
      <c r="R196" s="91">
        <f t="shared" si="44"/>
        <v>2.5</v>
      </c>
      <c r="S196" s="392">
        <f t="shared" si="47"/>
        <v>2.5</v>
      </c>
      <c r="T196" s="91">
        <f t="shared" si="48"/>
        <v>2.5</v>
      </c>
      <c r="U196" s="90">
        <f t="shared" si="49"/>
        <v>5</v>
      </c>
      <c r="V196" s="23">
        <v>0</v>
      </c>
      <c r="W196" s="11">
        <v>0</v>
      </c>
      <c r="X196" s="11">
        <v>0</v>
      </c>
      <c r="Y196" s="12">
        <v>0</v>
      </c>
      <c r="Z196" s="27">
        <v>0</v>
      </c>
      <c r="AA196" s="23">
        <v>100</v>
      </c>
      <c r="AB196" s="11">
        <v>2</v>
      </c>
      <c r="AC196" s="11">
        <v>0</v>
      </c>
      <c r="AD196" s="12">
        <v>5</v>
      </c>
      <c r="AE196" s="30">
        <v>0</v>
      </c>
      <c r="AF196" s="63">
        <f t="shared" si="50"/>
        <v>31.5</v>
      </c>
      <c r="AG196" s="34">
        <f t="shared" si="51"/>
        <v>0</v>
      </c>
      <c r="AH196" s="12">
        <f t="shared" si="52"/>
        <v>31.5</v>
      </c>
      <c r="AI196" s="75">
        <f t="shared" si="53"/>
        <v>31.5</v>
      </c>
      <c r="AJ196" s="406"/>
      <c r="AK196" s="417"/>
      <c r="AL196" s="396"/>
    </row>
    <row r="197" spans="1:38" x14ac:dyDescent="0.2">
      <c r="A197" s="9" t="s">
        <v>334</v>
      </c>
      <c r="B197" s="10" t="s">
        <v>80</v>
      </c>
      <c r="C197" s="10" t="s">
        <v>103</v>
      </c>
      <c r="D197" s="10" t="s">
        <v>780</v>
      </c>
      <c r="E197" s="10" t="s">
        <v>187</v>
      </c>
      <c r="F197" s="10" t="s">
        <v>188</v>
      </c>
      <c r="G197" s="10" t="s">
        <v>189</v>
      </c>
      <c r="H197" s="67">
        <v>6</v>
      </c>
      <c r="I197" s="57">
        <f t="shared" si="45"/>
        <v>6.75</v>
      </c>
      <c r="J197" s="57">
        <f t="shared" si="46"/>
        <v>6.75</v>
      </c>
      <c r="K197" s="404" t="s">
        <v>84</v>
      </c>
      <c r="L197" s="57">
        <v>0.5</v>
      </c>
      <c r="M197" s="57">
        <f>9*L197</f>
        <v>4.5</v>
      </c>
      <c r="N197" s="57">
        <v>1</v>
      </c>
      <c r="O197" s="58">
        <f>9*L197</f>
        <v>4.5</v>
      </c>
      <c r="P197" s="27">
        <v>0</v>
      </c>
      <c r="Q197" s="90">
        <f t="shared" si="43"/>
        <v>2.5</v>
      </c>
      <c r="R197" s="91">
        <f t="shared" si="44"/>
        <v>2.5</v>
      </c>
      <c r="S197" s="392">
        <f t="shared" si="47"/>
        <v>2.5</v>
      </c>
      <c r="T197" s="91">
        <f t="shared" si="48"/>
        <v>2.5</v>
      </c>
      <c r="U197" s="90">
        <f t="shared" si="49"/>
        <v>5</v>
      </c>
      <c r="V197" s="23">
        <v>20</v>
      </c>
      <c r="W197" s="11">
        <v>0.5</v>
      </c>
      <c r="X197" s="11">
        <v>0</v>
      </c>
      <c r="Y197" s="12">
        <v>1</v>
      </c>
      <c r="Z197" s="27">
        <v>0</v>
      </c>
      <c r="AA197" s="23">
        <v>0</v>
      </c>
      <c r="AB197" s="11">
        <v>0</v>
      </c>
      <c r="AC197" s="11">
        <v>0</v>
      </c>
      <c r="AD197" s="12">
        <v>0</v>
      </c>
      <c r="AE197" s="30">
        <v>0</v>
      </c>
      <c r="AF197" s="63">
        <f t="shared" si="50"/>
        <v>6.75</v>
      </c>
      <c r="AG197" s="34">
        <f t="shared" si="51"/>
        <v>6.75</v>
      </c>
      <c r="AH197" s="12">
        <f t="shared" si="52"/>
        <v>0</v>
      </c>
      <c r="AI197" s="75">
        <f t="shared" si="53"/>
        <v>6.75</v>
      </c>
      <c r="AJ197" s="406"/>
      <c r="AK197" s="417"/>
      <c r="AL197" s="396"/>
    </row>
    <row r="198" spans="1:38" x14ac:dyDescent="0.2">
      <c r="A198" s="9" t="s">
        <v>334</v>
      </c>
      <c r="B198" s="10" t="s">
        <v>85</v>
      </c>
      <c r="C198" s="10" t="s">
        <v>103</v>
      </c>
      <c r="D198" s="10" t="s">
        <v>780</v>
      </c>
      <c r="E198" s="10" t="s">
        <v>187</v>
      </c>
      <c r="F198" s="10" t="s">
        <v>188</v>
      </c>
      <c r="G198" s="10" t="s">
        <v>189</v>
      </c>
      <c r="H198" s="67">
        <v>6</v>
      </c>
      <c r="I198" s="57">
        <f t="shared" si="45"/>
        <v>6.75</v>
      </c>
      <c r="J198" s="57">
        <f t="shared" si="46"/>
        <v>6.75</v>
      </c>
      <c r="K198" s="404" t="s">
        <v>84</v>
      </c>
      <c r="L198" s="57">
        <v>0.5</v>
      </c>
      <c r="M198" s="57">
        <f>9*L198</f>
        <v>4.5</v>
      </c>
      <c r="N198" s="57">
        <v>1</v>
      </c>
      <c r="O198" s="58">
        <f>9*L198</f>
        <v>4.5</v>
      </c>
      <c r="P198" s="27">
        <v>0</v>
      </c>
      <c r="Q198" s="90">
        <f t="shared" si="43"/>
        <v>2.5</v>
      </c>
      <c r="R198" s="91">
        <f t="shared" si="44"/>
        <v>2.5</v>
      </c>
      <c r="S198" s="392">
        <f t="shared" si="47"/>
        <v>2.5</v>
      </c>
      <c r="T198" s="91">
        <f t="shared" si="48"/>
        <v>2.5</v>
      </c>
      <c r="U198" s="90">
        <f t="shared" si="49"/>
        <v>5</v>
      </c>
      <c r="V198" s="23">
        <v>20</v>
      </c>
      <c r="W198" s="11">
        <v>0.5</v>
      </c>
      <c r="X198" s="11">
        <v>0</v>
      </c>
      <c r="Y198" s="12">
        <v>1</v>
      </c>
      <c r="Z198" s="27">
        <v>0</v>
      </c>
      <c r="AA198" s="23">
        <v>0</v>
      </c>
      <c r="AB198" s="11">
        <v>0</v>
      </c>
      <c r="AC198" s="11">
        <v>0</v>
      </c>
      <c r="AD198" s="12">
        <v>0</v>
      </c>
      <c r="AE198" s="30">
        <v>0</v>
      </c>
      <c r="AF198" s="63">
        <f t="shared" si="50"/>
        <v>6.75</v>
      </c>
      <c r="AG198" s="34">
        <f t="shared" si="51"/>
        <v>6.75</v>
      </c>
      <c r="AH198" s="12">
        <f t="shared" si="52"/>
        <v>0</v>
      </c>
      <c r="AI198" s="75">
        <f t="shared" si="53"/>
        <v>6.75</v>
      </c>
      <c r="AJ198" s="406"/>
      <c r="AK198" s="417"/>
      <c r="AL198" s="396"/>
    </row>
    <row r="199" spans="1:38" x14ac:dyDescent="0.2">
      <c r="A199" s="9" t="s">
        <v>334</v>
      </c>
      <c r="B199" s="10" t="s">
        <v>8</v>
      </c>
      <c r="C199" s="10" t="s">
        <v>103</v>
      </c>
      <c r="D199" s="10" t="s">
        <v>780</v>
      </c>
      <c r="E199" s="10" t="s">
        <v>187</v>
      </c>
      <c r="F199" s="10" t="s">
        <v>188</v>
      </c>
      <c r="G199" s="10" t="s">
        <v>189</v>
      </c>
      <c r="H199" s="67">
        <v>6</v>
      </c>
      <c r="I199" s="57">
        <f t="shared" si="45"/>
        <v>13.5</v>
      </c>
      <c r="J199" s="57">
        <f t="shared" si="46"/>
        <v>13.5</v>
      </c>
      <c r="K199" s="404" t="s">
        <v>84</v>
      </c>
      <c r="L199" s="57">
        <v>0.5</v>
      </c>
      <c r="M199" s="57">
        <f>9*L199</f>
        <v>4.5</v>
      </c>
      <c r="N199" s="57">
        <v>1</v>
      </c>
      <c r="O199" s="58">
        <f>9*L199</f>
        <v>4.5</v>
      </c>
      <c r="P199" s="27">
        <v>0</v>
      </c>
      <c r="Q199" s="90">
        <f t="shared" si="43"/>
        <v>2.5</v>
      </c>
      <c r="R199" s="91">
        <f t="shared" si="44"/>
        <v>2.5</v>
      </c>
      <c r="S199" s="392">
        <f t="shared" si="47"/>
        <v>2.5</v>
      </c>
      <c r="T199" s="91">
        <f t="shared" si="48"/>
        <v>2.5</v>
      </c>
      <c r="U199" s="90">
        <f t="shared" si="49"/>
        <v>5</v>
      </c>
      <c r="V199" s="23">
        <v>40</v>
      </c>
      <c r="W199" s="11">
        <v>1</v>
      </c>
      <c r="X199" s="11">
        <v>0</v>
      </c>
      <c r="Y199" s="12">
        <v>2</v>
      </c>
      <c r="Z199" s="27">
        <v>0</v>
      </c>
      <c r="AA199" s="23">
        <v>0</v>
      </c>
      <c r="AB199" s="11">
        <v>0</v>
      </c>
      <c r="AC199" s="11">
        <v>0</v>
      </c>
      <c r="AD199" s="12">
        <v>0</v>
      </c>
      <c r="AE199" s="30">
        <v>0</v>
      </c>
      <c r="AF199" s="63">
        <f t="shared" si="50"/>
        <v>13.5</v>
      </c>
      <c r="AG199" s="34">
        <f t="shared" si="51"/>
        <v>13.5</v>
      </c>
      <c r="AH199" s="12">
        <f t="shared" si="52"/>
        <v>0</v>
      </c>
      <c r="AI199" s="75">
        <f t="shared" si="53"/>
        <v>13.5</v>
      </c>
      <c r="AJ199" s="406"/>
      <c r="AK199" s="417"/>
      <c r="AL199" s="396"/>
    </row>
    <row r="200" spans="1:38" x14ac:dyDescent="0.2">
      <c r="A200" s="9" t="s">
        <v>334</v>
      </c>
      <c r="B200" s="10" t="s">
        <v>8</v>
      </c>
      <c r="C200" s="10" t="s">
        <v>27</v>
      </c>
      <c r="D200" s="10" t="s">
        <v>780</v>
      </c>
      <c r="E200" s="10" t="s">
        <v>338</v>
      </c>
      <c r="F200" s="10" t="s">
        <v>339</v>
      </c>
      <c r="G200" s="10" t="s">
        <v>340</v>
      </c>
      <c r="H200" s="67">
        <v>6</v>
      </c>
      <c r="I200" s="57">
        <f t="shared" si="45"/>
        <v>72</v>
      </c>
      <c r="J200" s="57">
        <f t="shared" si="46"/>
        <v>72</v>
      </c>
      <c r="K200" s="404" t="s">
        <v>18</v>
      </c>
      <c r="L200" s="57">
        <v>1</v>
      </c>
      <c r="M200" s="57">
        <v>9</v>
      </c>
      <c r="N200" s="57">
        <v>0</v>
      </c>
      <c r="O200" s="58">
        <v>9</v>
      </c>
      <c r="P200" s="27">
        <v>0</v>
      </c>
      <c r="Q200" s="90">
        <f t="shared" si="43"/>
        <v>5</v>
      </c>
      <c r="R200" s="91">
        <f t="shared" si="44"/>
        <v>5</v>
      </c>
      <c r="S200" s="392">
        <f t="shared" si="47"/>
        <v>5</v>
      </c>
      <c r="T200" s="91">
        <f t="shared" si="48"/>
        <v>5</v>
      </c>
      <c r="U200" s="90">
        <f t="shared" si="49"/>
        <v>10</v>
      </c>
      <c r="V200" s="23">
        <v>120</v>
      </c>
      <c r="W200" s="11">
        <v>2</v>
      </c>
      <c r="X200" s="11">
        <v>0</v>
      </c>
      <c r="Y200" s="12">
        <v>6</v>
      </c>
      <c r="Z200" s="27">
        <v>0</v>
      </c>
      <c r="AA200" s="23">
        <v>0</v>
      </c>
      <c r="AB200" s="11">
        <v>0</v>
      </c>
      <c r="AC200" s="11">
        <v>0</v>
      </c>
      <c r="AD200" s="12">
        <v>0</v>
      </c>
      <c r="AE200" s="30">
        <v>0</v>
      </c>
      <c r="AF200" s="63">
        <f t="shared" si="50"/>
        <v>72</v>
      </c>
      <c r="AG200" s="34">
        <f t="shared" si="51"/>
        <v>72</v>
      </c>
      <c r="AH200" s="12">
        <f t="shared" si="52"/>
        <v>0</v>
      </c>
      <c r="AI200" s="75">
        <f t="shared" si="53"/>
        <v>72</v>
      </c>
      <c r="AJ200" s="406"/>
      <c r="AK200" s="417"/>
      <c r="AL200" s="396"/>
    </row>
    <row r="201" spans="1:38" x14ac:dyDescent="0.2">
      <c r="A201" s="9" t="s">
        <v>334</v>
      </c>
      <c r="B201" s="10" t="s">
        <v>8</v>
      </c>
      <c r="C201" s="10" t="s">
        <v>43</v>
      </c>
      <c r="D201" s="10" t="s">
        <v>780</v>
      </c>
      <c r="E201" s="10" t="s">
        <v>309</v>
      </c>
      <c r="F201" s="10" t="s">
        <v>310</v>
      </c>
      <c r="G201" s="10" t="s">
        <v>311</v>
      </c>
      <c r="H201" s="67">
        <v>6</v>
      </c>
      <c r="I201" s="57">
        <f t="shared" si="45"/>
        <v>21</v>
      </c>
      <c r="J201" s="57">
        <f t="shared" si="46"/>
        <v>21</v>
      </c>
      <c r="K201" s="404" t="s">
        <v>18</v>
      </c>
      <c r="L201" s="57">
        <f>1/3</f>
        <v>0.33333333333333331</v>
      </c>
      <c r="M201" s="57">
        <f>9*L201</f>
        <v>3</v>
      </c>
      <c r="N201" s="57">
        <v>0</v>
      </c>
      <c r="O201" s="58">
        <f>9*L201</f>
        <v>3</v>
      </c>
      <c r="P201" s="27">
        <v>0</v>
      </c>
      <c r="Q201" s="90">
        <f t="shared" si="43"/>
        <v>1.6666666666666667</v>
      </c>
      <c r="R201" s="91">
        <f t="shared" si="44"/>
        <v>1.6666666666666667</v>
      </c>
      <c r="S201" s="392">
        <f t="shared" si="47"/>
        <v>1.6666666666666667</v>
      </c>
      <c r="T201" s="91">
        <f t="shared" si="48"/>
        <v>1.6666666666666667</v>
      </c>
      <c r="U201" s="90">
        <f t="shared" si="49"/>
        <v>3.3333333333333335</v>
      </c>
      <c r="V201" s="23">
        <v>0</v>
      </c>
      <c r="W201" s="11">
        <v>0</v>
      </c>
      <c r="X201" s="11">
        <v>0</v>
      </c>
      <c r="Y201" s="12">
        <v>0</v>
      </c>
      <c r="Z201" s="27">
        <v>0</v>
      </c>
      <c r="AA201" s="23">
        <v>100</v>
      </c>
      <c r="AB201" s="11">
        <v>2</v>
      </c>
      <c r="AC201" s="11">
        <v>0</v>
      </c>
      <c r="AD201" s="12">
        <v>5</v>
      </c>
      <c r="AE201" s="30">
        <v>0</v>
      </c>
      <c r="AF201" s="63">
        <f t="shared" si="50"/>
        <v>21</v>
      </c>
      <c r="AG201" s="34">
        <f t="shared" si="51"/>
        <v>0</v>
      </c>
      <c r="AH201" s="12">
        <f t="shared" si="52"/>
        <v>21</v>
      </c>
      <c r="AI201" s="75">
        <f t="shared" si="53"/>
        <v>21</v>
      </c>
      <c r="AJ201" s="406"/>
      <c r="AK201" s="417"/>
      <c r="AL201" s="396"/>
    </row>
    <row r="202" spans="1:38" x14ac:dyDescent="0.2">
      <c r="A202" s="9" t="s">
        <v>334</v>
      </c>
      <c r="B202" s="10" t="s">
        <v>8</v>
      </c>
      <c r="C202" s="10" t="s">
        <v>13</v>
      </c>
      <c r="D202" s="10" t="s">
        <v>755</v>
      </c>
      <c r="E202" s="10" t="s">
        <v>9</v>
      </c>
      <c r="F202" s="10" t="s">
        <v>10</v>
      </c>
      <c r="G202" s="10" t="s">
        <v>11</v>
      </c>
      <c r="H202" s="67">
        <v>1</v>
      </c>
      <c r="I202" s="57">
        <f t="shared" si="45"/>
        <v>3.24</v>
      </c>
      <c r="J202" s="57">
        <f t="shared" si="46"/>
        <v>3.24</v>
      </c>
      <c r="K202" s="404" t="s">
        <v>12</v>
      </c>
      <c r="L202" s="57">
        <v>1</v>
      </c>
      <c r="M202" s="57">
        <f>$AM$26</f>
        <v>0.54</v>
      </c>
      <c r="N202" s="57">
        <v>0</v>
      </c>
      <c r="O202" s="58">
        <v>0</v>
      </c>
      <c r="P202" s="27">
        <v>0</v>
      </c>
      <c r="Q202" s="90">
        <f t="shared" si="43"/>
        <v>1.8</v>
      </c>
      <c r="R202" s="91">
        <f t="shared" si="44"/>
        <v>0</v>
      </c>
      <c r="S202" s="392">
        <f t="shared" si="47"/>
        <v>1.8</v>
      </c>
      <c r="T202" s="91">
        <f t="shared" si="48"/>
        <v>0</v>
      </c>
      <c r="U202" s="90">
        <f t="shared" si="49"/>
        <v>1.8</v>
      </c>
      <c r="V202" s="23">
        <v>3</v>
      </c>
      <c r="W202" s="11">
        <f>V202</f>
        <v>3</v>
      </c>
      <c r="X202" s="11">
        <v>0</v>
      </c>
      <c r="Y202" s="12">
        <v>0</v>
      </c>
      <c r="Z202" s="27">
        <v>0</v>
      </c>
      <c r="AA202" s="23">
        <v>3</v>
      </c>
      <c r="AB202" s="11">
        <f>AA202</f>
        <v>3</v>
      </c>
      <c r="AC202" s="11">
        <v>0</v>
      </c>
      <c r="AD202" s="12">
        <v>0</v>
      </c>
      <c r="AE202" s="30">
        <v>0</v>
      </c>
      <c r="AF202" s="63">
        <f t="shared" si="50"/>
        <v>3.24</v>
      </c>
      <c r="AG202" s="34">
        <f t="shared" si="51"/>
        <v>1.62</v>
      </c>
      <c r="AH202" s="12">
        <f t="shared" si="52"/>
        <v>1.62</v>
      </c>
      <c r="AI202" s="75">
        <f t="shared" si="53"/>
        <v>3.24</v>
      </c>
      <c r="AJ202" s="407">
        <f>(3-M202)*(W202+AB202)</f>
        <v>14.76</v>
      </c>
      <c r="AK202" s="418"/>
      <c r="AL202" s="396"/>
    </row>
    <row r="203" spans="1:38" x14ac:dyDescent="0.2">
      <c r="A203" s="9" t="s">
        <v>334</v>
      </c>
      <c r="B203" s="10" t="s">
        <v>14</v>
      </c>
      <c r="C203" s="10" t="s">
        <v>23</v>
      </c>
      <c r="D203" s="10" t="s">
        <v>780</v>
      </c>
      <c r="E203" s="10" t="s">
        <v>89</v>
      </c>
      <c r="F203" s="10" t="s">
        <v>90</v>
      </c>
      <c r="G203" s="10" t="s">
        <v>91</v>
      </c>
      <c r="H203" s="67">
        <v>6</v>
      </c>
      <c r="I203" s="57">
        <f t="shared" si="45"/>
        <v>14.4</v>
      </c>
      <c r="J203" s="57">
        <f t="shared" si="46"/>
        <v>14.399999999999999</v>
      </c>
      <c r="K203" s="404" t="s">
        <v>18</v>
      </c>
      <c r="L203" s="57">
        <v>0.2</v>
      </c>
      <c r="M203" s="57">
        <f>9*L203</f>
        <v>1.8</v>
      </c>
      <c r="N203" s="57">
        <v>0</v>
      </c>
      <c r="O203" s="58">
        <f>9*L203</f>
        <v>1.8</v>
      </c>
      <c r="P203" s="27">
        <v>0</v>
      </c>
      <c r="Q203" s="90">
        <f t="shared" si="43"/>
        <v>1</v>
      </c>
      <c r="R203" s="91">
        <f t="shared" si="44"/>
        <v>1</v>
      </c>
      <c r="S203" s="392">
        <f t="shared" si="47"/>
        <v>1</v>
      </c>
      <c r="T203" s="91">
        <f t="shared" si="48"/>
        <v>1</v>
      </c>
      <c r="U203" s="90">
        <f t="shared" si="49"/>
        <v>2</v>
      </c>
      <c r="V203" s="23">
        <v>120</v>
      </c>
      <c r="W203" s="11">
        <v>2</v>
      </c>
      <c r="X203" s="11">
        <v>0</v>
      </c>
      <c r="Y203" s="12">
        <v>6</v>
      </c>
      <c r="Z203" s="27">
        <v>0</v>
      </c>
      <c r="AA203" s="23">
        <v>0</v>
      </c>
      <c r="AB203" s="11">
        <v>0</v>
      </c>
      <c r="AC203" s="11">
        <v>0</v>
      </c>
      <c r="AD203" s="12">
        <v>0</v>
      </c>
      <c r="AE203" s="30">
        <v>0</v>
      </c>
      <c r="AF203" s="63">
        <f t="shared" si="50"/>
        <v>14.4</v>
      </c>
      <c r="AG203" s="34">
        <f t="shared" si="51"/>
        <v>14.4</v>
      </c>
      <c r="AH203" s="12">
        <f t="shared" si="52"/>
        <v>0</v>
      </c>
      <c r="AI203" s="75">
        <f t="shared" si="53"/>
        <v>14.4</v>
      </c>
      <c r="AJ203" s="406"/>
      <c r="AK203" s="417"/>
      <c r="AL203" s="396"/>
    </row>
    <row r="204" spans="1:38" x14ac:dyDescent="0.2">
      <c r="A204" s="9" t="s">
        <v>334</v>
      </c>
      <c r="B204" s="10" t="s">
        <v>14</v>
      </c>
      <c r="C204" s="10" t="s">
        <v>61</v>
      </c>
      <c r="D204" s="10" t="s">
        <v>780</v>
      </c>
      <c r="E204" s="10" t="s">
        <v>341</v>
      </c>
      <c r="F204" s="10" t="s">
        <v>342</v>
      </c>
      <c r="G204" s="10" t="s">
        <v>343</v>
      </c>
      <c r="H204" s="67">
        <v>6</v>
      </c>
      <c r="I204" s="57">
        <f t="shared" si="45"/>
        <v>63</v>
      </c>
      <c r="J204" s="57">
        <f t="shared" si="46"/>
        <v>63</v>
      </c>
      <c r="K204" s="404" t="s">
        <v>18</v>
      </c>
      <c r="L204" s="57">
        <v>1</v>
      </c>
      <c r="M204" s="57">
        <v>9</v>
      </c>
      <c r="N204" s="57">
        <v>0</v>
      </c>
      <c r="O204" s="58">
        <v>9</v>
      </c>
      <c r="P204" s="27">
        <v>0</v>
      </c>
      <c r="Q204" s="90">
        <f t="shared" si="43"/>
        <v>5</v>
      </c>
      <c r="R204" s="91">
        <f t="shared" si="44"/>
        <v>5</v>
      </c>
      <c r="S204" s="392">
        <f t="shared" si="47"/>
        <v>5</v>
      </c>
      <c r="T204" s="91">
        <f t="shared" si="48"/>
        <v>5</v>
      </c>
      <c r="U204" s="90">
        <f t="shared" si="49"/>
        <v>10</v>
      </c>
      <c r="V204" s="23">
        <v>0</v>
      </c>
      <c r="W204" s="11">
        <v>0</v>
      </c>
      <c r="X204" s="11">
        <v>0</v>
      </c>
      <c r="Y204" s="12">
        <v>0</v>
      </c>
      <c r="Z204" s="27">
        <v>0</v>
      </c>
      <c r="AA204" s="23">
        <v>100</v>
      </c>
      <c r="AB204" s="11">
        <v>2</v>
      </c>
      <c r="AC204" s="11">
        <v>0</v>
      </c>
      <c r="AD204" s="12">
        <v>5</v>
      </c>
      <c r="AE204" s="30">
        <v>0</v>
      </c>
      <c r="AF204" s="63">
        <f t="shared" si="50"/>
        <v>63</v>
      </c>
      <c r="AG204" s="34">
        <f t="shared" si="51"/>
        <v>0</v>
      </c>
      <c r="AH204" s="12">
        <f t="shared" si="52"/>
        <v>63</v>
      </c>
      <c r="AI204" s="75">
        <f t="shared" si="53"/>
        <v>63</v>
      </c>
      <c r="AJ204" s="406"/>
      <c r="AK204" s="417"/>
      <c r="AL204" s="396"/>
    </row>
    <row r="205" spans="1:38" x14ac:dyDescent="0.2">
      <c r="A205" s="9" t="s">
        <v>334</v>
      </c>
      <c r="B205" s="10" t="s">
        <v>14</v>
      </c>
      <c r="C205" s="10" t="s">
        <v>61</v>
      </c>
      <c r="D205" s="10" t="s">
        <v>780</v>
      </c>
      <c r="E205" s="10" t="s">
        <v>315</v>
      </c>
      <c r="F205" s="10" t="s">
        <v>316</v>
      </c>
      <c r="G205" s="10" t="s">
        <v>317</v>
      </c>
      <c r="H205" s="67">
        <v>6</v>
      </c>
      <c r="I205" s="57">
        <f t="shared" si="45"/>
        <v>12.6</v>
      </c>
      <c r="J205" s="57">
        <f t="shared" si="46"/>
        <v>12.600000000000001</v>
      </c>
      <c r="K205" s="404" t="s">
        <v>18</v>
      </c>
      <c r="L205" s="57">
        <v>0.2</v>
      </c>
      <c r="M205" s="57">
        <f>9*L205</f>
        <v>1.8</v>
      </c>
      <c r="N205" s="57">
        <v>0</v>
      </c>
      <c r="O205" s="58">
        <f>9*L205</f>
        <v>1.8</v>
      </c>
      <c r="P205" s="27">
        <v>0</v>
      </c>
      <c r="Q205" s="90">
        <f t="shared" si="43"/>
        <v>1</v>
      </c>
      <c r="R205" s="91">
        <f t="shared" si="44"/>
        <v>1</v>
      </c>
      <c r="S205" s="392">
        <f t="shared" si="47"/>
        <v>1</v>
      </c>
      <c r="T205" s="91">
        <f t="shared" si="48"/>
        <v>1</v>
      </c>
      <c r="U205" s="90">
        <f t="shared" si="49"/>
        <v>2</v>
      </c>
      <c r="V205" s="23">
        <v>0</v>
      </c>
      <c r="W205" s="11">
        <v>0</v>
      </c>
      <c r="X205" s="11">
        <v>0</v>
      </c>
      <c r="Y205" s="12">
        <v>0</v>
      </c>
      <c r="Z205" s="27">
        <v>0</v>
      </c>
      <c r="AA205" s="23">
        <v>100</v>
      </c>
      <c r="AB205" s="11">
        <v>2</v>
      </c>
      <c r="AC205" s="11">
        <v>0</v>
      </c>
      <c r="AD205" s="12">
        <v>5</v>
      </c>
      <c r="AE205" s="30">
        <v>0</v>
      </c>
      <c r="AF205" s="63">
        <f t="shared" si="50"/>
        <v>12.6</v>
      </c>
      <c r="AG205" s="34">
        <f t="shared" si="51"/>
        <v>0</v>
      </c>
      <c r="AH205" s="12">
        <f t="shared" si="52"/>
        <v>12.6</v>
      </c>
      <c r="AI205" s="75">
        <f t="shared" si="53"/>
        <v>12.6</v>
      </c>
      <c r="AJ205" s="406"/>
      <c r="AK205" s="417"/>
      <c r="AL205" s="396"/>
    </row>
    <row r="206" spans="1:38" x14ac:dyDescent="0.2">
      <c r="A206" s="9" t="s">
        <v>334</v>
      </c>
      <c r="B206" s="10" t="s">
        <v>14</v>
      </c>
      <c r="C206" s="10" t="s">
        <v>27</v>
      </c>
      <c r="D206" s="10" t="s">
        <v>780</v>
      </c>
      <c r="E206" s="10" t="s">
        <v>318</v>
      </c>
      <c r="F206" s="10" t="s">
        <v>319</v>
      </c>
      <c r="G206" s="10" t="s">
        <v>320</v>
      </c>
      <c r="H206" s="67">
        <v>6</v>
      </c>
      <c r="I206" s="57">
        <f t="shared" si="45"/>
        <v>21</v>
      </c>
      <c r="J206" s="57">
        <f t="shared" si="46"/>
        <v>21</v>
      </c>
      <c r="K206" s="404" t="s">
        <v>18</v>
      </c>
      <c r="L206" s="57">
        <f>1/3</f>
        <v>0.33333333333333331</v>
      </c>
      <c r="M206" s="57">
        <f>9*L206</f>
        <v>3</v>
      </c>
      <c r="N206" s="57">
        <v>0</v>
      </c>
      <c r="O206" s="58">
        <f>9*L206</f>
        <v>3</v>
      </c>
      <c r="P206" s="27">
        <v>0</v>
      </c>
      <c r="Q206" s="90">
        <f t="shared" si="43"/>
        <v>1.6666666666666667</v>
      </c>
      <c r="R206" s="91">
        <f t="shared" si="44"/>
        <v>1.6666666666666667</v>
      </c>
      <c r="S206" s="392">
        <f t="shared" si="47"/>
        <v>1.6666666666666667</v>
      </c>
      <c r="T206" s="91">
        <f t="shared" si="48"/>
        <v>1.6666666666666667</v>
      </c>
      <c r="U206" s="90">
        <f t="shared" si="49"/>
        <v>3.3333333333333335</v>
      </c>
      <c r="V206" s="23">
        <v>90</v>
      </c>
      <c r="W206" s="11">
        <v>2</v>
      </c>
      <c r="X206" s="11">
        <v>0</v>
      </c>
      <c r="Y206" s="12">
        <v>5</v>
      </c>
      <c r="Z206" s="27">
        <v>0</v>
      </c>
      <c r="AA206" s="23">
        <v>0</v>
      </c>
      <c r="AB206" s="11">
        <v>0</v>
      </c>
      <c r="AC206" s="11">
        <v>0</v>
      </c>
      <c r="AD206" s="12">
        <v>0</v>
      </c>
      <c r="AE206" s="30">
        <v>0</v>
      </c>
      <c r="AF206" s="63">
        <f t="shared" si="50"/>
        <v>21</v>
      </c>
      <c r="AG206" s="34">
        <f t="shared" si="51"/>
        <v>21</v>
      </c>
      <c r="AH206" s="12">
        <f t="shared" si="52"/>
        <v>0</v>
      </c>
      <c r="AI206" s="75">
        <f t="shared" si="53"/>
        <v>21</v>
      </c>
      <c r="AJ206" s="406"/>
      <c r="AK206" s="417"/>
      <c r="AL206" s="396"/>
    </row>
    <row r="207" spans="1:38" x14ac:dyDescent="0.2">
      <c r="A207" s="9" t="s">
        <v>334</v>
      </c>
      <c r="B207" s="10" t="s">
        <v>14</v>
      </c>
      <c r="C207" s="10" t="s">
        <v>27</v>
      </c>
      <c r="D207" s="10" t="s">
        <v>780</v>
      </c>
      <c r="E207" s="10" t="s">
        <v>344</v>
      </c>
      <c r="F207" s="10" t="s">
        <v>345</v>
      </c>
      <c r="G207" s="10" t="s">
        <v>346</v>
      </c>
      <c r="H207" s="67">
        <v>6</v>
      </c>
      <c r="I207" s="57">
        <f t="shared" si="45"/>
        <v>49.5</v>
      </c>
      <c r="J207" s="57">
        <f t="shared" si="46"/>
        <v>49.5</v>
      </c>
      <c r="K207" s="404" t="s">
        <v>18</v>
      </c>
      <c r="L207" s="57">
        <v>1</v>
      </c>
      <c r="M207" s="57">
        <v>13.5</v>
      </c>
      <c r="N207" s="57">
        <v>0</v>
      </c>
      <c r="O207" s="58">
        <v>4.5</v>
      </c>
      <c r="P207" s="27">
        <v>0</v>
      </c>
      <c r="Q207" s="90">
        <f t="shared" si="43"/>
        <v>7.5</v>
      </c>
      <c r="R207" s="91">
        <f t="shared" si="44"/>
        <v>2.5</v>
      </c>
      <c r="S207" s="392">
        <f t="shared" si="47"/>
        <v>7.5</v>
      </c>
      <c r="T207" s="91">
        <f t="shared" si="48"/>
        <v>2.5</v>
      </c>
      <c r="U207" s="90">
        <f t="shared" si="49"/>
        <v>10</v>
      </c>
      <c r="V207" s="23">
        <v>90</v>
      </c>
      <c r="W207" s="11">
        <v>2</v>
      </c>
      <c r="X207" s="11">
        <v>0</v>
      </c>
      <c r="Y207" s="12">
        <v>5</v>
      </c>
      <c r="Z207" s="27">
        <v>0</v>
      </c>
      <c r="AA207" s="23">
        <v>0</v>
      </c>
      <c r="AB207" s="11">
        <v>0</v>
      </c>
      <c r="AC207" s="11">
        <v>0</v>
      </c>
      <c r="AD207" s="12">
        <v>0</v>
      </c>
      <c r="AE207" s="30">
        <v>0</v>
      </c>
      <c r="AF207" s="63">
        <f t="shared" si="50"/>
        <v>49.5</v>
      </c>
      <c r="AG207" s="34">
        <f t="shared" si="51"/>
        <v>49.5</v>
      </c>
      <c r="AH207" s="12">
        <f t="shared" si="52"/>
        <v>0</v>
      </c>
      <c r="AI207" s="75">
        <f t="shared" si="53"/>
        <v>49.5</v>
      </c>
      <c r="AJ207" s="406"/>
      <c r="AK207" s="417"/>
      <c r="AL207" s="396"/>
    </row>
    <row r="208" spans="1:38" x14ac:dyDescent="0.2">
      <c r="A208" s="9" t="s">
        <v>334</v>
      </c>
      <c r="B208" s="10" t="s">
        <v>14</v>
      </c>
      <c r="C208" s="10" t="s">
        <v>43</v>
      </c>
      <c r="D208" s="10" t="s">
        <v>780</v>
      </c>
      <c r="E208" s="10" t="s">
        <v>347</v>
      </c>
      <c r="F208" s="10" t="s">
        <v>348</v>
      </c>
      <c r="G208" s="10" t="s">
        <v>349</v>
      </c>
      <c r="H208" s="67">
        <v>6</v>
      </c>
      <c r="I208" s="57">
        <f t="shared" si="45"/>
        <v>49.5</v>
      </c>
      <c r="J208" s="57">
        <f t="shared" si="46"/>
        <v>49.5</v>
      </c>
      <c r="K208" s="404" t="s">
        <v>18</v>
      </c>
      <c r="L208" s="57">
        <v>1</v>
      </c>
      <c r="M208" s="57">
        <v>13.5</v>
      </c>
      <c r="N208" s="57">
        <v>0</v>
      </c>
      <c r="O208" s="58">
        <v>4.5</v>
      </c>
      <c r="P208" s="27">
        <v>0</v>
      </c>
      <c r="Q208" s="90">
        <f t="shared" si="43"/>
        <v>7.5</v>
      </c>
      <c r="R208" s="91">
        <f t="shared" si="44"/>
        <v>2.5</v>
      </c>
      <c r="S208" s="392">
        <f t="shared" si="47"/>
        <v>7.5</v>
      </c>
      <c r="T208" s="91">
        <f t="shared" si="48"/>
        <v>2.5</v>
      </c>
      <c r="U208" s="90">
        <f t="shared" si="49"/>
        <v>10</v>
      </c>
      <c r="V208" s="23">
        <v>0</v>
      </c>
      <c r="W208" s="11">
        <v>0</v>
      </c>
      <c r="X208" s="11">
        <v>0</v>
      </c>
      <c r="Y208" s="12">
        <v>0</v>
      </c>
      <c r="Z208" s="27">
        <v>0</v>
      </c>
      <c r="AA208" s="23">
        <v>100</v>
      </c>
      <c r="AB208" s="11">
        <v>2</v>
      </c>
      <c r="AC208" s="11">
        <v>0</v>
      </c>
      <c r="AD208" s="12">
        <v>5</v>
      </c>
      <c r="AE208" s="30">
        <v>0</v>
      </c>
      <c r="AF208" s="63">
        <f t="shared" si="50"/>
        <v>49.5</v>
      </c>
      <c r="AG208" s="34">
        <f t="shared" si="51"/>
        <v>0</v>
      </c>
      <c r="AH208" s="12">
        <f t="shared" si="52"/>
        <v>49.5</v>
      </c>
      <c r="AI208" s="75">
        <f t="shared" si="53"/>
        <v>49.5</v>
      </c>
      <c r="AJ208" s="406"/>
      <c r="AK208" s="417"/>
      <c r="AL208" s="396"/>
    </row>
    <row r="209" spans="1:40" x14ac:dyDescent="0.2">
      <c r="A209" s="9" t="s">
        <v>334</v>
      </c>
      <c r="B209" s="10" t="s">
        <v>14</v>
      </c>
      <c r="C209" s="10" t="s">
        <v>43</v>
      </c>
      <c r="D209" s="10" t="s">
        <v>780</v>
      </c>
      <c r="E209" s="10" t="s">
        <v>350</v>
      </c>
      <c r="F209" s="10" t="s">
        <v>351</v>
      </c>
      <c r="G209" s="10" t="s">
        <v>352</v>
      </c>
      <c r="H209" s="67">
        <v>6</v>
      </c>
      <c r="I209" s="57">
        <f t="shared" si="45"/>
        <v>45</v>
      </c>
      <c r="J209" s="57">
        <f t="shared" si="46"/>
        <v>45</v>
      </c>
      <c r="K209" s="404" t="s">
        <v>18</v>
      </c>
      <c r="L209" s="57">
        <v>1</v>
      </c>
      <c r="M209" s="57">
        <v>13.5</v>
      </c>
      <c r="N209" s="57">
        <v>0</v>
      </c>
      <c r="O209" s="58">
        <v>4.5</v>
      </c>
      <c r="P209" s="27">
        <v>0</v>
      </c>
      <c r="Q209" s="90">
        <f t="shared" si="43"/>
        <v>7.5</v>
      </c>
      <c r="R209" s="91">
        <f t="shared" si="44"/>
        <v>2.5</v>
      </c>
      <c r="S209" s="392">
        <f t="shared" si="47"/>
        <v>7.5</v>
      </c>
      <c r="T209" s="91">
        <f t="shared" si="48"/>
        <v>2.5</v>
      </c>
      <c r="U209" s="90">
        <f t="shared" si="49"/>
        <v>10</v>
      </c>
      <c r="V209" s="23">
        <v>0</v>
      </c>
      <c r="W209" s="11">
        <v>0</v>
      </c>
      <c r="X209" s="11">
        <v>0</v>
      </c>
      <c r="Y209" s="12">
        <v>0</v>
      </c>
      <c r="Z209" s="27">
        <v>0</v>
      </c>
      <c r="AA209" s="23">
        <v>80</v>
      </c>
      <c r="AB209" s="11">
        <v>2</v>
      </c>
      <c r="AC209" s="11">
        <v>0</v>
      </c>
      <c r="AD209" s="12">
        <v>4</v>
      </c>
      <c r="AE209" s="30">
        <v>0</v>
      </c>
      <c r="AF209" s="63">
        <f t="shared" si="50"/>
        <v>45</v>
      </c>
      <c r="AG209" s="34">
        <f t="shared" si="51"/>
        <v>0</v>
      </c>
      <c r="AH209" s="12">
        <f t="shared" si="52"/>
        <v>45</v>
      </c>
      <c r="AI209" s="75">
        <f t="shared" si="53"/>
        <v>45</v>
      </c>
      <c r="AJ209" s="406"/>
      <c r="AK209" s="417"/>
      <c r="AL209" s="396"/>
    </row>
    <row r="210" spans="1:40" x14ac:dyDescent="0.2">
      <c r="A210" s="9" t="s">
        <v>334</v>
      </c>
      <c r="B210" s="10" t="s">
        <v>14</v>
      </c>
      <c r="C210" s="10" t="s">
        <v>43</v>
      </c>
      <c r="D210" s="10" t="s">
        <v>780</v>
      </c>
      <c r="E210" s="10" t="s">
        <v>92</v>
      </c>
      <c r="F210" s="10" t="s">
        <v>93</v>
      </c>
      <c r="G210" s="10" t="s">
        <v>94</v>
      </c>
      <c r="H210" s="67">
        <v>6</v>
      </c>
      <c r="I210" s="57">
        <f t="shared" si="45"/>
        <v>10.8</v>
      </c>
      <c r="J210" s="57">
        <f t="shared" si="46"/>
        <v>10.8</v>
      </c>
      <c r="K210" s="404" t="s">
        <v>18</v>
      </c>
      <c r="L210" s="57">
        <v>0.2</v>
      </c>
      <c r="M210" s="57">
        <v>1.8</v>
      </c>
      <c r="N210" s="57">
        <v>0</v>
      </c>
      <c r="O210" s="58">
        <v>1.8</v>
      </c>
      <c r="P210" s="27">
        <v>0</v>
      </c>
      <c r="Q210" s="90">
        <f t="shared" si="43"/>
        <v>1</v>
      </c>
      <c r="R210" s="91">
        <f t="shared" si="44"/>
        <v>1</v>
      </c>
      <c r="S210" s="392">
        <f t="shared" si="47"/>
        <v>1</v>
      </c>
      <c r="T210" s="91">
        <f t="shared" si="48"/>
        <v>1</v>
      </c>
      <c r="U210" s="90">
        <f t="shared" si="49"/>
        <v>2</v>
      </c>
      <c r="V210" s="23">
        <v>0</v>
      </c>
      <c r="W210" s="11">
        <v>0</v>
      </c>
      <c r="X210" s="11">
        <v>0</v>
      </c>
      <c r="Y210" s="12">
        <v>0</v>
      </c>
      <c r="Z210" s="27">
        <v>0</v>
      </c>
      <c r="AA210" s="23">
        <v>80</v>
      </c>
      <c r="AB210" s="11">
        <v>2</v>
      </c>
      <c r="AC210" s="11">
        <v>0</v>
      </c>
      <c r="AD210" s="12">
        <v>4</v>
      </c>
      <c r="AE210" s="30">
        <v>0</v>
      </c>
      <c r="AF210" s="63">
        <f t="shared" si="50"/>
        <v>10.8</v>
      </c>
      <c r="AG210" s="34">
        <f t="shared" si="51"/>
        <v>0</v>
      </c>
      <c r="AH210" s="12">
        <f t="shared" si="52"/>
        <v>10.8</v>
      </c>
      <c r="AI210" s="75">
        <f t="shared" si="53"/>
        <v>10.8</v>
      </c>
      <c r="AJ210" s="406"/>
      <c r="AK210" s="417"/>
      <c r="AL210" s="396"/>
    </row>
    <row r="211" spans="1:40" x14ac:dyDescent="0.2">
      <c r="A211" s="9" t="s">
        <v>334</v>
      </c>
      <c r="B211" s="10" t="s">
        <v>14</v>
      </c>
      <c r="C211" s="10" t="s">
        <v>13</v>
      </c>
      <c r="D211" s="10" t="s">
        <v>755</v>
      </c>
      <c r="E211" s="10" t="s">
        <v>28</v>
      </c>
      <c r="F211" s="10" t="s">
        <v>10</v>
      </c>
      <c r="G211" s="10" t="s">
        <v>11</v>
      </c>
      <c r="H211" s="67">
        <v>1</v>
      </c>
      <c r="I211" s="57">
        <f t="shared" si="45"/>
        <v>4.8600000000000003</v>
      </c>
      <c r="J211" s="57">
        <f t="shared" si="46"/>
        <v>4.8599999999999994</v>
      </c>
      <c r="K211" s="404" t="s">
        <v>12</v>
      </c>
      <c r="L211" s="57">
        <v>1</v>
      </c>
      <c r="M211" s="57">
        <f>$AM$26</f>
        <v>0.54</v>
      </c>
      <c r="N211" s="57">
        <v>0</v>
      </c>
      <c r="O211" s="58">
        <v>0</v>
      </c>
      <c r="P211" s="27">
        <v>0</v>
      </c>
      <c r="Q211" s="90">
        <f t="shared" si="43"/>
        <v>1.8</v>
      </c>
      <c r="R211" s="91">
        <f t="shared" si="44"/>
        <v>0</v>
      </c>
      <c r="S211" s="392">
        <f t="shared" si="47"/>
        <v>1.8</v>
      </c>
      <c r="T211" s="91">
        <f t="shared" si="48"/>
        <v>0</v>
      </c>
      <c r="U211" s="90">
        <f t="shared" si="49"/>
        <v>1.8</v>
      </c>
      <c r="V211" s="23">
        <v>5</v>
      </c>
      <c r="W211" s="11">
        <f>V211</f>
        <v>5</v>
      </c>
      <c r="X211" s="11">
        <v>0</v>
      </c>
      <c r="Y211" s="12">
        <v>0</v>
      </c>
      <c r="Z211" s="27">
        <v>0</v>
      </c>
      <c r="AA211" s="23">
        <v>4</v>
      </c>
      <c r="AB211" s="11">
        <f>AA211</f>
        <v>4</v>
      </c>
      <c r="AC211" s="11">
        <v>0</v>
      </c>
      <c r="AD211" s="12">
        <v>0</v>
      </c>
      <c r="AE211" s="30">
        <v>0</v>
      </c>
      <c r="AF211" s="63">
        <f t="shared" si="50"/>
        <v>4.8600000000000003</v>
      </c>
      <c r="AG211" s="34">
        <f t="shared" si="51"/>
        <v>2.7</v>
      </c>
      <c r="AH211" s="12">
        <f t="shared" si="52"/>
        <v>2.16</v>
      </c>
      <c r="AI211" s="75">
        <f t="shared" si="53"/>
        <v>4.8600000000000003</v>
      </c>
      <c r="AJ211" s="407">
        <f>(3-M211)*(W211+AB211)</f>
        <v>22.14</v>
      </c>
      <c r="AK211" s="418"/>
      <c r="AL211" s="396"/>
    </row>
    <row r="212" spans="1:40" x14ac:dyDescent="0.2">
      <c r="A212" s="9" t="s">
        <v>334</v>
      </c>
      <c r="B212" s="10" t="s">
        <v>14</v>
      </c>
      <c r="C212" s="10" t="s">
        <v>23</v>
      </c>
      <c r="D212" s="10" t="s">
        <v>780</v>
      </c>
      <c r="E212" s="10" t="s">
        <v>353</v>
      </c>
      <c r="F212" s="10" t="s">
        <v>354</v>
      </c>
      <c r="G212" s="10" t="s">
        <v>355</v>
      </c>
      <c r="H212" s="67">
        <v>6</v>
      </c>
      <c r="I212" s="57">
        <f t="shared" si="45"/>
        <v>99</v>
      </c>
      <c r="J212" s="57">
        <f t="shared" si="46"/>
        <v>99</v>
      </c>
      <c r="K212" s="404" t="s">
        <v>18</v>
      </c>
      <c r="L212" s="57">
        <v>1</v>
      </c>
      <c r="M212" s="57">
        <v>9</v>
      </c>
      <c r="N212" s="57">
        <v>0</v>
      </c>
      <c r="O212" s="58">
        <v>9</v>
      </c>
      <c r="P212" s="27">
        <v>0</v>
      </c>
      <c r="Q212" s="90">
        <f t="shared" ref="Q212:Q218" si="54">M212*10/3/H212</f>
        <v>5</v>
      </c>
      <c r="R212" s="91">
        <f t="shared" ref="R212:R218" si="55">O212*10/3/H212</f>
        <v>5</v>
      </c>
      <c r="S212" s="392">
        <f t="shared" si="47"/>
        <v>5</v>
      </c>
      <c r="T212" s="91">
        <f t="shared" si="48"/>
        <v>5</v>
      </c>
      <c r="U212" s="90">
        <f t="shared" si="49"/>
        <v>10</v>
      </c>
      <c r="V212" s="23">
        <v>108</v>
      </c>
      <c r="W212" s="11">
        <v>2</v>
      </c>
      <c r="X212" s="11">
        <v>0</v>
      </c>
      <c r="Y212" s="12">
        <v>9</v>
      </c>
      <c r="Z212" s="27">
        <v>0</v>
      </c>
      <c r="AA212" s="23">
        <v>0</v>
      </c>
      <c r="AB212" s="11">
        <v>0</v>
      </c>
      <c r="AC212" s="11">
        <v>0</v>
      </c>
      <c r="AD212" s="12">
        <v>0</v>
      </c>
      <c r="AE212" s="30">
        <v>0</v>
      </c>
      <c r="AF212" s="63">
        <f t="shared" si="50"/>
        <v>99</v>
      </c>
      <c r="AG212" s="34">
        <f t="shared" si="51"/>
        <v>99</v>
      </c>
      <c r="AH212" s="12">
        <f t="shared" si="52"/>
        <v>0</v>
      </c>
      <c r="AI212" s="75">
        <f t="shared" si="53"/>
        <v>99</v>
      </c>
      <c r="AJ212" s="406"/>
      <c r="AK212" s="417"/>
      <c r="AL212" s="396"/>
    </row>
    <row r="213" spans="1:40" x14ac:dyDescent="0.2">
      <c r="A213" s="9" t="s">
        <v>334</v>
      </c>
      <c r="B213" s="10" t="s">
        <v>14</v>
      </c>
      <c r="C213" s="10" t="s">
        <v>103</v>
      </c>
      <c r="D213" s="10" t="s">
        <v>781</v>
      </c>
      <c r="E213" s="10" t="s">
        <v>356</v>
      </c>
      <c r="F213" s="10" t="s">
        <v>357</v>
      </c>
      <c r="G213" s="10" t="s">
        <v>358</v>
      </c>
      <c r="H213" s="67">
        <v>6</v>
      </c>
      <c r="I213" s="57">
        <f t="shared" si="45"/>
        <v>7.5</v>
      </c>
      <c r="J213" s="57">
        <f t="shared" si="46"/>
        <v>7.5</v>
      </c>
      <c r="K213" s="404" t="s">
        <v>102</v>
      </c>
      <c r="L213" s="57">
        <f>1/3</f>
        <v>0.33333333333333331</v>
      </c>
      <c r="M213" s="57">
        <f>(9+$AM$29)*L213</f>
        <v>4.5</v>
      </c>
      <c r="N213" s="57">
        <v>0</v>
      </c>
      <c r="O213" s="58">
        <f>4.5*L213</f>
        <v>1.5</v>
      </c>
      <c r="P213" s="27">
        <v>0</v>
      </c>
      <c r="Q213" s="90">
        <f t="shared" si="54"/>
        <v>2.5</v>
      </c>
      <c r="R213" s="91">
        <f t="shared" si="55"/>
        <v>0.83333333333333337</v>
      </c>
      <c r="S213" s="392">
        <f t="shared" si="47"/>
        <v>2.5</v>
      </c>
      <c r="T213" s="91">
        <f t="shared" si="48"/>
        <v>0.83333333333333337</v>
      </c>
      <c r="U213" s="90">
        <f t="shared" si="49"/>
        <v>3.3333333333333335</v>
      </c>
      <c r="V213" s="23">
        <v>40</v>
      </c>
      <c r="W213" s="11">
        <v>1</v>
      </c>
      <c r="X213" s="11">
        <v>0</v>
      </c>
      <c r="Y213" s="12">
        <v>2</v>
      </c>
      <c r="Z213" s="27">
        <v>0</v>
      </c>
      <c r="AA213" s="23">
        <v>0</v>
      </c>
      <c r="AB213" s="11">
        <v>0</v>
      </c>
      <c r="AC213" s="11">
        <v>0</v>
      </c>
      <c r="AD213" s="12">
        <v>0</v>
      </c>
      <c r="AE213" s="30">
        <v>0</v>
      </c>
      <c r="AF213" s="63">
        <f t="shared" si="50"/>
        <v>7.5</v>
      </c>
      <c r="AG213" s="34">
        <f t="shared" si="51"/>
        <v>7.5</v>
      </c>
      <c r="AH213" s="12">
        <f t="shared" si="52"/>
        <v>0</v>
      </c>
      <c r="AI213" s="75">
        <f t="shared" si="53"/>
        <v>7.5</v>
      </c>
      <c r="AJ213" s="406"/>
      <c r="AK213" s="417"/>
      <c r="AL213" s="396"/>
    </row>
    <row r="214" spans="1:40" x14ac:dyDescent="0.2">
      <c r="A214" s="9" t="s">
        <v>334</v>
      </c>
      <c r="B214" s="10" t="s">
        <v>14</v>
      </c>
      <c r="C214" s="10" t="s">
        <v>103</v>
      </c>
      <c r="D214" s="10" t="s">
        <v>781</v>
      </c>
      <c r="E214" s="10" t="s">
        <v>119</v>
      </c>
      <c r="F214" s="10" t="s">
        <v>120</v>
      </c>
      <c r="G214" s="10" t="s">
        <v>121</v>
      </c>
      <c r="H214" s="67">
        <v>6</v>
      </c>
      <c r="I214" s="57">
        <f t="shared" si="45"/>
        <v>9</v>
      </c>
      <c r="J214" s="57">
        <f t="shared" si="46"/>
        <v>9</v>
      </c>
      <c r="K214" s="404" t="s">
        <v>102</v>
      </c>
      <c r="L214" s="57">
        <f>1/3</f>
        <v>0.33333333333333331</v>
      </c>
      <c r="M214" s="57">
        <f>(9+$AM$29)*L214</f>
        <v>4.5</v>
      </c>
      <c r="N214" s="57">
        <v>0</v>
      </c>
      <c r="O214" s="58">
        <f>4.5*L214</f>
        <v>1.5</v>
      </c>
      <c r="P214" s="27">
        <v>0</v>
      </c>
      <c r="Q214" s="90">
        <f t="shared" si="54"/>
        <v>2.5</v>
      </c>
      <c r="R214" s="91">
        <f t="shared" si="55"/>
        <v>0.83333333333333337</v>
      </c>
      <c r="S214" s="392">
        <f t="shared" si="47"/>
        <v>2.5</v>
      </c>
      <c r="T214" s="91">
        <f t="shared" si="48"/>
        <v>0.83333333333333337</v>
      </c>
      <c r="U214" s="90">
        <f t="shared" si="49"/>
        <v>3.3333333333333335</v>
      </c>
      <c r="V214" s="23">
        <v>60</v>
      </c>
      <c r="W214" s="11">
        <v>1</v>
      </c>
      <c r="X214" s="11">
        <v>0</v>
      </c>
      <c r="Y214" s="12">
        <v>3</v>
      </c>
      <c r="Z214" s="27">
        <v>0</v>
      </c>
      <c r="AA214" s="23">
        <v>0</v>
      </c>
      <c r="AB214" s="11">
        <v>0</v>
      </c>
      <c r="AC214" s="11">
        <v>0</v>
      </c>
      <c r="AD214" s="12">
        <v>0</v>
      </c>
      <c r="AE214" s="30">
        <v>0</v>
      </c>
      <c r="AF214" s="63">
        <f t="shared" si="50"/>
        <v>9</v>
      </c>
      <c r="AG214" s="34">
        <f t="shared" si="51"/>
        <v>9</v>
      </c>
      <c r="AH214" s="12">
        <f t="shared" si="52"/>
        <v>0</v>
      </c>
      <c r="AI214" s="75">
        <f t="shared" si="53"/>
        <v>9</v>
      </c>
      <c r="AJ214" s="406"/>
      <c r="AK214" s="417"/>
      <c r="AL214" s="396"/>
    </row>
    <row r="215" spans="1:40" x14ac:dyDescent="0.2">
      <c r="A215" s="9" t="s">
        <v>334</v>
      </c>
      <c r="B215" s="10" t="s">
        <v>29</v>
      </c>
      <c r="C215" s="10" t="s">
        <v>13</v>
      </c>
      <c r="D215" s="10" t="s">
        <v>781</v>
      </c>
      <c r="E215" s="10" t="s">
        <v>30</v>
      </c>
      <c r="F215" s="10" t="s">
        <v>31</v>
      </c>
      <c r="G215" s="10" t="s">
        <v>32</v>
      </c>
      <c r="H215" s="67">
        <v>6</v>
      </c>
      <c r="I215" s="57">
        <f t="shared" si="45"/>
        <v>2</v>
      </c>
      <c r="J215" s="57">
        <f t="shared" si="46"/>
        <v>2</v>
      </c>
      <c r="K215" s="404" t="s">
        <v>33</v>
      </c>
      <c r="L215" s="57">
        <v>0.125</v>
      </c>
      <c r="M215" s="57">
        <v>0</v>
      </c>
      <c r="N215" s="57"/>
      <c r="O215" s="58">
        <v>2</v>
      </c>
      <c r="P215" s="27"/>
      <c r="Q215" s="90">
        <f t="shared" si="54"/>
        <v>0</v>
      </c>
      <c r="R215" s="91">
        <f t="shared" si="55"/>
        <v>1.1111111111111112</v>
      </c>
      <c r="S215" s="392">
        <f t="shared" si="47"/>
        <v>0</v>
      </c>
      <c r="T215" s="91">
        <f t="shared" si="48"/>
        <v>1.1111111111111109</v>
      </c>
      <c r="U215" s="90">
        <f t="shared" si="49"/>
        <v>1.1111111111111109</v>
      </c>
      <c r="V215" s="23">
        <v>0</v>
      </c>
      <c r="W215" s="11">
        <v>0</v>
      </c>
      <c r="X215" s="11">
        <v>0</v>
      </c>
      <c r="Y215" s="12">
        <v>0</v>
      </c>
      <c r="Z215" s="27"/>
      <c r="AA215" s="23">
        <v>30</v>
      </c>
      <c r="AB215" s="11">
        <v>0</v>
      </c>
      <c r="AC215" s="11"/>
      <c r="AD215" s="12">
        <v>1</v>
      </c>
      <c r="AE215" s="30">
        <v>0</v>
      </c>
      <c r="AF215" s="63">
        <f t="shared" si="50"/>
        <v>2</v>
      </c>
      <c r="AG215" s="34">
        <f t="shared" si="51"/>
        <v>0</v>
      </c>
      <c r="AH215" s="12">
        <f t="shared" si="52"/>
        <v>2</v>
      </c>
      <c r="AI215" s="75">
        <f t="shared" si="53"/>
        <v>2</v>
      </c>
      <c r="AJ215" s="406"/>
      <c r="AK215" s="417"/>
      <c r="AL215" s="396"/>
    </row>
    <row r="216" spans="1:40" x14ac:dyDescent="0.2">
      <c r="A216" s="9" t="s">
        <v>334</v>
      </c>
      <c r="B216" s="10" t="s">
        <v>14</v>
      </c>
      <c r="C216" s="10" t="s">
        <v>13</v>
      </c>
      <c r="D216" s="10" t="s">
        <v>781</v>
      </c>
      <c r="E216" s="10" t="s">
        <v>34</v>
      </c>
      <c r="F216" s="10" t="s">
        <v>35</v>
      </c>
      <c r="G216" s="10" t="s">
        <v>36</v>
      </c>
      <c r="H216" s="67">
        <v>0.33333000000000002</v>
      </c>
      <c r="I216" s="57">
        <f t="shared" si="45"/>
        <v>0.5</v>
      </c>
      <c r="J216" s="57">
        <f t="shared" si="46"/>
        <v>0.5</v>
      </c>
      <c r="K216" s="404" t="s">
        <v>37</v>
      </c>
      <c r="L216" s="57">
        <v>1</v>
      </c>
      <c r="M216" s="57">
        <f>$AM$27</f>
        <v>0.05</v>
      </c>
      <c r="N216" s="57">
        <v>0</v>
      </c>
      <c r="O216" s="58">
        <v>0</v>
      </c>
      <c r="P216" s="27">
        <v>0</v>
      </c>
      <c r="Q216" s="90">
        <f t="shared" si="54"/>
        <v>0.50000500005000048</v>
      </c>
      <c r="R216" s="91">
        <f t="shared" si="55"/>
        <v>0</v>
      </c>
      <c r="S216" s="392">
        <f t="shared" si="47"/>
        <v>0.50000500005000048</v>
      </c>
      <c r="T216" s="91">
        <f t="shared" si="48"/>
        <v>0</v>
      </c>
      <c r="U216" s="90">
        <f t="shared" si="49"/>
        <v>0.50000500005000048</v>
      </c>
      <c r="V216" s="23">
        <v>0</v>
      </c>
      <c r="W216" s="11">
        <v>0</v>
      </c>
      <c r="X216" s="11">
        <v>0</v>
      </c>
      <c r="Y216" s="12">
        <v>0</v>
      </c>
      <c r="Z216" s="27">
        <v>0</v>
      </c>
      <c r="AA216" s="23">
        <v>10</v>
      </c>
      <c r="AB216" s="11">
        <v>10</v>
      </c>
      <c r="AC216" s="11">
        <v>0</v>
      </c>
      <c r="AD216" s="12">
        <v>0</v>
      </c>
      <c r="AE216" s="30">
        <v>0</v>
      </c>
      <c r="AF216" s="63">
        <f t="shared" si="50"/>
        <v>0.5</v>
      </c>
      <c r="AG216" s="34">
        <f t="shared" si="51"/>
        <v>0</v>
      </c>
      <c r="AH216" s="12">
        <f t="shared" si="52"/>
        <v>0.5</v>
      </c>
      <c r="AI216" s="75">
        <f t="shared" si="53"/>
        <v>0.5</v>
      </c>
      <c r="AJ216" s="407">
        <f>(0.5-M216)*(W216+AB216)</f>
        <v>4.5</v>
      </c>
      <c r="AK216" s="418"/>
      <c r="AL216" s="396"/>
      <c r="AM216" s="87"/>
      <c r="AN216" s="87"/>
    </row>
    <row r="217" spans="1:40" x14ac:dyDescent="0.2">
      <c r="A217" s="9" t="s">
        <v>334</v>
      </c>
      <c r="B217" s="10" t="s">
        <v>8</v>
      </c>
      <c r="C217" s="10" t="s">
        <v>13</v>
      </c>
      <c r="D217" s="10" t="s">
        <v>781</v>
      </c>
      <c r="E217" s="10" t="s">
        <v>34</v>
      </c>
      <c r="F217" s="10" t="s">
        <v>35</v>
      </c>
      <c r="G217" s="10" t="s">
        <v>36</v>
      </c>
      <c r="H217" s="67">
        <v>0.33333000000000002</v>
      </c>
      <c r="I217" s="57">
        <f t="shared" si="45"/>
        <v>0.2</v>
      </c>
      <c r="J217" s="57">
        <f t="shared" si="46"/>
        <v>0.2</v>
      </c>
      <c r="K217" s="404" t="s">
        <v>37</v>
      </c>
      <c r="L217" s="57">
        <v>1</v>
      </c>
      <c r="M217" s="57">
        <f>$AM$27</f>
        <v>0.05</v>
      </c>
      <c r="N217" s="57">
        <v>0</v>
      </c>
      <c r="O217" s="58">
        <v>0</v>
      </c>
      <c r="P217" s="27">
        <v>0</v>
      </c>
      <c r="Q217" s="90">
        <f t="shared" si="54"/>
        <v>0.50000500005000048</v>
      </c>
      <c r="R217" s="91">
        <f t="shared" si="55"/>
        <v>0</v>
      </c>
      <c r="S217" s="392">
        <f t="shared" si="47"/>
        <v>0.50000500005000048</v>
      </c>
      <c r="T217" s="91">
        <f t="shared" si="48"/>
        <v>0</v>
      </c>
      <c r="U217" s="90">
        <f t="shared" si="49"/>
        <v>0.50000500005000048</v>
      </c>
      <c r="V217" s="23">
        <v>0</v>
      </c>
      <c r="W217" s="11">
        <v>0</v>
      </c>
      <c r="X217" s="11">
        <v>0</v>
      </c>
      <c r="Y217" s="12">
        <v>0</v>
      </c>
      <c r="Z217" s="27">
        <v>0</v>
      </c>
      <c r="AA217" s="23">
        <v>4</v>
      </c>
      <c r="AB217" s="11">
        <v>4</v>
      </c>
      <c r="AC217" s="11">
        <v>0</v>
      </c>
      <c r="AD217" s="12">
        <v>0</v>
      </c>
      <c r="AE217" s="30">
        <v>0</v>
      </c>
      <c r="AF217" s="63">
        <f t="shared" si="50"/>
        <v>0.2</v>
      </c>
      <c r="AG217" s="34">
        <f t="shared" si="51"/>
        <v>0</v>
      </c>
      <c r="AH217" s="12">
        <f t="shared" si="52"/>
        <v>0.2</v>
      </c>
      <c r="AI217" s="75">
        <f t="shared" si="53"/>
        <v>0.2</v>
      </c>
      <c r="AJ217" s="407">
        <f>(0.5-M217)*(W217+AB217)</f>
        <v>1.8</v>
      </c>
      <c r="AK217" s="418"/>
      <c r="AL217" s="396"/>
    </row>
    <row r="218" spans="1:40" s="440" customFormat="1" x14ac:dyDescent="0.2">
      <c r="A218" s="421" t="s">
        <v>334</v>
      </c>
      <c r="B218" s="422" t="s">
        <v>650</v>
      </c>
      <c r="C218" s="422" t="s">
        <v>48</v>
      </c>
      <c r="D218" s="422" t="s">
        <v>780</v>
      </c>
      <c r="E218" s="422" t="s">
        <v>764</v>
      </c>
      <c r="F218" s="422" t="s">
        <v>679</v>
      </c>
      <c r="G218" s="422" t="s">
        <v>676</v>
      </c>
      <c r="H218" s="423">
        <v>5</v>
      </c>
      <c r="I218" s="424">
        <f t="shared" si="45"/>
        <v>4.5</v>
      </c>
      <c r="J218" s="424">
        <f t="shared" si="46"/>
        <v>4.5</v>
      </c>
      <c r="K218" s="425" t="s">
        <v>675</v>
      </c>
      <c r="L218" s="424">
        <v>0.5</v>
      </c>
      <c r="M218" s="424">
        <f>9*L218</f>
        <v>4.5</v>
      </c>
      <c r="N218" s="424">
        <v>0</v>
      </c>
      <c r="O218" s="426">
        <v>0</v>
      </c>
      <c r="P218" s="427">
        <v>0</v>
      </c>
      <c r="Q218" s="428">
        <f t="shared" si="54"/>
        <v>3</v>
      </c>
      <c r="R218" s="429">
        <f t="shared" si="55"/>
        <v>0</v>
      </c>
      <c r="S218" s="430">
        <f t="shared" si="47"/>
        <v>3</v>
      </c>
      <c r="T218" s="429">
        <f t="shared" si="48"/>
        <v>0</v>
      </c>
      <c r="U218" s="428">
        <f t="shared" si="49"/>
        <v>3</v>
      </c>
      <c r="V218" s="431">
        <v>18</v>
      </c>
      <c r="W218" s="432">
        <v>1</v>
      </c>
      <c r="X218" s="432">
        <v>0</v>
      </c>
      <c r="Y218" s="433">
        <v>0</v>
      </c>
      <c r="Z218" s="427">
        <v>0</v>
      </c>
      <c r="AA218" s="431">
        <v>0</v>
      </c>
      <c r="AB218" s="432">
        <v>0</v>
      </c>
      <c r="AC218" s="432">
        <v>0</v>
      </c>
      <c r="AD218" s="433">
        <v>0</v>
      </c>
      <c r="AE218" s="434">
        <v>0</v>
      </c>
      <c r="AF218" s="435">
        <f t="shared" si="50"/>
        <v>4.5</v>
      </c>
      <c r="AG218" s="436">
        <f t="shared" si="51"/>
        <v>4.5</v>
      </c>
      <c r="AH218" s="433">
        <f t="shared" si="52"/>
        <v>0</v>
      </c>
      <c r="AI218" s="437">
        <f t="shared" si="53"/>
        <v>4.5</v>
      </c>
      <c r="AJ218" s="442"/>
      <c r="AK218" s="443"/>
      <c r="AL218" s="439"/>
      <c r="AM218" s="81"/>
    </row>
    <row r="219" spans="1:40" s="440" customFormat="1" x14ac:dyDescent="0.2">
      <c r="A219" s="421" t="s">
        <v>334</v>
      </c>
      <c r="B219" s="422" t="s">
        <v>650</v>
      </c>
      <c r="C219" s="441" t="s">
        <v>48</v>
      </c>
      <c r="D219" s="422" t="s">
        <v>780</v>
      </c>
      <c r="E219" s="422" t="s">
        <v>765</v>
      </c>
      <c r="F219" s="422" t="s">
        <v>678</v>
      </c>
      <c r="G219" s="422" t="s">
        <v>677</v>
      </c>
      <c r="H219" s="423">
        <v>5</v>
      </c>
      <c r="I219" s="424">
        <f t="shared" si="45"/>
        <v>4.5</v>
      </c>
      <c r="J219" s="424">
        <f t="shared" si="46"/>
        <v>4.5</v>
      </c>
      <c r="K219" s="425" t="s">
        <v>675</v>
      </c>
      <c r="L219" s="424">
        <v>0.5</v>
      </c>
      <c r="M219" s="424">
        <f>9*L219</f>
        <v>4.5</v>
      </c>
      <c r="N219" s="424"/>
      <c r="O219" s="426">
        <v>0</v>
      </c>
      <c r="P219" s="427"/>
      <c r="Q219" s="428"/>
      <c r="R219" s="429"/>
      <c r="S219" s="430">
        <f t="shared" si="47"/>
        <v>3</v>
      </c>
      <c r="T219" s="429">
        <f t="shared" si="48"/>
        <v>0</v>
      </c>
      <c r="U219" s="428">
        <f t="shared" si="49"/>
        <v>3</v>
      </c>
      <c r="V219" s="431">
        <v>18</v>
      </c>
      <c r="W219" s="432">
        <v>1</v>
      </c>
      <c r="X219" s="432"/>
      <c r="Y219" s="433">
        <v>0</v>
      </c>
      <c r="Z219" s="427"/>
      <c r="AA219" s="431">
        <v>0</v>
      </c>
      <c r="AB219" s="432">
        <v>0</v>
      </c>
      <c r="AC219" s="432"/>
      <c r="AD219" s="433">
        <v>0</v>
      </c>
      <c r="AE219" s="434">
        <v>0</v>
      </c>
      <c r="AF219" s="435">
        <f t="shared" si="50"/>
        <v>4.5</v>
      </c>
      <c r="AG219" s="436">
        <f t="shared" si="51"/>
        <v>4.5</v>
      </c>
      <c r="AH219" s="433">
        <f t="shared" si="52"/>
        <v>0</v>
      </c>
      <c r="AI219" s="437">
        <f t="shared" si="53"/>
        <v>4.5</v>
      </c>
      <c r="AJ219" s="442"/>
      <c r="AK219" s="443"/>
      <c r="AL219" s="439"/>
      <c r="AM219" s="81"/>
    </row>
    <row r="220" spans="1:40" s="440" customFormat="1" x14ac:dyDescent="0.2">
      <c r="A220" s="421" t="s">
        <v>334</v>
      </c>
      <c r="B220" s="422" t="s">
        <v>650</v>
      </c>
      <c r="C220" s="441" t="s">
        <v>48</v>
      </c>
      <c r="D220" s="422" t="s">
        <v>780</v>
      </c>
      <c r="E220" s="422" t="s">
        <v>766</v>
      </c>
      <c r="F220" s="422" t="s">
        <v>681</v>
      </c>
      <c r="G220" s="422" t="s">
        <v>680</v>
      </c>
      <c r="H220" s="423">
        <v>5</v>
      </c>
      <c r="I220" s="424">
        <f t="shared" si="45"/>
        <v>4.5</v>
      </c>
      <c r="J220" s="424">
        <f t="shared" si="46"/>
        <v>4.5</v>
      </c>
      <c r="K220" s="425" t="s">
        <v>675</v>
      </c>
      <c r="L220" s="424">
        <v>0.5</v>
      </c>
      <c r="M220" s="424">
        <f>9*L220</f>
        <v>4.5</v>
      </c>
      <c r="N220" s="424"/>
      <c r="O220" s="426">
        <v>0</v>
      </c>
      <c r="P220" s="427"/>
      <c r="Q220" s="428"/>
      <c r="R220" s="429"/>
      <c r="S220" s="430">
        <f t="shared" si="47"/>
        <v>3</v>
      </c>
      <c r="T220" s="429">
        <f t="shared" si="48"/>
        <v>0</v>
      </c>
      <c r="U220" s="428">
        <f t="shared" si="49"/>
        <v>3</v>
      </c>
      <c r="V220" s="431">
        <v>18</v>
      </c>
      <c r="W220" s="432">
        <v>1</v>
      </c>
      <c r="X220" s="432"/>
      <c r="Y220" s="433">
        <v>0</v>
      </c>
      <c r="Z220" s="427"/>
      <c r="AA220" s="431">
        <v>0</v>
      </c>
      <c r="AB220" s="432">
        <v>0</v>
      </c>
      <c r="AC220" s="432"/>
      <c r="AD220" s="433">
        <v>0</v>
      </c>
      <c r="AE220" s="434">
        <v>0</v>
      </c>
      <c r="AF220" s="435">
        <f t="shared" si="50"/>
        <v>4.5</v>
      </c>
      <c r="AG220" s="436">
        <f t="shared" si="51"/>
        <v>4.5</v>
      </c>
      <c r="AH220" s="433">
        <f t="shared" si="52"/>
        <v>0</v>
      </c>
      <c r="AI220" s="437">
        <f t="shared" si="53"/>
        <v>4.5</v>
      </c>
      <c r="AJ220" s="442"/>
      <c r="AK220" s="443"/>
      <c r="AL220" s="439"/>
      <c r="AM220" s="81"/>
    </row>
    <row r="221" spans="1:40" s="440" customFormat="1" x14ac:dyDescent="0.2">
      <c r="A221" s="421" t="s">
        <v>334</v>
      </c>
      <c r="B221" s="422" t="s">
        <v>650</v>
      </c>
      <c r="C221" s="441" t="s">
        <v>19</v>
      </c>
      <c r="D221" s="422" t="s">
        <v>780</v>
      </c>
      <c r="E221" s="422" t="s">
        <v>768</v>
      </c>
      <c r="F221" s="422" t="s">
        <v>691</v>
      </c>
      <c r="G221" s="422" t="s">
        <v>690</v>
      </c>
      <c r="H221" s="423">
        <v>5</v>
      </c>
      <c r="I221" s="424">
        <f t="shared" si="45"/>
        <v>11.25</v>
      </c>
      <c r="J221" s="424">
        <f t="shared" si="46"/>
        <v>11.25</v>
      </c>
      <c r="K221" s="425" t="s">
        <v>18</v>
      </c>
      <c r="L221" s="424">
        <v>1</v>
      </c>
      <c r="M221" s="424">
        <f>11.25*L221</f>
        <v>11.25</v>
      </c>
      <c r="N221" s="424"/>
      <c r="O221" s="426">
        <v>0</v>
      </c>
      <c r="P221" s="427"/>
      <c r="Q221" s="428"/>
      <c r="R221" s="429"/>
      <c r="S221" s="430">
        <f t="shared" si="47"/>
        <v>7.5</v>
      </c>
      <c r="T221" s="429">
        <f t="shared" si="48"/>
        <v>0</v>
      </c>
      <c r="U221" s="428">
        <f t="shared" si="49"/>
        <v>7.5</v>
      </c>
      <c r="V221" s="431">
        <v>0</v>
      </c>
      <c r="W221" s="432">
        <v>0</v>
      </c>
      <c r="X221" s="432"/>
      <c r="Y221" s="433">
        <v>0</v>
      </c>
      <c r="Z221" s="427"/>
      <c r="AA221" s="431">
        <v>18</v>
      </c>
      <c r="AB221" s="432">
        <v>1</v>
      </c>
      <c r="AC221" s="432"/>
      <c r="AD221" s="433">
        <v>0</v>
      </c>
      <c r="AE221" s="434">
        <v>0</v>
      </c>
      <c r="AF221" s="435">
        <f t="shared" si="50"/>
        <v>11.25</v>
      </c>
      <c r="AG221" s="436">
        <f t="shared" si="51"/>
        <v>0</v>
      </c>
      <c r="AH221" s="433">
        <f t="shared" si="52"/>
        <v>11.25</v>
      </c>
      <c r="AI221" s="437">
        <f t="shared" si="53"/>
        <v>11.25</v>
      </c>
      <c r="AJ221" s="442"/>
      <c r="AK221" s="443"/>
      <c r="AL221" s="439"/>
      <c r="AM221" s="81"/>
    </row>
    <row r="222" spans="1:40" s="440" customFormat="1" x14ac:dyDescent="0.2">
      <c r="A222" s="421" t="s">
        <v>334</v>
      </c>
      <c r="B222" s="422" t="s">
        <v>650</v>
      </c>
      <c r="C222" s="441" t="s">
        <v>48</v>
      </c>
      <c r="D222" s="422" t="s">
        <v>780</v>
      </c>
      <c r="E222" s="422" t="s">
        <v>770</v>
      </c>
      <c r="F222" s="422" t="s">
        <v>689</v>
      </c>
      <c r="G222" s="422" t="s">
        <v>688</v>
      </c>
      <c r="H222" s="423">
        <v>5</v>
      </c>
      <c r="I222" s="424">
        <f t="shared" si="45"/>
        <v>7.5</v>
      </c>
      <c r="J222" s="424">
        <f t="shared" si="46"/>
        <v>7.5</v>
      </c>
      <c r="K222" s="425" t="s">
        <v>18</v>
      </c>
      <c r="L222" s="424">
        <f>2/3</f>
        <v>0.66666666666666663</v>
      </c>
      <c r="M222" s="424">
        <f>11.25*L222</f>
        <v>7.5</v>
      </c>
      <c r="N222" s="424"/>
      <c r="O222" s="426">
        <v>0</v>
      </c>
      <c r="P222" s="427"/>
      <c r="Q222" s="428"/>
      <c r="R222" s="429"/>
      <c r="S222" s="430">
        <f t="shared" si="47"/>
        <v>5</v>
      </c>
      <c r="T222" s="429">
        <f t="shared" si="48"/>
        <v>0</v>
      </c>
      <c r="U222" s="428">
        <f t="shared" si="49"/>
        <v>5</v>
      </c>
      <c r="V222" s="431">
        <v>18</v>
      </c>
      <c r="W222" s="432">
        <v>1</v>
      </c>
      <c r="X222" s="432"/>
      <c r="Y222" s="433">
        <v>0</v>
      </c>
      <c r="Z222" s="427"/>
      <c r="AA222" s="431">
        <v>0</v>
      </c>
      <c r="AB222" s="432">
        <v>0</v>
      </c>
      <c r="AC222" s="432"/>
      <c r="AD222" s="433">
        <v>0</v>
      </c>
      <c r="AE222" s="434">
        <v>0</v>
      </c>
      <c r="AF222" s="435">
        <f t="shared" si="50"/>
        <v>7.5</v>
      </c>
      <c r="AG222" s="436">
        <f t="shared" si="51"/>
        <v>7.5</v>
      </c>
      <c r="AH222" s="433">
        <f t="shared" si="52"/>
        <v>0</v>
      </c>
      <c r="AI222" s="437">
        <f t="shared" si="53"/>
        <v>7.5</v>
      </c>
      <c r="AJ222" s="442"/>
      <c r="AK222" s="443"/>
      <c r="AL222" s="439"/>
      <c r="AM222" s="81"/>
    </row>
    <row r="223" spans="1:40" s="440" customFormat="1" x14ac:dyDescent="0.2">
      <c r="A223" s="421" t="s">
        <v>334</v>
      </c>
      <c r="B223" s="422" t="s">
        <v>650</v>
      </c>
      <c r="C223" s="441" t="s">
        <v>19</v>
      </c>
      <c r="D223" s="422" t="s">
        <v>780</v>
      </c>
      <c r="E223" s="422" t="s">
        <v>772</v>
      </c>
      <c r="F223" s="422" t="s">
        <v>693</v>
      </c>
      <c r="G223" s="422" t="s">
        <v>692</v>
      </c>
      <c r="H223" s="423">
        <v>5</v>
      </c>
      <c r="I223" s="424">
        <f t="shared" si="45"/>
        <v>7.5</v>
      </c>
      <c r="J223" s="424">
        <f t="shared" si="46"/>
        <v>7.5</v>
      </c>
      <c r="K223" s="425" t="s">
        <v>18</v>
      </c>
      <c r="L223" s="424">
        <f>2/3</f>
        <v>0.66666666666666663</v>
      </c>
      <c r="M223" s="424">
        <f>11.25*L223</f>
        <v>7.5</v>
      </c>
      <c r="N223" s="424"/>
      <c r="O223" s="426">
        <v>0</v>
      </c>
      <c r="P223" s="427"/>
      <c r="Q223" s="428"/>
      <c r="R223" s="429"/>
      <c r="S223" s="430">
        <f t="shared" si="47"/>
        <v>5</v>
      </c>
      <c r="T223" s="429">
        <f t="shared" si="48"/>
        <v>0</v>
      </c>
      <c r="U223" s="428">
        <f t="shared" si="49"/>
        <v>5</v>
      </c>
      <c r="V223" s="431">
        <v>0</v>
      </c>
      <c r="W223" s="432">
        <v>0</v>
      </c>
      <c r="X223" s="432"/>
      <c r="Y223" s="433">
        <v>0</v>
      </c>
      <c r="Z223" s="427"/>
      <c r="AA223" s="431">
        <v>18</v>
      </c>
      <c r="AB223" s="432">
        <v>1</v>
      </c>
      <c r="AC223" s="432"/>
      <c r="AD223" s="433">
        <v>0</v>
      </c>
      <c r="AE223" s="434">
        <v>0</v>
      </c>
      <c r="AF223" s="435">
        <f t="shared" si="50"/>
        <v>7.5</v>
      </c>
      <c r="AG223" s="436">
        <f t="shared" si="51"/>
        <v>0</v>
      </c>
      <c r="AH223" s="433">
        <f t="shared" si="52"/>
        <v>7.5</v>
      </c>
      <c r="AI223" s="437">
        <f t="shared" si="53"/>
        <v>7.5</v>
      </c>
      <c r="AJ223" s="442"/>
      <c r="AK223" s="443"/>
      <c r="AL223" s="439"/>
      <c r="AM223" s="81"/>
    </row>
    <row r="224" spans="1:40" s="440" customFormat="1" x14ac:dyDescent="0.2">
      <c r="A224" s="421" t="s">
        <v>334</v>
      </c>
      <c r="B224" s="422" t="s">
        <v>650</v>
      </c>
      <c r="C224" s="441" t="s">
        <v>19</v>
      </c>
      <c r="D224" s="422" t="s">
        <v>756</v>
      </c>
      <c r="E224" s="422" t="s">
        <v>773</v>
      </c>
      <c r="F224" s="422" t="s">
        <v>168</v>
      </c>
      <c r="G224" s="422" t="s">
        <v>169</v>
      </c>
      <c r="H224" s="423">
        <v>1</v>
      </c>
      <c r="I224" s="424">
        <f t="shared" si="45"/>
        <v>4.1666666666666661</v>
      </c>
      <c r="J224" s="424">
        <f t="shared" si="46"/>
        <v>4.1666666666666661</v>
      </c>
      <c r="K224" s="425" t="s">
        <v>160</v>
      </c>
      <c r="L224" s="424">
        <v>1</v>
      </c>
      <c r="M224" s="424">
        <f>$AM$4</f>
        <v>1.3888888888888888</v>
      </c>
      <c r="N224" s="424"/>
      <c r="O224" s="426">
        <v>0</v>
      </c>
      <c r="P224" s="427"/>
      <c r="Q224" s="428"/>
      <c r="R224" s="429"/>
      <c r="S224" s="430">
        <f t="shared" si="47"/>
        <v>4.6296296296296298</v>
      </c>
      <c r="T224" s="429">
        <f t="shared" si="48"/>
        <v>0</v>
      </c>
      <c r="U224" s="428">
        <f t="shared" si="49"/>
        <v>4.6296296296296298</v>
      </c>
      <c r="V224" s="431">
        <v>0</v>
      </c>
      <c r="W224" s="432">
        <v>0</v>
      </c>
      <c r="X224" s="432"/>
      <c r="Y224" s="433">
        <v>0</v>
      </c>
      <c r="Z224" s="427"/>
      <c r="AA224" s="431">
        <v>3</v>
      </c>
      <c r="AB224" s="432">
        <f>AA224</f>
        <v>3</v>
      </c>
      <c r="AC224" s="432"/>
      <c r="AD224" s="433">
        <v>0</v>
      </c>
      <c r="AE224" s="434">
        <v>0</v>
      </c>
      <c r="AF224" s="435">
        <f t="shared" si="50"/>
        <v>4.1666666666666661</v>
      </c>
      <c r="AG224" s="436">
        <f t="shared" si="51"/>
        <v>0</v>
      </c>
      <c r="AH224" s="433">
        <f t="shared" si="52"/>
        <v>4.1666666666666661</v>
      </c>
      <c r="AI224" s="437">
        <f t="shared" si="53"/>
        <v>4.1666666666666661</v>
      </c>
      <c r="AJ224" s="442"/>
      <c r="AK224" s="443"/>
      <c r="AL224" s="439"/>
      <c r="AM224" s="81"/>
    </row>
    <row r="225" spans="1:38" x14ac:dyDescent="0.2">
      <c r="A225" s="9" t="s">
        <v>369</v>
      </c>
      <c r="B225" s="10" t="s">
        <v>14</v>
      </c>
      <c r="C225" s="10" t="s">
        <v>48</v>
      </c>
      <c r="D225" s="10" t="s">
        <v>780</v>
      </c>
      <c r="E225" s="10" t="s">
        <v>370</v>
      </c>
      <c r="F225" s="10" t="s">
        <v>371</v>
      </c>
      <c r="G225" s="10" t="s">
        <v>372</v>
      </c>
      <c r="H225" s="67">
        <v>6</v>
      </c>
      <c r="I225" s="57">
        <f t="shared" si="45"/>
        <v>74.97</v>
      </c>
      <c r="J225" s="57">
        <f t="shared" si="46"/>
        <v>74.97</v>
      </c>
      <c r="K225" s="404" t="s">
        <v>47</v>
      </c>
      <c r="L225" s="57">
        <v>1</v>
      </c>
      <c r="M225" s="57">
        <v>9</v>
      </c>
      <c r="N225" s="57">
        <v>0</v>
      </c>
      <c r="O225" s="58">
        <v>9</v>
      </c>
      <c r="P225" s="27">
        <v>0</v>
      </c>
      <c r="Q225" s="90">
        <f t="shared" ref="Q225:Q268" si="56">M225*10/3/H225</f>
        <v>5</v>
      </c>
      <c r="R225" s="91">
        <f t="shared" ref="R225:R268" si="57">O225*10/3/H225</f>
        <v>5</v>
      </c>
      <c r="S225" s="392">
        <f t="shared" si="47"/>
        <v>5</v>
      </c>
      <c r="T225" s="91">
        <f t="shared" si="48"/>
        <v>5</v>
      </c>
      <c r="U225" s="90">
        <f t="shared" si="49"/>
        <v>10</v>
      </c>
      <c r="V225" s="23">
        <v>100</v>
      </c>
      <c r="W225" s="11">
        <v>2</v>
      </c>
      <c r="X225" s="11">
        <v>0</v>
      </c>
      <c r="Y225" s="12">
        <v>5</v>
      </c>
      <c r="Z225" s="27">
        <v>0</v>
      </c>
      <c r="AA225" s="23">
        <v>20</v>
      </c>
      <c r="AB225" s="11">
        <v>0.33</v>
      </c>
      <c r="AC225" s="11">
        <v>0</v>
      </c>
      <c r="AD225" s="12">
        <v>1</v>
      </c>
      <c r="AE225" s="30">
        <v>0</v>
      </c>
      <c r="AF225" s="63">
        <f t="shared" si="50"/>
        <v>74.97</v>
      </c>
      <c r="AG225" s="34">
        <f t="shared" si="51"/>
        <v>63</v>
      </c>
      <c r="AH225" s="12">
        <f t="shared" si="52"/>
        <v>11.97</v>
      </c>
      <c r="AI225" s="75">
        <f t="shared" si="53"/>
        <v>74.97</v>
      </c>
      <c r="AJ225" s="406"/>
      <c r="AK225" s="417"/>
      <c r="AL225" s="396"/>
    </row>
    <row r="226" spans="1:38" x14ac:dyDescent="0.2">
      <c r="A226" s="9" t="s">
        <v>369</v>
      </c>
      <c r="B226" s="10" t="s">
        <v>80</v>
      </c>
      <c r="C226" s="10" t="s">
        <v>48</v>
      </c>
      <c r="D226" s="10" t="s">
        <v>780</v>
      </c>
      <c r="E226" s="10" t="s">
        <v>370</v>
      </c>
      <c r="F226" s="10" t="s">
        <v>371</v>
      </c>
      <c r="G226" s="10" t="s">
        <v>372</v>
      </c>
      <c r="H226" s="67">
        <v>6</v>
      </c>
      <c r="I226" s="57">
        <f t="shared" si="45"/>
        <v>33.03</v>
      </c>
      <c r="J226" s="57">
        <f t="shared" si="46"/>
        <v>33.03</v>
      </c>
      <c r="K226" s="404" t="s">
        <v>47</v>
      </c>
      <c r="L226" s="57">
        <v>1</v>
      </c>
      <c r="M226" s="57">
        <v>9</v>
      </c>
      <c r="N226" s="57">
        <v>0</v>
      </c>
      <c r="O226" s="58">
        <v>9</v>
      </c>
      <c r="P226" s="27">
        <v>0</v>
      </c>
      <c r="Q226" s="90">
        <f t="shared" si="56"/>
        <v>5</v>
      </c>
      <c r="R226" s="91">
        <f t="shared" si="57"/>
        <v>5</v>
      </c>
      <c r="S226" s="392">
        <f t="shared" si="47"/>
        <v>5</v>
      </c>
      <c r="T226" s="91">
        <f t="shared" si="48"/>
        <v>5</v>
      </c>
      <c r="U226" s="90">
        <f t="shared" si="49"/>
        <v>10</v>
      </c>
      <c r="V226" s="23">
        <v>40</v>
      </c>
      <c r="W226" s="11">
        <v>1</v>
      </c>
      <c r="X226" s="11">
        <v>0</v>
      </c>
      <c r="Y226" s="12">
        <v>2</v>
      </c>
      <c r="Z226" s="27">
        <v>0</v>
      </c>
      <c r="AA226" s="23">
        <v>10</v>
      </c>
      <c r="AB226" s="11">
        <v>0.17</v>
      </c>
      <c r="AC226" s="11">
        <v>0</v>
      </c>
      <c r="AD226" s="12">
        <v>0.5</v>
      </c>
      <c r="AE226" s="30">
        <v>0</v>
      </c>
      <c r="AF226" s="63">
        <f t="shared" si="50"/>
        <v>33.03</v>
      </c>
      <c r="AG226" s="34">
        <f t="shared" si="51"/>
        <v>27</v>
      </c>
      <c r="AH226" s="12">
        <f t="shared" si="52"/>
        <v>6.03</v>
      </c>
      <c r="AI226" s="75">
        <f t="shared" si="53"/>
        <v>33.03</v>
      </c>
      <c r="AJ226" s="406"/>
      <c r="AK226" s="417"/>
      <c r="AL226" s="396"/>
    </row>
    <row r="227" spans="1:38" x14ac:dyDescent="0.2">
      <c r="A227" s="9" t="s">
        <v>369</v>
      </c>
      <c r="B227" s="10" t="s">
        <v>85</v>
      </c>
      <c r="C227" s="10" t="s">
        <v>48</v>
      </c>
      <c r="D227" s="10" t="s">
        <v>780</v>
      </c>
      <c r="E227" s="10" t="s">
        <v>370</v>
      </c>
      <c r="F227" s="10" t="s">
        <v>371</v>
      </c>
      <c r="G227" s="10" t="s">
        <v>372</v>
      </c>
      <c r="H227" s="67">
        <v>6</v>
      </c>
      <c r="I227" s="57">
        <f t="shared" si="45"/>
        <v>24.03</v>
      </c>
      <c r="J227" s="57">
        <f t="shared" si="46"/>
        <v>24.03</v>
      </c>
      <c r="K227" s="404" t="s">
        <v>47</v>
      </c>
      <c r="L227" s="57">
        <v>1</v>
      </c>
      <c r="M227" s="57">
        <v>9</v>
      </c>
      <c r="N227" s="57">
        <v>0</v>
      </c>
      <c r="O227" s="58">
        <v>9</v>
      </c>
      <c r="P227" s="27">
        <v>0</v>
      </c>
      <c r="Q227" s="90">
        <f t="shared" si="56"/>
        <v>5</v>
      </c>
      <c r="R227" s="91">
        <f t="shared" si="57"/>
        <v>5</v>
      </c>
      <c r="S227" s="392">
        <f t="shared" si="47"/>
        <v>5</v>
      </c>
      <c r="T227" s="91">
        <f t="shared" si="48"/>
        <v>5</v>
      </c>
      <c r="U227" s="90">
        <f t="shared" si="49"/>
        <v>10</v>
      </c>
      <c r="V227" s="23">
        <v>40</v>
      </c>
      <c r="W227" s="11">
        <v>1</v>
      </c>
      <c r="X227" s="11">
        <v>0</v>
      </c>
      <c r="Y227" s="12">
        <v>1</v>
      </c>
      <c r="Z227" s="27">
        <v>0</v>
      </c>
      <c r="AA227" s="23">
        <v>10</v>
      </c>
      <c r="AB227" s="11">
        <v>0.17</v>
      </c>
      <c r="AC227" s="11">
        <v>0</v>
      </c>
      <c r="AD227" s="12">
        <v>0.5</v>
      </c>
      <c r="AE227" s="30">
        <v>0</v>
      </c>
      <c r="AF227" s="63">
        <f t="shared" si="50"/>
        <v>24.03</v>
      </c>
      <c r="AG227" s="34">
        <f t="shared" si="51"/>
        <v>18</v>
      </c>
      <c r="AH227" s="12">
        <f t="shared" si="52"/>
        <v>6.03</v>
      </c>
      <c r="AI227" s="75">
        <f t="shared" si="53"/>
        <v>24.03</v>
      </c>
      <c r="AJ227" s="406"/>
      <c r="AK227" s="417"/>
      <c r="AL227" s="396"/>
    </row>
    <row r="228" spans="1:38" x14ac:dyDescent="0.2">
      <c r="A228" s="9" t="s">
        <v>369</v>
      </c>
      <c r="B228" s="10" t="s">
        <v>8</v>
      </c>
      <c r="C228" s="10" t="s">
        <v>48</v>
      </c>
      <c r="D228" s="10" t="s">
        <v>780</v>
      </c>
      <c r="E228" s="10" t="s">
        <v>370</v>
      </c>
      <c r="F228" s="10" t="s">
        <v>371</v>
      </c>
      <c r="G228" s="10" t="s">
        <v>372</v>
      </c>
      <c r="H228" s="67">
        <v>6</v>
      </c>
      <c r="I228" s="57">
        <f t="shared" si="45"/>
        <v>56.97</v>
      </c>
      <c r="J228" s="57">
        <f t="shared" si="46"/>
        <v>56.97</v>
      </c>
      <c r="K228" s="404" t="s">
        <v>47</v>
      </c>
      <c r="L228" s="57">
        <v>1</v>
      </c>
      <c r="M228" s="57">
        <v>9</v>
      </c>
      <c r="N228" s="57">
        <v>0</v>
      </c>
      <c r="O228" s="58">
        <v>9</v>
      </c>
      <c r="P228" s="27">
        <v>0</v>
      </c>
      <c r="Q228" s="90">
        <f t="shared" si="56"/>
        <v>5</v>
      </c>
      <c r="R228" s="91">
        <f t="shared" si="57"/>
        <v>5</v>
      </c>
      <c r="S228" s="392">
        <f t="shared" si="47"/>
        <v>5</v>
      </c>
      <c r="T228" s="91">
        <f t="shared" si="48"/>
        <v>5</v>
      </c>
      <c r="U228" s="90">
        <f t="shared" si="49"/>
        <v>10</v>
      </c>
      <c r="V228" s="23">
        <v>80</v>
      </c>
      <c r="W228" s="11">
        <v>1</v>
      </c>
      <c r="X228" s="11">
        <v>0</v>
      </c>
      <c r="Y228" s="12">
        <v>4</v>
      </c>
      <c r="Z228" s="27">
        <v>0</v>
      </c>
      <c r="AA228" s="23">
        <v>10</v>
      </c>
      <c r="AB228" s="11">
        <v>0.33</v>
      </c>
      <c r="AC228" s="11">
        <v>0</v>
      </c>
      <c r="AD228" s="12">
        <v>1</v>
      </c>
      <c r="AE228" s="30">
        <v>0</v>
      </c>
      <c r="AF228" s="63">
        <f t="shared" si="50"/>
        <v>56.97</v>
      </c>
      <c r="AG228" s="34">
        <f t="shared" si="51"/>
        <v>45</v>
      </c>
      <c r="AH228" s="12">
        <f t="shared" si="52"/>
        <v>11.97</v>
      </c>
      <c r="AI228" s="75">
        <f t="shared" si="53"/>
        <v>56.97</v>
      </c>
      <c r="AJ228" s="406"/>
      <c r="AK228" s="417"/>
      <c r="AL228" s="396"/>
    </row>
    <row r="229" spans="1:38" x14ac:dyDescent="0.2">
      <c r="A229" s="9" t="s">
        <v>369</v>
      </c>
      <c r="B229" s="10" t="s">
        <v>14</v>
      </c>
      <c r="C229" s="10" t="s">
        <v>13</v>
      </c>
      <c r="D229" s="10" t="s">
        <v>755</v>
      </c>
      <c r="E229" s="10" t="s">
        <v>28</v>
      </c>
      <c r="F229" s="10" t="s">
        <v>10</v>
      </c>
      <c r="G229" s="10" t="s">
        <v>11</v>
      </c>
      <c r="H229" s="67">
        <v>1</v>
      </c>
      <c r="I229" s="57">
        <f t="shared" si="45"/>
        <v>1.08</v>
      </c>
      <c r="J229" s="57">
        <f t="shared" si="46"/>
        <v>1.08</v>
      </c>
      <c r="K229" s="404" t="s">
        <v>12</v>
      </c>
      <c r="L229" s="57">
        <v>1</v>
      </c>
      <c r="M229" s="57">
        <f>$AM$26</f>
        <v>0.54</v>
      </c>
      <c r="N229" s="57">
        <v>0</v>
      </c>
      <c r="O229" s="58">
        <v>0</v>
      </c>
      <c r="P229" s="27">
        <v>0</v>
      </c>
      <c r="Q229" s="90">
        <f t="shared" si="56"/>
        <v>1.8</v>
      </c>
      <c r="R229" s="91">
        <f t="shared" si="57"/>
        <v>0</v>
      </c>
      <c r="S229" s="392">
        <f t="shared" si="47"/>
        <v>1.8</v>
      </c>
      <c r="T229" s="91">
        <f t="shared" si="48"/>
        <v>0</v>
      </c>
      <c r="U229" s="90">
        <f t="shared" si="49"/>
        <v>1.8</v>
      </c>
      <c r="V229" s="23">
        <v>1</v>
      </c>
      <c r="W229" s="11">
        <f>V229</f>
        <v>1</v>
      </c>
      <c r="X229" s="11">
        <v>0</v>
      </c>
      <c r="Y229" s="12">
        <v>0</v>
      </c>
      <c r="Z229" s="27">
        <v>0</v>
      </c>
      <c r="AA229" s="23">
        <v>1</v>
      </c>
      <c r="AB229" s="11">
        <f>AA229</f>
        <v>1</v>
      </c>
      <c r="AC229" s="11">
        <v>0</v>
      </c>
      <c r="AD229" s="12">
        <v>0</v>
      </c>
      <c r="AE229" s="30">
        <v>0</v>
      </c>
      <c r="AF229" s="63">
        <f t="shared" si="50"/>
        <v>1.08</v>
      </c>
      <c r="AG229" s="34">
        <f t="shared" si="51"/>
        <v>0.54</v>
      </c>
      <c r="AH229" s="12">
        <f t="shared" si="52"/>
        <v>0.54</v>
      </c>
      <c r="AI229" s="75">
        <f t="shared" si="53"/>
        <v>1.08</v>
      </c>
      <c r="AJ229" s="407">
        <f>(3-M229)*(W229+AB229)</f>
        <v>4.92</v>
      </c>
      <c r="AK229" s="418"/>
      <c r="AL229" s="396"/>
    </row>
    <row r="230" spans="1:38" x14ac:dyDescent="0.2">
      <c r="A230" s="9" t="s">
        <v>369</v>
      </c>
      <c r="B230" s="10" t="s">
        <v>29</v>
      </c>
      <c r="C230" s="10" t="s">
        <v>13</v>
      </c>
      <c r="D230" s="10" t="s">
        <v>781</v>
      </c>
      <c r="E230" s="10" t="s">
        <v>30</v>
      </c>
      <c r="F230" s="10" t="s">
        <v>31</v>
      </c>
      <c r="G230" s="10" t="s">
        <v>32</v>
      </c>
      <c r="H230" s="67">
        <v>6</v>
      </c>
      <c r="I230" s="57">
        <f t="shared" si="45"/>
        <v>1</v>
      </c>
      <c r="J230" s="57">
        <f t="shared" si="46"/>
        <v>1</v>
      </c>
      <c r="K230" s="404" t="s">
        <v>33</v>
      </c>
      <c r="L230" s="57">
        <v>6.25E-2</v>
      </c>
      <c r="M230" s="57">
        <v>0</v>
      </c>
      <c r="N230" s="57"/>
      <c r="O230" s="58">
        <v>1</v>
      </c>
      <c r="P230" s="27"/>
      <c r="Q230" s="90">
        <f t="shared" si="56"/>
        <v>0</v>
      </c>
      <c r="R230" s="91">
        <f t="shared" si="57"/>
        <v>0.55555555555555558</v>
      </c>
      <c r="S230" s="392">
        <f t="shared" si="47"/>
        <v>0</v>
      </c>
      <c r="T230" s="91">
        <f t="shared" si="48"/>
        <v>0.55555555555555547</v>
      </c>
      <c r="U230" s="90">
        <f t="shared" si="49"/>
        <v>0.55555555555555547</v>
      </c>
      <c r="V230" s="23">
        <v>0</v>
      </c>
      <c r="W230" s="11">
        <v>0</v>
      </c>
      <c r="X230" s="11">
        <v>0</v>
      </c>
      <c r="Y230" s="12">
        <v>0</v>
      </c>
      <c r="Z230" s="27"/>
      <c r="AA230" s="23">
        <v>30</v>
      </c>
      <c r="AB230" s="11">
        <v>0</v>
      </c>
      <c r="AC230" s="11"/>
      <c r="AD230" s="12">
        <v>1</v>
      </c>
      <c r="AE230" s="30">
        <v>0</v>
      </c>
      <c r="AF230" s="63">
        <f t="shared" si="50"/>
        <v>1</v>
      </c>
      <c r="AG230" s="34">
        <f t="shared" si="51"/>
        <v>0</v>
      </c>
      <c r="AH230" s="12">
        <f t="shared" si="52"/>
        <v>1</v>
      </c>
      <c r="AI230" s="75">
        <f t="shared" si="53"/>
        <v>1</v>
      </c>
      <c r="AJ230" s="406"/>
      <c r="AK230" s="417"/>
      <c r="AL230" s="396"/>
    </row>
    <row r="231" spans="1:38" x14ac:dyDescent="0.2">
      <c r="A231" s="9" t="s">
        <v>369</v>
      </c>
      <c r="B231" s="10" t="s">
        <v>39</v>
      </c>
      <c r="C231" s="10" t="s">
        <v>48</v>
      </c>
      <c r="D231" s="10" t="s">
        <v>780</v>
      </c>
      <c r="E231" s="10" t="s">
        <v>373</v>
      </c>
      <c r="F231" s="10" t="s">
        <v>374</v>
      </c>
      <c r="G231" s="10" t="s">
        <v>375</v>
      </c>
      <c r="H231" s="67">
        <v>7.5</v>
      </c>
      <c r="I231" s="57">
        <f t="shared" si="45"/>
        <v>85.5</v>
      </c>
      <c r="J231" s="57">
        <f t="shared" si="46"/>
        <v>85.5</v>
      </c>
      <c r="K231" s="404" t="s">
        <v>47</v>
      </c>
      <c r="L231" s="57">
        <v>1</v>
      </c>
      <c r="M231" s="57">
        <v>9</v>
      </c>
      <c r="N231" s="57">
        <v>0</v>
      </c>
      <c r="O231" s="58">
        <v>13.5</v>
      </c>
      <c r="P231" s="27">
        <v>0</v>
      </c>
      <c r="Q231" s="90">
        <f t="shared" si="56"/>
        <v>4</v>
      </c>
      <c r="R231" s="91">
        <f t="shared" si="57"/>
        <v>6</v>
      </c>
      <c r="S231" s="392">
        <f t="shared" si="47"/>
        <v>4</v>
      </c>
      <c r="T231" s="91">
        <f t="shared" si="48"/>
        <v>6</v>
      </c>
      <c r="U231" s="90">
        <f t="shared" si="49"/>
        <v>10</v>
      </c>
      <c r="V231" s="23">
        <v>60</v>
      </c>
      <c r="W231" s="11">
        <v>1</v>
      </c>
      <c r="X231" s="11">
        <v>0</v>
      </c>
      <c r="Y231" s="12">
        <v>3</v>
      </c>
      <c r="Z231" s="27">
        <v>0</v>
      </c>
      <c r="AA231" s="23">
        <v>30</v>
      </c>
      <c r="AB231" s="11">
        <v>1</v>
      </c>
      <c r="AC231" s="11">
        <v>0</v>
      </c>
      <c r="AD231" s="12">
        <v>2</v>
      </c>
      <c r="AE231" s="30">
        <v>0</v>
      </c>
      <c r="AF231" s="63">
        <f t="shared" si="50"/>
        <v>85.5</v>
      </c>
      <c r="AG231" s="34">
        <f t="shared" si="51"/>
        <v>49.5</v>
      </c>
      <c r="AH231" s="12">
        <f t="shared" si="52"/>
        <v>36</v>
      </c>
      <c r="AI231" s="75">
        <f t="shared" si="53"/>
        <v>85.5</v>
      </c>
      <c r="AJ231" s="406"/>
      <c r="AK231" s="417"/>
      <c r="AL231" s="396"/>
    </row>
    <row r="232" spans="1:38" x14ac:dyDescent="0.2">
      <c r="A232" s="9" t="s">
        <v>369</v>
      </c>
      <c r="B232" s="10" t="s">
        <v>39</v>
      </c>
      <c r="C232" s="10" t="s">
        <v>19</v>
      </c>
      <c r="D232" s="10" t="s">
        <v>780</v>
      </c>
      <c r="E232" s="10" t="s">
        <v>376</v>
      </c>
      <c r="F232" s="10" t="s">
        <v>377</v>
      </c>
      <c r="G232" s="10" t="s">
        <v>378</v>
      </c>
      <c r="H232" s="67">
        <v>7.5</v>
      </c>
      <c r="I232" s="57">
        <f t="shared" si="45"/>
        <v>85.5</v>
      </c>
      <c r="J232" s="57">
        <f t="shared" si="46"/>
        <v>85.5</v>
      </c>
      <c r="K232" s="404" t="s">
        <v>18</v>
      </c>
      <c r="L232" s="57">
        <v>1</v>
      </c>
      <c r="M232" s="57">
        <v>9</v>
      </c>
      <c r="N232" s="57">
        <v>0</v>
      </c>
      <c r="O232" s="58">
        <v>13.5</v>
      </c>
      <c r="P232" s="27">
        <v>0</v>
      </c>
      <c r="Q232" s="90">
        <f t="shared" si="56"/>
        <v>4</v>
      </c>
      <c r="R232" s="91">
        <f t="shared" si="57"/>
        <v>6</v>
      </c>
      <c r="S232" s="392">
        <f t="shared" si="47"/>
        <v>4</v>
      </c>
      <c r="T232" s="91">
        <f t="shared" si="48"/>
        <v>6</v>
      </c>
      <c r="U232" s="90">
        <f t="shared" si="49"/>
        <v>10</v>
      </c>
      <c r="V232" s="23">
        <v>40</v>
      </c>
      <c r="W232" s="11">
        <v>1</v>
      </c>
      <c r="X232" s="11">
        <v>0</v>
      </c>
      <c r="Y232" s="12">
        <v>2</v>
      </c>
      <c r="Z232" s="27">
        <v>0</v>
      </c>
      <c r="AA232" s="23">
        <v>60</v>
      </c>
      <c r="AB232" s="11">
        <v>1</v>
      </c>
      <c r="AC232" s="11">
        <v>0</v>
      </c>
      <c r="AD232" s="12">
        <v>3</v>
      </c>
      <c r="AE232" s="30">
        <v>0</v>
      </c>
      <c r="AF232" s="63">
        <f t="shared" si="50"/>
        <v>85.5</v>
      </c>
      <c r="AG232" s="34">
        <f t="shared" si="51"/>
        <v>36</v>
      </c>
      <c r="AH232" s="12">
        <f t="shared" si="52"/>
        <v>49.5</v>
      </c>
      <c r="AI232" s="75">
        <f t="shared" si="53"/>
        <v>85.5</v>
      </c>
      <c r="AJ232" s="406"/>
      <c r="AK232" s="417"/>
      <c r="AL232" s="396"/>
    </row>
    <row r="233" spans="1:38" x14ac:dyDescent="0.2">
      <c r="A233" s="9" t="s">
        <v>369</v>
      </c>
      <c r="B233" s="10" t="s">
        <v>39</v>
      </c>
      <c r="C233" s="10" t="s">
        <v>23</v>
      </c>
      <c r="D233" s="10" t="s">
        <v>780</v>
      </c>
      <c r="E233" s="10" t="s">
        <v>379</v>
      </c>
      <c r="F233" s="10" t="s">
        <v>380</v>
      </c>
      <c r="G233" s="10" t="s">
        <v>381</v>
      </c>
      <c r="H233" s="67">
        <v>6</v>
      </c>
      <c r="I233" s="57">
        <f t="shared" si="45"/>
        <v>27</v>
      </c>
      <c r="J233" s="57">
        <f t="shared" si="46"/>
        <v>27</v>
      </c>
      <c r="K233" s="404" t="s">
        <v>18</v>
      </c>
      <c r="L233" s="57">
        <v>1</v>
      </c>
      <c r="M233" s="57">
        <v>9</v>
      </c>
      <c r="N233" s="57">
        <v>0</v>
      </c>
      <c r="O233" s="58">
        <v>9</v>
      </c>
      <c r="P233" s="27">
        <v>0</v>
      </c>
      <c r="Q233" s="90">
        <f t="shared" si="56"/>
        <v>5</v>
      </c>
      <c r="R233" s="91">
        <f t="shared" si="57"/>
        <v>5</v>
      </c>
      <c r="S233" s="392">
        <f t="shared" si="47"/>
        <v>5</v>
      </c>
      <c r="T233" s="91">
        <f t="shared" si="48"/>
        <v>5</v>
      </c>
      <c r="U233" s="90">
        <f t="shared" si="49"/>
        <v>10</v>
      </c>
      <c r="V233" s="23">
        <v>40</v>
      </c>
      <c r="W233" s="11">
        <v>1</v>
      </c>
      <c r="X233" s="11">
        <v>0</v>
      </c>
      <c r="Y233" s="12">
        <v>2</v>
      </c>
      <c r="Z233" s="27">
        <v>0</v>
      </c>
      <c r="AA233" s="23">
        <v>0</v>
      </c>
      <c r="AB233" s="11">
        <v>0</v>
      </c>
      <c r="AC233" s="11">
        <v>0</v>
      </c>
      <c r="AD233" s="12">
        <v>0</v>
      </c>
      <c r="AE233" s="30">
        <v>0</v>
      </c>
      <c r="AF233" s="63">
        <f t="shared" si="50"/>
        <v>27</v>
      </c>
      <c r="AG233" s="34">
        <f t="shared" si="51"/>
        <v>27</v>
      </c>
      <c r="AH233" s="12">
        <f t="shared" si="52"/>
        <v>0</v>
      </c>
      <c r="AI233" s="75">
        <f t="shared" si="53"/>
        <v>27</v>
      </c>
      <c r="AJ233" s="406"/>
      <c r="AK233" s="417"/>
      <c r="AL233" s="396"/>
    </row>
    <row r="234" spans="1:38" x14ac:dyDescent="0.2">
      <c r="A234" s="9" t="s">
        <v>369</v>
      </c>
      <c r="B234" s="10" t="s">
        <v>39</v>
      </c>
      <c r="C234" s="10" t="s">
        <v>23</v>
      </c>
      <c r="D234" s="10" t="s">
        <v>780</v>
      </c>
      <c r="E234" s="10" t="s">
        <v>382</v>
      </c>
      <c r="F234" s="10" t="s">
        <v>383</v>
      </c>
      <c r="G234" s="10" t="s">
        <v>384</v>
      </c>
      <c r="H234" s="67">
        <v>6</v>
      </c>
      <c r="I234" s="57">
        <f t="shared" si="45"/>
        <v>27</v>
      </c>
      <c r="J234" s="57">
        <f t="shared" si="46"/>
        <v>27</v>
      </c>
      <c r="K234" s="404" t="s">
        <v>18</v>
      </c>
      <c r="L234" s="57">
        <v>1</v>
      </c>
      <c r="M234" s="57">
        <v>9</v>
      </c>
      <c r="N234" s="57">
        <v>0</v>
      </c>
      <c r="O234" s="58">
        <v>9</v>
      </c>
      <c r="P234" s="27">
        <v>0</v>
      </c>
      <c r="Q234" s="90">
        <f t="shared" si="56"/>
        <v>5</v>
      </c>
      <c r="R234" s="91">
        <f t="shared" si="57"/>
        <v>5</v>
      </c>
      <c r="S234" s="392">
        <f t="shared" si="47"/>
        <v>5</v>
      </c>
      <c r="T234" s="91">
        <f t="shared" si="48"/>
        <v>5</v>
      </c>
      <c r="U234" s="90">
        <f t="shared" si="49"/>
        <v>10</v>
      </c>
      <c r="V234" s="23">
        <v>40</v>
      </c>
      <c r="W234" s="11">
        <v>1</v>
      </c>
      <c r="X234" s="11">
        <v>0</v>
      </c>
      <c r="Y234" s="12">
        <v>2</v>
      </c>
      <c r="Z234" s="27">
        <v>0</v>
      </c>
      <c r="AA234" s="23">
        <v>0</v>
      </c>
      <c r="AB234" s="11">
        <v>0</v>
      </c>
      <c r="AC234" s="11">
        <v>0</v>
      </c>
      <c r="AD234" s="12">
        <v>0</v>
      </c>
      <c r="AE234" s="30">
        <v>0</v>
      </c>
      <c r="AF234" s="63">
        <f t="shared" si="50"/>
        <v>27</v>
      </c>
      <c r="AG234" s="34">
        <f t="shared" si="51"/>
        <v>27</v>
      </c>
      <c r="AH234" s="12">
        <f t="shared" si="52"/>
        <v>0</v>
      </c>
      <c r="AI234" s="75">
        <f t="shared" si="53"/>
        <v>27</v>
      </c>
      <c r="AJ234" s="406"/>
      <c r="AK234" s="417"/>
      <c r="AL234" s="396"/>
    </row>
    <row r="235" spans="1:38" x14ac:dyDescent="0.2">
      <c r="A235" s="9" t="s">
        <v>369</v>
      </c>
      <c r="B235" s="10" t="s">
        <v>39</v>
      </c>
      <c r="C235" s="10" t="s">
        <v>61</v>
      </c>
      <c r="D235" s="10" t="s">
        <v>780</v>
      </c>
      <c r="E235" s="10" t="s">
        <v>385</v>
      </c>
      <c r="F235" s="10" t="s">
        <v>386</v>
      </c>
      <c r="G235" s="10" t="s">
        <v>387</v>
      </c>
      <c r="H235" s="67">
        <v>6</v>
      </c>
      <c r="I235" s="57">
        <f t="shared" si="45"/>
        <v>18</v>
      </c>
      <c r="J235" s="57">
        <f t="shared" si="46"/>
        <v>18</v>
      </c>
      <c r="K235" s="404" t="s">
        <v>18</v>
      </c>
      <c r="L235" s="57">
        <v>1</v>
      </c>
      <c r="M235" s="57">
        <v>9</v>
      </c>
      <c r="N235" s="57">
        <v>0</v>
      </c>
      <c r="O235" s="58">
        <v>9</v>
      </c>
      <c r="P235" s="27">
        <v>0</v>
      </c>
      <c r="Q235" s="90">
        <f t="shared" si="56"/>
        <v>5</v>
      </c>
      <c r="R235" s="91">
        <f t="shared" si="57"/>
        <v>5</v>
      </c>
      <c r="S235" s="392">
        <f t="shared" si="47"/>
        <v>5</v>
      </c>
      <c r="T235" s="91">
        <f t="shared" si="48"/>
        <v>5</v>
      </c>
      <c r="U235" s="90">
        <f t="shared" si="49"/>
        <v>10</v>
      </c>
      <c r="V235" s="23">
        <v>0</v>
      </c>
      <c r="W235" s="11">
        <v>0</v>
      </c>
      <c r="X235" s="11">
        <v>0</v>
      </c>
      <c r="Y235" s="12">
        <v>0</v>
      </c>
      <c r="Z235" s="27">
        <v>0</v>
      </c>
      <c r="AA235" s="23">
        <v>20</v>
      </c>
      <c r="AB235" s="11">
        <v>1</v>
      </c>
      <c r="AC235" s="11">
        <v>0</v>
      </c>
      <c r="AD235" s="12">
        <v>1</v>
      </c>
      <c r="AE235" s="30">
        <v>0</v>
      </c>
      <c r="AF235" s="63">
        <f t="shared" si="50"/>
        <v>18</v>
      </c>
      <c r="AG235" s="34">
        <f t="shared" si="51"/>
        <v>0</v>
      </c>
      <c r="AH235" s="12">
        <f t="shared" si="52"/>
        <v>18</v>
      </c>
      <c r="AI235" s="75">
        <f t="shared" si="53"/>
        <v>18</v>
      </c>
      <c r="AJ235" s="406"/>
      <c r="AK235" s="417"/>
      <c r="AL235" s="396"/>
    </row>
    <row r="236" spans="1:38" x14ac:dyDescent="0.2">
      <c r="A236" s="9" t="s">
        <v>369</v>
      </c>
      <c r="B236" s="10" t="s">
        <v>39</v>
      </c>
      <c r="C236" s="10" t="s">
        <v>61</v>
      </c>
      <c r="D236" s="10" t="s">
        <v>780</v>
      </c>
      <c r="E236" s="10" t="s">
        <v>388</v>
      </c>
      <c r="F236" s="10" t="s">
        <v>389</v>
      </c>
      <c r="G236" s="10" t="s">
        <v>390</v>
      </c>
      <c r="H236" s="67">
        <v>6</v>
      </c>
      <c r="I236" s="57">
        <f t="shared" si="45"/>
        <v>27</v>
      </c>
      <c r="J236" s="57">
        <f t="shared" si="46"/>
        <v>27</v>
      </c>
      <c r="K236" s="404" t="s">
        <v>18</v>
      </c>
      <c r="L236" s="57">
        <v>1</v>
      </c>
      <c r="M236" s="57">
        <v>9</v>
      </c>
      <c r="N236" s="57">
        <v>0</v>
      </c>
      <c r="O236" s="58">
        <v>9</v>
      </c>
      <c r="P236" s="27">
        <v>0</v>
      </c>
      <c r="Q236" s="90">
        <f t="shared" si="56"/>
        <v>5</v>
      </c>
      <c r="R236" s="91">
        <f t="shared" si="57"/>
        <v>5</v>
      </c>
      <c r="S236" s="392">
        <f t="shared" si="47"/>
        <v>5</v>
      </c>
      <c r="T236" s="91">
        <f t="shared" si="48"/>
        <v>5</v>
      </c>
      <c r="U236" s="90">
        <f t="shared" si="49"/>
        <v>10</v>
      </c>
      <c r="V236" s="23">
        <v>0</v>
      </c>
      <c r="W236" s="11">
        <v>0</v>
      </c>
      <c r="X236" s="11">
        <v>0</v>
      </c>
      <c r="Y236" s="12">
        <v>0</v>
      </c>
      <c r="Z236" s="27">
        <v>0</v>
      </c>
      <c r="AA236" s="23">
        <v>40</v>
      </c>
      <c r="AB236" s="11">
        <v>1</v>
      </c>
      <c r="AC236" s="11">
        <v>0</v>
      </c>
      <c r="AD236" s="12">
        <v>2</v>
      </c>
      <c r="AE236" s="30">
        <v>0</v>
      </c>
      <c r="AF236" s="63">
        <f t="shared" si="50"/>
        <v>27</v>
      </c>
      <c r="AG236" s="34">
        <f t="shared" si="51"/>
        <v>0</v>
      </c>
      <c r="AH236" s="12">
        <f t="shared" si="52"/>
        <v>27</v>
      </c>
      <c r="AI236" s="75">
        <f t="shared" si="53"/>
        <v>27</v>
      </c>
      <c r="AJ236" s="406"/>
      <c r="AK236" s="417"/>
      <c r="AL236" s="396"/>
    </row>
    <row r="237" spans="1:38" x14ac:dyDescent="0.2">
      <c r="A237" s="9" t="s">
        <v>369</v>
      </c>
      <c r="B237" s="10" t="s">
        <v>39</v>
      </c>
      <c r="C237" s="10" t="s">
        <v>27</v>
      </c>
      <c r="D237" s="10" t="s">
        <v>780</v>
      </c>
      <c r="E237" s="10" t="s">
        <v>430</v>
      </c>
      <c r="F237" s="10" t="s">
        <v>431</v>
      </c>
      <c r="G237" s="10" t="s">
        <v>432</v>
      </c>
      <c r="H237" s="67">
        <v>6</v>
      </c>
      <c r="I237" s="57">
        <f t="shared" si="45"/>
        <v>6</v>
      </c>
      <c r="J237" s="57">
        <f t="shared" si="46"/>
        <v>6</v>
      </c>
      <c r="K237" s="404" t="s">
        <v>18</v>
      </c>
      <c r="L237" s="57">
        <f>1/3</f>
        <v>0.33333333333333331</v>
      </c>
      <c r="M237" s="57">
        <f>13.5*L237</f>
        <v>4.5</v>
      </c>
      <c r="N237" s="57">
        <v>1</v>
      </c>
      <c r="O237" s="58">
        <f>4.5*L237</f>
        <v>1.5</v>
      </c>
      <c r="P237" s="27">
        <v>0</v>
      </c>
      <c r="Q237" s="90">
        <f t="shared" si="56"/>
        <v>2.5</v>
      </c>
      <c r="R237" s="91">
        <f t="shared" si="57"/>
        <v>0.83333333333333337</v>
      </c>
      <c r="S237" s="392">
        <f t="shared" si="47"/>
        <v>2.5</v>
      </c>
      <c r="T237" s="91">
        <f t="shared" si="48"/>
        <v>0.83333333333333337</v>
      </c>
      <c r="U237" s="90">
        <f t="shared" si="49"/>
        <v>3.3333333333333335</v>
      </c>
      <c r="V237" s="23">
        <v>20</v>
      </c>
      <c r="W237" s="11">
        <v>1</v>
      </c>
      <c r="X237" s="11">
        <v>0</v>
      </c>
      <c r="Y237" s="12">
        <v>1</v>
      </c>
      <c r="Z237" s="27">
        <v>0</v>
      </c>
      <c r="AA237" s="23">
        <v>0</v>
      </c>
      <c r="AB237" s="11">
        <v>0</v>
      </c>
      <c r="AC237" s="11">
        <v>0</v>
      </c>
      <c r="AD237" s="12">
        <v>0</v>
      </c>
      <c r="AE237" s="30">
        <v>0</v>
      </c>
      <c r="AF237" s="63">
        <f t="shared" si="50"/>
        <v>6</v>
      </c>
      <c r="AG237" s="34">
        <f t="shared" si="51"/>
        <v>6</v>
      </c>
      <c r="AH237" s="12">
        <f t="shared" si="52"/>
        <v>0</v>
      </c>
      <c r="AI237" s="75">
        <f t="shared" si="53"/>
        <v>6</v>
      </c>
      <c r="AJ237" s="406"/>
      <c r="AK237" s="417"/>
      <c r="AL237" s="396"/>
    </row>
    <row r="238" spans="1:38" x14ac:dyDescent="0.2">
      <c r="A238" s="9" t="s">
        <v>369</v>
      </c>
      <c r="B238" s="10" t="s">
        <v>39</v>
      </c>
      <c r="C238" s="10" t="s">
        <v>13</v>
      </c>
      <c r="D238" s="10" t="s">
        <v>755</v>
      </c>
      <c r="E238" s="10" t="s">
        <v>74</v>
      </c>
      <c r="F238" s="10" t="s">
        <v>10</v>
      </c>
      <c r="G238" s="10" t="s">
        <v>11</v>
      </c>
      <c r="H238" s="67">
        <v>1</v>
      </c>
      <c r="I238" s="57">
        <f t="shared" si="45"/>
        <v>4.32</v>
      </c>
      <c r="J238" s="57">
        <f t="shared" si="46"/>
        <v>4.32</v>
      </c>
      <c r="K238" s="404" t="s">
        <v>12</v>
      </c>
      <c r="L238" s="57">
        <v>1</v>
      </c>
      <c r="M238" s="57">
        <f>$AM$26</f>
        <v>0.54</v>
      </c>
      <c r="N238" s="57">
        <v>0</v>
      </c>
      <c r="O238" s="58">
        <v>0</v>
      </c>
      <c r="P238" s="27">
        <v>0</v>
      </c>
      <c r="Q238" s="90">
        <f t="shared" si="56"/>
        <v>1.8</v>
      </c>
      <c r="R238" s="91">
        <f t="shared" si="57"/>
        <v>0</v>
      </c>
      <c r="S238" s="392">
        <f t="shared" si="47"/>
        <v>1.8</v>
      </c>
      <c r="T238" s="91">
        <f t="shared" si="48"/>
        <v>0</v>
      </c>
      <c r="U238" s="90">
        <f t="shared" si="49"/>
        <v>1.8</v>
      </c>
      <c r="V238" s="23">
        <v>4</v>
      </c>
      <c r="W238" s="11">
        <f>V238</f>
        <v>4</v>
      </c>
      <c r="X238" s="11">
        <v>0</v>
      </c>
      <c r="Y238" s="12">
        <v>0</v>
      </c>
      <c r="Z238" s="27">
        <v>0</v>
      </c>
      <c r="AA238" s="23">
        <v>4</v>
      </c>
      <c r="AB238" s="11">
        <f>AA238</f>
        <v>4</v>
      </c>
      <c r="AC238" s="11">
        <v>0</v>
      </c>
      <c r="AD238" s="12">
        <v>0</v>
      </c>
      <c r="AE238" s="30">
        <v>0</v>
      </c>
      <c r="AF238" s="63">
        <f t="shared" si="50"/>
        <v>4.32</v>
      </c>
      <c r="AG238" s="34">
        <f t="shared" si="51"/>
        <v>2.16</v>
      </c>
      <c r="AH238" s="12">
        <f t="shared" si="52"/>
        <v>2.16</v>
      </c>
      <c r="AI238" s="75">
        <f t="shared" si="53"/>
        <v>4.32</v>
      </c>
      <c r="AJ238" s="407">
        <f>(3-M238)*(W238+AB238)</f>
        <v>19.68</v>
      </c>
      <c r="AK238" s="418"/>
      <c r="AL238" s="396"/>
    </row>
    <row r="239" spans="1:38" x14ac:dyDescent="0.2">
      <c r="A239" s="9" t="s">
        <v>369</v>
      </c>
      <c r="B239" s="10" t="s">
        <v>39</v>
      </c>
      <c r="C239" s="10" t="s">
        <v>103</v>
      </c>
      <c r="D239" s="10" t="s">
        <v>781</v>
      </c>
      <c r="E239" s="10" t="s">
        <v>391</v>
      </c>
      <c r="F239" s="10" t="s">
        <v>392</v>
      </c>
      <c r="G239" s="10" t="s">
        <v>393</v>
      </c>
      <c r="H239" s="67">
        <v>6</v>
      </c>
      <c r="I239" s="57">
        <f t="shared" si="45"/>
        <v>18</v>
      </c>
      <c r="J239" s="57">
        <f t="shared" si="46"/>
        <v>18</v>
      </c>
      <c r="K239" s="404" t="s">
        <v>102</v>
      </c>
      <c r="L239" s="57">
        <v>1</v>
      </c>
      <c r="M239" s="57">
        <f t="shared" ref="M239:M244" si="58">(4.5+$AM$29)*L239</f>
        <v>9</v>
      </c>
      <c r="N239" s="57">
        <v>0</v>
      </c>
      <c r="O239" s="58">
        <v>9</v>
      </c>
      <c r="P239" s="27">
        <v>0</v>
      </c>
      <c r="Q239" s="90">
        <f t="shared" si="56"/>
        <v>5</v>
      </c>
      <c r="R239" s="91">
        <f t="shared" si="57"/>
        <v>5</v>
      </c>
      <c r="S239" s="392">
        <f t="shared" si="47"/>
        <v>5</v>
      </c>
      <c r="T239" s="91">
        <f t="shared" si="48"/>
        <v>5</v>
      </c>
      <c r="U239" s="90">
        <f t="shared" si="49"/>
        <v>10</v>
      </c>
      <c r="V239" s="23">
        <v>20</v>
      </c>
      <c r="W239" s="11">
        <v>1</v>
      </c>
      <c r="X239" s="11">
        <v>0</v>
      </c>
      <c r="Y239" s="12">
        <v>1</v>
      </c>
      <c r="Z239" s="27">
        <v>0</v>
      </c>
      <c r="AA239" s="23">
        <v>0</v>
      </c>
      <c r="AB239" s="11">
        <v>0</v>
      </c>
      <c r="AC239" s="11">
        <v>0</v>
      </c>
      <c r="AD239" s="12">
        <v>0</v>
      </c>
      <c r="AE239" s="30">
        <v>0</v>
      </c>
      <c r="AF239" s="63">
        <f t="shared" si="50"/>
        <v>18</v>
      </c>
      <c r="AG239" s="34">
        <f t="shared" si="51"/>
        <v>18</v>
      </c>
      <c r="AH239" s="12">
        <f t="shared" si="52"/>
        <v>0</v>
      </c>
      <c r="AI239" s="75">
        <f t="shared" si="53"/>
        <v>18</v>
      </c>
      <c r="AJ239" s="406"/>
      <c r="AK239" s="417"/>
      <c r="AL239" s="396"/>
    </row>
    <row r="240" spans="1:38" x14ac:dyDescent="0.2">
      <c r="A240" s="9" t="s">
        <v>369</v>
      </c>
      <c r="B240" s="10" t="s">
        <v>39</v>
      </c>
      <c r="C240" s="10" t="s">
        <v>103</v>
      </c>
      <c r="D240" s="10" t="s">
        <v>781</v>
      </c>
      <c r="E240" s="10" t="s">
        <v>394</v>
      </c>
      <c r="F240" s="10" t="s">
        <v>395</v>
      </c>
      <c r="G240" s="10" t="s">
        <v>396</v>
      </c>
      <c r="H240" s="67">
        <v>6</v>
      </c>
      <c r="I240" s="57">
        <f t="shared" si="45"/>
        <v>18</v>
      </c>
      <c r="J240" s="57">
        <f t="shared" si="46"/>
        <v>18</v>
      </c>
      <c r="K240" s="404" t="s">
        <v>102</v>
      </c>
      <c r="L240" s="57">
        <v>1</v>
      </c>
      <c r="M240" s="57">
        <f t="shared" si="58"/>
        <v>9</v>
      </c>
      <c r="N240" s="57">
        <v>0</v>
      </c>
      <c r="O240" s="58">
        <v>9</v>
      </c>
      <c r="P240" s="27">
        <v>0</v>
      </c>
      <c r="Q240" s="90">
        <f t="shared" si="56"/>
        <v>5</v>
      </c>
      <c r="R240" s="91">
        <f t="shared" si="57"/>
        <v>5</v>
      </c>
      <c r="S240" s="392">
        <f t="shared" si="47"/>
        <v>5</v>
      </c>
      <c r="T240" s="91">
        <f t="shared" si="48"/>
        <v>5</v>
      </c>
      <c r="U240" s="90">
        <f t="shared" si="49"/>
        <v>10</v>
      </c>
      <c r="V240" s="23">
        <v>0</v>
      </c>
      <c r="W240" s="11">
        <v>0</v>
      </c>
      <c r="X240" s="11">
        <v>0</v>
      </c>
      <c r="Y240" s="12">
        <v>0</v>
      </c>
      <c r="Z240" s="27">
        <v>0</v>
      </c>
      <c r="AA240" s="23">
        <v>20</v>
      </c>
      <c r="AB240" s="11">
        <v>1</v>
      </c>
      <c r="AC240" s="11">
        <v>0</v>
      </c>
      <c r="AD240" s="12">
        <v>1</v>
      </c>
      <c r="AE240" s="30">
        <v>0</v>
      </c>
      <c r="AF240" s="63">
        <f t="shared" si="50"/>
        <v>18</v>
      </c>
      <c r="AG240" s="34">
        <f t="shared" si="51"/>
        <v>0</v>
      </c>
      <c r="AH240" s="12">
        <f t="shared" si="52"/>
        <v>18</v>
      </c>
      <c r="AI240" s="75">
        <f t="shared" si="53"/>
        <v>18</v>
      </c>
      <c r="AJ240" s="406"/>
      <c r="AK240" s="417"/>
      <c r="AL240" s="396"/>
    </row>
    <row r="241" spans="1:38" x14ac:dyDescent="0.2">
      <c r="A241" s="9" t="s">
        <v>369</v>
      </c>
      <c r="B241" s="10" t="s">
        <v>39</v>
      </c>
      <c r="C241" s="10" t="s">
        <v>103</v>
      </c>
      <c r="D241" s="10" t="s">
        <v>781</v>
      </c>
      <c r="E241" s="10" t="s">
        <v>397</v>
      </c>
      <c r="F241" s="10" t="s">
        <v>398</v>
      </c>
      <c r="G241" s="10" t="s">
        <v>399</v>
      </c>
      <c r="H241" s="67">
        <v>6</v>
      </c>
      <c r="I241" s="57">
        <f t="shared" si="45"/>
        <v>18</v>
      </c>
      <c r="J241" s="57">
        <f t="shared" si="46"/>
        <v>18</v>
      </c>
      <c r="K241" s="404" t="s">
        <v>102</v>
      </c>
      <c r="L241" s="57">
        <v>1</v>
      </c>
      <c r="M241" s="57">
        <f t="shared" si="58"/>
        <v>9</v>
      </c>
      <c r="N241" s="57">
        <v>0</v>
      </c>
      <c r="O241" s="58">
        <v>9</v>
      </c>
      <c r="P241" s="27">
        <v>0</v>
      </c>
      <c r="Q241" s="90">
        <f t="shared" si="56"/>
        <v>5</v>
      </c>
      <c r="R241" s="91">
        <f t="shared" si="57"/>
        <v>5</v>
      </c>
      <c r="S241" s="392">
        <f t="shared" si="47"/>
        <v>5</v>
      </c>
      <c r="T241" s="91">
        <f t="shared" si="48"/>
        <v>5</v>
      </c>
      <c r="U241" s="90">
        <f t="shared" si="49"/>
        <v>10</v>
      </c>
      <c r="V241" s="23">
        <v>20</v>
      </c>
      <c r="W241" s="11">
        <v>1</v>
      </c>
      <c r="X241" s="11">
        <v>0</v>
      </c>
      <c r="Y241" s="12">
        <v>1</v>
      </c>
      <c r="Z241" s="27">
        <v>0</v>
      </c>
      <c r="AA241" s="23">
        <v>0</v>
      </c>
      <c r="AB241" s="11">
        <v>0</v>
      </c>
      <c r="AC241" s="11">
        <v>0</v>
      </c>
      <c r="AD241" s="12">
        <v>0</v>
      </c>
      <c r="AE241" s="30">
        <v>0</v>
      </c>
      <c r="AF241" s="63">
        <f t="shared" si="50"/>
        <v>18</v>
      </c>
      <c r="AG241" s="34">
        <f t="shared" si="51"/>
        <v>18</v>
      </c>
      <c r="AH241" s="12">
        <f t="shared" si="52"/>
        <v>0</v>
      </c>
      <c r="AI241" s="75">
        <f t="shared" si="53"/>
        <v>18</v>
      </c>
      <c r="AJ241" s="406"/>
      <c r="AK241" s="417"/>
      <c r="AL241" s="396"/>
    </row>
    <row r="242" spans="1:38" x14ac:dyDescent="0.2">
      <c r="A242" s="9" t="s">
        <v>369</v>
      </c>
      <c r="B242" s="10" t="s">
        <v>39</v>
      </c>
      <c r="C242" s="10" t="s">
        <v>103</v>
      </c>
      <c r="D242" s="10" t="s">
        <v>781</v>
      </c>
      <c r="E242" s="10" t="s">
        <v>400</v>
      </c>
      <c r="F242" s="10" t="s">
        <v>401</v>
      </c>
      <c r="G242" s="10" t="s">
        <v>402</v>
      </c>
      <c r="H242" s="67">
        <v>6</v>
      </c>
      <c r="I242" s="57">
        <f t="shared" si="45"/>
        <v>18</v>
      </c>
      <c r="J242" s="57">
        <f t="shared" si="46"/>
        <v>18</v>
      </c>
      <c r="K242" s="404" t="s">
        <v>102</v>
      </c>
      <c r="L242" s="57">
        <v>1</v>
      </c>
      <c r="M242" s="57">
        <f t="shared" si="58"/>
        <v>9</v>
      </c>
      <c r="N242" s="57">
        <v>0</v>
      </c>
      <c r="O242" s="58">
        <v>9</v>
      </c>
      <c r="P242" s="27">
        <v>0</v>
      </c>
      <c r="Q242" s="90">
        <f t="shared" si="56"/>
        <v>5</v>
      </c>
      <c r="R242" s="91">
        <f t="shared" si="57"/>
        <v>5</v>
      </c>
      <c r="S242" s="392">
        <f t="shared" si="47"/>
        <v>5</v>
      </c>
      <c r="T242" s="91">
        <f t="shared" si="48"/>
        <v>5</v>
      </c>
      <c r="U242" s="90">
        <f t="shared" si="49"/>
        <v>10</v>
      </c>
      <c r="V242" s="23">
        <v>20</v>
      </c>
      <c r="W242" s="11">
        <v>1</v>
      </c>
      <c r="X242" s="11">
        <v>0</v>
      </c>
      <c r="Y242" s="12">
        <v>1</v>
      </c>
      <c r="Z242" s="27">
        <v>0</v>
      </c>
      <c r="AA242" s="23">
        <v>0</v>
      </c>
      <c r="AB242" s="11">
        <v>0</v>
      </c>
      <c r="AC242" s="11">
        <v>0</v>
      </c>
      <c r="AD242" s="12">
        <v>0</v>
      </c>
      <c r="AE242" s="30">
        <v>0</v>
      </c>
      <c r="AF242" s="63">
        <f t="shared" si="50"/>
        <v>18</v>
      </c>
      <c r="AG242" s="34">
        <f t="shared" si="51"/>
        <v>18</v>
      </c>
      <c r="AH242" s="12">
        <f t="shared" si="52"/>
        <v>0</v>
      </c>
      <c r="AI242" s="75">
        <f t="shared" si="53"/>
        <v>18</v>
      </c>
      <c r="AJ242" s="406"/>
      <c r="AK242" s="417"/>
      <c r="AL242" s="396"/>
    </row>
    <row r="243" spans="1:38" x14ac:dyDescent="0.2">
      <c r="A243" s="9" t="s">
        <v>369</v>
      </c>
      <c r="B243" s="10" t="s">
        <v>39</v>
      </c>
      <c r="C243" s="10" t="s">
        <v>103</v>
      </c>
      <c r="D243" s="10" t="s">
        <v>781</v>
      </c>
      <c r="E243" s="10" t="s">
        <v>403</v>
      </c>
      <c r="F243" s="10" t="s">
        <v>404</v>
      </c>
      <c r="G243" s="10" t="s">
        <v>405</v>
      </c>
      <c r="H243" s="67">
        <v>6</v>
      </c>
      <c r="I243" s="57">
        <f t="shared" si="45"/>
        <v>18</v>
      </c>
      <c r="J243" s="57">
        <f t="shared" si="46"/>
        <v>18</v>
      </c>
      <c r="K243" s="404" t="s">
        <v>102</v>
      </c>
      <c r="L243" s="57">
        <v>1</v>
      </c>
      <c r="M243" s="57">
        <f t="shared" si="58"/>
        <v>9</v>
      </c>
      <c r="N243" s="57">
        <v>0</v>
      </c>
      <c r="O243" s="58">
        <v>9</v>
      </c>
      <c r="P243" s="27">
        <v>0</v>
      </c>
      <c r="Q243" s="90">
        <f t="shared" si="56"/>
        <v>5</v>
      </c>
      <c r="R243" s="91">
        <f t="shared" si="57"/>
        <v>5</v>
      </c>
      <c r="S243" s="392">
        <f t="shared" si="47"/>
        <v>5</v>
      </c>
      <c r="T243" s="91">
        <f t="shared" si="48"/>
        <v>5</v>
      </c>
      <c r="U243" s="90">
        <f t="shared" si="49"/>
        <v>10</v>
      </c>
      <c r="V243" s="23">
        <v>0</v>
      </c>
      <c r="W243" s="11">
        <v>0</v>
      </c>
      <c r="X243" s="11">
        <v>0</v>
      </c>
      <c r="Y243" s="12">
        <v>0</v>
      </c>
      <c r="Z243" s="27">
        <v>0</v>
      </c>
      <c r="AA243" s="23">
        <v>20</v>
      </c>
      <c r="AB243" s="11">
        <v>1</v>
      </c>
      <c r="AC243" s="11">
        <v>0</v>
      </c>
      <c r="AD243" s="12">
        <v>1</v>
      </c>
      <c r="AE243" s="30">
        <v>0</v>
      </c>
      <c r="AF243" s="63">
        <f t="shared" si="50"/>
        <v>18</v>
      </c>
      <c r="AG243" s="34">
        <f t="shared" si="51"/>
        <v>0</v>
      </c>
      <c r="AH243" s="12">
        <f t="shared" si="52"/>
        <v>18</v>
      </c>
      <c r="AI243" s="75">
        <f t="shared" si="53"/>
        <v>18</v>
      </c>
      <c r="AJ243" s="406"/>
      <c r="AK243" s="417"/>
      <c r="AL243" s="396"/>
    </row>
    <row r="244" spans="1:38" x14ac:dyDescent="0.2">
      <c r="A244" s="9" t="s">
        <v>369</v>
      </c>
      <c r="B244" s="10" t="s">
        <v>39</v>
      </c>
      <c r="C244" s="10" t="s">
        <v>103</v>
      </c>
      <c r="D244" s="10" t="s">
        <v>781</v>
      </c>
      <c r="E244" s="10" t="s">
        <v>406</v>
      </c>
      <c r="F244" s="10" t="s">
        <v>407</v>
      </c>
      <c r="G244" s="10" t="s">
        <v>408</v>
      </c>
      <c r="H244" s="67">
        <v>6</v>
      </c>
      <c r="I244" s="57">
        <f t="shared" si="45"/>
        <v>18</v>
      </c>
      <c r="J244" s="57">
        <f t="shared" si="46"/>
        <v>18</v>
      </c>
      <c r="K244" s="404" t="s">
        <v>102</v>
      </c>
      <c r="L244" s="57">
        <v>1</v>
      </c>
      <c r="M244" s="57">
        <f t="shared" si="58"/>
        <v>9</v>
      </c>
      <c r="N244" s="57">
        <v>0</v>
      </c>
      <c r="O244" s="58">
        <v>9</v>
      </c>
      <c r="P244" s="27">
        <v>0</v>
      </c>
      <c r="Q244" s="90">
        <f t="shared" si="56"/>
        <v>5</v>
      </c>
      <c r="R244" s="91">
        <f t="shared" si="57"/>
        <v>5</v>
      </c>
      <c r="S244" s="392">
        <f t="shared" si="47"/>
        <v>5</v>
      </c>
      <c r="T244" s="91">
        <f t="shared" si="48"/>
        <v>5</v>
      </c>
      <c r="U244" s="90">
        <f t="shared" si="49"/>
        <v>10</v>
      </c>
      <c r="V244" s="23">
        <v>20</v>
      </c>
      <c r="W244" s="11">
        <v>1</v>
      </c>
      <c r="X244" s="11">
        <v>0</v>
      </c>
      <c r="Y244" s="12">
        <v>1</v>
      </c>
      <c r="Z244" s="27">
        <v>0</v>
      </c>
      <c r="AA244" s="23">
        <v>0</v>
      </c>
      <c r="AB244" s="11">
        <v>0</v>
      </c>
      <c r="AC244" s="11">
        <v>0</v>
      </c>
      <c r="AD244" s="12">
        <v>0</v>
      </c>
      <c r="AE244" s="30">
        <v>0</v>
      </c>
      <c r="AF244" s="63">
        <f t="shared" si="50"/>
        <v>18</v>
      </c>
      <c r="AG244" s="34">
        <f t="shared" si="51"/>
        <v>18</v>
      </c>
      <c r="AH244" s="12">
        <f t="shared" si="52"/>
        <v>0</v>
      </c>
      <c r="AI244" s="75">
        <f t="shared" si="53"/>
        <v>18</v>
      </c>
      <c r="AJ244" s="406"/>
      <c r="AK244" s="417"/>
      <c r="AL244" s="396"/>
    </row>
    <row r="245" spans="1:38" x14ac:dyDescent="0.2">
      <c r="A245" s="9" t="s">
        <v>369</v>
      </c>
      <c r="B245" s="10" t="s">
        <v>39</v>
      </c>
      <c r="C245" s="10" t="s">
        <v>13</v>
      </c>
      <c r="D245" s="10" t="s">
        <v>781</v>
      </c>
      <c r="E245" s="10" t="s">
        <v>34</v>
      </c>
      <c r="F245" s="10" t="s">
        <v>35</v>
      </c>
      <c r="G245" s="10" t="s">
        <v>36</v>
      </c>
      <c r="H245" s="67">
        <v>0.33333000000000002</v>
      </c>
      <c r="I245" s="57">
        <f t="shared" si="45"/>
        <v>0.2</v>
      </c>
      <c r="J245" s="57">
        <f t="shared" si="46"/>
        <v>0.2</v>
      </c>
      <c r="K245" s="404" t="s">
        <v>37</v>
      </c>
      <c r="L245" s="57">
        <v>1</v>
      </c>
      <c r="M245" s="57">
        <f>$AM$27</f>
        <v>0.05</v>
      </c>
      <c r="N245" s="57">
        <v>0</v>
      </c>
      <c r="O245" s="58">
        <v>0</v>
      </c>
      <c r="P245" s="27">
        <v>0</v>
      </c>
      <c r="Q245" s="90">
        <f t="shared" si="56"/>
        <v>0.50000500005000048</v>
      </c>
      <c r="R245" s="91">
        <f t="shared" si="57"/>
        <v>0</v>
      </c>
      <c r="S245" s="392">
        <f t="shared" si="47"/>
        <v>0.50000500005000048</v>
      </c>
      <c r="T245" s="91">
        <f t="shared" si="48"/>
        <v>0</v>
      </c>
      <c r="U245" s="90">
        <f t="shared" si="49"/>
        <v>0.50000500005000048</v>
      </c>
      <c r="V245" s="23">
        <v>0</v>
      </c>
      <c r="W245" s="11">
        <v>0</v>
      </c>
      <c r="X245" s="11">
        <v>0</v>
      </c>
      <c r="Y245" s="12">
        <v>0</v>
      </c>
      <c r="Z245" s="27">
        <v>0</v>
      </c>
      <c r="AA245" s="23">
        <v>4</v>
      </c>
      <c r="AB245" s="11">
        <v>4</v>
      </c>
      <c r="AC245" s="11">
        <v>0</v>
      </c>
      <c r="AD245" s="12">
        <v>0</v>
      </c>
      <c r="AE245" s="30">
        <v>0</v>
      </c>
      <c r="AF245" s="63">
        <f t="shared" si="50"/>
        <v>0.2</v>
      </c>
      <c r="AG245" s="34">
        <f t="shared" si="51"/>
        <v>0</v>
      </c>
      <c r="AH245" s="12">
        <f t="shared" si="52"/>
        <v>0.2</v>
      </c>
      <c r="AI245" s="75">
        <f t="shared" si="53"/>
        <v>0.2</v>
      </c>
      <c r="AJ245" s="407">
        <f>(0.5-M245)*(W245+AB245)</f>
        <v>1.8</v>
      </c>
      <c r="AK245" s="418"/>
      <c r="AL245" s="396"/>
    </row>
    <row r="246" spans="1:38" x14ac:dyDescent="0.2">
      <c r="A246" s="9" t="s">
        <v>409</v>
      </c>
      <c r="B246" s="10" t="s">
        <v>14</v>
      </c>
      <c r="C246" s="10" t="s">
        <v>48</v>
      </c>
      <c r="D246" s="10" t="s">
        <v>780</v>
      </c>
      <c r="E246" s="10" t="s">
        <v>246</v>
      </c>
      <c r="F246" s="10" t="s">
        <v>247</v>
      </c>
      <c r="G246" s="10" t="s">
        <v>248</v>
      </c>
      <c r="H246" s="67">
        <v>6</v>
      </c>
      <c r="I246" s="57">
        <f t="shared" si="45"/>
        <v>5.9240069999999996</v>
      </c>
      <c r="J246" s="57">
        <f t="shared" si="46"/>
        <v>5.9240069999999996</v>
      </c>
      <c r="K246" s="404" t="s">
        <v>249</v>
      </c>
      <c r="L246" s="57">
        <v>0.10539999999999999</v>
      </c>
      <c r="M246" s="57">
        <f>L246*13.5</f>
        <v>1.4228999999999998</v>
      </c>
      <c r="N246" s="57">
        <v>0</v>
      </c>
      <c r="O246" s="58">
        <f>L246*4.5</f>
        <v>0.47429999999999994</v>
      </c>
      <c r="P246" s="27">
        <v>0</v>
      </c>
      <c r="Q246" s="90">
        <f t="shared" si="56"/>
        <v>0.79049999999999987</v>
      </c>
      <c r="R246" s="91">
        <f t="shared" si="57"/>
        <v>0.26349999999999996</v>
      </c>
      <c r="S246" s="392">
        <f t="shared" si="47"/>
        <v>0.79049999999999987</v>
      </c>
      <c r="T246" s="91">
        <f t="shared" si="48"/>
        <v>0.26350000000000001</v>
      </c>
      <c r="U246" s="90">
        <f t="shared" si="49"/>
        <v>1.0539999999999998</v>
      </c>
      <c r="V246" s="23">
        <v>100</v>
      </c>
      <c r="W246" s="11">
        <v>2</v>
      </c>
      <c r="X246" s="11">
        <v>0</v>
      </c>
      <c r="Y246" s="12">
        <v>5</v>
      </c>
      <c r="Z246" s="27">
        <v>0</v>
      </c>
      <c r="AA246" s="23">
        <v>10</v>
      </c>
      <c r="AB246" s="11">
        <v>0.33</v>
      </c>
      <c r="AC246" s="11">
        <v>0</v>
      </c>
      <c r="AD246" s="12">
        <v>0.5</v>
      </c>
      <c r="AE246" s="30">
        <v>0</v>
      </c>
      <c r="AF246" s="63">
        <f t="shared" si="50"/>
        <v>5.9240069999999996</v>
      </c>
      <c r="AG246" s="34">
        <f t="shared" si="51"/>
        <v>5.2172999999999998</v>
      </c>
      <c r="AH246" s="12">
        <f t="shared" si="52"/>
        <v>0.70670699999999997</v>
      </c>
      <c r="AI246" s="75">
        <f t="shared" si="53"/>
        <v>5.9240069999999996</v>
      </c>
      <c r="AJ246" s="406"/>
      <c r="AK246" s="417"/>
      <c r="AL246" s="396"/>
    </row>
    <row r="247" spans="1:38" x14ac:dyDescent="0.2">
      <c r="A247" s="9" t="s">
        <v>409</v>
      </c>
      <c r="B247" s="10" t="s">
        <v>80</v>
      </c>
      <c r="C247" s="10" t="s">
        <v>48</v>
      </c>
      <c r="D247" s="10" t="s">
        <v>780</v>
      </c>
      <c r="E247" s="10" t="s">
        <v>246</v>
      </c>
      <c r="F247" s="10" t="s">
        <v>247</v>
      </c>
      <c r="G247" s="10" t="s">
        <v>248</v>
      </c>
      <c r="H247" s="67">
        <v>6</v>
      </c>
      <c r="I247" s="57">
        <f t="shared" si="45"/>
        <v>2.8505429999999996</v>
      </c>
      <c r="J247" s="57">
        <f t="shared" si="46"/>
        <v>2.850543</v>
      </c>
      <c r="K247" s="404" t="s">
        <v>249</v>
      </c>
      <c r="L247" s="57">
        <v>0.10539999999999999</v>
      </c>
      <c r="M247" s="57">
        <f>L247*13.5</f>
        <v>1.4228999999999998</v>
      </c>
      <c r="N247" s="57">
        <v>0</v>
      </c>
      <c r="O247" s="58">
        <f>L247*4.5</f>
        <v>0.47429999999999994</v>
      </c>
      <c r="P247" s="27">
        <v>0</v>
      </c>
      <c r="Q247" s="90">
        <f t="shared" si="56"/>
        <v>0.79049999999999987</v>
      </c>
      <c r="R247" s="91">
        <f t="shared" si="57"/>
        <v>0.26349999999999996</v>
      </c>
      <c r="S247" s="392">
        <f t="shared" si="47"/>
        <v>0.79049999999999987</v>
      </c>
      <c r="T247" s="91">
        <f t="shared" si="48"/>
        <v>0.26350000000000001</v>
      </c>
      <c r="U247" s="90">
        <f t="shared" si="49"/>
        <v>1.0539999999999998</v>
      </c>
      <c r="V247" s="23">
        <v>40</v>
      </c>
      <c r="W247" s="11">
        <v>1</v>
      </c>
      <c r="X247" s="11">
        <v>0</v>
      </c>
      <c r="Y247" s="12">
        <v>2</v>
      </c>
      <c r="Z247" s="27">
        <v>0</v>
      </c>
      <c r="AA247" s="23">
        <v>10</v>
      </c>
      <c r="AB247" s="11">
        <v>0.17</v>
      </c>
      <c r="AC247" s="11">
        <v>0</v>
      </c>
      <c r="AD247" s="12">
        <v>0.5</v>
      </c>
      <c r="AE247" s="30">
        <v>0</v>
      </c>
      <c r="AF247" s="63">
        <f t="shared" si="50"/>
        <v>2.8505429999999996</v>
      </c>
      <c r="AG247" s="34">
        <f t="shared" si="51"/>
        <v>2.3714999999999997</v>
      </c>
      <c r="AH247" s="12">
        <f t="shared" si="52"/>
        <v>0.479043</v>
      </c>
      <c r="AI247" s="75">
        <f t="shared" si="53"/>
        <v>2.8505429999999996</v>
      </c>
      <c r="AJ247" s="406"/>
      <c r="AK247" s="417"/>
      <c r="AL247" s="396"/>
    </row>
    <row r="248" spans="1:38" x14ac:dyDescent="0.2">
      <c r="A248" s="9" t="s">
        <v>409</v>
      </c>
      <c r="B248" s="10" t="s">
        <v>85</v>
      </c>
      <c r="C248" s="10" t="s">
        <v>48</v>
      </c>
      <c r="D248" s="10" t="s">
        <v>780</v>
      </c>
      <c r="E248" s="10" t="s">
        <v>246</v>
      </c>
      <c r="F248" s="10" t="s">
        <v>247</v>
      </c>
      <c r="G248" s="10" t="s">
        <v>248</v>
      </c>
      <c r="H248" s="67">
        <v>6</v>
      </c>
      <c r="I248" s="57">
        <f t="shared" si="45"/>
        <v>2.8505429999999996</v>
      </c>
      <c r="J248" s="57">
        <f t="shared" si="46"/>
        <v>2.850543</v>
      </c>
      <c r="K248" s="404" t="s">
        <v>249</v>
      </c>
      <c r="L248" s="57">
        <v>0.10539999999999999</v>
      </c>
      <c r="M248" s="57">
        <f>L248*13.5</f>
        <v>1.4228999999999998</v>
      </c>
      <c r="N248" s="57">
        <v>0</v>
      </c>
      <c r="O248" s="58">
        <f>L248*4.5</f>
        <v>0.47429999999999994</v>
      </c>
      <c r="P248" s="27">
        <v>0</v>
      </c>
      <c r="Q248" s="90">
        <f t="shared" si="56"/>
        <v>0.79049999999999987</v>
      </c>
      <c r="R248" s="91">
        <f t="shared" si="57"/>
        <v>0.26349999999999996</v>
      </c>
      <c r="S248" s="392">
        <f t="shared" si="47"/>
        <v>0.79049999999999987</v>
      </c>
      <c r="T248" s="91">
        <f t="shared" si="48"/>
        <v>0.26350000000000001</v>
      </c>
      <c r="U248" s="90">
        <f t="shared" si="49"/>
        <v>1.0539999999999998</v>
      </c>
      <c r="V248" s="23">
        <v>40</v>
      </c>
      <c r="W248" s="11">
        <v>1</v>
      </c>
      <c r="X248" s="11">
        <v>0</v>
      </c>
      <c r="Y248" s="12">
        <v>2</v>
      </c>
      <c r="Z248" s="27">
        <v>0</v>
      </c>
      <c r="AA248" s="23">
        <v>10</v>
      </c>
      <c r="AB248" s="11">
        <v>0.17</v>
      </c>
      <c r="AC248" s="11">
        <v>0</v>
      </c>
      <c r="AD248" s="12">
        <v>0.5</v>
      </c>
      <c r="AE248" s="30">
        <v>0</v>
      </c>
      <c r="AF248" s="63">
        <f t="shared" si="50"/>
        <v>2.8505429999999996</v>
      </c>
      <c r="AG248" s="34">
        <f t="shared" si="51"/>
        <v>2.3714999999999997</v>
      </c>
      <c r="AH248" s="12">
        <f t="shared" si="52"/>
        <v>0.479043</v>
      </c>
      <c r="AI248" s="75">
        <f t="shared" si="53"/>
        <v>2.8505429999999996</v>
      </c>
      <c r="AJ248" s="406"/>
      <c r="AK248" s="417"/>
      <c r="AL248" s="396"/>
    </row>
    <row r="249" spans="1:38" x14ac:dyDescent="0.2">
      <c r="A249" s="9" t="s">
        <v>409</v>
      </c>
      <c r="B249" s="10" t="s">
        <v>8</v>
      </c>
      <c r="C249" s="10" t="s">
        <v>48</v>
      </c>
      <c r="D249" s="10" t="s">
        <v>780</v>
      </c>
      <c r="E249" s="10" t="s">
        <v>246</v>
      </c>
      <c r="F249" s="10" t="s">
        <v>247</v>
      </c>
      <c r="G249" s="10" t="s">
        <v>248</v>
      </c>
      <c r="H249" s="67">
        <v>6</v>
      </c>
      <c r="I249" s="57">
        <f t="shared" si="45"/>
        <v>4.0268069999999998</v>
      </c>
      <c r="J249" s="57">
        <f t="shared" si="46"/>
        <v>4.0268070000000007</v>
      </c>
      <c r="K249" s="404" t="s">
        <v>249</v>
      </c>
      <c r="L249" s="57">
        <v>0.10539999999999999</v>
      </c>
      <c r="M249" s="57">
        <f>L249*13.5</f>
        <v>1.4228999999999998</v>
      </c>
      <c r="N249" s="57">
        <v>0</v>
      </c>
      <c r="O249" s="58">
        <f>L249*4.5</f>
        <v>0.47429999999999994</v>
      </c>
      <c r="P249" s="27">
        <v>0</v>
      </c>
      <c r="Q249" s="90">
        <f t="shared" si="56"/>
        <v>0.79049999999999987</v>
      </c>
      <c r="R249" s="91">
        <f t="shared" si="57"/>
        <v>0.26349999999999996</v>
      </c>
      <c r="S249" s="392">
        <f t="shared" si="47"/>
        <v>0.79049999999999987</v>
      </c>
      <c r="T249" s="91">
        <f t="shared" si="48"/>
        <v>0.26350000000000001</v>
      </c>
      <c r="U249" s="90">
        <f t="shared" si="49"/>
        <v>1.0539999999999998</v>
      </c>
      <c r="V249" s="23">
        <v>80</v>
      </c>
      <c r="W249" s="11">
        <v>1</v>
      </c>
      <c r="X249" s="11">
        <v>0</v>
      </c>
      <c r="Y249" s="12">
        <v>4</v>
      </c>
      <c r="Z249" s="27">
        <v>0</v>
      </c>
      <c r="AA249" s="23">
        <v>10</v>
      </c>
      <c r="AB249" s="11">
        <v>0.33</v>
      </c>
      <c r="AC249" s="11">
        <v>0</v>
      </c>
      <c r="AD249" s="12">
        <v>0.5</v>
      </c>
      <c r="AE249" s="30">
        <v>0</v>
      </c>
      <c r="AF249" s="63">
        <f t="shared" si="50"/>
        <v>4.0268069999999998</v>
      </c>
      <c r="AG249" s="34">
        <f t="shared" si="51"/>
        <v>3.3200999999999996</v>
      </c>
      <c r="AH249" s="12">
        <f t="shared" si="52"/>
        <v>0.70670699999999997</v>
      </c>
      <c r="AI249" s="75">
        <f t="shared" si="53"/>
        <v>4.0268069999999998</v>
      </c>
      <c r="AJ249" s="406"/>
      <c r="AK249" s="417"/>
      <c r="AL249" s="396"/>
    </row>
    <row r="250" spans="1:38" x14ac:dyDescent="0.2">
      <c r="A250" s="9" t="s">
        <v>409</v>
      </c>
      <c r="B250" s="10" t="s">
        <v>14</v>
      </c>
      <c r="C250" s="10" t="s">
        <v>13</v>
      </c>
      <c r="D250" s="10" t="s">
        <v>781</v>
      </c>
      <c r="E250" s="10" t="s">
        <v>250</v>
      </c>
      <c r="F250" s="10" t="s">
        <v>251</v>
      </c>
      <c r="G250" s="10" t="s">
        <v>252</v>
      </c>
      <c r="H250" s="67">
        <v>6</v>
      </c>
      <c r="I250" s="57">
        <f t="shared" si="45"/>
        <v>2.7</v>
      </c>
      <c r="J250" s="57">
        <f t="shared" si="46"/>
        <v>2.7</v>
      </c>
      <c r="K250" s="404" t="s">
        <v>37</v>
      </c>
      <c r="L250" s="57">
        <v>0.5</v>
      </c>
      <c r="M250" s="57">
        <f>(4.5+$AM$29)*L250</f>
        <v>4.5</v>
      </c>
      <c r="N250" s="57">
        <v>1</v>
      </c>
      <c r="O250" s="58">
        <f>9*L250</f>
        <v>4.5</v>
      </c>
      <c r="P250" s="27">
        <v>0</v>
      </c>
      <c r="Q250" s="90">
        <f t="shared" si="56"/>
        <v>2.5</v>
      </c>
      <c r="R250" s="91">
        <f t="shared" si="57"/>
        <v>2.5</v>
      </c>
      <c r="S250" s="392">
        <f t="shared" si="47"/>
        <v>2.5</v>
      </c>
      <c r="T250" s="91">
        <f t="shared" si="48"/>
        <v>2.5</v>
      </c>
      <c r="U250" s="90">
        <f t="shared" si="49"/>
        <v>5</v>
      </c>
      <c r="V250" s="23">
        <v>0</v>
      </c>
      <c r="W250" s="11">
        <v>0</v>
      </c>
      <c r="X250" s="11">
        <v>0</v>
      </c>
      <c r="Y250" s="12">
        <v>0</v>
      </c>
      <c r="Z250" s="27">
        <v>0</v>
      </c>
      <c r="AA250" s="23">
        <v>8</v>
      </c>
      <c r="AB250" s="11">
        <v>0.2</v>
      </c>
      <c r="AC250" s="11">
        <v>0</v>
      </c>
      <c r="AD250" s="12">
        <v>0.4</v>
      </c>
      <c r="AE250" s="30">
        <v>0</v>
      </c>
      <c r="AF250" s="63">
        <f t="shared" si="50"/>
        <v>2.7</v>
      </c>
      <c r="AG250" s="34">
        <f t="shared" si="51"/>
        <v>0</v>
      </c>
      <c r="AH250" s="12">
        <f t="shared" si="52"/>
        <v>2.7</v>
      </c>
      <c r="AI250" s="75">
        <f t="shared" si="53"/>
        <v>2.7</v>
      </c>
      <c r="AJ250" s="406"/>
      <c r="AK250" s="417"/>
      <c r="AL250" s="396"/>
    </row>
    <row r="251" spans="1:38" x14ac:dyDescent="0.2">
      <c r="A251" s="9" t="s">
        <v>409</v>
      </c>
      <c r="B251" s="10" t="s">
        <v>80</v>
      </c>
      <c r="C251" s="10" t="s">
        <v>13</v>
      </c>
      <c r="D251" s="10" t="s">
        <v>781</v>
      </c>
      <c r="E251" s="10" t="s">
        <v>250</v>
      </c>
      <c r="F251" s="10" t="s">
        <v>251</v>
      </c>
      <c r="G251" s="10" t="s">
        <v>252</v>
      </c>
      <c r="H251" s="67">
        <v>6</v>
      </c>
      <c r="I251" s="57">
        <f t="shared" si="45"/>
        <v>2.7</v>
      </c>
      <c r="J251" s="57">
        <f t="shared" si="46"/>
        <v>2.7</v>
      </c>
      <c r="K251" s="404" t="s">
        <v>37</v>
      </c>
      <c r="L251" s="57">
        <v>0.5</v>
      </c>
      <c r="M251" s="57">
        <f>(4.5+$AM$29)*L251</f>
        <v>4.5</v>
      </c>
      <c r="N251" s="57">
        <v>1</v>
      </c>
      <c r="O251" s="58">
        <f>9*L251</f>
        <v>4.5</v>
      </c>
      <c r="P251" s="27">
        <v>0</v>
      </c>
      <c r="Q251" s="90">
        <f t="shared" si="56"/>
        <v>2.5</v>
      </c>
      <c r="R251" s="91">
        <f t="shared" si="57"/>
        <v>2.5</v>
      </c>
      <c r="S251" s="392">
        <f t="shared" si="47"/>
        <v>2.5</v>
      </c>
      <c r="T251" s="91">
        <f t="shared" si="48"/>
        <v>2.5</v>
      </c>
      <c r="U251" s="90">
        <f t="shared" si="49"/>
        <v>5</v>
      </c>
      <c r="V251" s="23">
        <v>0</v>
      </c>
      <c r="W251" s="11">
        <v>0</v>
      </c>
      <c r="X251" s="11">
        <v>0</v>
      </c>
      <c r="Y251" s="12">
        <v>0</v>
      </c>
      <c r="Z251" s="27">
        <v>0</v>
      </c>
      <c r="AA251" s="23">
        <v>8</v>
      </c>
      <c r="AB251" s="11">
        <v>0.2</v>
      </c>
      <c r="AC251" s="11">
        <v>0</v>
      </c>
      <c r="AD251" s="12">
        <v>0.4</v>
      </c>
      <c r="AE251" s="30">
        <v>0</v>
      </c>
      <c r="AF251" s="63">
        <f t="shared" si="50"/>
        <v>2.7</v>
      </c>
      <c r="AG251" s="34">
        <f t="shared" si="51"/>
        <v>0</v>
      </c>
      <c r="AH251" s="12">
        <f t="shared" si="52"/>
        <v>2.7</v>
      </c>
      <c r="AI251" s="75">
        <f t="shared" si="53"/>
        <v>2.7</v>
      </c>
      <c r="AJ251" s="406"/>
      <c r="AK251" s="417"/>
      <c r="AL251" s="396"/>
    </row>
    <row r="252" spans="1:38" x14ac:dyDescent="0.2">
      <c r="A252" s="9" t="s">
        <v>409</v>
      </c>
      <c r="B252" s="10" t="s">
        <v>39</v>
      </c>
      <c r="C252" s="10" t="s">
        <v>13</v>
      </c>
      <c r="D252" s="10" t="s">
        <v>781</v>
      </c>
      <c r="E252" s="10" t="s">
        <v>250</v>
      </c>
      <c r="F252" s="10" t="s">
        <v>251</v>
      </c>
      <c r="G252" s="10" t="s">
        <v>252</v>
      </c>
      <c r="H252" s="67">
        <v>6</v>
      </c>
      <c r="I252" s="57">
        <f t="shared" si="45"/>
        <v>2.7</v>
      </c>
      <c r="J252" s="57">
        <f t="shared" si="46"/>
        <v>2.7</v>
      </c>
      <c r="K252" s="404" t="s">
        <v>37</v>
      </c>
      <c r="L252" s="57">
        <v>0.5</v>
      </c>
      <c r="M252" s="57">
        <f>(4.5+$AM$29)*L252</f>
        <v>4.5</v>
      </c>
      <c r="N252" s="57">
        <v>1</v>
      </c>
      <c r="O252" s="58">
        <f>9*L252</f>
        <v>4.5</v>
      </c>
      <c r="P252" s="27">
        <v>0</v>
      </c>
      <c r="Q252" s="90">
        <f t="shared" si="56"/>
        <v>2.5</v>
      </c>
      <c r="R252" s="91">
        <f t="shared" si="57"/>
        <v>2.5</v>
      </c>
      <c r="S252" s="392">
        <f t="shared" si="47"/>
        <v>2.5</v>
      </c>
      <c r="T252" s="91">
        <f t="shared" si="48"/>
        <v>2.5</v>
      </c>
      <c r="U252" s="90">
        <f t="shared" si="49"/>
        <v>5</v>
      </c>
      <c r="V252" s="23">
        <v>0</v>
      </c>
      <c r="W252" s="11">
        <v>0</v>
      </c>
      <c r="X252" s="11">
        <v>0</v>
      </c>
      <c r="Y252" s="12">
        <v>0</v>
      </c>
      <c r="Z252" s="27">
        <v>0</v>
      </c>
      <c r="AA252" s="23">
        <v>8</v>
      </c>
      <c r="AB252" s="11">
        <v>0.2</v>
      </c>
      <c r="AC252" s="11">
        <v>0</v>
      </c>
      <c r="AD252" s="12">
        <v>0.4</v>
      </c>
      <c r="AE252" s="30">
        <v>0</v>
      </c>
      <c r="AF252" s="63">
        <f t="shared" si="50"/>
        <v>2.7</v>
      </c>
      <c r="AG252" s="34">
        <f t="shared" si="51"/>
        <v>0</v>
      </c>
      <c r="AH252" s="12">
        <f t="shared" si="52"/>
        <v>2.7</v>
      </c>
      <c r="AI252" s="75">
        <f t="shared" si="53"/>
        <v>2.7</v>
      </c>
      <c r="AJ252" s="406"/>
      <c r="AK252" s="417"/>
      <c r="AL252" s="396"/>
    </row>
    <row r="253" spans="1:38" x14ac:dyDescent="0.2">
      <c r="A253" s="9" t="s">
        <v>409</v>
      </c>
      <c r="B253" s="10" t="s">
        <v>85</v>
      </c>
      <c r="C253" s="10" t="s">
        <v>13</v>
      </c>
      <c r="D253" s="10" t="s">
        <v>781</v>
      </c>
      <c r="E253" s="10" t="s">
        <v>250</v>
      </c>
      <c r="F253" s="10" t="s">
        <v>251</v>
      </c>
      <c r="G253" s="10" t="s">
        <v>252</v>
      </c>
      <c r="H253" s="67">
        <v>6</v>
      </c>
      <c r="I253" s="57">
        <f t="shared" si="45"/>
        <v>2.7</v>
      </c>
      <c r="J253" s="57">
        <f t="shared" si="46"/>
        <v>2.7</v>
      </c>
      <c r="K253" s="404" t="s">
        <v>37</v>
      </c>
      <c r="L253" s="57">
        <v>0.5</v>
      </c>
      <c r="M253" s="57">
        <f>(4.5+$AM$29)*L253</f>
        <v>4.5</v>
      </c>
      <c r="N253" s="57">
        <v>1</v>
      </c>
      <c r="O253" s="58">
        <f>9*L253</f>
        <v>4.5</v>
      </c>
      <c r="P253" s="27">
        <v>0</v>
      </c>
      <c r="Q253" s="90">
        <f t="shared" si="56"/>
        <v>2.5</v>
      </c>
      <c r="R253" s="91">
        <f t="shared" si="57"/>
        <v>2.5</v>
      </c>
      <c r="S253" s="392">
        <f t="shared" si="47"/>
        <v>2.5</v>
      </c>
      <c r="T253" s="91">
        <f t="shared" si="48"/>
        <v>2.5</v>
      </c>
      <c r="U253" s="90">
        <f t="shared" si="49"/>
        <v>5</v>
      </c>
      <c r="V253" s="23">
        <v>0</v>
      </c>
      <c r="W253" s="11">
        <v>0</v>
      </c>
      <c r="X253" s="11">
        <v>0</v>
      </c>
      <c r="Y253" s="12">
        <v>0</v>
      </c>
      <c r="Z253" s="27">
        <v>0</v>
      </c>
      <c r="AA253" s="23">
        <v>8</v>
      </c>
      <c r="AB253" s="11">
        <v>0.2</v>
      </c>
      <c r="AC253" s="11">
        <v>0</v>
      </c>
      <c r="AD253" s="12">
        <v>0.4</v>
      </c>
      <c r="AE253" s="30">
        <v>0</v>
      </c>
      <c r="AF253" s="63">
        <f t="shared" si="50"/>
        <v>2.7</v>
      </c>
      <c r="AG253" s="34">
        <f t="shared" si="51"/>
        <v>0</v>
      </c>
      <c r="AH253" s="12">
        <f t="shared" si="52"/>
        <v>2.7</v>
      </c>
      <c r="AI253" s="75">
        <f t="shared" si="53"/>
        <v>2.7</v>
      </c>
      <c r="AJ253" s="406"/>
      <c r="AK253" s="417"/>
      <c r="AL253" s="396"/>
    </row>
    <row r="254" spans="1:38" x14ac:dyDescent="0.2">
      <c r="A254" s="9" t="s">
        <v>409</v>
      </c>
      <c r="B254" s="10" t="s">
        <v>8</v>
      </c>
      <c r="C254" s="10" t="s">
        <v>13</v>
      </c>
      <c r="D254" s="10" t="s">
        <v>781</v>
      </c>
      <c r="E254" s="10" t="s">
        <v>250</v>
      </c>
      <c r="F254" s="10" t="s">
        <v>251</v>
      </c>
      <c r="G254" s="10" t="s">
        <v>252</v>
      </c>
      <c r="H254" s="67">
        <v>6</v>
      </c>
      <c r="I254" s="57">
        <f t="shared" si="45"/>
        <v>2.7</v>
      </c>
      <c r="J254" s="57">
        <f t="shared" si="46"/>
        <v>2.7</v>
      </c>
      <c r="K254" s="404" t="s">
        <v>37</v>
      </c>
      <c r="L254" s="57">
        <v>0.5</v>
      </c>
      <c r="M254" s="57">
        <f>(4.5+$AM$29)*L254</f>
        <v>4.5</v>
      </c>
      <c r="N254" s="57">
        <v>1</v>
      </c>
      <c r="O254" s="58">
        <f>9*L254</f>
        <v>4.5</v>
      </c>
      <c r="P254" s="27">
        <v>0</v>
      </c>
      <c r="Q254" s="90">
        <f t="shared" si="56"/>
        <v>2.5</v>
      </c>
      <c r="R254" s="91">
        <f t="shared" si="57"/>
        <v>2.5</v>
      </c>
      <c r="S254" s="392">
        <f t="shared" si="47"/>
        <v>2.5</v>
      </c>
      <c r="T254" s="91">
        <f t="shared" si="48"/>
        <v>2.5</v>
      </c>
      <c r="U254" s="90">
        <f t="shared" si="49"/>
        <v>5</v>
      </c>
      <c r="V254" s="23">
        <v>0</v>
      </c>
      <c r="W254" s="11">
        <v>0</v>
      </c>
      <c r="X254" s="11">
        <v>0</v>
      </c>
      <c r="Y254" s="12">
        <v>0</v>
      </c>
      <c r="Z254" s="27">
        <v>0</v>
      </c>
      <c r="AA254" s="23">
        <v>8</v>
      </c>
      <c r="AB254" s="11">
        <v>0.2</v>
      </c>
      <c r="AC254" s="11">
        <v>0</v>
      </c>
      <c r="AD254" s="12">
        <v>0.4</v>
      </c>
      <c r="AE254" s="30">
        <v>0</v>
      </c>
      <c r="AF254" s="63">
        <f t="shared" si="50"/>
        <v>2.7</v>
      </c>
      <c r="AG254" s="34">
        <f t="shared" si="51"/>
        <v>0</v>
      </c>
      <c r="AH254" s="12">
        <f t="shared" si="52"/>
        <v>2.7</v>
      </c>
      <c r="AI254" s="75">
        <f t="shared" si="53"/>
        <v>2.7</v>
      </c>
      <c r="AJ254" s="406"/>
      <c r="AK254" s="417"/>
      <c r="AL254" s="396"/>
    </row>
    <row r="255" spans="1:38" x14ac:dyDescent="0.2">
      <c r="A255" s="9" t="s">
        <v>409</v>
      </c>
      <c r="B255" s="10" t="s">
        <v>80</v>
      </c>
      <c r="C255" s="10" t="s">
        <v>23</v>
      </c>
      <c r="D255" s="10" t="s">
        <v>780</v>
      </c>
      <c r="E255" s="10" t="s">
        <v>410</v>
      </c>
      <c r="F255" s="10" t="s">
        <v>411</v>
      </c>
      <c r="G255" s="10" t="s">
        <v>412</v>
      </c>
      <c r="H255" s="67">
        <v>6</v>
      </c>
      <c r="I255" s="57">
        <f t="shared" si="45"/>
        <v>13.95</v>
      </c>
      <c r="J255" s="57">
        <f t="shared" si="46"/>
        <v>13.950000000000001</v>
      </c>
      <c r="K255" s="404" t="s">
        <v>84</v>
      </c>
      <c r="L255" s="57">
        <v>1</v>
      </c>
      <c r="M255" s="57">
        <v>15.75</v>
      </c>
      <c r="N255" s="57">
        <v>0</v>
      </c>
      <c r="O255" s="58">
        <v>2.25</v>
      </c>
      <c r="P255" s="27">
        <v>0</v>
      </c>
      <c r="Q255" s="90">
        <f t="shared" si="56"/>
        <v>8.75</v>
      </c>
      <c r="R255" s="91">
        <f t="shared" si="57"/>
        <v>1.25</v>
      </c>
      <c r="S255" s="392">
        <f t="shared" si="47"/>
        <v>8.75</v>
      </c>
      <c r="T255" s="91">
        <f t="shared" si="48"/>
        <v>1.25</v>
      </c>
      <c r="U255" s="90">
        <f t="shared" si="49"/>
        <v>10</v>
      </c>
      <c r="V255" s="23">
        <v>30</v>
      </c>
      <c r="W255" s="11">
        <v>0.6</v>
      </c>
      <c r="X255" s="11">
        <v>0</v>
      </c>
      <c r="Y255" s="12">
        <v>2</v>
      </c>
      <c r="Z255" s="27">
        <v>0</v>
      </c>
      <c r="AA255" s="23">
        <v>0</v>
      </c>
      <c r="AB255" s="11">
        <v>0</v>
      </c>
      <c r="AC255" s="11">
        <v>0</v>
      </c>
      <c r="AD255" s="12">
        <v>0</v>
      </c>
      <c r="AE255" s="30">
        <v>0</v>
      </c>
      <c r="AF255" s="63">
        <f t="shared" si="50"/>
        <v>13.95</v>
      </c>
      <c r="AG255" s="34">
        <f t="shared" si="51"/>
        <v>13.95</v>
      </c>
      <c r="AH255" s="12">
        <f t="shared" si="52"/>
        <v>0</v>
      </c>
      <c r="AI255" s="75">
        <f t="shared" si="53"/>
        <v>13.95</v>
      </c>
      <c r="AJ255" s="406"/>
      <c r="AK255" s="417"/>
      <c r="AL255" s="396"/>
    </row>
    <row r="256" spans="1:38" x14ac:dyDescent="0.2">
      <c r="A256" s="9" t="s">
        <v>409</v>
      </c>
      <c r="B256" s="10" t="s">
        <v>85</v>
      </c>
      <c r="C256" s="10" t="s">
        <v>23</v>
      </c>
      <c r="D256" s="10" t="s">
        <v>780</v>
      </c>
      <c r="E256" s="10" t="s">
        <v>410</v>
      </c>
      <c r="F256" s="10" t="s">
        <v>411</v>
      </c>
      <c r="G256" s="10" t="s">
        <v>412</v>
      </c>
      <c r="H256" s="67">
        <v>6</v>
      </c>
      <c r="I256" s="57">
        <f t="shared" si="45"/>
        <v>13.95</v>
      </c>
      <c r="J256" s="57">
        <f t="shared" si="46"/>
        <v>13.950000000000001</v>
      </c>
      <c r="K256" s="404" t="s">
        <v>84</v>
      </c>
      <c r="L256" s="57">
        <v>1</v>
      </c>
      <c r="M256" s="57">
        <v>15.75</v>
      </c>
      <c r="N256" s="57">
        <v>0</v>
      </c>
      <c r="O256" s="58">
        <v>2.25</v>
      </c>
      <c r="P256" s="27">
        <v>0</v>
      </c>
      <c r="Q256" s="90">
        <f t="shared" si="56"/>
        <v>8.75</v>
      </c>
      <c r="R256" s="91">
        <f t="shared" si="57"/>
        <v>1.25</v>
      </c>
      <c r="S256" s="392">
        <f t="shared" si="47"/>
        <v>8.75</v>
      </c>
      <c r="T256" s="91">
        <f t="shared" si="48"/>
        <v>1.25</v>
      </c>
      <c r="U256" s="90">
        <f t="shared" si="49"/>
        <v>10</v>
      </c>
      <c r="V256" s="23">
        <v>30</v>
      </c>
      <c r="W256" s="11">
        <v>0.6</v>
      </c>
      <c r="X256" s="11">
        <v>0</v>
      </c>
      <c r="Y256" s="12">
        <v>2</v>
      </c>
      <c r="Z256" s="27">
        <v>0</v>
      </c>
      <c r="AA256" s="23">
        <v>0</v>
      </c>
      <c r="AB256" s="11">
        <v>0</v>
      </c>
      <c r="AC256" s="11">
        <v>0</v>
      </c>
      <c r="AD256" s="12">
        <v>0</v>
      </c>
      <c r="AE256" s="30">
        <v>0</v>
      </c>
      <c r="AF256" s="63">
        <f t="shared" si="50"/>
        <v>13.95</v>
      </c>
      <c r="AG256" s="34">
        <f t="shared" si="51"/>
        <v>13.95</v>
      </c>
      <c r="AH256" s="12">
        <f t="shared" si="52"/>
        <v>0</v>
      </c>
      <c r="AI256" s="75">
        <f t="shared" si="53"/>
        <v>13.95</v>
      </c>
      <c r="AJ256" s="406"/>
      <c r="AK256" s="417"/>
      <c r="AL256" s="396"/>
    </row>
    <row r="257" spans="1:39" x14ac:dyDescent="0.2">
      <c r="A257" s="9" t="s">
        <v>409</v>
      </c>
      <c r="B257" s="10" t="s">
        <v>8</v>
      </c>
      <c r="C257" s="10" t="s">
        <v>23</v>
      </c>
      <c r="D257" s="10" t="s">
        <v>780</v>
      </c>
      <c r="E257" s="10" t="s">
        <v>410</v>
      </c>
      <c r="F257" s="10" t="s">
        <v>411</v>
      </c>
      <c r="G257" s="10" t="s">
        <v>412</v>
      </c>
      <c r="H257" s="67">
        <v>6</v>
      </c>
      <c r="I257" s="57">
        <f t="shared" si="45"/>
        <v>41.85</v>
      </c>
      <c r="J257" s="57">
        <f t="shared" si="46"/>
        <v>41.849999999999994</v>
      </c>
      <c r="K257" s="404" t="s">
        <v>84</v>
      </c>
      <c r="L257" s="57">
        <v>1</v>
      </c>
      <c r="M257" s="57">
        <v>15.75</v>
      </c>
      <c r="N257" s="57">
        <v>0</v>
      </c>
      <c r="O257" s="58">
        <v>2.25</v>
      </c>
      <c r="P257" s="27">
        <v>0</v>
      </c>
      <c r="Q257" s="90">
        <f t="shared" si="56"/>
        <v>8.75</v>
      </c>
      <c r="R257" s="91">
        <f t="shared" si="57"/>
        <v>1.25</v>
      </c>
      <c r="S257" s="392">
        <f t="shared" si="47"/>
        <v>8.75</v>
      </c>
      <c r="T257" s="91">
        <f t="shared" si="48"/>
        <v>1.25</v>
      </c>
      <c r="U257" s="90">
        <f t="shared" si="49"/>
        <v>10</v>
      </c>
      <c r="V257" s="23">
        <v>90</v>
      </c>
      <c r="W257" s="11">
        <v>1.8</v>
      </c>
      <c r="X257" s="11">
        <v>0</v>
      </c>
      <c r="Y257" s="12">
        <v>6</v>
      </c>
      <c r="Z257" s="27">
        <v>0</v>
      </c>
      <c r="AA257" s="23">
        <v>0</v>
      </c>
      <c r="AB257" s="11">
        <v>0</v>
      </c>
      <c r="AC257" s="11">
        <v>0</v>
      </c>
      <c r="AD257" s="12">
        <v>0</v>
      </c>
      <c r="AE257" s="30">
        <v>0</v>
      </c>
      <c r="AF257" s="63">
        <f t="shared" si="50"/>
        <v>41.85</v>
      </c>
      <c r="AG257" s="34">
        <f t="shared" si="51"/>
        <v>41.85</v>
      </c>
      <c r="AH257" s="12">
        <f t="shared" si="52"/>
        <v>0</v>
      </c>
      <c r="AI257" s="75">
        <f t="shared" si="53"/>
        <v>41.85</v>
      </c>
      <c r="AJ257" s="406"/>
      <c r="AK257" s="417"/>
      <c r="AL257" s="396"/>
    </row>
    <row r="258" spans="1:39" x14ac:dyDescent="0.2">
      <c r="A258" s="9" t="s">
        <v>409</v>
      </c>
      <c r="B258" s="10" t="s">
        <v>80</v>
      </c>
      <c r="C258" s="10" t="s">
        <v>23</v>
      </c>
      <c r="D258" s="10" t="s">
        <v>780</v>
      </c>
      <c r="E258" s="10" t="s">
        <v>413</v>
      </c>
      <c r="F258" s="10" t="s">
        <v>414</v>
      </c>
      <c r="G258" s="10" t="s">
        <v>415</v>
      </c>
      <c r="H258" s="67">
        <v>6</v>
      </c>
      <c r="I258" s="57">
        <f t="shared" si="45"/>
        <v>13.95</v>
      </c>
      <c r="J258" s="57">
        <f t="shared" si="46"/>
        <v>13.950000000000001</v>
      </c>
      <c r="K258" s="404" t="s">
        <v>84</v>
      </c>
      <c r="L258" s="57">
        <v>1</v>
      </c>
      <c r="M258" s="57">
        <v>15.75</v>
      </c>
      <c r="N258" s="57">
        <v>0</v>
      </c>
      <c r="O258" s="58">
        <v>2.25</v>
      </c>
      <c r="P258" s="27">
        <v>0</v>
      </c>
      <c r="Q258" s="90">
        <f t="shared" si="56"/>
        <v>8.75</v>
      </c>
      <c r="R258" s="91">
        <f t="shared" si="57"/>
        <v>1.25</v>
      </c>
      <c r="S258" s="392">
        <f t="shared" si="47"/>
        <v>8.75</v>
      </c>
      <c r="T258" s="91">
        <f t="shared" si="48"/>
        <v>1.25</v>
      </c>
      <c r="U258" s="90">
        <f t="shared" si="49"/>
        <v>10</v>
      </c>
      <c r="V258" s="23">
        <v>30</v>
      </c>
      <c r="W258" s="11">
        <v>0.6</v>
      </c>
      <c r="X258" s="11">
        <v>0</v>
      </c>
      <c r="Y258" s="12">
        <v>2</v>
      </c>
      <c r="Z258" s="27">
        <v>0</v>
      </c>
      <c r="AA258" s="23">
        <v>0</v>
      </c>
      <c r="AB258" s="11">
        <v>0</v>
      </c>
      <c r="AC258" s="11">
        <v>0</v>
      </c>
      <c r="AD258" s="12">
        <v>0</v>
      </c>
      <c r="AE258" s="30">
        <v>0</v>
      </c>
      <c r="AF258" s="63">
        <f t="shared" si="50"/>
        <v>13.95</v>
      </c>
      <c r="AG258" s="34">
        <f t="shared" si="51"/>
        <v>13.95</v>
      </c>
      <c r="AH258" s="12">
        <f t="shared" si="52"/>
        <v>0</v>
      </c>
      <c r="AI258" s="75">
        <f t="shared" si="53"/>
        <v>13.95</v>
      </c>
      <c r="AJ258" s="406"/>
      <c r="AK258" s="417"/>
      <c r="AL258" s="396"/>
    </row>
    <row r="259" spans="1:39" x14ac:dyDescent="0.2">
      <c r="A259" s="9" t="s">
        <v>409</v>
      </c>
      <c r="B259" s="10" t="s">
        <v>85</v>
      </c>
      <c r="C259" s="10" t="s">
        <v>23</v>
      </c>
      <c r="D259" s="10" t="s">
        <v>780</v>
      </c>
      <c r="E259" s="10" t="s">
        <v>413</v>
      </c>
      <c r="F259" s="10" t="s">
        <v>414</v>
      </c>
      <c r="G259" s="10" t="s">
        <v>415</v>
      </c>
      <c r="H259" s="67">
        <v>6</v>
      </c>
      <c r="I259" s="57">
        <f t="shared" ref="I259:I322" si="59">AI259</f>
        <v>13.95</v>
      </c>
      <c r="J259" s="57">
        <f t="shared" ref="J259:J322" si="60">(((W259+AB259)*S259+(Y259+AD259)*T259)*H259/10)*3</f>
        <v>13.950000000000001</v>
      </c>
      <c r="K259" s="404" t="s">
        <v>84</v>
      </c>
      <c r="L259" s="57">
        <v>1</v>
      </c>
      <c r="M259" s="57">
        <v>15.75</v>
      </c>
      <c r="N259" s="57">
        <v>0</v>
      </c>
      <c r="O259" s="58">
        <v>2.25</v>
      </c>
      <c r="P259" s="27">
        <v>0</v>
      </c>
      <c r="Q259" s="90">
        <f t="shared" si="56"/>
        <v>8.75</v>
      </c>
      <c r="R259" s="91">
        <f t="shared" si="57"/>
        <v>1.25</v>
      </c>
      <c r="S259" s="392">
        <f t="shared" ref="S259:S322" si="61">M259/H259*10/3</f>
        <v>8.75</v>
      </c>
      <c r="T259" s="91">
        <f t="shared" ref="T259:T322" si="62">O259/H259*10/3</f>
        <v>1.25</v>
      </c>
      <c r="U259" s="90">
        <f t="shared" ref="U259:U322" si="63">S259+T259</f>
        <v>10</v>
      </c>
      <c r="V259" s="23">
        <v>30</v>
      </c>
      <c r="W259" s="11">
        <v>0.6</v>
      </c>
      <c r="X259" s="11">
        <v>0</v>
      </c>
      <c r="Y259" s="12">
        <v>2</v>
      </c>
      <c r="Z259" s="27">
        <v>0</v>
      </c>
      <c r="AA259" s="23">
        <v>0</v>
      </c>
      <c r="AB259" s="11">
        <v>0</v>
      </c>
      <c r="AC259" s="11">
        <v>0</v>
      </c>
      <c r="AD259" s="12">
        <v>0</v>
      </c>
      <c r="AE259" s="30">
        <v>0</v>
      </c>
      <c r="AF259" s="63">
        <f t="shared" ref="AF259:AF322" si="64">M259*(W259+AB259)+O259*(Y259+AD259)</f>
        <v>13.95</v>
      </c>
      <c r="AG259" s="34">
        <f t="shared" ref="AG259:AG322" si="65">M259*W259+O259*Y259</f>
        <v>13.95</v>
      </c>
      <c r="AH259" s="12">
        <f t="shared" ref="AH259:AH322" si="66">M259*AB259+O259*AD259</f>
        <v>0</v>
      </c>
      <c r="AI259" s="75">
        <f t="shared" ref="AI259:AI322" si="67">AF259</f>
        <v>13.95</v>
      </c>
      <c r="AJ259" s="406"/>
      <c r="AK259" s="417"/>
      <c r="AL259" s="396"/>
    </row>
    <row r="260" spans="1:39" x14ac:dyDescent="0.2">
      <c r="A260" s="9" t="s">
        <v>409</v>
      </c>
      <c r="B260" s="10" t="s">
        <v>8</v>
      </c>
      <c r="C260" s="10" t="s">
        <v>23</v>
      </c>
      <c r="D260" s="10" t="s">
        <v>780</v>
      </c>
      <c r="E260" s="10" t="s">
        <v>413</v>
      </c>
      <c r="F260" s="10" t="s">
        <v>414</v>
      </c>
      <c r="G260" s="10" t="s">
        <v>415</v>
      </c>
      <c r="H260" s="67">
        <v>6</v>
      </c>
      <c r="I260" s="57">
        <f t="shared" si="59"/>
        <v>37.35</v>
      </c>
      <c r="J260" s="57">
        <f t="shared" si="60"/>
        <v>37.349999999999994</v>
      </c>
      <c r="K260" s="404" t="s">
        <v>84</v>
      </c>
      <c r="L260" s="57">
        <v>1</v>
      </c>
      <c r="M260" s="57">
        <v>15.75</v>
      </c>
      <c r="N260" s="57">
        <v>0</v>
      </c>
      <c r="O260" s="58">
        <v>2.25</v>
      </c>
      <c r="P260" s="27">
        <v>0</v>
      </c>
      <c r="Q260" s="90">
        <f t="shared" si="56"/>
        <v>8.75</v>
      </c>
      <c r="R260" s="91">
        <f t="shared" si="57"/>
        <v>1.25</v>
      </c>
      <c r="S260" s="392">
        <f t="shared" si="61"/>
        <v>8.75</v>
      </c>
      <c r="T260" s="91">
        <f t="shared" si="62"/>
        <v>1.25</v>
      </c>
      <c r="U260" s="90">
        <f t="shared" si="63"/>
        <v>10</v>
      </c>
      <c r="V260" s="23">
        <v>60</v>
      </c>
      <c r="W260" s="11">
        <v>1.8</v>
      </c>
      <c r="X260" s="11">
        <v>0</v>
      </c>
      <c r="Y260" s="12">
        <v>4</v>
      </c>
      <c r="Z260" s="27">
        <v>0</v>
      </c>
      <c r="AA260" s="23">
        <v>0</v>
      </c>
      <c r="AB260" s="11">
        <v>0</v>
      </c>
      <c r="AC260" s="11">
        <v>0</v>
      </c>
      <c r="AD260" s="12">
        <v>0</v>
      </c>
      <c r="AE260" s="30">
        <v>0</v>
      </c>
      <c r="AF260" s="63">
        <f t="shared" si="64"/>
        <v>37.35</v>
      </c>
      <c r="AG260" s="34">
        <f t="shared" si="65"/>
        <v>37.35</v>
      </c>
      <c r="AH260" s="12">
        <f t="shared" si="66"/>
        <v>0</v>
      </c>
      <c r="AI260" s="75">
        <f t="shared" si="67"/>
        <v>37.35</v>
      </c>
      <c r="AJ260" s="406"/>
      <c r="AK260" s="417"/>
      <c r="AL260" s="396"/>
    </row>
    <row r="261" spans="1:39" x14ac:dyDescent="0.2">
      <c r="A261" s="9" t="s">
        <v>409</v>
      </c>
      <c r="B261" s="10" t="s">
        <v>8</v>
      </c>
      <c r="C261" s="10" t="s">
        <v>43</v>
      </c>
      <c r="D261" s="10" t="s">
        <v>780</v>
      </c>
      <c r="E261" s="10" t="s">
        <v>416</v>
      </c>
      <c r="F261" s="10" t="s">
        <v>417</v>
      </c>
      <c r="G261" s="10" t="s">
        <v>418</v>
      </c>
      <c r="H261" s="67">
        <v>6</v>
      </c>
      <c r="I261" s="57">
        <f t="shared" si="59"/>
        <v>47.25</v>
      </c>
      <c r="J261" s="57">
        <f t="shared" si="60"/>
        <v>47.25</v>
      </c>
      <c r="K261" s="404" t="s">
        <v>18</v>
      </c>
      <c r="L261" s="57">
        <v>1</v>
      </c>
      <c r="M261" s="57">
        <v>15.75</v>
      </c>
      <c r="N261" s="57">
        <v>0</v>
      </c>
      <c r="O261" s="58">
        <v>2.25</v>
      </c>
      <c r="P261" s="27">
        <v>0</v>
      </c>
      <c r="Q261" s="90">
        <f t="shared" si="56"/>
        <v>8.75</v>
      </c>
      <c r="R261" s="91">
        <f t="shared" si="57"/>
        <v>1.25</v>
      </c>
      <c r="S261" s="392">
        <f t="shared" si="61"/>
        <v>8.75</v>
      </c>
      <c r="T261" s="91">
        <f t="shared" si="62"/>
        <v>1.25</v>
      </c>
      <c r="U261" s="90">
        <f t="shared" si="63"/>
        <v>10</v>
      </c>
      <c r="V261" s="23">
        <v>0</v>
      </c>
      <c r="W261" s="11">
        <v>0</v>
      </c>
      <c r="X261" s="11">
        <v>0</v>
      </c>
      <c r="Y261" s="12">
        <v>0</v>
      </c>
      <c r="Z261" s="27">
        <v>0</v>
      </c>
      <c r="AA261" s="23">
        <v>105</v>
      </c>
      <c r="AB261" s="11">
        <v>2</v>
      </c>
      <c r="AC261" s="11">
        <v>0</v>
      </c>
      <c r="AD261" s="12">
        <v>7</v>
      </c>
      <c r="AE261" s="30">
        <v>0</v>
      </c>
      <c r="AF261" s="63">
        <f t="shared" si="64"/>
        <v>47.25</v>
      </c>
      <c r="AG261" s="34">
        <f t="shared" si="65"/>
        <v>0</v>
      </c>
      <c r="AH261" s="12">
        <f t="shared" si="66"/>
        <v>47.25</v>
      </c>
      <c r="AI261" s="75">
        <f t="shared" si="67"/>
        <v>47.25</v>
      </c>
      <c r="AJ261" s="406"/>
      <c r="AK261" s="417"/>
      <c r="AL261" s="396"/>
    </row>
    <row r="262" spans="1:39" x14ac:dyDescent="0.2">
      <c r="A262" s="9" t="s">
        <v>409</v>
      </c>
      <c r="B262" s="10" t="s">
        <v>8</v>
      </c>
      <c r="C262" s="10" t="s">
        <v>43</v>
      </c>
      <c r="D262" s="10" t="s">
        <v>780</v>
      </c>
      <c r="E262" s="10" t="s">
        <v>419</v>
      </c>
      <c r="F262" s="10" t="s">
        <v>420</v>
      </c>
      <c r="G262" s="10" t="s">
        <v>421</v>
      </c>
      <c r="H262" s="67">
        <v>6</v>
      </c>
      <c r="I262" s="57">
        <f t="shared" si="59"/>
        <v>47.25</v>
      </c>
      <c r="J262" s="57">
        <f t="shared" si="60"/>
        <v>47.25</v>
      </c>
      <c r="K262" s="404" t="s">
        <v>18</v>
      </c>
      <c r="L262" s="57">
        <v>1</v>
      </c>
      <c r="M262" s="57">
        <v>15.75</v>
      </c>
      <c r="N262" s="57">
        <v>0</v>
      </c>
      <c r="O262" s="58">
        <v>2.25</v>
      </c>
      <c r="P262" s="27">
        <v>0</v>
      </c>
      <c r="Q262" s="90">
        <f t="shared" si="56"/>
        <v>8.75</v>
      </c>
      <c r="R262" s="91">
        <f t="shared" si="57"/>
        <v>1.25</v>
      </c>
      <c r="S262" s="392">
        <f t="shared" si="61"/>
        <v>8.75</v>
      </c>
      <c r="T262" s="91">
        <f t="shared" si="62"/>
        <v>1.25</v>
      </c>
      <c r="U262" s="90">
        <f t="shared" si="63"/>
        <v>10</v>
      </c>
      <c r="V262" s="23">
        <v>0</v>
      </c>
      <c r="W262" s="11">
        <v>0</v>
      </c>
      <c r="X262" s="11">
        <v>0</v>
      </c>
      <c r="Y262" s="12">
        <v>0</v>
      </c>
      <c r="Z262" s="27">
        <v>0</v>
      </c>
      <c r="AA262" s="23">
        <v>105</v>
      </c>
      <c r="AB262" s="11">
        <v>2</v>
      </c>
      <c r="AC262" s="11">
        <v>0</v>
      </c>
      <c r="AD262" s="12">
        <v>7</v>
      </c>
      <c r="AE262" s="30">
        <v>0</v>
      </c>
      <c r="AF262" s="63">
        <f t="shared" si="64"/>
        <v>47.25</v>
      </c>
      <c r="AG262" s="34">
        <f t="shared" si="65"/>
        <v>0</v>
      </c>
      <c r="AH262" s="12">
        <f t="shared" si="66"/>
        <v>47.25</v>
      </c>
      <c r="AI262" s="75">
        <f t="shared" si="67"/>
        <v>47.25</v>
      </c>
      <c r="AJ262" s="406"/>
      <c r="AK262" s="417"/>
      <c r="AL262" s="396"/>
    </row>
    <row r="263" spans="1:39" x14ac:dyDescent="0.2">
      <c r="A263" s="9" t="s">
        <v>409</v>
      </c>
      <c r="B263" s="10" t="s">
        <v>8</v>
      </c>
      <c r="C263" s="10" t="s">
        <v>13</v>
      </c>
      <c r="D263" s="10" t="s">
        <v>755</v>
      </c>
      <c r="E263" s="10" t="s">
        <v>9</v>
      </c>
      <c r="F263" s="10" t="s">
        <v>10</v>
      </c>
      <c r="G263" s="10" t="s">
        <v>11</v>
      </c>
      <c r="H263" s="67">
        <v>1</v>
      </c>
      <c r="I263" s="57">
        <f t="shared" si="59"/>
        <v>4.8600000000000003</v>
      </c>
      <c r="J263" s="57">
        <f t="shared" si="60"/>
        <v>4.8599999999999994</v>
      </c>
      <c r="K263" s="404" t="s">
        <v>12</v>
      </c>
      <c r="L263" s="57">
        <v>1</v>
      </c>
      <c r="M263" s="57">
        <f>$AM$26</f>
        <v>0.54</v>
      </c>
      <c r="N263" s="57">
        <v>0</v>
      </c>
      <c r="O263" s="58">
        <v>0</v>
      </c>
      <c r="P263" s="27">
        <v>0</v>
      </c>
      <c r="Q263" s="90">
        <f t="shared" si="56"/>
        <v>1.8</v>
      </c>
      <c r="R263" s="91">
        <f t="shared" si="57"/>
        <v>0</v>
      </c>
      <c r="S263" s="392">
        <f t="shared" si="61"/>
        <v>1.8</v>
      </c>
      <c r="T263" s="91">
        <f t="shared" si="62"/>
        <v>0</v>
      </c>
      <c r="U263" s="90">
        <f t="shared" si="63"/>
        <v>1.8</v>
      </c>
      <c r="V263" s="23">
        <v>4</v>
      </c>
      <c r="W263" s="11">
        <f>V263</f>
        <v>4</v>
      </c>
      <c r="X263" s="11">
        <v>0</v>
      </c>
      <c r="Y263" s="12">
        <v>0</v>
      </c>
      <c r="Z263" s="27">
        <v>0</v>
      </c>
      <c r="AA263" s="23">
        <v>5</v>
      </c>
      <c r="AB263" s="11">
        <f>AA263</f>
        <v>5</v>
      </c>
      <c r="AC263" s="11">
        <v>0</v>
      </c>
      <c r="AD263" s="12">
        <v>0</v>
      </c>
      <c r="AE263" s="30">
        <v>0</v>
      </c>
      <c r="AF263" s="63">
        <f t="shared" si="64"/>
        <v>4.8600000000000003</v>
      </c>
      <c r="AG263" s="34">
        <f t="shared" si="65"/>
        <v>2.16</v>
      </c>
      <c r="AH263" s="12">
        <f t="shared" si="66"/>
        <v>2.7</v>
      </c>
      <c r="AI263" s="75">
        <f t="shared" si="67"/>
        <v>4.8600000000000003</v>
      </c>
      <c r="AJ263" s="407">
        <f>(3-M263)*(W263+AB263)</f>
        <v>22.14</v>
      </c>
      <c r="AK263" s="418"/>
      <c r="AL263" s="396"/>
    </row>
    <row r="264" spans="1:39" x14ac:dyDescent="0.2">
      <c r="A264" s="9" t="s">
        <v>409</v>
      </c>
      <c r="B264" s="10" t="s">
        <v>14</v>
      </c>
      <c r="C264" s="10" t="s">
        <v>23</v>
      </c>
      <c r="D264" s="10" t="s">
        <v>780</v>
      </c>
      <c r="E264" s="10" t="s">
        <v>312</v>
      </c>
      <c r="F264" s="10" t="s">
        <v>313</v>
      </c>
      <c r="G264" s="10" t="s">
        <v>314</v>
      </c>
      <c r="H264" s="67">
        <v>6</v>
      </c>
      <c r="I264" s="57">
        <f t="shared" si="59"/>
        <v>12.600000000000001</v>
      </c>
      <c r="J264" s="57">
        <f t="shared" si="60"/>
        <v>12.600000000000001</v>
      </c>
      <c r="K264" s="404" t="s">
        <v>18</v>
      </c>
      <c r="L264" s="57">
        <v>0.2</v>
      </c>
      <c r="M264" s="57">
        <f>13.5*L264</f>
        <v>2.7</v>
      </c>
      <c r="N264" s="57">
        <v>0</v>
      </c>
      <c r="O264" s="58">
        <f>4.5*L264</f>
        <v>0.9</v>
      </c>
      <c r="P264" s="27">
        <v>0</v>
      </c>
      <c r="Q264" s="90">
        <f t="shared" si="56"/>
        <v>1.5</v>
      </c>
      <c r="R264" s="91">
        <f t="shared" si="57"/>
        <v>0.5</v>
      </c>
      <c r="S264" s="392">
        <f t="shared" si="61"/>
        <v>1.5</v>
      </c>
      <c r="T264" s="91">
        <f t="shared" si="62"/>
        <v>0.5</v>
      </c>
      <c r="U264" s="90">
        <f t="shared" si="63"/>
        <v>2</v>
      </c>
      <c r="V264" s="23">
        <v>120</v>
      </c>
      <c r="W264" s="11">
        <v>2</v>
      </c>
      <c r="X264" s="11">
        <v>0</v>
      </c>
      <c r="Y264" s="12">
        <v>8</v>
      </c>
      <c r="Z264" s="27">
        <v>0</v>
      </c>
      <c r="AA264" s="23">
        <v>0</v>
      </c>
      <c r="AB264" s="11">
        <v>0</v>
      </c>
      <c r="AC264" s="11">
        <v>0</v>
      </c>
      <c r="AD264" s="12">
        <v>0</v>
      </c>
      <c r="AE264" s="30">
        <v>0</v>
      </c>
      <c r="AF264" s="63">
        <f t="shared" si="64"/>
        <v>12.600000000000001</v>
      </c>
      <c r="AG264" s="34">
        <f t="shared" si="65"/>
        <v>12.600000000000001</v>
      </c>
      <c r="AH264" s="12">
        <f t="shared" si="66"/>
        <v>0</v>
      </c>
      <c r="AI264" s="75">
        <f t="shared" si="67"/>
        <v>12.600000000000001</v>
      </c>
      <c r="AJ264" s="406"/>
      <c r="AK264" s="417"/>
      <c r="AL264" s="396"/>
    </row>
    <row r="265" spans="1:39" x14ac:dyDescent="0.2">
      <c r="A265" s="9" t="s">
        <v>409</v>
      </c>
      <c r="B265" s="10" t="s">
        <v>8</v>
      </c>
      <c r="C265" s="10" t="s">
        <v>103</v>
      </c>
      <c r="D265" s="10" t="s">
        <v>781</v>
      </c>
      <c r="E265" s="10" t="s">
        <v>422</v>
      </c>
      <c r="F265" s="10" t="s">
        <v>423</v>
      </c>
      <c r="G265" s="10" t="s">
        <v>424</v>
      </c>
      <c r="H265" s="67">
        <v>6</v>
      </c>
      <c r="I265" s="57">
        <f t="shared" si="59"/>
        <v>20.25</v>
      </c>
      <c r="J265" s="57">
        <f t="shared" si="60"/>
        <v>20.25</v>
      </c>
      <c r="K265" s="404" t="s">
        <v>102</v>
      </c>
      <c r="L265" s="57">
        <v>1</v>
      </c>
      <c r="M265" s="57">
        <f>(11.25+$AM$29)*L265</f>
        <v>15.75</v>
      </c>
      <c r="N265" s="57">
        <v>0</v>
      </c>
      <c r="O265" s="58">
        <v>2.25</v>
      </c>
      <c r="P265" s="27">
        <v>0</v>
      </c>
      <c r="Q265" s="90">
        <f t="shared" si="56"/>
        <v>8.75</v>
      </c>
      <c r="R265" s="91">
        <f t="shared" si="57"/>
        <v>1.25</v>
      </c>
      <c r="S265" s="392">
        <f t="shared" si="61"/>
        <v>8.75</v>
      </c>
      <c r="T265" s="91">
        <f t="shared" si="62"/>
        <v>1.25</v>
      </c>
      <c r="U265" s="90">
        <f t="shared" si="63"/>
        <v>10</v>
      </c>
      <c r="V265" s="23">
        <v>40</v>
      </c>
      <c r="W265" s="11">
        <v>1</v>
      </c>
      <c r="X265" s="11">
        <v>0</v>
      </c>
      <c r="Y265" s="12">
        <v>2</v>
      </c>
      <c r="Z265" s="27">
        <v>0</v>
      </c>
      <c r="AA265" s="23">
        <v>0</v>
      </c>
      <c r="AB265" s="11">
        <v>0</v>
      </c>
      <c r="AC265" s="11">
        <v>0</v>
      </c>
      <c r="AD265" s="12">
        <v>0</v>
      </c>
      <c r="AE265" s="30">
        <v>0</v>
      </c>
      <c r="AF265" s="63">
        <f t="shared" si="64"/>
        <v>20.25</v>
      </c>
      <c r="AG265" s="34">
        <f t="shared" si="65"/>
        <v>20.25</v>
      </c>
      <c r="AH265" s="12">
        <f t="shared" si="66"/>
        <v>0</v>
      </c>
      <c r="AI265" s="75">
        <f t="shared" si="67"/>
        <v>20.25</v>
      </c>
      <c r="AJ265" s="406"/>
      <c r="AK265" s="417"/>
      <c r="AL265" s="396"/>
    </row>
    <row r="266" spans="1:39" x14ac:dyDescent="0.2">
      <c r="A266" s="9" t="s">
        <v>409</v>
      </c>
      <c r="B266" s="10" t="s">
        <v>29</v>
      </c>
      <c r="C266" s="10" t="s">
        <v>13</v>
      </c>
      <c r="D266" s="10" t="s">
        <v>781</v>
      </c>
      <c r="E266" s="10" t="s">
        <v>30</v>
      </c>
      <c r="F266" s="10" t="s">
        <v>31</v>
      </c>
      <c r="G266" s="10" t="s">
        <v>32</v>
      </c>
      <c r="H266" s="67">
        <v>6</v>
      </c>
      <c r="I266" s="57">
        <f t="shared" si="59"/>
        <v>2.3120000000000003</v>
      </c>
      <c r="J266" s="57">
        <f t="shared" si="60"/>
        <v>2.3120000000000003</v>
      </c>
      <c r="K266" s="404" t="s">
        <v>33</v>
      </c>
      <c r="L266" s="57">
        <v>6.8000000000000005E-2</v>
      </c>
      <c r="M266" s="57">
        <f>34*L266</f>
        <v>2.3120000000000003</v>
      </c>
      <c r="N266" s="57">
        <v>0</v>
      </c>
      <c r="O266" s="58">
        <v>0</v>
      </c>
      <c r="P266" s="27">
        <v>0</v>
      </c>
      <c r="Q266" s="90">
        <f t="shared" si="56"/>
        <v>1.2844444444444447</v>
      </c>
      <c r="R266" s="91">
        <f t="shared" si="57"/>
        <v>0</v>
      </c>
      <c r="S266" s="392">
        <f t="shared" si="61"/>
        <v>1.2844444444444445</v>
      </c>
      <c r="T266" s="91">
        <f t="shared" si="62"/>
        <v>0</v>
      </c>
      <c r="U266" s="90">
        <f t="shared" si="63"/>
        <v>1.2844444444444445</v>
      </c>
      <c r="V266" s="23">
        <v>0</v>
      </c>
      <c r="W266" s="11">
        <v>0</v>
      </c>
      <c r="X266" s="11">
        <v>0</v>
      </c>
      <c r="Y266" s="12">
        <v>0</v>
      </c>
      <c r="Z266" s="27">
        <v>0</v>
      </c>
      <c r="AA266" s="23">
        <v>30</v>
      </c>
      <c r="AB266" s="11">
        <v>1</v>
      </c>
      <c r="AC266" s="11">
        <v>0</v>
      </c>
      <c r="AD266" s="12">
        <v>0</v>
      </c>
      <c r="AE266" s="30">
        <v>0</v>
      </c>
      <c r="AF266" s="63">
        <f t="shared" si="64"/>
        <v>2.3120000000000003</v>
      </c>
      <c r="AG266" s="34">
        <f t="shared" si="65"/>
        <v>0</v>
      </c>
      <c r="AH266" s="12">
        <f t="shared" si="66"/>
        <v>2.3120000000000003</v>
      </c>
      <c r="AI266" s="75">
        <f t="shared" si="67"/>
        <v>2.3120000000000003</v>
      </c>
      <c r="AJ266" s="406"/>
      <c r="AK266" s="417"/>
      <c r="AL266" s="396"/>
    </row>
    <row r="267" spans="1:39" x14ac:dyDescent="0.2">
      <c r="A267" s="9" t="s">
        <v>409</v>
      </c>
      <c r="B267" s="10" t="s">
        <v>29</v>
      </c>
      <c r="C267" s="10" t="s">
        <v>13</v>
      </c>
      <c r="D267" s="10" t="s">
        <v>781</v>
      </c>
      <c r="E267" s="10" t="s">
        <v>30</v>
      </c>
      <c r="F267" s="10" t="s">
        <v>31</v>
      </c>
      <c r="G267" s="10" t="s">
        <v>32</v>
      </c>
      <c r="H267" s="67">
        <v>6</v>
      </c>
      <c r="I267" s="57">
        <f t="shared" si="59"/>
        <v>1</v>
      </c>
      <c r="J267" s="57">
        <f t="shared" si="60"/>
        <v>1</v>
      </c>
      <c r="K267" s="404" t="s">
        <v>33</v>
      </c>
      <c r="L267" s="57">
        <v>6.25E-2</v>
      </c>
      <c r="M267" s="57">
        <v>0</v>
      </c>
      <c r="N267" s="57"/>
      <c r="O267" s="58">
        <v>1</v>
      </c>
      <c r="P267" s="27"/>
      <c r="Q267" s="90">
        <f t="shared" si="56"/>
        <v>0</v>
      </c>
      <c r="R267" s="91">
        <f t="shared" si="57"/>
        <v>0.55555555555555558</v>
      </c>
      <c r="S267" s="392">
        <f t="shared" si="61"/>
        <v>0</v>
      </c>
      <c r="T267" s="91">
        <f t="shared" si="62"/>
        <v>0.55555555555555547</v>
      </c>
      <c r="U267" s="90">
        <f t="shared" si="63"/>
        <v>0.55555555555555547</v>
      </c>
      <c r="V267" s="23">
        <v>0</v>
      </c>
      <c r="W267" s="11">
        <v>0</v>
      </c>
      <c r="X267" s="11">
        <v>0</v>
      </c>
      <c r="Y267" s="12">
        <v>0</v>
      </c>
      <c r="Z267" s="27"/>
      <c r="AA267" s="23">
        <v>30</v>
      </c>
      <c r="AB267" s="11">
        <v>0</v>
      </c>
      <c r="AC267" s="11"/>
      <c r="AD267" s="12">
        <v>1</v>
      </c>
      <c r="AE267" s="30">
        <v>0</v>
      </c>
      <c r="AF267" s="63">
        <f t="shared" si="64"/>
        <v>1</v>
      </c>
      <c r="AG267" s="34">
        <f t="shared" si="65"/>
        <v>0</v>
      </c>
      <c r="AH267" s="12">
        <f t="shared" si="66"/>
        <v>1</v>
      </c>
      <c r="AI267" s="75">
        <f t="shared" si="67"/>
        <v>1</v>
      </c>
      <c r="AJ267" s="406"/>
      <c r="AK267" s="417"/>
      <c r="AL267" s="396"/>
    </row>
    <row r="268" spans="1:39" x14ac:dyDescent="0.2">
      <c r="A268" s="9" t="s">
        <v>409</v>
      </c>
      <c r="B268" s="10" t="s">
        <v>8</v>
      </c>
      <c r="C268" s="10" t="s">
        <v>13</v>
      </c>
      <c r="D268" s="10" t="s">
        <v>781</v>
      </c>
      <c r="E268" s="10" t="s">
        <v>34</v>
      </c>
      <c r="F268" s="10" t="s">
        <v>35</v>
      </c>
      <c r="G268" s="10" t="s">
        <v>36</v>
      </c>
      <c r="H268" s="67">
        <v>0.33333000000000002</v>
      </c>
      <c r="I268" s="57">
        <f t="shared" si="59"/>
        <v>0.30000000000000004</v>
      </c>
      <c r="J268" s="57">
        <f t="shared" si="60"/>
        <v>0.30000000000000004</v>
      </c>
      <c r="K268" s="404" t="s">
        <v>37</v>
      </c>
      <c r="L268" s="57">
        <v>1</v>
      </c>
      <c r="M268" s="57">
        <f>$AM$27</f>
        <v>0.05</v>
      </c>
      <c r="N268" s="57">
        <v>0</v>
      </c>
      <c r="O268" s="58">
        <v>0</v>
      </c>
      <c r="P268" s="27">
        <v>0</v>
      </c>
      <c r="Q268" s="90">
        <f t="shared" si="56"/>
        <v>0.50000500005000048</v>
      </c>
      <c r="R268" s="91">
        <f t="shared" si="57"/>
        <v>0</v>
      </c>
      <c r="S268" s="392">
        <f t="shared" si="61"/>
        <v>0.50000500005000048</v>
      </c>
      <c r="T268" s="91">
        <f t="shared" si="62"/>
        <v>0</v>
      </c>
      <c r="U268" s="90">
        <f t="shared" si="63"/>
        <v>0.50000500005000048</v>
      </c>
      <c r="V268" s="23">
        <v>0</v>
      </c>
      <c r="W268" s="11">
        <v>0</v>
      </c>
      <c r="X268" s="11">
        <v>0</v>
      </c>
      <c r="Y268" s="12">
        <v>0</v>
      </c>
      <c r="Z268" s="27">
        <v>0</v>
      </c>
      <c r="AA268" s="23">
        <v>6</v>
      </c>
      <c r="AB268" s="11">
        <v>6</v>
      </c>
      <c r="AC268" s="11">
        <v>0</v>
      </c>
      <c r="AD268" s="12">
        <v>0</v>
      </c>
      <c r="AE268" s="30">
        <v>0</v>
      </c>
      <c r="AF268" s="63">
        <f t="shared" si="64"/>
        <v>0.30000000000000004</v>
      </c>
      <c r="AG268" s="34">
        <f t="shared" si="65"/>
        <v>0</v>
      </c>
      <c r="AH268" s="12">
        <f t="shared" si="66"/>
        <v>0.30000000000000004</v>
      </c>
      <c r="AI268" s="75">
        <f t="shared" si="67"/>
        <v>0.30000000000000004</v>
      </c>
      <c r="AJ268" s="407">
        <f>(0.5-M268)*(W268+AB268)</f>
        <v>2.7</v>
      </c>
      <c r="AK268" s="418"/>
      <c r="AL268" s="396"/>
    </row>
    <row r="269" spans="1:39" s="440" customFormat="1" x14ac:dyDescent="0.2">
      <c r="A269" s="421" t="s">
        <v>409</v>
      </c>
      <c r="B269" s="422" t="s">
        <v>650</v>
      </c>
      <c r="C269" s="441" t="s">
        <v>19</v>
      </c>
      <c r="D269" s="422" t="s">
        <v>780</v>
      </c>
      <c r="E269" s="422" t="s">
        <v>771</v>
      </c>
      <c r="F269" s="422" t="s">
        <v>687</v>
      </c>
      <c r="G269" s="422" t="s">
        <v>686</v>
      </c>
      <c r="H269" s="423">
        <v>5</v>
      </c>
      <c r="I269" s="424">
        <f t="shared" si="59"/>
        <v>3.75</v>
      </c>
      <c r="J269" s="424">
        <f t="shared" si="60"/>
        <v>3.75</v>
      </c>
      <c r="K269" s="425" t="s">
        <v>18</v>
      </c>
      <c r="L269" s="424">
        <f>1/3</f>
        <v>0.33333333333333331</v>
      </c>
      <c r="M269" s="424">
        <f>11.25*L269</f>
        <v>3.75</v>
      </c>
      <c r="N269" s="424"/>
      <c r="O269" s="426">
        <v>0</v>
      </c>
      <c r="P269" s="427"/>
      <c r="Q269" s="428"/>
      <c r="R269" s="429"/>
      <c r="S269" s="430">
        <f t="shared" si="61"/>
        <v>2.5</v>
      </c>
      <c r="T269" s="429">
        <f t="shared" si="62"/>
        <v>0</v>
      </c>
      <c r="U269" s="428">
        <f t="shared" si="63"/>
        <v>2.5</v>
      </c>
      <c r="V269" s="431">
        <v>0</v>
      </c>
      <c r="W269" s="432">
        <v>0</v>
      </c>
      <c r="X269" s="432"/>
      <c r="Y269" s="433">
        <v>0</v>
      </c>
      <c r="Z269" s="427"/>
      <c r="AA269" s="431">
        <v>18</v>
      </c>
      <c r="AB269" s="432">
        <v>1</v>
      </c>
      <c r="AC269" s="432"/>
      <c r="AD269" s="433">
        <v>0</v>
      </c>
      <c r="AE269" s="434">
        <v>0</v>
      </c>
      <c r="AF269" s="435">
        <f t="shared" si="64"/>
        <v>3.75</v>
      </c>
      <c r="AG269" s="436">
        <f t="shared" si="65"/>
        <v>0</v>
      </c>
      <c r="AH269" s="433">
        <f t="shared" si="66"/>
        <v>3.75</v>
      </c>
      <c r="AI269" s="437">
        <f t="shared" si="67"/>
        <v>3.75</v>
      </c>
      <c r="AJ269" s="442"/>
      <c r="AK269" s="443"/>
      <c r="AL269" s="439"/>
      <c r="AM269" s="81"/>
    </row>
    <row r="270" spans="1:39" s="440" customFormat="1" x14ac:dyDescent="0.2">
      <c r="A270" s="421" t="s">
        <v>409</v>
      </c>
      <c r="B270" s="422" t="s">
        <v>650</v>
      </c>
      <c r="C270" s="441" t="s">
        <v>19</v>
      </c>
      <c r="D270" s="422" t="s">
        <v>756</v>
      </c>
      <c r="E270" s="422" t="s">
        <v>773</v>
      </c>
      <c r="F270" s="422" t="s">
        <v>168</v>
      </c>
      <c r="G270" s="422" t="s">
        <v>169</v>
      </c>
      <c r="H270" s="423">
        <v>1</v>
      </c>
      <c r="I270" s="424">
        <f t="shared" si="59"/>
        <v>4.1666666666666661</v>
      </c>
      <c r="J270" s="424">
        <f t="shared" si="60"/>
        <v>4.1666666666666661</v>
      </c>
      <c r="K270" s="425" t="s">
        <v>160</v>
      </c>
      <c r="L270" s="424">
        <v>1</v>
      </c>
      <c r="M270" s="424">
        <f>$AM$4</f>
        <v>1.3888888888888888</v>
      </c>
      <c r="N270" s="424"/>
      <c r="O270" s="426">
        <v>0</v>
      </c>
      <c r="P270" s="427"/>
      <c r="Q270" s="428"/>
      <c r="R270" s="429"/>
      <c r="S270" s="430">
        <f t="shared" si="61"/>
        <v>4.6296296296296298</v>
      </c>
      <c r="T270" s="429">
        <f t="shared" si="62"/>
        <v>0</v>
      </c>
      <c r="U270" s="428">
        <f t="shared" si="63"/>
        <v>4.6296296296296298</v>
      </c>
      <c r="V270" s="431">
        <v>0</v>
      </c>
      <c r="W270" s="432">
        <v>0</v>
      </c>
      <c r="X270" s="432"/>
      <c r="Y270" s="433">
        <v>0</v>
      </c>
      <c r="Z270" s="427"/>
      <c r="AA270" s="431">
        <v>3</v>
      </c>
      <c r="AB270" s="432">
        <f>AA270</f>
        <v>3</v>
      </c>
      <c r="AC270" s="432"/>
      <c r="AD270" s="433">
        <v>0</v>
      </c>
      <c r="AE270" s="434">
        <v>0</v>
      </c>
      <c r="AF270" s="435">
        <f t="shared" si="64"/>
        <v>4.1666666666666661</v>
      </c>
      <c r="AG270" s="436">
        <f t="shared" si="65"/>
        <v>0</v>
      </c>
      <c r="AH270" s="433">
        <f t="shared" si="66"/>
        <v>4.1666666666666661</v>
      </c>
      <c r="AI270" s="437">
        <f t="shared" si="67"/>
        <v>4.1666666666666661</v>
      </c>
      <c r="AJ270" s="442"/>
      <c r="AK270" s="443"/>
      <c r="AL270" s="439"/>
      <c r="AM270" s="81"/>
    </row>
    <row r="271" spans="1:39" x14ac:dyDescent="0.2">
      <c r="A271" s="9" t="s">
        <v>425</v>
      </c>
      <c r="B271" s="10" t="s">
        <v>14</v>
      </c>
      <c r="C271" s="10" t="s">
        <v>61</v>
      </c>
      <c r="D271" s="10" t="s">
        <v>780</v>
      </c>
      <c r="E271" s="10" t="s">
        <v>426</v>
      </c>
      <c r="F271" s="10" t="s">
        <v>427</v>
      </c>
      <c r="G271" s="10" t="s">
        <v>428</v>
      </c>
      <c r="H271" s="67">
        <v>6</v>
      </c>
      <c r="I271" s="57">
        <f t="shared" si="59"/>
        <v>42.75</v>
      </c>
      <c r="J271" s="57">
        <f t="shared" si="60"/>
        <v>42.75</v>
      </c>
      <c r="K271" s="404" t="s">
        <v>47</v>
      </c>
      <c r="L271" s="57">
        <v>1</v>
      </c>
      <c r="M271" s="57">
        <v>11.25</v>
      </c>
      <c r="N271" s="57">
        <v>0</v>
      </c>
      <c r="O271" s="58">
        <v>6.75</v>
      </c>
      <c r="P271" s="27">
        <v>0</v>
      </c>
      <c r="Q271" s="90">
        <f t="shared" ref="Q271:Q302" si="68">M271*10/3/H271</f>
        <v>6.25</v>
      </c>
      <c r="R271" s="91">
        <f t="shared" ref="R271:R302" si="69">O271*10/3/H271</f>
        <v>3.75</v>
      </c>
      <c r="S271" s="392">
        <f t="shared" si="61"/>
        <v>6.25</v>
      </c>
      <c r="T271" s="91">
        <f t="shared" si="62"/>
        <v>3.75</v>
      </c>
      <c r="U271" s="90">
        <f t="shared" si="63"/>
        <v>10</v>
      </c>
      <c r="V271" s="23">
        <v>0</v>
      </c>
      <c r="W271" s="11">
        <v>0</v>
      </c>
      <c r="X271" s="11">
        <v>0</v>
      </c>
      <c r="Y271" s="12">
        <v>0</v>
      </c>
      <c r="Z271" s="27">
        <v>0</v>
      </c>
      <c r="AA271" s="23">
        <v>90</v>
      </c>
      <c r="AB271" s="11">
        <v>2</v>
      </c>
      <c r="AC271" s="11">
        <v>0</v>
      </c>
      <c r="AD271" s="12">
        <v>3</v>
      </c>
      <c r="AE271" s="30">
        <v>0</v>
      </c>
      <c r="AF271" s="63">
        <f t="shared" si="64"/>
        <v>42.75</v>
      </c>
      <c r="AG271" s="34">
        <f t="shared" si="65"/>
        <v>0</v>
      </c>
      <c r="AH271" s="12">
        <f t="shared" si="66"/>
        <v>42.75</v>
      </c>
      <c r="AI271" s="75">
        <f t="shared" si="67"/>
        <v>42.75</v>
      </c>
      <c r="AJ271" s="406"/>
      <c r="AK271" s="417"/>
      <c r="AL271" s="396"/>
    </row>
    <row r="272" spans="1:39" x14ac:dyDescent="0.2">
      <c r="A272" s="9" t="s">
        <v>425</v>
      </c>
      <c r="B272" s="10" t="s">
        <v>80</v>
      </c>
      <c r="C272" s="10" t="s">
        <v>23</v>
      </c>
      <c r="D272" s="10" t="s">
        <v>780</v>
      </c>
      <c r="E272" s="10" t="s">
        <v>426</v>
      </c>
      <c r="F272" s="10" t="s">
        <v>427</v>
      </c>
      <c r="G272" s="10" t="s">
        <v>428</v>
      </c>
      <c r="H272" s="67">
        <v>6</v>
      </c>
      <c r="I272" s="57">
        <f t="shared" si="59"/>
        <v>12.375</v>
      </c>
      <c r="J272" s="57">
        <f t="shared" si="60"/>
        <v>12.375</v>
      </c>
      <c r="K272" s="404" t="s">
        <v>47</v>
      </c>
      <c r="L272" s="57">
        <v>1</v>
      </c>
      <c r="M272" s="57">
        <v>11.25</v>
      </c>
      <c r="N272" s="57">
        <v>0</v>
      </c>
      <c r="O272" s="58">
        <v>6.75</v>
      </c>
      <c r="P272" s="27">
        <v>0</v>
      </c>
      <c r="Q272" s="90">
        <f t="shared" si="68"/>
        <v>6.25</v>
      </c>
      <c r="R272" s="91">
        <f t="shared" si="69"/>
        <v>3.75</v>
      </c>
      <c r="S272" s="392">
        <f t="shared" si="61"/>
        <v>6.25</v>
      </c>
      <c r="T272" s="91">
        <f t="shared" si="62"/>
        <v>3.75</v>
      </c>
      <c r="U272" s="90">
        <f t="shared" si="63"/>
        <v>10</v>
      </c>
      <c r="V272" s="23">
        <v>30</v>
      </c>
      <c r="W272" s="11">
        <v>0.5</v>
      </c>
      <c r="X272" s="11">
        <v>0</v>
      </c>
      <c r="Y272" s="12">
        <v>1</v>
      </c>
      <c r="Z272" s="27">
        <v>0</v>
      </c>
      <c r="AA272" s="23">
        <v>0</v>
      </c>
      <c r="AB272" s="11">
        <v>0</v>
      </c>
      <c r="AC272" s="11">
        <v>0</v>
      </c>
      <c r="AD272" s="12">
        <v>0</v>
      </c>
      <c r="AE272" s="30">
        <v>0</v>
      </c>
      <c r="AF272" s="63">
        <f t="shared" si="64"/>
        <v>12.375</v>
      </c>
      <c r="AG272" s="34">
        <f t="shared" si="65"/>
        <v>12.375</v>
      </c>
      <c r="AH272" s="12">
        <f t="shared" si="66"/>
        <v>0</v>
      </c>
      <c r="AI272" s="75">
        <f t="shared" si="67"/>
        <v>12.375</v>
      </c>
      <c r="AJ272" s="406"/>
      <c r="AK272" s="417"/>
      <c r="AL272" s="396"/>
    </row>
    <row r="273" spans="1:38" x14ac:dyDescent="0.2">
      <c r="A273" s="9" t="s">
        <v>425</v>
      </c>
      <c r="B273" s="10" t="s">
        <v>85</v>
      </c>
      <c r="C273" s="10" t="s">
        <v>23</v>
      </c>
      <c r="D273" s="10" t="s">
        <v>780</v>
      </c>
      <c r="E273" s="10" t="s">
        <v>426</v>
      </c>
      <c r="F273" s="10" t="s">
        <v>427</v>
      </c>
      <c r="G273" s="10" t="s">
        <v>428</v>
      </c>
      <c r="H273" s="67">
        <v>6</v>
      </c>
      <c r="I273" s="57">
        <f t="shared" si="59"/>
        <v>12.375</v>
      </c>
      <c r="J273" s="57">
        <f t="shared" si="60"/>
        <v>12.375</v>
      </c>
      <c r="K273" s="404" t="s">
        <v>47</v>
      </c>
      <c r="L273" s="57">
        <v>1</v>
      </c>
      <c r="M273" s="57">
        <v>11.25</v>
      </c>
      <c r="N273" s="57">
        <v>0</v>
      </c>
      <c r="O273" s="58">
        <v>6.75</v>
      </c>
      <c r="P273" s="27">
        <v>0</v>
      </c>
      <c r="Q273" s="90">
        <f t="shared" si="68"/>
        <v>6.25</v>
      </c>
      <c r="R273" s="91">
        <f t="shared" si="69"/>
        <v>3.75</v>
      </c>
      <c r="S273" s="392">
        <f t="shared" si="61"/>
        <v>6.25</v>
      </c>
      <c r="T273" s="91">
        <f t="shared" si="62"/>
        <v>3.75</v>
      </c>
      <c r="U273" s="90">
        <f t="shared" si="63"/>
        <v>10</v>
      </c>
      <c r="V273" s="23">
        <v>30</v>
      </c>
      <c r="W273" s="11">
        <v>0.5</v>
      </c>
      <c r="X273" s="11">
        <v>0</v>
      </c>
      <c r="Y273" s="12">
        <v>1</v>
      </c>
      <c r="Z273" s="27">
        <v>0</v>
      </c>
      <c r="AA273" s="23">
        <v>0</v>
      </c>
      <c r="AB273" s="11">
        <v>0</v>
      </c>
      <c r="AC273" s="11">
        <v>0</v>
      </c>
      <c r="AD273" s="12">
        <v>0</v>
      </c>
      <c r="AE273" s="30">
        <v>0</v>
      </c>
      <c r="AF273" s="63">
        <f t="shared" si="64"/>
        <v>12.375</v>
      </c>
      <c r="AG273" s="34">
        <f t="shared" si="65"/>
        <v>12.375</v>
      </c>
      <c r="AH273" s="12">
        <f t="shared" si="66"/>
        <v>0</v>
      </c>
      <c r="AI273" s="75">
        <f t="shared" si="67"/>
        <v>12.375</v>
      </c>
      <c r="AJ273" s="406"/>
      <c r="AK273" s="417"/>
      <c r="AL273" s="396"/>
    </row>
    <row r="274" spans="1:38" x14ac:dyDescent="0.2">
      <c r="A274" s="9" t="s">
        <v>425</v>
      </c>
      <c r="B274" s="10" t="s">
        <v>8</v>
      </c>
      <c r="C274" s="10" t="s">
        <v>23</v>
      </c>
      <c r="D274" s="10" t="s">
        <v>780</v>
      </c>
      <c r="E274" s="10" t="s">
        <v>426</v>
      </c>
      <c r="F274" s="10" t="s">
        <v>427</v>
      </c>
      <c r="G274" s="10" t="s">
        <v>428</v>
      </c>
      <c r="H274" s="67">
        <v>6</v>
      </c>
      <c r="I274" s="57">
        <f t="shared" si="59"/>
        <v>24.75</v>
      </c>
      <c r="J274" s="57">
        <f t="shared" si="60"/>
        <v>24.75</v>
      </c>
      <c r="K274" s="404" t="s">
        <v>47</v>
      </c>
      <c r="L274" s="57">
        <v>1</v>
      </c>
      <c r="M274" s="57">
        <v>11.25</v>
      </c>
      <c r="N274" s="57">
        <v>0</v>
      </c>
      <c r="O274" s="58">
        <v>6.75</v>
      </c>
      <c r="P274" s="27">
        <v>0</v>
      </c>
      <c r="Q274" s="90">
        <f t="shared" si="68"/>
        <v>6.25</v>
      </c>
      <c r="R274" s="91">
        <f t="shared" si="69"/>
        <v>3.75</v>
      </c>
      <c r="S274" s="392">
        <f t="shared" si="61"/>
        <v>6.25</v>
      </c>
      <c r="T274" s="91">
        <f t="shared" si="62"/>
        <v>3.75</v>
      </c>
      <c r="U274" s="90">
        <f t="shared" si="63"/>
        <v>10</v>
      </c>
      <c r="V274" s="23">
        <v>60</v>
      </c>
      <c r="W274" s="11">
        <v>1</v>
      </c>
      <c r="X274" s="11">
        <v>0</v>
      </c>
      <c r="Y274" s="12">
        <v>2</v>
      </c>
      <c r="Z274" s="27">
        <v>0</v>
      </c>
      <c r="AA274" s="23">
        <v>0</v>
      </c>
      <c r="AB274" s="11">
        <v>0</v>
      </c>
      <c r="AC274" s="11">
        <v>0</v>
      </c>
      <c r="AD274" s="12">
        <v>0</v>
      </c>
      <c r="AE274" s="30">
        <v>0</v>
      </c>
      <c r="AF274" s="63">
        <f t="shared" si="64"/>
        <v>24.75</v>
      </c>
      <c r="AG274" s="34">
        <f t="shared" si="65"/>
        <v>24.75</v>
      </c>
      <c r="AH274" s="12">
        <f t="shared" si="66"/>
        <v>0</v>
      </c>
      <c r="AI274" s="75">
        <f t="shared" si="67"/>
        <v>24.75</v>
      </c>
      <c r="AJ274" s="406"/>
      <c r="AK274" s="417"/>
      <c r="AL274" s="396"/>
    </row>
    <row r="275" spans="1:38" x14ac:dyDescent="0.2">
      <c r="A275" s="9" t="s">
        <v>425</v>
      </c>
      <c r="B275" s="10" t="s">
        <v>80</v>
      </c>
      <c r="C275" s="10" t="s">
        <v>27</v>
      </c>
      <c r="D275" s="10" t="s">
        <v>780</v>
      </c>
      <c r="E275" s="10" t="s">
        <v>184</v>
      </c>
      <c r="F275" s="10" t="s">
        <v>185</v>
      </c>
      <c r="G275" s="10" t="s">
        <v>186</v>
      </c>
      <c r="H275" s="67">
        <v>6</v>
      </c>
      <c r="I275" s="57">
        <f t="shared" si="59"/>
        <v>8.1</v>
      </c>
      <c r="J275" s="57">
        <f t="shared" si="60"/>
        <v>8.1000000000000014</v>
      </c>
      <c r="K275" s="404" t="s">
        <v>84</v>
      </c>
      <c r="L275" s="57">
        <v>0.6</v>
      </c>
      <c r="M275" s="57">
        <f t="shared" ref="M275:M281" si="70">9*L275</f>
        <v>5.3999999999999995</v>
      </c>
      <c r="N275" s="57">
        <v>1</v>
      </c>
      <c r="O275" s="58">
        <f t="shared" ref="O275:O281" si="71">9*L275</f>
        <v>5.3999999999999995</v>
      </c>
      <c r="P275" s="27">
        <v>0</v>
      </c>
      <c r="Q275" s="90">
        <f t="shared" si="68"/>
        <v>2.9999999999999996</v>
      </c>
      <c r="R275" s="91">
        <f t="shared" si="69"/>
        <v>2.9999999999999996</v>
      </c>
      <c r="S275" s="392">
        <f t="shared" si="61"/>
        <v>3</v>
      </c>
      <c r="T275" s="91">
        <f t="shared" si="62"/>
        <v>3</v>
      </c>
      <c r="U275" s="90">
        <f t="shared" si="63"/>
        <v>6</v>
      </c>
      <c r="V275" s="23">
        <v>20</v>
      </c>
      <c r="W275" s="11">
        <v>0.5</v>
      </c>
      <c r="X275" s="11">
        <v>0</v>
      </c>
      <c r="Y275" s="12">
        <v>1</v>
      </c>
      <c r="Z275" s="27">
        <v>0</v>
      </c>
      <c r="AA275" s="23">
        <v>0</v>
      </c>
      <c r="AB275" s="11">
        <v>0</v>
      </c>
      <c r="AC275" s="11">
        <v>0</v>
      </c>
      <c r="AD275" s="12">
        <v>0</v>
      </c>
      <c r="AE275" s="30">
        <v>0</v>
      </c>
      <c r="AF275" s="63">
        <f t="shared" si="64"/>
        <v>8.1</v>
      </c>
      <c r="AG275" s="34">
        <f t="shared" si="65"/>
        <v>8.1</v>
      </c>
      <c r="AH275" s="12">
        <f t="shared" si="66"/>
        <v>0</v>
      </c>
      <c r="AI275" s="75">
        <f t="shared" si="67"/>
        <v>8.1</v>
      </c>
      <c r="AJ275" s="406"/>
      <c r="AK275" s="417"/>
      <c r="AL275" s="396"/>
    </row>
    <row r="276" spans="1:38" x14ac:dyDescent="0.2">
      <c r="A276" s="9" t="s">
        <v>425</v>
      </c>
      <c r="B276" s="10" t="s">
        <v>85</v>
      </c>
      <c r="C276" s="10" t="s">
        <v>27</v>
      </c>
      <c r="D276" s="10" t="s">
        <v>780</v>
      </c>
      <c r="E276" s="10" t="s">
        <v>184</v>
      </c>
      <c r="F276" s="10" t="s">
        <v>185</v>
      </c>
      <c r="G276" s="10" t="s">
        <v>186</v>
      </c>
      <c r="H276" s="67">
        <v>6</v>
      </c>
      <c r="I276" s="57">
        <f t="shared" si="59"/>
        <v>8.1</v>
      </c>
      <c r="J276" s="57">
        <f t="shared" si="60"/>
        <v>8.1000000000000014</v>
      </c>
      <c r="K276" s="404" t="s">
        <v>84</v>
      </c>
      <c r="L276" s="57">
        <v>0.6</v>
      </c>
      <c r="M276" s="57">
        <f t="shared" si="70"/>
        <v>5.3999999999999995</v>
      </c>
      <c r="N276" s="57">
        <v>1</v>
      </c>
      <c r="O276" s="58">
        <f t="shared" si="71"/>
        <v>5.3999999999999995</v>
      </c>
      <c r="P276" s="27">
        <v>0</v>
      </c>
      <c r="Q276" s="90">
        <f t="shared" si="68"/>
        <v>2.9999999999999996</v>
      </c>
      <c r="R276" s="91">
        <f t="shared" si="69"/>
        <v>2.9999999999999996</v>
      </c>
      <c r="S276" s="392">
        <f t="shared" si="61"/>
        <v>3</v>
      </c>
      <c r="T276" s="91">
        <f t="shared" si="62"/>
        <v>3</v>
      </c>
      <c r="U276" s="90">
        <f t="shared" si="63"/>
        <v>6</v>
      </c>
      <c r="V276" s="23">
        <v>20</v>
      </c>
      <c r="W276" s="11">
        <v>0.5</v>
      </c>
      <c r="X276" s="11">
        <v>0</v>
      </c>
      <c r="Y276" s="12">
        <v>1</v>
      </c>
      <c r="Z276" s="27">
        <v>0</v>
      </c>
      <c r="AA276" s="23">
        <v>0</v>
      </c>
      <c r="AB276" s="11">
        <v>0</v>
      </c>
      <c r="AC276" s="11">
        <v>0</v>
      </c>
      <c r="AD276" s="12">
        <v>0</v>
      </c>
      <c r="AE276" s="30">
        <v>0</v>
      </c>
      <c r="AF276" s="63">
        <f t="shared" si="64"/>
        <v>8.1</v>
      </c>
      <c r="AG276" s="34">
        <f t="shared" si="65"/>
        <v>8.1</v>
      </c>
      <c r="AH276" s="12">
        <f t="shared" si="66"/>
        <v>0</v>
      </c>
      <c r="AI276" s="75">
        <f t="shared" si="67"/>
        <v>8.1</v>
      </c>
      <c r="AJ276" s="406"/>
      <c r="AK276" s="417"/>
      <c r="AL276" s="396"/>
    </row>
    <row r="277" spans="1:38" x14ac:dyDescent="0.2">
      <c r="A277" s="9" t="s">
        <v>425</v>
      </c>
      <c r="B277" s="10" t="s">
        <v>8</v>
      </c>
      <c r="C277" s="10" t="s">
        <v>27</v>
      </c>
      <c r="D277" s="10" t="s">
        <v>780</v>
      </c>
      <c r="E277" s="10" t="s">
        <v>184</v>
      </c>
      <c r="F277" s="10" t="s">
        <v>185</v>
      </c>
      <c r="G277" s="10" t="s">
        <v>186</v>
      </c>
      <c r="H277" s="67">
        <v>6</v>
      </c>
      <c r="I277" s="57">
        <f t="shared" si="59"/>
        <v>26.999999999999996</v>
      </c>
      <c r="J277" s="57">
        <f t="shared" si="60"/>
        <v>27</v>
      </c>
      <c r="K277" s="404" t="s">
        <v>84</v>
      </c>
      <c r="L277" s="57">
        <v>0.6</v>
      </c>
      <c r="M277" s="57">
        <f t="shared" si="70"/>
        <v>5.3999999999999995</v>
      </c>
      <c r="N277" s="57">
        <v>1</v>
      </c>
      <c r="O277" s="58">
        <f t="shared" si="71"/>
        <v>5.3999999999999995</v>
      </c>
      <c r="P277" s="27">
        <v>0</v>
      </c>
      <c r="Q277" s="90">
        <f t="shared" si="68"/>
        <v>2.9999999999999996</v>
      </c>
      <c r="R277" s="91">
        <f t="shared" si="69"/>
        <v>2.9999999999999996</v>
      </c>
      <c r="S277" s="392">
        <f t="shared" si="61"/>
        <v>3</v>
      </c>
      <c r="T277" s="91">
        <f t="shared" si="62"/>
        <v>3</v>
      </c>
      <c r="U277" s="90">
        <f t="shared" si="63"/>
        <v>6</v>
      </c>
      <c r="V277" s="23">
        <v>80</v>
      </c>
      <c r="W277" s="11">
        <v>1</v>
      </c>
      <c r="X277" s="11">
        <v>0</v>
      </c>
      <c r="Y277" s="12">
        <v>4</v>
      </c>
      <c r="Z277" s="27">
        <v>0</v>
      </c>
      <c r="AA277" s="23">
        <v>0</v>
      </c>
      <c r="AB277" s="11">
        <v>0</v>
      </c>
      <c r="AC277" s="11">
        <v>0</v>
      </c>
      <c r="AD277" s="12">
        <v>0</v>
      </c>
      <c r="AE277" s="30">
        <v>0</v>
      </c>
      <c r="AF277" s="63">
        <f t="shared" si="64"/>
        <v>26.999999999999996</v>
      </c>
      <c r="AG277" s="34">
        <f t="shared" si="65"/>
        <v>26.999999999999996</v>
      </c>
      <c r="AH277" s="12">
        <f t="shared" si="66"/>
        <v>0</v>
      </c>
      <c r="AI277" s="75">
        <f t="shared" si="67"/>
        <v>26.999999999999996</v>
      </c>
      <c r="AJ277" s="406"/>
      <c r="AK277" s="417"/>
      <c r="AL277" s="396"/>
    </row>
    <row r="278" spans="1:38" x14ac:dyDescent="0.2">
      <c r="A278" s="9" t="s">
        <v>425</v>
      </c>
      <c r="B278" s="10" t="s">
        <v>14</v>
      </c>
      <c r="C278" s="10" t="s">
        <v>43</v>
      </c>
      <c r="D278" s="10" t="s">
        <v>780</v>
      </c>
      <c r="E278" s="10" t="s">
        <v>187</v>
      </c>
      <c r="F278" s="10" t="s">
        <v>188</v>
      </c>
      <c r="G278" s="10" t="s">
        <v>189</v>
      </c>
      <c r="H278" s="67">
        <v>6</v>
      </c>
      <c r="I278" s="57">
        <f t="shared" si="59"/>
        <v>15.75</v>
      </c>
      <c r="J278" s="57">
        <f t="shared" si="60"/>
        <v>15.75</v>
      </c>
      <c r="K278" s="404" t="s">
        <v>84</v>
      </c>
      <c r="L278" s="57">
        <v>0.25</v>
      </c>
      <c r="M278" s="57">
        <f t="shared" si="70"/>
        <v>2.25</v>
      </c>
      <c r="N278" s="57">
        <v>0</v>
      </c>
      <c r="O278" s="58">
        <f t="shared" si="71"/>
        <v>2.25</v>
      </c>
      <c r="P278" s="27">
        <v>0</v>
      </c>
      <c r="Q278" s="90">
        <f t="shared" si="68"/>
        <v>1.25</v>
      </c>
      <c r="R278" s="91">
        <f t="shared" si="69"/>
        <v>1.25</v>
      </c>
      <c r="S278" s="392">
        <f t="shared" si="61"/>
        <v>1.25</v>
      </c>
      <c r="T278" s="91">
        <f t="shared" si="62"/>
        <v>1.25</v>
      </c>
      <c r="U278" s="90">
        <f t="shared" si="63"/>
        <v>2.5</v>
      </c>
      <c r="V278" s="23">
        <v>0</v>
      </c>
      <c r="W278" s="11">
        <v>0</v>
      </c>
      <c r="X278" s="11">
        <v>0</v>
      </c>
      <c r="Y278" s="12">
        <v>0</v>
      </c>
      <c r="Z278" s="27">
        <v>0</v>
      </c>
      <c r="AA278" s="23">
        <v>100</v>
      </c>
      <c r="AB278" s="11">
        <v>2</v>
      </c>
      <c r="AC278" s="11">
        <v>0</v>
      </c>
      <c r="AD278" s="12">
        <v>5</v>
      </c>
      <c r="AE278" s="30">
        <v>0</v>
      </c>
      <c r="AF278" s="63">
        <f t="shared" si="64"/>
        <v>15.75</v>
      </c>
      <c r="AG278" s="34">
        <f t="shared" si="65"/>
        <v>0</v>
      </c>
      <c r="AH278" s="12">
        <f t="shared" si="66"/>
        <v>15.75</v>
      </c>
      <c r="AI278" s="75">
        <f t="shared" si="67"/>
        <v>15.75</v>
      </c>
      <c r="AJ278" s="406"/>
      <c r="AK278" s="417"/>
      <c r="AL278" s="396"/>
    </row>
    <row r="279" spans="1:38" x14ac:dyDescent="0.2">
      <c r="A279" s="9" t="s">
        <v>425</v>
      </c>
      <c r="B279" s="10" t="s">
        <v>80</v>
      </c>
      <c r="C279" s="10" t="s">
        <v>103</v>
      </c>
      <c r="D279" s="10" t="s">
        <v>780</v>
      </c>
      <c r="E279" s="10" t="s">
        <v>187</v>
      </c>
      <c r="F279" s="10" t="s">
        <v>188</v>
      </c>
      <c r="G279" s="10" t="s">
        <v>189</v>
      </c>
      <c r="H279" s="67">
        <v>6</v>
      </c>
      <c r="I279" s="57">
        <f t="shared" si="59"/>
        <v>3.375</v>
      </c>
      <c r="J279" s="57">
        <f t="shared" si="60"/>
        <v>3.375</v>
      </c>
      <c r="K279" s="404" t="s">
        <v>84</v>
      </c>
      <c r="L279" s="57">
        <v>0.25</v>
      </c>
      <c r="M279" s="57">
        <f t="shared" si="70"/>
        <v>2.25</v>
      </c>
      <c r="N279" s="57">
        <v>2</v>
      </c>
      <c r="O279" s="58">
        <f t="shared" si="71"/>
        <v>2.25</v>
      </c>
      <c r="P279" s="27">
        <v>0</v>
      </c>
      <c r="Q279" s="90">
        <f t="shared" si="68"/>
        <v>1.25</v>
      </c>
      <c r="R279" s="91">
        <f t="shared" si="69"/>
        <v>1.25</v>
      </c>
      <c r="S279" s="392">
        <f t="shared" si="61"/>
        <v>1.25</v>
      </c>
      <c r="T279" s="91">
        <f t="shared" si="62"/>
        <v>1.25</v>
      </c>
      <c r="U279" s="90">
        <f t="shared" si="63"/>
        <v>2.5</v>
      </c>
      <c r="V279" s="23">
        <v>20</v>
      </c>
      <c r="W279" s="11">
        <v>0.5</v>
      </c>
      <c r="X279" s="11">
        <v>0</v>
      </c>
      <c r="Y279" s="12">
        <v>1</v>
      </c>
      <c r="Z279" s="27">
        <v>0</v>
      </c>
      <c r="AA279" s="23">
        <v>0</v>
      </c>
      <c r="AB279" s="11">
        <v>0</v>
      </c>
      <c r="AC279" s="11">
        <v>0</v>
      </c>
      <c r="AD279" s="12">
        <v>0</v>
      </c>
      <c r="AE279" s="30">
        <v>0</v>
      </c>
      <c r="AF279" s="63">
        <f t="shared" si="64"/>
        <v>3.375</v>
      </c>
      <c r="AG279" s="34">
        <f t="shared" si="65"/>
        <v>3.375</v>
      </c>
      <c r="AH279" s="12">
        <f t="shared" si="66"/>
        <v>0</v>
      </c>
      <c r="AI279" s="75">
        <f t="shared" si="67"/>
        <v>3.375</v>
      </c>
      <c r="AJ279" s="406"/>
      <c r="AK279" s="417"/>
      <c r="AL279" s="396"/>
    </row>
    <row r="280" spans="1:38" x14ac:dyDescent="0.2">
      <c r="A280" s="9" t="s">
        <v>425</v>
      </c>
      <c r="B280" s="10" t="s">
        <v>85</v>
      </c>
      <c r="C280" s="10" t="s">
        <v>103</v>
      </c>
      <c r="D280" s="10" t="s">
        <v>780</v>
      </c>
      <c r="E280" s="10" t="s">
        <v>187</v>
      </c>
      <c r="F280" s="10" t="s">
        <v>188</v>
      </c>
      <c r="G280" s="10" t="s">
        <v>189</v>
      </c>
      <c r="H280" s="67">
        <v>6</v>
      </c>
      <c r="I280" s="57">
        <f t="shared" si="59"/>
        <v>3.375</v>
      </c>
      <c r="J280" s="57">
        <f t="shared" si="60"/>
        <v>3.375</v>
      </c>
      <c r="K280" s="404" t="s">
        <v>84</v>
      </c>
      <c r="L280" s="57">
        <v>0.25</v>
      </c>
      <c r="M280" s="57">
        <f t="shared" si="70"/>
        <v>2.25</v>
      </c>
      <c r="N280" s="57">
        <v>2</v>
      </c>
      <c r="O280" s="58">
        <f t="shared" si="71"/>
        <v>2.25</v>
      </c>
      <c r="P280" s="27">
        <v>0</v>
      </c>
      <c r="Q280" s="90">
        <f t="shared" si="68"/>
        <v>1.25</v>
      </c>
      <c r="R280" s="91">
        <f t="shared" si="69"/>
        <v>1.25</v>
      </c>
      <c r="S280" s="392">
        <f t="shared" si="61"/>
        <v>1.25</v>
      </c>
      <c r="T280" s="91">
        <f t="shared" si="62"/>
        <v>1.25</v>
      </c>
      <c r="U280" s="90">
        <f t="shared" si="63"/>
        <v>2.5</v>
      </c>
      <c r="V280" s="23">
        <v>20</v>
      </c>
      <c r="W280" s="11">
        <v>0.5</v>
      </c>
      <c r="X280" s="11">
        <v>0</v>
      </c>
      <c r="Y280" s="12">
        <v>1</v>
      </c>
      <c r="Z280" s="27">
        <v>0</v>
      </c>
      <c r="AA280" s="23">
        <v>0</v>
      </c>
      <c r="AB280" s="11">
        <v>0</v>
      </c>
      <c r="AC280" s="11">
        <v>0</v>
      </c>
      <c r="AD280" s="12">
        <v>0</v>
      </c>
      <c r="AE280" s="30">
        <v>0</v>
      </c>
      <c r="AF280" s="63">
        <f t="shared" si="64"/>
        <v>3.375</v>
      </c>
      <c r="AG280" s="34">
        <f t="shared" si="65"/>
        <v>3.375</v>
      </c>
      <c r="AH280" s="12">
        <f t="shared" si="66"/>
        <v>0</v>
      </c>
      <c r="AI280" s="75">
        <f t="shared" si="67"/>
        <v>3.375</v>
      </c>
      <c r="AJ280" s="406"/>
      <c r="AK280" s="417"/>
      <c r="AL280" s="396"/>
    </row>
    <row r="281" spans="1:38" x14ac:dyDescent="0.2">
      <c r="A281" s="9" t="s">
        <v>425</v>
      </c>
      <c r="B281" s="10" t="s">
        <v>8</v>
      </c>
      <c r="C281" s="10" t="s">
        <v>103</v>
      </c>
      <c r="D281" s="10" t="s">
        <v>780</v>
      </c>
      <c r="E281" s="10" t="s">
        <v>187</v>
      </c>
      <c r="F281" s="10" t="s">
        <v>188</v>
      </c>
      <c r="G281" s="10" t="s">
        <v>189</v>
      </c>
      <c r="H281" s="67">
        <v>6</v>
      </c>
      <c r="I281" s="57">
        <f t="shared" si="59"/>
        <v>6.75</v>
      </c>
      <c r="J281" s="57">
        <f t="shared" si="60"/>
        <v>6.75</v>
      </c>
      <c r="K281" s="404" t="s">
        <v>84</v>
      </c>
      <c r="L281" s="57">
        <v>0.25</v>
      </c>
      <c r="M281" s="57">
        <f t="shared" si="70"/>
        <v>2.25</v>
      </c>
      <c r="N281" s="57">
        <v>2</v>
      </c>
      <c r="O281" s="58">
        <f t="shared" si="71"/>
        <v>2.25</v>
      </c>
      <c r="P281" s="27">
        <v>0</v>
      </c>
      <c r="Q281" s="90">
        <f t="shared" si="68"/>
        <v>1.25</v>
      </c>
      <c r="R281" s="91">
        <f t="shared" si="69"/>
        <v>1.25</v>
      </c>
      <c r="S281" s="392">
        <f t="shared" si="61"/>
        <v>1.25</v>
      </c>
      <c r="T281" s="91">
        <f t="shared" si="62"/>
        <v>1.25</v>
      </c>
      <c r="U281" s="90">
        <f t="shared" si="63"/>
        <v>2.5</v>
      </c>
      <c r="V281" s="23">
        <v>40</v>
      </c>
      <c r="W281" s="11">
        <v>1</v>
      </c>
      <c r="X281" s="11">
        <v>0</v>
      </c>
      <c r="Y281" s="12">
        <v>2</v>
      </c>
      <c r="Z281" s="27">
        <v>0</v>
      </c>
      <c r="AA281" s="23">
        <v>0</v>
      </c>
      <c r="AB281" s="11">
        <v>0</v>
      </c>
      <c r="AC281" s="11">
        <v>0</v>
      </c>
      <c r="AD281" s="12">
        <v>0</v>
      </c>
      <c r="AE281" s="30">
        <v>0</v>
      </c>
      <c r="AF281" s="63">
        <f t="shared" si="64"/>
        <v>6.75</v>
      </c>
      <c r="AG281" s="34">
        <f t="shared" si="65"/>
        <v>6.75</v>
      </c>
      <c r="AH281" s="12">
        <f t="shared" si="66"/>
        <v>0</v>
      </c>
      <c r="AI281" s="75">
        <f t="shared" si="67"/>
        <v>6.75</v>
      </c>
      <c r="AJ281" s="406"/>
      <c r="AK281" s="417"/>
      <c r="AL281" s="396"/>
    </row>
    <row r="282" spans="1:38" x14ac:dyDescent="0.2">
      <c r="A282" s="9" t="s">
        <v>425</v>
      </c>
      <c r="B282" s="10" t="s">
        <v>8</v>
      </c>
      <c r="C282" s="10" t="s">
        <v>13</v>
      </c>
      <c r="D282" s="10" t="s">
        <v>755</v>
      </c>
      <c r="E282" s="10" t="s">
        <v>9</v>
      </c>
      <c r="F282" s="10" t="s">
        <v>10</v>
      </c>
      <c r="G282" s="10" t="s">
        <v>11</v>
      </c>
      <c r="H282" s="67">
        <v>1</v>
      </c>
      <c r="I282" s="57">
        <f t="shared" si="59"/>
        <v>2.16</v>
      </c>
      <c r="J282" s="57">
        <f t="shared" si="60"/>
        <v>2.16</v>
      </c>
      <c r="K282" s="404" t="s">
        <v>12</v>
      </c>
      <c r="L282" s="57">
        <v>1</v>
      </c>
      <c r="M282" s="57">
        <f>$AM$26</f>
        <v>0.54</v>
      </c>
      <c r="N282" s="57">
        <v>0</v>
      </c>
      <c r="O282" s="58">
        <v>0</v>
      </c>
      <c r="P282" s="27">
        <v>0</v>
      </c>
      <c r="Q282" s="90">
        <f t="shared" si="68"/>
        <v>1.8</v>
      </c>
      <c r="R282" s="91">
        <f t="shared" si="69"/>
        <v>0</v>
      </c>
      <c r="S282" s="392">
        <f t="shared" si="61"/>
        <v>1.8</v>
      </c>
      <c r="T282" s="91">
        <f t="shared" si="62"/>
        <v>0</v>
      </c>
      <c r="U282" s="90">
        <f t="shared" si="63"/>
        <v>1.8</v>
      </c>
      <c r="V282" s="23">
        <v>1</v>
      </c>
      <c r="W282" s="11">
        <f>V282</f>
        <v>1</v>
      </c>
      <c r="X282" s="11">
        <v>0</v>
      </c>
      <c r="Y282" s="12">
        <v>0</v>
      </c>
      <c r="Z282" s="27">
        <v>0</v>
      </c>
      <c r="AA282" s="23">
        <v>3</v>
      </c>
      <c r="AB282" s="11">
        <f>AA282</f>
        <v>3</v>
      </c>
      <c r="AC282" s="11">
        <v>0</v>
      </c>
      <c r="AD282" s="12">
        <v>0</v>
      </c>
      <c r="AE282" s="30">
        <v>0</v>
      </c>
      <c r="AF282" s="63">
        <f t="shared" si="64"/>
        <v>2.16</v>
      </c>
      <c r="AG282" s="34">
        <f t="shared" si="65"/>
        <v>0.54</v>
      </c>
      <c r="AH282" s="12">
        <f t="shared" si="66"/>
        <v>1.62</v>
      </c>
      <c r="AI282" s="75">
        <f t="shared" si="67"/>
        <v>2.16</v>
      </c>
      <c r="AJ282" s="407">
        <f>(3-M282)*(W282+AB282)</f>
        <v>9.84</v>
      </c>
      <c r="AK282" s="418"/>
      <c r="AL282" s="396"/>
    </row>
    <row r="283" spans="1:38" x14ac:dyDescent="0.2">
      <c r="A283" s="9" t="s">
        <v>425</v>
      </c>
      <c r="B283" s="10" t="s">
        <v>14</v>
      </c>
      <c r="C283" s="10" t="s">
        <v>23</v>
      </c>
      <c r="D283" s="10" t="s">
        <v>780</v>
      </c>
      <c r="E283" s="10" t="s">
        <v>89</v>
      </c>
      <c r="F283" s="10" t="s">
        <v>90</v>
      </c>
      <c r="G283" s="10" t="s">
        <v>91</v>
      </c>
      <c r="H283" s="67">
        <v>6</v>
      </c>
      <c r="I283" s="57">
        <f t="shared" si="59"/>
        <v>14.4</v>
      </c>
      <c r="J283" s="57">
        <f t="shared" si="60"/>
        <v>14.399999999999999</v>
      </c>
      <c r="K283" s="404" t="s">
        <v>18</v>
      </c>
      <c r="L283" s="57">
        <v>0.2</v>
      </c>
      <c r="M283" s="57">
        <f>9*L283</f>
        <v>1.8</v>
      </c>
      <c r="N283" s="57">
        <v>0</v>
      </c>
      <c r="O283" s="58">
        <f>9*L283</f>
        <v>1.8</v>
      </c>
      <c r="P283" s="27">
        <v>0</v>
      </c>
      <c r="Q283" s="90">
        <f t="shared" si="68"/>
        <v>1</v>
      </c>
      <c r="R283" s="91">
        <f t="shared" si="69"/>
        <v>1</v>
      </c>
      <c r="S283" s="392">
        <f t="shared" si="61"/>
        <v>1</v>
      </c>
      <c r="T283" s="91">
        <f t="shared" si="62"/>
        <v>1</v>
      </c>
      <c r="U283" s="90">
        <f t="shared" si="63"/>
        <v>2</v>
      </c>
      <c r="V283" s="23">
        <v>120</v>
      </c>
      <c r="W283" s="11">
        <v>2</v>
      </c>
      <c r="X283" s="11">
        <v>0</v>
      </c>
      <c r="Y283" s="12">
        <v>6</v>
      </c>
      <c r="Z283" s="27">
        <v>0</v>
      </c>
      <c r="AA283" s="23">
        <v>0</v>
      </c>
      <c r="AB283" s="11">
        <v>0</v>
      </c>
      <c r="AC283" s="11">
        <v>0</v>
      </c>
      <c r="AD283" s="12">
        <v>0</v>
      </c>
      <c r="AE283" s="30">
        <v>0</v>
      </c>
      <c r="AF283" s="63">
        <f t="shared" si="64"/>
        <v>14.4</v>
      </c>
      <c r="AG283" s="34">
        <f t="shared" si="65"/>
        <v>14.4</v>
      </c>
      <c r="AH283" s="12">
        <f t="shared" si="66"/>
        <v>0</v>
      </c>
      <c r="AI283" s="75">
        <f t="shared" si="67"/>
        <v>14.4</v>
      </c>
      <c r="AJ283" s="406"/>
      <c r="AK283" s="417"/>
      <c r="AL283" s="396"/>
    </row>
    <row r="284" spans="1:38" x14ac:dyDescent="0.2">
      <c r="A284" s="9" t="s">
        <v>425</v>
      </c>
      <c r="B284" s="10" t="s">
        <v>14</v>
      </c>
      <c r="C284" s="10" t="s">
        <v>61</v>
      </c>
      <c r="D284" s="10" t="s">
        <v>780</v>
      </c>
      <c r="E284" s="10" t="s">
        <v>315</v>
      </c>
      <c r="F284" s="10" t="s">
        <v>316</v>
      </c>
      <c r="G284" s="10" t="s">
        <v>317</v>
      </c>
      <c r="H284" s="67">
        <v>6</v>
      </c>
      <c r="I284" s="57">
        <f t="shared" si="59"/>
        <v>12.6</v>
      </c>
      <c r="J284" s="57">
        <f t="shared" si="60"/>
        <v>12.600000000000001</v>
      </c>
      <c r="K284" s="404" t="s">
        <v>18</v>
      </c>
      <c r="L284" s="57">
        <v>0.2</v>
      </c>
      <c r="M284" s="57">
        <f>9*L284</f>
        <v>1.8</v>
      </c>
      <c r="N284" s="57">
        <v>0</v>
      </c>
      <c r="O284" s="58">
        <f>9*L284</f>
        <v>1.8</v>
      </c>
      <c r="P284" s="27">
        <v>0</v>
      </c>
      <c r="Q284" s="90">
        <f t="shared" si="68"/>
        <v>1</v>
      </c>
      <c r="R284" s="91">
        <f t="shared" si="69"/>
        <v>1</v>
      </c>
      <c r="S284" s="392">
        <f t="shared" si="61"/>
        <v>1</v>
      </c>
      <c r="T284" s="91">
        <f t="shared" si="62"/>
        <v>1</v>
      </c>
      <c r="U284" s="90">
        <f t="shared" si="63"/>
        <v>2</v>
      </c>
      <c r="V284" s="23">
        <v>0</v>
      </c>
      <c r="W284" s="11">
        <v>0</v>
      </c>
      <c r="X284" s="11">
        <v>0</v>
      </c>
      <c r="Y284" s="12">
        <v>0</v>
      </c>
      <c r="Z284" s="27">
        <v>0</v>
      </c>
      <c r="AA284" s="23">
        <v>100</v>
      </c>
      <c r="AB284" s="11">
        <v>2</v>
      </c>
      <c r="AC284" s="11">
        <v>0</v>
      </c>
      <c r="AD284" s="12">
        <v>5</v>
      </c>
      <c r="AE284" s="30">
        <v>0</v>
      </c>
      <c r="AF284" s="63">
        <f t="shared" si="64"/>
        <v>12.6</v>
      </c>
      <c r="AG284" s="34">
        <f t="shared" si="65"/>
        <v>0</v>
      </c>
      <c r="AH284" s="12">
        <f t="shared" si="66"/>
        <v>12.6</v>
      </c>
      <c r="AI284" s="75">
        <f t="shared" si="67"/>
        <v>12.6</v>
      </c>
      <c r="AJ284" s="406"/>
      <c r="AK284" s="417"/>
      <c r="AL284" s="396"/>
    </row>
    <row r="285" spans="1:38" x14ac:dyDescent="0.2">
      <c r="A285" s="9" t="s">
        <v>425</v>
      </c>
      <c r="B285" s="10" t="s">
        <v>14</v>
      </c>
      <c r="C285" s="10" t="s">
        <v>43</v>
      </c>
      <c r="D285" s="10" t="s">
        <v>780</v>
      </c>
      <c r="E285" s="10" t="s">
        <v>92</v>
      </c>
      <c r="F285" s="10" t="s">
        <v>93</v>
      </c>
      <c r="G285" s="10" t="s">
        <v>94</v>
      </c>
      <c r="H285" s="67">
        <v>6</v>
      </c>
      <c r="I285" s="57">
        <f t="shared" si="59"/>
        <v>10.8</v>
      </c>
      <c r="J285" s="57">
        <f t="shared" si="60"/>
        <v>10.8</v>
      </c>
      <c r="K285" s="404" t="s">
        <v>18</v>
      </c>
      <c r="L285" s="57">
        <v>0.2</v>
      </c>
      <c r="M285" s="57">
        <v>1.8</v>
      </c>
      <c r="N285" s="57">
        <v>0</v>
      </c>
      <c r="O285" s="58">
        <v>1.8</v>
      </c>
      <c r="P285" s="27">
        <v>0</v>
      </c>
      <c r="Q285" s="90">
        <f t="shared" si="68"/>
        <v>1</v>
      </c>
      <c r="R285" s="91">
        <f t="shared" si="69"/>
        <v>1</v>
      </c>
      <c r="S285" s="392">
        <f t="shared" si="61"/>
        <v>1</v>
      </c>
      <c r="T285" s="91">
        <f t="shared" si="62"/>
        <v>1</v>
      </c>
      <c r="U285" s="90">
        <f t="shared" si="63"/>
        <v>2</v>
      </c>
      <c r="V285" s="23">
        <v>0</v>
      </c>
      <c r="W285" s="11">
        <v>0</v>
      </c>
      <c r="X285" s="11">
        <v>0</v>
      </c>
      <c r="Y285" s="12">
        <v>0</v>
      </c>
      <c r="Z285" s="27">
        <v>0</v>
      </c>
      <c r="AA285" s="23">
        <v>80</v>
      </c>
      <c r="AB285" s="11">
        <v>2</v>
      </c>
      <c r="AC285" s="11">
        <v>0</v>
      </c>
      <c r="AD285" s="12">
        <v>4</v>
      </c>
      <c r="AE285" s="30">
        <v>0</v>
      </c>
      <c r="AF285" s="63">
        <f t="shared" si="64"/>
        <v>10.8</v>
      </c>
      <c r="AG285" s="34">
        <f t="shared" si="65"/>
        <v>0</v>
      </c>
      <c r="AH285" s="12">
        <f t="shared" si="66"/>
        <v>10.8</v>
      </c>
      <c r="AI285" s="75">
        <f t="shared" si="67"/>
        <v>10.8</v>
      </c>
      <c r="AJ285" s="406"/>
      <c r="AK285" s="417"/>
      <c r="AL285" s="396"/>
    </row>
    <row r="286" spans="1:38" x14ac:dyDescent="0.2">
      <c r="A286" s="9" t="s">
        <v>425</v>
      </c>
      <c r="B286" s="10" t="s">
        <v>14</v>
      </c>
      <c r="C286" s="10" t="s">
        <v>13</v>
      </c>
      <c r="D286" s="10" t="s">
        <v>755</v>
      </c>
      <c r="E286" s="10" t="s">
        <v>28</v>
      </c>
      <c r="F286" s="10" t="s">
        <v>10</v>
      </c>
      <c r="G286" s="10" t="s">
        <v>11</v>
      </c>
      <c r="H286" s="67">
        <v>1</v>
      </c>
      <c r="I286" s="57">
        <f t="shared" si="59"/>
        <v>3.24</v>
      </c>
      <c r="J286" s="57">
        <f t="shared" si="60"/>
        <v>3.24</v>
      </c>
      <c r="K286" s="404" t="s">
        <v>12</v>
      </c>
      <c r="L286" s="57">
        <v>1</v>
      </c>
      <c r="M286" s="57">
        <f>$AM$26</f>
        <v>0.54</v>
      </c>
      <c r="N286" s="57">
        <v>0</v>
      </c>
      <c r="O286" s="58">
        <v>0</v>
      </c>
      <c r="P286" s="27">
        <v>0</v>
      </c>
      <c r="Q286" s="90">
        <f t="shared" si="68"/>
        <v>1.8</v>
      </c>
      <c r="R286" s="91">
        <f t="shared" si="69"/>
        <v>0</v>
      </c>
      <c r="S286" s="392">
        <f t="shared" si="61"/>
        <v>1.8</v>
      </c>
      <c r="T286" s="91">
        <f t="shared" si="62"/>
        <v>0</v>
      </c>
      <c r="U286" s="90">
        <f t="shared" si="63"/>
        <v>1.8</v>
      </c>
      <c r="V286" s="23">
        <v>3</v>
      </c>
      <c r="W286" s="11">
        <f>V286</f>
        <v>3</v>
      </c>
      <c r="X286" s="11">
        <v>0</v>
      </c>
      <c r="Y286" s="12">
        <v>0</v>
      </c>
      <c r="Z286" s="27">
        <v>0</v>
      </c>
      <c r="AA286" s="23">
        <v>3</v>
      </c>
      <c r="AB286" s="11">
        <f>AA286</f>
        <v>3</v>
      </c>
      <c r="AC286" s="11">
        <v>0</v>
      </c>
      <c r="AD286" s="12">
        <v>0</v>
      </c>
      <c r="AE286" s="30">
        <v>0</v>
      </c>
      <c r="AF286" s="63">
        <f t="shared" si="64"/>
        <v>3.24</v>
      </c>
      <c r="AG286" s="34">
        <f t="shared" si="65"/>
        <v>1.62</v>
      </c>
      <c r="AH286" s="12">
        <f t="shared" si="66"/>
        <v>1.62</v>
      </c>
      <c r="AI286" s="75">
        <f t="shared" si="67"/>
        <v>3.24</v>
      </c>
      <c r="AJ286" s="407">
        <f>(3-M286)*(W286+AB286)</f>
        <v>14.76</v>
      </c>
      <c r="AK286" s="418"/>
      <c r="AL286" s="396"/>
    </row>
    <row r="287" spans="1:38" x14ac:dyDescent="0.2">
      <c r="A287" s="9" t="s">
        <v>425</v>
      </c>
      <c r="B287" s="10" t="s">
        <v>14</v>
      </c>
      <c r="C287" s="10" t="s">
        <v>103</v>
      </c>
      <c r="D287" s="10" t="s">
        <v>780</v>
      </c>
      <c r="E287" s="117" t="s">
        <v>575</v>
      </c>
      <c r="F287" s="10" t="s">
        <v>562</v>
      </c>
      <c r="G287" s="10" t="s">
        <v>563</v>
      </c>
      <c r="H287" s="67">
        <v>6</v>
      </c>
      <c r="I287" s="57">
        <f t="shared" si="59"/>
        <v>40.5</v>
      </c>
      <c r="J287" s="57">
        <f t="shared" si="60"/>
        <v>40.5</v>
      </c>
      <c r="K287" s="404" t="s">
        <v>18</v>
      </c>
      <c r="L287" s="57">
        <v>1</v>
      </c>
      <c r="M287" s="57">
        <v>13.5</v>
      </c>
      <c r="N287" s="57">
        <v>0</v>
      </c>
      <c r="O287" s="58">
        <v>4.5</v>
      </c>
      <c r="P287" s="27">
        <v>0</v>
      </c>
      <c r="Q287" s="90">
        <f t="shared" si="68"/>
        <v>7.5</v>
      </c>
      <c r="R287" s="91">
        <f t="shared" si="69"/>
        <v>2.5</v>
      </c>
      <c r="S287" s="392">
        <f t="shared" si="61"/>
        <v>7.5</v>
      </c>
      <c r="T287" s="91">
        <f t="shared" si="62"/>
        <v>2.5</v>
      </c>
      <c r="U287" s="90">
        <f t="shared" si="63"/>
        <v>10</v>
      </c>
      <c r="V287" s="23">
        <v>75</v>
      </c>
      <c r="W287" s="11">
        <v>2</v>
      </c>
      <c r="X287" s="11">
        <v>0</v>
      </c>
      <c r="Y287" s="12">
        <v>3</v>
      </c>
      <c r="Z287" s="27">
        <v>0</v>
      </c>
      <c r="AA287" s="23">
        <v>0</v>
      </c>
      <c r="AB287" s="11">
        <v>0</v>
      </c>
      <c r="AC287" s="11">
        <v>0</v>
      </c>
      <c r="AD287" s="12">
        <v>0</v>
      </c>
      <c r="AE287" s="30">
        <v>0</v>
      </c>
      <c r="AF287" s="63">
        <f t="shared" si="64"/>
        <v>40.5</v>
      </c>
      <c r="AG287" s="34">
        <f t="shared" si="65"/>
        <v>40.5</v>
      </c>
      <c r="AH287" s="12">
        <f t="shared" si="66"/>
        <v>0</v>
      </c>
      <c r="AI287" s="75">
        <f t="shared" si="67"/>
        <v>40.5</v>
      </c>
      <c r="AJ287" s="406"/>
      <c r="AK287" s="417"/>
      <c r="AL287" s="396"/>
    </row>
    <row r="288" spans="1:38" x14ac:dyDescent="0.2">
      <c r="A288" s="9" t="s">
        <v>425</v>
      </c>
      <c r="B288" s="10" t="s">
        <v>14</v>
      </c>
      <c r="C288" s="10" t="s">
        <v>103</v>
      </c>
      <c r="D288" s="10" t="s">
        <v>781</v>
      </c>
      <c r="E288" s="10" t="s">
        <v>154</v>
      </c>
      <c r="F288" s="10" t="s">
        <v>155</v>
      </c>
      <c r="G288" s="10" t="s">
        <v>156</v>
      </c>
      <c r="H288" s="67">
        <v>6</v>
      </c>
      <c r="I288" s="57">
        <f t="shared" si="59"/>
        <v>0</v>
      </c>
      <c r="J288" s="57">
        <f t="shared" si="60"/>
        <v>0</v>
      </c>
      <c r="K288" s="404" t="s">
        <v>102</v>
      </c>
      <c r="L288" s="57">
        <v>0</v>
      </c>
      <c r="M288" s="57">
        <f>(9+$AM$29)*L288</f>
        <v>0</v>
      </c>
      <c r="N288" s="57">
        <v>1</v>
      </c>
      <c r="O288" s="58">
        <f>4.5*L288</f>
        <v>0</v>
      </c>
      <c r="P288" s="27">
        <v>0</v>
      </c>
      <c r="Q288" s="90">
        <f t="shared" si="68"/>
        <v>0</v>
      </c>
      <c r="R288" s="91">
        <f t="shared" si="69"/>
        <v>0</v>
      </c>
      <c r="S288" s="392">
        <f t="shared" si="61"/>
        <v>0</v>
      </c>
      <c r="T288" s="91">
        <f t="shared" si="62"/>
        <v>0</v>
      </c>
      <c r="U288" s="90">
        <f t="shared" si="63"/>
        <v>0</v>
      </c>
      <c r="V288" s="23">
        <v>40</v>
      </c>
      <c r="W288" s="11">
        <v>1</v>
      </c>
      <c r="X288" s="11">
        <v>0</v>
      </c>
      <c r="Y288" s="12">
        <v>2</v>
      </c>
      <c r="Z288" s="27">
        <v>0</v>
      </c>
      <c r="AA288" s="23">
        <v>0</v>
      </c>
      <c r="AB288" s="11">
        <v>0</v>
      </c>
      <c r="AC288" s="11">
        <v>0</v>
      </c>
      <c r="AD288" s="12">
        <v>0</v>
      </c>
      <c r="AE288" s="30">
        <v>0</v>
      </c>
      <c r="AF288" s="63">
        <f t="shared" si="64"/>
        <v>0</v>
      </c>
      <c r="AG288" s="34">
        <f t="shared" si="65"/>
        <v>0</v>
      </c>
      <c r="AH288" s="12">
        <f t="shared" si="66"/>
        <v>0</v>
      </c>
      <c r="AI288" s="75">
        <f t="shared" si="67"/>
        <v>0</v>
      </c>
      <c r="AJ288" s="406"/>
      <c r="AK288" s="417"/>
      <c r="AL288" s="396"/>
    </row>
    <row r="289" spans="1:40" x14ac:dyDescent="0.2">
      <c r="A289" s="9" t="s">
        <v>425</v>
      </c>
      <c r="B289" s="10" t="s">
        <v>14</v>
      </c>
      <c r="C289" s="10" t="s">
        <v>103</v>
      </c>
      <c r="D289" s="10" t="s">
        <v>781</v>
      </c>
      <c r="E289" s="10" t="s">
        <v>356</v>
      </c>
      <c r="F289" s="10" t="s">
        <v>357</v>
      </c>
      <c r="G289" s="10" t="s">
        <v>358</v>
      </c>
      <c r="H289" s="67">
        <v>6</v>
      </c>
      <c r="I289" s="57">
        <f t="shared" si="59"/>
        <v>15</v>
      </c>
      <c r="J289" s="57">
        <f t="shared" si="60"/>
        <v>15</v>
      </c>
      <c r="K289" s="404" t="s">
        <v>102</v>
      </c>
      <c r="L289" s="57">
        <f>2/3</f>
        <v>0.66666666666666663</v>
      </c>
      <c r="M289" s="57">
        <f>(9+$AM$29)*L289</f>
        <v>9</v>
      </c>
      <c r="N289" s="57">
        <v>0</v>
      </c>
      <c r="O289" s="58">
        <f>4.5*L289</f>
        <v>3</v>
      </c>
      <c r="P289" s="27">
        <v>0</v>
      </c>
      <c r="Q289" s="90">
        <f t="shared" si="68"/>
        <v>5</v>
      </c>
      <c r="R289" s="91">
        <f t="shared" si="69"/>
        <v>1.6666666666666667</v>
      </c>
      <c r="S289" s="392">
        <f t="shared" si="61"/>
        <v>5</v>
      </c>
      <c r="T289" s="91">
        <f t="shared" si="62"/>
        <v>1.6666666666666667</v>
      </c>
      <c r="U289" s="90">
        <f t="shared" si="63"/>
        <v>6.666666666666667</v>
      </c>
      <c r="V289" s="23">
        <v>40</v>
      </c>
      <c r="W289" s="11">
        <v>1</v>
      </c>
      <c r="X289" s="11">
        <v>0</v>
      </c>
      <c r="Y289" s="12">
        <v>2</v>
      </c>
      <c r="Z289" s="27">
        <v>0</v>
      </c>
      <c r="AA289" s="23">
        <v>0</v>
      </c>
      <c r="AB289" s="11">
        <v>0</v>
      </c>
      <c r="AC289" s="11">
        <v>0</v>
      </c>
      <c r="AD289" s="12">
        <v>0</v>
      </c>
      <c r="AE289" s="30">
        <v>0</v>
      </c>
      <c r="AF289" s="63">
        <f t="shared" si="64"/>
        <v>15</v>
      </c>
      <c r="AG289" s="34">
        <f t="shared" si="65"/>
        <v>15</v>
      </c>
      <c r="AH289" s="12">
        <f t="shared" si="66"/>
        <v>0</v>
      </c>
      <c r="AI289" s="75">
        <f t="shared" si="67"/>
        <v>15</v>
      </c>
      <c r="AJ289" s="406"/>
      <c r="AK289" s="417"/>
      <c r="AL289" s="396"/>
    </row>
    <row r="290" spans="1:40" x14ac:dyDescent="0.2">
      <c r="A290" s="9" t="s">
        <v>425</v>
      </c>
      <c r="B290" s="10" t="s">
        <v>29</v>
      </c>
      <c r="C290" s="10" t="s">
        <v>13</v>
      </c>
      <c r="D290" s="10" t="s">
        <v>781</v>
      </c>
      <c r="E290" s="10" t="s">
        <v>30</v>
      </c>
      <c r="F290" s="10" t="s">
        <v>31</v>
      </c>
      <c r="G290" s="10" t="s">
        <v>32</v>
      </c>
      <c r="H290" s="67">
        <v>6</v>
      </c>
      <c r="I290" s="57">
        <f t="shared" si="59"/>
        <v>3</v>
      </c>
      <c r="J290" s="57">
        <f t="shared" si="60"/>
        <v>3</v>
      </c>
      <c r="K290" s="404" t="s">
        <v>33</v>
      </c>
      <c r="L290" s="57">
        <f>0.0625*3</f>
        <v>0.1875</v>
      </c>
      <c r="M290" s="57">
        <v>0</v>
      </c>
      <c r="N290" s="57"/>
      <c r="O290" s="58">
        <v>3</v>
      </c>
      <c r="P290" s="27"/>
      <c r="Q290" s="90">
        <f t="shared" si="68"/>
        <v>0</v>
      </c>
      <c r="R290" s="91">
        <f t="shared" si="69"/>
        <v>1.6666666666666667</v>
      </c>
      <c r="S290" s="392">
        <f t="shared" si="61"/>
        <v>0</v>
      </c>
      <c r="T290" s="91">
        <f t="shared" si="62"/>
        <v>1.6666666666666667</v>
      </c>
      <c r="U290" s="90">
        <f t="shared" si="63"/>
        <v>1.6666666666666667</v>
      </c>
      <c r="V290" s="23">
        <v>0</v>
      </c>
      <c r="W290" s="11">
        <v>0</v>
      </c>
      <c r="X290" s="11">
        <v>0</v>
      </c>
      <c r="Y290" s="12">
        <v>0</v>
      </c>
      <c r="Z290" s="27"/>
      <c r="AA290" s="23">
        <v>30</v>
      </c>
      <c r="AB290" s="11">
        <v>0</v>
      </c>
      <c r="AC290" s="11"/>
      <c r="AD290" s="12">
        <v>1</v>
      </c>
      <c r="AE290" s="30">
        <v>0</v>
      </c>
      <c r="AF290" s="63">
        <f t="shared" si="64"/>
        <v>3</v>
      </c>
      <c r="AG290" s="34">
        <f t="shared" si="65"/>
        <v>0</v>
      </c>
      <c r="AH290" s="12">
        <f t="shared" si="66"/>
        <v>3</v>
      </c>
      <c r="AI290" s="75">
        <f t="shared" si="67"/>
        <v>3</v>
      </c>
      <c r="AJ290" s="406"/>
      <c r="AK290" s="417"/>
      <c r="AL290" s="396"/>
    </row>
    <row r="291" spans="1:40" x14ac:dyDescent="0.2">
      <c r="A291" s="9" t="s">
        <v>425</v>
      </c>
      <c r="B291" s="10" t="s">
        <v>39</v>
      </c>
      <c r="C291" s="10" t="s">
        <v>61</v>
      </c>
      <c r="D291" s="10" t="s">
        <v>780</v>
      </c>
      <c r="E291" s="10" t="s">
        <v>429</v>
      </c>
      <c r="F291" s="10" t="s">
        <v>427</v>
      </c>
      <c r="G291" s="10" t="s">
        <v>428</v>
      </c>
      <c r="H291" s="67">
        <v>6</v>
      </c>
      <c r="I291" s="57">
        <f t="shared" si="59"/>
        <v>24.75</v>
      </c>
      <c r="J291" s="57">
        <f t="shared" si="60"/>
        <v>24.75</v>
      </c>
      <c r="K291" s="404" t="s">
        <v>47</v>
      </c>
      <c r="L291" s="57">
        <v>1</v>
      </c>
      <c r="M291" s="57">
        <v>11.25</v>
      </c>
      <c r="N291" s="57">
        <v>0</v>
      </c>
      <c r="O291" s="58">
        <v>6.75</v>
      </c>
      <c r="P291" s="27">
        <v>0</v>
      </c>
      <c r="Q291" s="90">
        <f t="shared" si="68"/>
        <v>6.25</v>
      </c>
      <c r="R291" s="91">
        <f t="shared" si="69"/>
        <v>3.75</v>
      </c>
      <c r="S291" s="392">
        <f t="shared" si="61"/>
        <v>6.25</v>
      </c>
      <c r="T291" s="91">
        <f t="shared" si="62"/>
        <v>3.75</v>
      </c>
      <c r="U291" s="90">
        <f t="shared" si="63"/>
        <v>10</v>
      </c>
      <c r="V291" s="23">
        <v>0</v>
      </c>
      <c r="W291" s="11">
        <v>0</v>
      </c>
      <c r="X291" s="11">
        <v>0</v>
      </c>
      <c r="Y291" s="12">
        <v>0</v>
      </c>
      <c r="Z291" s="27">
        <v>0</v>
      </c>
      <c r="AA291" s="23">
        <v>40</v>
      </c>
      <c r="AB291" s="11">
        <v>1</v>
      </c>
      <c r="AC291" s="11">
        <v>0</v>
      </c>
      <c r="AD291" s="12">
        <v>2</v>
      </c>
      <c r="AE291" s="30">
        <v>0</v>
      </c>
      <c r="AF291" s="63">
        <f t="shared" si="64"/>
        <v>24.75</v>
      </c>
      <c r="AG291" s="34">
        <f t="shared" si="65"/>
        <v>0</v>
      </c>
      <c r="AH291" s="12">
        <f t="shared" si="66"/>
        <v>24.75</v>
      </c>
      <c r="AI291" s="75">
        <f t="shared" si="67"/>
        <v>24.75</v>
      </c>
      <c r="AJ291" s="406"/>
      <c r="AK291" s="417"/>
      <c r="AL291" s="396"/>
    </row>
    <row r="292" spans="1:40" x14ac:dyDescent="0.2">
      <c r="A292" s="9" t="s">
        <v>425</v>
      </c>
      <c r="B292" s="10" t="s">
        <v>39</v>
      </c>
      <c r="C292" s="10" t="s">
        <v>27</v>
      </c>
      <c r="D292" s="10" t="s">
        <v>780</v>
      </c>
      <c r="E292" s="10" t="s">
        <v>430</v>
      </c>
      <c r="F292" s="10" t="s">
        <v>431</v>
      </c>
      <c r="G292" s="10" t="s">
        <v>432</v>
      </c>
      <c r="H292" s="67">
        <v>6</v>
      </c>
      <c r="I292" s="57">
        <f t="shared" si="59"/>
        <v>12</v>
      </c>
      <c r="J292" s="57">
        <f t="shared" si="60"/>
        <v>12</v>
      </c>
      <c r="K292" s="404" t="s">
        <v>18</v>
      </c>
      <c r="L292" s="57">
        <f>2/3</f>
        <v>0.66666666666666663</v>
      </c>
      <c r="M292" s="57">
        <f>13.5*L292</f>
        <v>9</v>
      </c>
      <c r="N292" s="57">
        <v>0</v>
      </c>
      <c r="O292" s="58">
        <f>4.5*L292</f>
        <v>3</v>
      </c>
      <c r="P292" s="27">
        <v>0</v>
      </c>
      <c r="Q292" s="90">
        <f t="shared" si="68"/>
        <v>5</v>
      </c>
      <c r="R292" s="91">
        <f t="shared" si="69"/>
        <v>1.6666666666666667</v>
      </c>
      <c r="S292" s="392">
        <f t="shared" si="61"/>
        <v>5</v>
      </c>
      <c r="T292" s="91">
        <f t="shared" si="62"/>
        <v>1.6666666666666667</v>
      </c>
      <c r="U292" s="90">
        <f t="shared" si="63"/>
        <v>6.666666666666667</v>
      </c>
      <c r="V292" s="23">
        <v>20</v>
      </c>
      <c r="W292" s="11">
        <v>1</v>
      </c>
      <c r="X292" s="11">
        <v>0</v>
      </c>
      <c r="Y292" s="12">
        <v>1</v>
      </c>
      <c r="Z292" s="27">
        <v>0</v>
      </c>
      <c r="AA292" s="23">
        <v>0</v>
      </c>
      <c r="AB292" s="11">
        <v>0</v>
      </c>
      <c r="AC292" s="11">
        <v>0</v>
      </c>
      <c r="AD292" s="12">
        <v>0</v>
      </c>
      <c r="AE292" s="30">
        <v>0</v>
      </c>
      <c r="AF292" s="63">
        <f t="shared" si="64"/>
        <v>12</v>
      </c>
      <c r="AG292" s="34">
        <f t="shared" si="65"/>
        <v>12</v>
      </c>
      <c r="AH292" s="12">
        <f t="shared" si="66"/>
        <v>0</v>
      </c>
      <c r="AI292" s="75">
        <f t="shared" si="67"/>
        <v>12</v>
      </c>
      <c r="AJ292" s="406"/>
      <c r="AK292" s="417"/>
      <c r="AL292" s="396"/>
    </row>
    <row r="293" spans="1:40" x14ac:dyDescent="0.2">
      <c r="A293" s="9" t="s">
        <v>425</v>
      </c>
      <c r="B293" s="10" t="s">
        <v>39</v>
      </c>
      <c r="C293" s="10" t="s">
        <v>43</v>
      </c>
      <c r="D293" s="10" t="s">
        <v>780</v>
      </c>
      <c r="E293" s="10" t="s">
        <v>433</v>
      </c>
      <c r="F293" s="10" t="s">
        <v>434</v>
      </c>
      <c r="G293" s="10" t="s">
        <v>435</v>
      </c>
      <c r="H293" s="67">
        <v>6</v>
      </c>
      <c r="I293" s="57">
        <f t="shared" si="59"/>
        <v>18</v>
      </c>
      <c r="J293" s="57">
        <f t="shared" si="60"/>
        <v>18</v>
      </c>
      <c r="K293" s="404" t="s">
        <v>18</v>
      </c>
      <c r="L293" s="57">
        <v>1</v>
      </c>
      <c r="M293" s="57">
        <v>13.5</v>
      </c>
      <c r="N293" s="57">
        <v>0</v>
      </c>
      <c r="O293" s="58">
        <v>4.5</v>
      </c>
      <c r="P293" s="27">
        <v>0</v>
      </c>
      <c r="Q293" s="90">
        <f t="shared" si="68"/>
        <v>7.5</v>
      </c>
      <c r="R293" s="91">
        <f t="shared" si="69"/>
        <v>2.5</v>
      </c>
      <c r="S293" s="392">
        <f t="shared" si="61"/>
        <v>7.5</v>
      </c>
      <c r="T293" s="91">
        <f t="shared" si="62"/>
        <v>2.5</v>
      </c>
      <c r="U293" s="90">
        <f t="shared" si="63"/>
        <v>10</v>
      </c>
      <c r="V293" s="23">
        <v>0</v>
      </c>
      <c r="W293" s="11">
        <v>0</v>
      </c>
      <c r="X293" s="11">
        <v>0</v>
      </c>
      <c r="Y293" s="12">
        <v>0</v>
      </c>
      <c r="Z293" s="27">
        <v>0</v>
      </c>
      <c r="AA293" s="23">
        <v>20</v>
      </c>
      <c r="AB293" s="11">
        <v>1</v>
      </c>
      <c r="AC293" s="11">
        <v>0</v>
      </c>
      <c r="AD293" s="12">
        <v>1</v>
      </c>
      <c r="AE293" s="30">
        <v>0</v>
      </c>
      <c r="AF293" s="63">
        <f t="shared" si="64"/>
        <v>18</v>
      </c>
      <c r="AG293" s="34">
        <f t="shared" si="65"/>
        <v>0</v>
      </c>
      <c r="AH293" s="12">
        <f t="shared" si="66"/>
        <v>18</v>
      </c>
      <c r="AI293" s="75">
        <f t="shared" si="67"/>
        <v>18</v>
      </c>
      <c r="AJ293" s="406"/>
      <c r="AK293" s="417"/>
      <c r="AL293" s="396"/>
    </row>
    <row r="294" spans="1:40" x14ac:dyDescent="0.2">
      <c r="A294" s="9" t="s">
        <v>425</v>
      </c>
      <c r="B294" s="10" t="s">
        <v>75</v>
      </c>
      <c r="C294" s="10" t="s">
        <v>23</v>
      </c>
      <c r="D294" s="10" t="s">
        <v>781</v>
      </c>
      <c r="E294" s="10" t="s">
        <v>176</v>
      </c>
      <c r="F294" s="10" t="s">
        <v>177</v>
      </c>
      <c r="G294" s="10" t="s">
        <v>178</v>
      </c>
      <c r="H294" s="67">
        <v>5</v>
      </c>
      <c r="I294" s="57">
        <f t="shared" si="59"/>
        <v>9</v>
      </c>
      <c r="J294" s="57">
        <f t="shared" si="60"/>
        <v>9</v>
      </c>
      <c r="K294" s="404" t="s">
        <v>33</v>
      </c>
      <c r="L294" s="57">
        <v>0.5</v>
      </c>
      <c r="M294" s="57">
        <f>(9+$AM$29)*L294</f>
        <v>6.75</v>
      </c>
      <c r="N294" s="57">
        <v>1</v>
      </c>
      <c r="O294" s="58">
        <f>4.5*L294</f>
        <v>2.25</v>
      </c>
      <c r="P294" s="27">
        <v>0</v>
      </c>
      <c r="Q294" s="90">
        <f t="shared" si="68"/>
        <v>4.5</v>
      </c>
      <c r="R294" s="91">
        <f t="shared" si="69"/>
        <v>1.5</v>
      </c>
      <c r="S294" s="392">
        <f t="shared" si="61"/>
        <v>4.5</v>
      </c>
      <c r="T294" s="91">
        <f t="shared" si="62"/>
        <v>1.5</v>
      </c>
      <c r="U294" s="90">
        <f t="shared" si="63"/>
        <v>6</v>
      </c>
      <c r="V294" s="23">
        <v>12</v>
      </c>
      <c r="W294" s="11">
        <v>1</v>
      </c>
      <c r="X294" s="11">
        <v>0</v>
      </c>
      <c r="Y294" s="12">
        <v>1</v>
      </c>
      <c r="Z294" s="27">
        <v>0</v>
      </c>
      <c r="AA294" s="23">
        <v>0</v>
      </c>
      <c r="AB294" s="11">
        <v>0</v>
      </c>
      <c r="AC294" s="11">
        <v>0</v>
      </c>
      <c r="AD294" s="12">
        <v>0</v>
      </c>
      <c r="AE294" s="30">
        <v>0</v>
      </c>
      <c r="AF294" s="63">
        <f t="shared" si="64"/>
        <v>9</v>
      </c>
      <c r="AG294" s="34">
        <f t="shared" si="65"/>
        <v>9</v>
      </c>
      <c r="AH294" s="12">
        <f t="shared" si="66"/>
        <v>0</v>
      </c>
      <c r="AI294" s="75">
        <f t="shared" si="67"/>
        <v>9</v>
      </c>
      <c r="AJ294" s="406"/>
      <c r="AK294" s="417"/>
      <c r="AL294" s="396"/>
    </row>
    <row r="295" spans="1:40" x14ac:dyDescent="0.2">
      <c r="A295" s="9" t="s">
        <v>425</v>
      </c>
      <c r="B295" s="10" t="s">
        <v>39</v>
      </c>
      <c r="C295" s="10" t="s">
        <v>13</v>
      </c>
      <c r="D295" s="10" t="s">
        <v>781</v>
      </c>
      <c r="E295" s="10" t="s">
        <v>34</v>
      </c>
      <c r="F295" s="10" t="s">
        <v>35</v>
      </c>
      <c r="G295" s="10" t="s">
        <v>36</v>
      </c>
      <c r="H295" s="67">
        <v>0.33333000000000002</v>
      </c>
      <c r="I295" s="57">
        <f t="shared" si="59"/>
        <v>0.15000000000000002</v>
      </c>
      <c r="J295" s="57">
        <f t="shared" si="60"/>
        <v>0.15000000000000002</v>
      </c>
      <c r="K295" s="404" t="s">
        <v>37</v>
      </c>
      <c r="L295" s="57">
        <v>1</v>
      </c>
      <c r="M295" s="57">
        <f>$AM$27</f>
        <v>0.05</v>
      </c>
      <c r="N295" s="57">
        <v>0</v>
      </c>
      <c r="O295" s="58">
        <v>0</v>
      </c>
      <c r="P295" s="27">
        <v>0</v>
      </c>
      <c r="Q295" s="90">
        <f t="shared" si="68"/>
        <v>0.50000500005000048</v>
      </c>
      <c r="R295" s="91">
        <f t="shared" si="69"/>
        <v>0</v>
      </c>
      <c r="S295" s="392">
        <f t="shared" si="61"/>
        <v>0.50000500005000048</v>
      </c>
      <c r="T295" s="91">
        <f t="shared" si="62"/>
        <v>0</v>
      </c>
      <c r="U295" s="90">
        <f t="shared" si="63"/>
        <v>0.50000500005000048</v>
      </c>
      <c r="V295" s="23">
        <v>0</v>
      </c>
      <c r="W295" s="11">
        <v>0</v>
      </c>
      <c r="X295" s="11">
        <v>0</v>
      </c>
      <c r="Y295" s="12">
        <v>0</v>
      </c>
      <c r="Z295" s="27">
        <v>0</v>
      </c>
      <c r="AA295" s="23">
        <v>3</v>
      </c>
      <c r="AB295" s="11">
        <v>3</v>
      </c>
      <c r="AC295" s="11">
        <v>0</v>
      </c>
      <c r="AD295" s="12">
        <v>0</v>
      </c>
      <c r="AE295" s="30">
        <v>0</v>
      </c>
      <c r="AF295" s="63">
        <f t="shared" si="64"/>
        <v>0.15000000000000002</v>
      </c>
      <c r="AG295" s="34">
        <f t="shared" si="65"/>
        <v>0</v>
      </c>
      <c r="AH295" s="12">
        <f t="shared" si="66"/>
        <v>0.15000000000000002</v>
      </c>
      <c r="AI295" s="75">
        <f t="shared" si="67"/>
        <v>0.15000000000000002</v>
      </c>
      <c r="AJ295" s="407">
        <f>(0.5-M295)*(W295+AB295)</f>
        <v>1.35</v>
      </c>
      <c r="AK295" s="418"/>
      <c r="AL295" s="396"/>
    </row>
    <row r="296" spans="1:40" x14ac:dyDescent="0.2">
      <c r="A296" s="9" t="s">
        <v>449</v>
      </c>
      <c r="B296" s="10" t="s">
        <v>8</v>
      </c>
      <c r="C296" s="10" t="s">
        <v>27</v>
      </c>
      <c r="D296" s="10" t="s">
        <v>780</v>
      </c>
      <c r="E296" s="10" t="s">
        <v>450</v>
      </c>
      <c r="F296" s="10" t="s">
        <v>451</v>
      </c>
      <c r="G296" s="10" t="s">
        <v>452</v>
      </c>
      <c r="H296" s="67">
        <v>6</v>
      </c>
      <c r="I296" s="57">
        <f t="shared" si="59"/>
        <v>58.5</v>
      </c>
      <c r="J296" s="57">
        <f t="shared" si="60"/>
        <v>58.5</v>
      </c>
      <c r="K296" s="404" t="s">
        <v>18</v>
      </c>
      <c r="L296" s="57">
        <v>1</v>
      </c>
      <c r="M296" s="57">
        <v>13.5</v>
      </c>
      <c r="N296" s="57">
        <v>0</v>
      </c>
      <c r="O296" s="58">
        <v>4.5</v>
      </c>
      <c r="P296" s="27">
        <v>0</v>
      </c>
      <c r="Q296" s="90">
        <f t="shared" si="68"/>
        <v>7.5</v>
      </c>
      <c r="R296" s="91">
        <f t="shared" si="69"/>
        <v>2.5</v>
      </c>
      <c r="S296" s="392">
        <f t="shared" si="61"/>
        <v>7.5</v>
      </c>
      <c r="T296" s="91">
        <f t="shared" si="62"/>
        <v>2.5</v>
      </c>
      <c r="U296" s="90">
        <f t="shared" si="63"/>
        <v>10</v>
      </c>
      <c r="V296" s="23">
        <v>140</v>
      </c>
      <c r="W296" s="11">
        <v>2</v>
      </c>
      <c r="X296" s="11">
        <v>0</v>
      </c>
      <c r="Y296" s="12">
        <v>7</v>
      </c>
      <c r="Z296" s="27">
        <v>0</v>
      </c>
      <c r="AA296" s="23">
        <v>0</v>
      </c>
      <c r="AB296" s="11">
        <v>0</v>
      </c>
      <c r="AC296" s="11">
        <v>0</v>
      </c>
      <c r="AD296" s="12">
        <v>0</v>
      </c>
      <c r="AE296" s="30">
        <v>0</v>
      </c>
      <c r="AF296" s="63">
        <f t="shared" si="64"/>
        <v>58.5</v>
      </c>
      <c r="AG296" s="34">
        <f t="shared" si="65"/>
        <v>58.5</v>
      </c>
      <c r="AH296" s="12">
        <f t="shared" si="66"/>
        <v>0</v>
      </c>
      <c r="AI296" s="75">
        <f t="shared" si="67"/>
        <v>58.5</v>
      </c>
      <c r="AJ296" s="406"/>
      <c r="AK296" s="417"/>
      <c r="AL296" s="396"/>
      <c r="AN296" s="80"/>
    </row>
    <row r="297" spans="1:40" x14ac:dyDescent="0.2">
      <c r="A297" s="9" t="s">
        <v>449</v>
      </c>
      <c r="B297" s="10" t="s">
        <v>8</v>
      </c>
      <c r="C297" s="10" t="s">
        <v>61</v>
      </c>
      <c r="D297" s="10" t="s">
        <v>780</v>
      </c>
      <c r="E297" s="10" t="s">
        <v>453</v>
      </c>
      <c r="F297" s="10" t="s">
        <v>454</v>
      </c>
      <c r="G297" s="10" t="s">
        <v>455</v>
      </c>
      <c r="H297" s="67">
        <v>6</v>
      </c>
      <c r="I297" s="57">
        <f t="shared" si="59"/>
        <v>49.5</v>
      </c>
      <c r="J297" s="57">
        <f t="shared" si="60"/>
        <v>49.5</v>
      </c>
      <c r="K297" s="404" t="s">
        <v>18</v>
      </c>
      <c r="L297" s="57">
        <v>1</v>
      </c>
      <c r="M297" s="57">
        <v>13.5</v>
      </c>
      <c r="N297" s="57">
        <v>0</v>
      </c>
      <c r="O297" s="58">
        <v>4.5</v>
      </c>
      <c r="P297" s="27">
        <v>0</v>
      </c>
      <c r="Q297" s="90">
        <f t="shared" si="68"/>
        <v>7.5</v>
      </c>
      <c r="R297" s="91">
        <f t="shared" si="69"/>
        <v>2.5</v>
      </c>
      <c r="S297" s="392">
        <f t="shared" si="61"/>
        <v>7.5</v>
      </c>
      <c r="T297" s="91">
        <f t="shared" si="62"/>
        <v>2.5</v>
      </c>
      <c r="U297" s="90">
        <f t="shared" si="63"/>
        <v>10</v>
      </c>
      <c r="V297" s="23">
        <v>0</v>
      </c>
      <c r="W297" s="11">
        <v>0</v>
      </c>
      <c r="X297" s="11">
        <v>0</v>
      </c>
      <c r="Y297" s="12">
        <v>0</v>
      </c>
      <c r="Z297" s="27">
        <v>0</v>
      </c>
      <c r="AA297" s="23">
        <v>100</v>
      </c>
      <c r="AB297" s="11">
        <v>2</v>
      </c>
      <c r="AC297" s="11">
        <v>0</v>
      </c>
      <c r="AD297" s="12">
        <v>5</v>
      </c>
      <c r="AE297" s="30">
        <v>0</v>
      </c>
      <c r="AF297" s="63">
        <f t="shared" si="64"/>
        <v>49.5</v>
      </c>
      <c r="AG297" s="34">
        <f t="shared" si="65"/>
        <v>0</v>
      </c>
      <c r="AH297" s="12">
        <f t="shared" si="66"/>
        <v>49.5</v>
      </c>
      <c r="AI297" s="75">
        <f t="shared" si="67"/>
        <v>49.5</v>
      </c>
      <c r="AJ297" s="406"/>
      <c r="AK297" s="417"/>
      <c r="AL297" s="396"/>
    </row>
    <row r="298" spans="1:40" x14ac:dyDescent="0.2">
      <c r="A298" s="9" t="s">
        <v>449</v>
      </c>
      <c r="B298" s="10" t="s">
        <v>8</v>
      </c>
      <c r="C298" s="10" t="s">
        <v>43</v>
      </c>
      <c r="D298" s="10" t="s">
        <v>780</v>
      </c>
      <c r="E298" s="10" t="s">
        <v>456</v>
      </c>
      <c r="F298" s="10" t="s">
        <v>457</v>
      </c>
      <c r="G298" s="10" t="s">
        <v>458</v>
      </c>
      <c r="H298" s="67">
        <v>6</v>
      </c>
      <c r="I298" s="57">
        <f t="shared" si="59"/>
        <v>49.5</v>
      </c>
      <c r="J298" s="57">
        <f t="shared" si="60"/>
        <v>49.5</v>
      </c>
      <c r="K298" s="404" t="s">
        <v>18</v>
      </c>
      <c r="L298" s="57">
        <v>1</v>
      </c>
      <c r="M298" s="57">
        <v>13.5</v>
      </c>
      <c r="N298" s="57">
        <v>0</v>
      </c>
      <c r="O298" s="58">
        <v>4.5</v>
      </c>
      <c r="P298" s="27">
        <v>0</v>
      </c>
      <c r="Q298" s="90">
        <f t="shared" si="68"/>
        <v>7.5</v>
      </c>
      <c r="R298" s="91">
        <f t="shared" si="69"/>
        <v>2.5</v>
      </c>
      <c r="S298" s="392">
        <f t="shared" si="61"/>
        <v>7.5</v>
      </c>
      <c r="T298" s="91">
        <f t="shared" si="62"/>
        <v>2.5</v>
      </c>
      <c r="U298" s="90">
        <f t="shared" si="63"/>
        <v>10</v>
      </c>
      <c r="V298" s="23">
        <v>0</v>
      </c>
      <c r="W298" s="11">
        <v>0</v>
      </c>
      <c r="X298" s="11">
        <v>0</v>
      </c>
      <c r="Y298" s="12">
        <v>0</v>
      </c>
      <c r="Z298" s="27">
        <v>0</v>
      </c>
      <c r="AA298" s="23">
        <v>100</v>
      </c>
      <c r="AB298" s="11">
        <v>2</v>
      </c>
      <c r="AC298" s="11">
        <v>0</v>
      </c>
      <c r="AD298" s="12">
        <v>5</v>
      </c>
      <c r="AE298" s="30">
        <v>0</v>
      </c>
      <c r="AF298" s="63">
        <f t="shared" si="64"/>
        <v>49.5</v>
      </c>
      <c r="AG298" s="34">
        <f t="shared" si="65"/>
        <v>0</v>
      </c>
      <c r="AH298" s="12">
        <f t="shared" si="66"/>
        <v>49.5</v>
      </c>
      <c r="AI298" s="75">
        <f t="shared" si="67"/>
        <v>49.5</v>
      </c>
      <c r="AJ298" s="406"/>
      <c r="AK298" s="417"/>
      <c r="AL298" s="396"/>
    </row>
    <row r="299" spans="1:40" x14ac:dyDescent="0.2">
      <c r="A299" s="9" t="s">
        <v>449</v>
      </c>
      <c r="B299" s="10" t="s">
        <v>8</v>
      </c>
      <c r="C299" s="10" t="s">
        <v>43</v>
      </c>
      <c r="D299" s="10" t="s">
        <v>780</v>
      </c>
      <c r="E299" s="10" t="s">
        <v>309</v>
      </c>
      <c r="F299" s="10" t="s">
        <v>310</v>
      </c>
      <c r="G299" s="10" t="s">
        <v>311</v>
      </c>
      <c r="H299" s="67">
        <v>6</v>
      </c>
      <c r="I299" s="57">
        <f t="shared" si="59"/>
        <v>21</v>
      </c>
      <c r="J299" s="57">
        <f t="shared" si="60"/>
        <v>21</v>
      </c>
      <c r="K299" s="404" t="s">
        <v>18</v>
      </c>
      <c r="L299" s="57">
        <f>1/3</f>
        <v>0.33333333333333331</v>
      </c>
      <c r="M299" s="57">
        <f>9*L299</f>
        <v>3</v>
      </c>
      <c r="N299" s="57">
        <v>0</v>
      </c>
      <c r="O299" s="58">
        <f>9*L299</f>
        <v>3</v>
      </c>
      <c r="P299" s="27">
        <v>0</v>
      </c>
      <c r="Q299" s="90">
        <f t="shared" si="68"/>
        <v>1.6666666666666667</v>
      </c>
      <c r="R299" s="91">
        <f t="shared" si="69"/>
        <v>1.6666666666666667</v>
      </c>
      <c r="S299" s="392">
        <f t="shared" si="61"/>
        <v>1.6666666666666667</v>
      </c>
      <c r="T299" s="91">
        <f t="shared" si="62"/>
        <v>1.6666666666666667</v>
      </c>
      <c r="U299" s="90">
        <f t="shared" si="63"/>
        <v>3.3333333333333335</v>
      </c>
      <c r="V299" s="23">
        <v>0</v>
      </c>
      <c r="W299" s="11">
        <v>0</v>
      </c>
      <c r="X299" s="11">
        <v>0</v>
      </c>
      <c r="Y299" s="12">
        <v>0</v>
      </c>
      <c r="Z299" s="27">
        <v>0</v>
      </c>
      <c r="AA299" s="23">
        <v>100</v>
      </c>
      <c r="AB299" s="11">
        <v>2</v>
      </c>
      <c r="AC299" s="11">
        <v>0</v>
      </c>
      <c r="AD299" s="12">
        <v>5</v>
      </c>
      <c r="AE299" s="30">
        <v>0</v>
      </c>
      <c r="AF299" s="63">
        <f t="shared" si="64"/>
        <v>21</v>
      </c>
      <c r="AG299" s="34">
        <f t="shared" si="65"/>
        <v>0</v>
      </c>
      <c r="AH299" s="12">
        <f t="shared" si="66"/>
        <v>21</v>
      </c>
      <c r="AI299" s="75">
        <f t="shared" si="67"/>
        <v>21</v>
      </c>
      <c r="AJ299" s="406"/>
      <c r="AK299" s="417"/>
      <c r="AL299" s="396"/>
    </row>
    <row r="300" spans="1:40" x14ac:dyDescent="0.2">
      <c r="A300" s="9" t="s">
        <v>449</v>
      </c>
      <c r="B300" s="10" t="s">
        <v>8</v>
      </c>
      <c r="C300" s="10" t="s">
        <v>13</v>
      </c>
      <c r="D300" s="10" t="s">
        <v>755</v>
      </c>
      <c r="E300" s="10" t="s">
        <v>9</v>
      </c>
      <c r="F300" s="10" t="s">
        <v>10</v>
      </c>
      <c r="G300" s="10" t="s">
        <v>11</v>
      </c>
      <c r="H300" s="67">
        <v>1</v>
      </c>
      <c r="I300" s="57">
        <f t="shared" si="59"/>
        <v>8.64</v>
      </c>
      <c r="J300" s="57">
        <f t="shared" si="60"/>
        <v>8.64</v>
      </c>
      <c r="K300" s="404" t="s">
        <v>12</v>
      </c>
      <c r="L300" s="57">
        <v>1</v>
      </c>
      <c r="M300" s="57">
        <f>$AM$26</f>
        <v>0.54</v>
      </c>
      <c r="N300" s="57">
        <v>0</v>
      </c>
      <c r="O300" s="58">
        <v>0</v>
      </c>
      <c r="P300" s="27">
        <v>0</v>
      </c>
      <c r="Q300" s="90">
        <f t="shared" si="68"/>
        <v>1.8</v>
      </c>
      <c r="R300" s="91">
        <f t="shared" si="69"/>
        <v>0</v>
      </c>
      <c r="S300" s="392">
        <f t="shared" si="61"/>
        <v>1.8</v>
      </c>
      <c r="T300" s="91">
        <f t="shared" si="62"/>
        <v>0</v>
      </c>
      <c r="U300" s="90">
        <f t="shared" si="63"/>
        <v>1.8</v>
      </c>
      <c r="V300" s="23">
        <v>6</v>
      </c>
      <c r="W300" s="11">
        <f>V300</f>
        <v>6</v>
      </c>
      <c r="X300" s="11">
        <v>0</v>
      </c>
      <c r="Y300" s="12">
        <v>0</v>
      </c>
      <c r="Z300" s="27">
        <v>0</v>
      </c>
      <c r="AA300" s="23">
        <v>10</v>
      </c>
      <c r="AB300" s="11">
        <f>AA300</f>
        <v>10</v>
      </c>
      <c r="AC300" s="11">
        <v>0</v>
      </c>
      <c r="AD300" s="12">
        <v>0</v>
      </c>
      <c r="AE300" s="30">
        <v>0</v>
      </c>
      <c r="AF300" s="63">
        <f t="shared" si="64"/>
        <v>8.64</v>
      </c>
      <c r="AG300" s="34">
        <f t="shared" si="65"/>
        <v>3.24</v>
      </c>
      <c r="AH300" s="12">
        <f t="shared" si="66"/>
        <v>5.4</v>
      </c>
      <c r="AI300" s="75">
        <f t="shared" si="67"/>
        <v>8.64</v>
      </c>
      <c r="AJ300" s="407">
        <f>(3-M300)*(W300+AB300)</f>
        <v>39.36</v>
      </c>
      <c r="AK300" s="418"/>
      <c r="AL300" s="396"/>
    </row>
    <row r="301" spans="1:40" x14ac:dyDescent="0.2">
      <c r="A301" s="9" t="s">
        <v>449</v>
      </c>
      <c r="B301" s="10" t="s">
        <v>14</v>
      </c>
      <c r="C301" s="10" t="s">
        <v>23</v>
      </c>
      <c r="D301" s="10" t="s">
        <v>780</v>
      </c>
      <c r="E301" s="10" t="s">
        <v>89</v>
      </c>
      <c r="F301" s="10" t="s">
        <v>90</v>
      </c>
      <c r="G301" s="10" t="s">
        <v>91</v>
      </c>
      <c r="H301" s="67">
        <v>6</v>
      </c>
      <c r="I301" s="57">
        <f t="shared" si="59"/>
        <v>14.4</v>
      </c>
      <c r="J301" s="57">
        <f t="shared" si="60"/>
        <v>14.399999999999999</v>
      </c>
      <c r="K301" s="404" t="s">
        <v>18</v>
      </c>
      <c r="L301" s="57">
        <v>0.2</v>
      </c>
      <c r="M301" s="57">
        <f>9*L301</f>
        <v>1.8</v>
      </c>
      <c r="N301" s="57">
        <v>0</v>
      </c>
      <c r="O301" s="58">
        <f>9*L301</f>
        <v>1.8</v>
      </c>
      <c r="P301" s="27">
        <v>0</v>
      </c>
      <c r="Q301" s="90">
        <f t="shared" si="68"/>
        <v>1</v>
      </c>
      <c r="R301" s="91">
        <f t="shared" si="69"/>
        <v>1</v>
      </c>
      <c r="S301" s="392">
        <f t="shared" si="61"/>
        <v>1</v>
      </c>
      <c r="T301" s="91">
        <f t="shared" si="62"/>
        <v>1</v>
      </c>
      <c r="U301" s="90">
        <f t="shared" si="63"/>
        <v>2</v>
      </c>
      <c r="V301" s="23">
        <v>120</v>
      </c>
      <c r="W301" s="11">
        <v>2</v>
      </c>
      <c r="X301" s="11">
        <v>0</v>
      </c>
      <c r="Y301" s="12">
        <v>6</v>
      </c>
      <c r="Z301" s="27">
        <v>0</v>
      </c>
      <c r="AA301" s="23">
        <v>0</v>
      </c>
      <c r="AB301" s="11">
        <v>0</v>
      </c>
      <c r="AC301" s="11">
        <v>0</v>
      </c>
      <c r="AD301" s="12">
        <v>0</v>
      </c>
      <c r="AE301" s="30">
        <v>0</v>
      </c>
      <c r="AF301" s="63">
        <f t="shared" si="64"/>
        <v>14.4</v>
      </c>
      <c r="AG301" s="34">
        <f t="shared" si="65"/>
        <v>14.4</v>
      </c>
      <c r="AH301" s="12">
        <f t="shared" si="66"/>
        <v>0</v>
      </c>
      <c r="AI301" s="75">
        <f t="shared" si="67"/>
        <v>14.4</v>
      </c>
      <c r="AJ301" s="406"/>
      <c r="AK301" s="417"/>
      <c r="AL301" s="396"/>
    </row>
    <row r="302" spans="1:40" x14ac:dyDescent="0.2">
      <c r="A302" s="9" t="s">
        <v>449</v>
      </c>
      <c r="B302" s="10" t="s">
        <v>14</v>
      </c>
      <c r="C302" s="10" t="s">
        <v>61</v>
      </c>
      <c r="D302" s="10" t="s">
        <v>780</v>
      </c>
      <c r="E302" s="10" t="s">
        <v>315</v>
      </c>
      <c r="F302" s="10" t="s">
        <v>316</v>
      </c>
      <c r="G302" s="10" t="s">
        <v>317</v>
      </c>
      <c r="H302" s="67">
        <v>6</v>
      </c>
      <c r="I302" s="57">
        <f t="shared" si="59"/>
        <v>12.6</v>
      </c>
      <c r="J302" s="57">
        <f t="shared" si="60"/>
        <v>12.600000000000001</v>
      </c>
      <c r="K302" s="404" t="s">
        <v>18</v>
      </c>
      <c r="L302" s="57">
        <v>0.2</v>
      </c>
      <c r="M302" s="57">
        <f>9*L302</f>
        <v>1.8</v>
      </c>
      <c r="N302" s="57">
        <v>0</v>
      </c>
      <c r="O302" s="58">
        <f>9*L302</f>
        <v>1.8</v>
      </c>
      <c r="P302" s="27">
        <v>0</v>
      </c>
      <c r="Q302" s="90">
        <f t="shared" si="68"/>
        <v>1</v>
      </c>
      <c r="R302" s="91">
        <f t="shared" si="69"/>
        <v>1</v>
      </c>
      <c r="S302" s="392">
        <f t="shared" si="61"/>
        <v>1</v>
      </c>
      <c r="T302" s="91">
        <f t="shared" si="62"/>
        <v>1</v>
      </c>
      <c r="U302" s="90">
        <f t="shared" si="63"/>
        <v>2</v>
      </c>
      <c r="V302" s="23">
        <v>0</v>
      </c>
      <c r="W302" s="11">
        <v>0</v>
      </c>
      <c r="X302" s="11">
        <v>0</v>
      </c>
      <c r="Y302" s="12">
        <v>0</v>
      </c>
      <c r="Z302" s="27">
        <v>0</v>
      </c>
      <c r="AA302" s="23">
        <v>100</v>
      </c>
      <c r="AB302" s="11">
        <v>2</v>
      </c>
      <c r="AC302" s="11">
        <v>0</v>
      </c>
      <c r="AD302" s="12">
        <v>5</v>
      </c>
      <c r="AE302" s="30">
        <v>0</v>
      </c>
      <c r="AF302" s="63">
        <f t="shared" si="64"/>
        <v>12.6</v>
      </c>
      <c r="AG302" s="34">
        <f t="shared" si="65"/>
        <v>0</v>
      </c>
      <c r="AH302" s="12">
        <f t="shared" si="66"/>
        <v>12.6</v>
      </c>
      <c r="AI302" s="75">
        <f t="shared" si="67"/>
        <v>12.6</v>
      </c>
      <c r="AJ302" s="406"/>
      <c r="AK302" s="417"/>
      <c r="AL302" s="396"/>
    </row>
    <row r="303" spans="1:40" x14ac:dyDescent="0.2">
      <c r="A303" s="9" t="s">
        <v>449</v>
      </c>
      <c r="B303" s="10" t="s">
        <v>14</v>
      </c>
      <c r="C303" s="10" t="s">
        <v>61</v>
      </c>
      <c r="D303" s="10" t="s">
        <v>780</v>
      </c>
      <c r="E303" s="10" t="s">
        <v>459</v>
      </c>
      <c r="F303" s="10" t="s">
        <v>460</v>
      </c>
      <c r="G303" s="10" t="s">
        <v>461</v>
      </c>
      <c r="H303" s="67">
        <v>6</v>
      </c>
      <c r="I303" s="57">
        <f t="shared" si="59"/>
        <v>49.5</v>
      </c>
      <c r="J303" s="57">
        <f t="shared" si="60"/>
        <v>49.5</v>
      </c>
      <c r="K303" s="404" t="s">
        <v>18</v>
      </c>
      <c r="L303" s="57">
        <v>1</v>
      </c>
      <c r="M303" s="57">
        <v>13.5</v>
      </c>
      <c r="N303" s="57">
        <v>0</v>
      </c>
      <c r="O303" s="58">
        <v>4.5</v>
      </c>
      <c r="P303" s="27">
        <v>0</v>
      </c>
      <c r="Q303" s="90">
        <f t="shared" ref="Q303:Q327" si="72">M303*10/3/H303</f>
        <v>7.5</v>
      </c>
      <c r="R303" s="91">
        <f t="shared" ref="R303:R327" si="73">O303*10/3/H303</f>
        <v>2.5</v>
      </c>
      <c r="S303" s="392">
        <f t="shared" si="61"/>
        <v>7.5</v>
      </c>
      <c r="T303" s="91">
        <f t="shared" si="62"/>
        <v>2.5</v>
      </c>
      <c r="U303" s="90">
        <f t="shared" si="63"/>
        <v>10</v>
      </c>
      <c r="V303" s="23">
        <v>0</v>
      </c>
      <c r="W303" s="11">
        <v>0</v>
      </c>
      <c r="X303" s="11">
        <v>0</v>
      </c>
      <c r="Y303" s="12">
        <v>0</v>
      </c>
      <c r="Z303" s="27">
        <v>0</v>
      </c>
      <c r="AA303" s="23">
        <v>100</v>
      </c>
      <c r="AB303" s="11">
        <v>2</v>
      </c>
      <c r="AC303" s="11">
        <v>0</v>
      </c>
      <c r="AD303" s="12">
        <v>5</v>
      </c>
      <c r="AE303" s="30">
        <v>0</v>
      </c>
      <c r="AF303" s="63">
        <f t="shared" si="64"/>
        <v>49.5</v>
      </c>
      <c r="AG303" s="34">
        <f t="shared" si="65"/>
        <v>0</v>
      </c>
      <c r="AH303" s="12">
        <f t="shared" si="66"/>
        <v>49.5</v>
      </c>
      <c r="AI303" s="75">
        <f t="shared" si="67"/>
        <v>49.5</v>
      </c>
      <c r="AJ303" s="406"/>
      <c r="AK303" s="417"/>
      <c r="AL303" s="396"/>
      <c r="AN303" s="80"/>
    </row>
    <row r="304" spans="1:40" x14ac:dyDescent="0.2">
      <c r="A304" s="9" t="s">
        <v>449</v>
      </c>
      <c r="B304" s="10" t="s">
        <v>14</v>
      </c>
      <c r="C304" s="10" t="s">
        <v>27</v>
      </c>
      <c r="D304" s="10" t="s">
        <v>780</v>
      </c>
      <c r="E304" s="10" t="s">
        <v>318</v>
      </c>
      <c r="F304" s="10" t="s">
        <v>319</v>
      </c>
      <c r="G304" s="10" t="s">
        <v>320</v>
      </c>
      <c r="H304" s="67">
        <v>6</v>
      </c>
      <c r="I304" s="57">
        <f t="shared" si="59"/>
        <v>21</v>
      </c>
      <c r="J304" s="57">
        <f t="shared" si="60"/>
        <v>21</v>
      </c>
      <c r="K304" s="404" t="s">
        <v>18</v>
      </c>
      <c r="L304" s="57">
        <f>1/3</f>
        <v>0.33333333333333331</v>
      </c>
      <c r="M304" s="57">
        <f>9*L304</f>
        <v>3</v>
      </c>
      <c r="N304" s="57">
        <v>0</v>
      </c>
      <c r="O304" s="58">
        <f>9*L304</f>
        <v>3</v>
      </c>
      <c r="P304" s="27">
        <v>0</v>
      </c>
      <c r="Q304" s="90">
        <f t="shared" si="72"/>
        <v>1.6666666666666667</v>
      </c>
      <c r="R304" s="91">
        <f t="shared" si="73"/>
        <v>1.6666666666666667</v>
      </c>
      <c r="S304" s="392">
        <f t="shared" si="61"/>
        <v>1.6666666666666667</v>
      </c>
      <c r="T304" s="91">
        <f t="shared" si="62"/>
        <v>1.6666666666666667</v>
      </c>
      <c r="U304" s="90">
        <f t="shared" si="63"/>
        <v>3.3333333333333335</v>
      </c>
      <c r="V304" s="23">
        <v>90</v>
      </c>
      <c r="W304" s="11">
        <v>2</v>
      </c>
      <c r="X304" s="11">
        <v>0</v>
      </c>
      <c r="Y304" s="12">
        <v>5</v>
      </c>
      <c r="Z304" s="27">
        <v>0</v>
      </c>
      <c r="AA304" s="23">
        <v>0</v>
      </c>
      <c r="AB304" s="11">
        <v>0</v>
      </c>
      <c r="AC304" s="11">
        <v>0</v>
      </c>
      <c r="AD304" s="12">
        <v>0</v>
      </c>
      <c r="AE304" s="30">
        <v>0</v>
      </c>
      <c r="AF304" s="63">
        <f t="shared" si="64"/>
        <v>21</v>
      </c>
      <c r="AG304" s="34">
        <f t="shared" si="65"/>
        <v>21</v>
      </c>
      <c r="AH304" s="12">
        <f t="shared" si="66"/>
        <v>0</v>
      </c>
      <c r="AI304" s="75">
        <f t="shared" si="67"/>
        <v>21</v>
      </c>
      <c r="AJ304" s="406"/>
      <c r="AK304" s="417"/>
      <c r="AL304" s="396"/>
    </row>
    <row r="305" spans="1:40" x14ac:dyDescent="0.2">
      <c r="A305" s="9" t="s">
        <v>449</v>
      </c>
      <c r="B305" s="10" t="s">
        <v>14</v>
      </c>
      <c r="C305" s="10" t="s">
        <v>43</v>
      </c>
      <c r="D305" s="10" t="s">
        <v>780</v>
      </c>
      <c r="E305" s="10" t="s">
        <v>92</v>
      </c>
      <c r="F305" s="10" t="s">
        <v>93</v>
      </c>
      <c r="G305" s="10" t="s">
        <v>94</v>
      </c>
      <c r="H305" s="67">
        <v>6</v>
      </c>
      <c r="I305" s="57">
        <f t="shared" si="59"/>
        <v>10.8</v>
      </c>
      <c r="J305" s="57">
        <f t="shared" si="60"/>
        <v>10.8</v>
      </c>
      <c r="K305" s="404" t="s">
        <v>18</v>
      </c>
      <c r="L305" s="57">
        <v>0.2</v>
      </c>
      <c r="M305" s="57">
        <v>1.8</v>
      </c>
      <c r="N305" s="57">
        <v>0</v>
      </c>
      <c r="O305" s="58">
        <v>1.8</v>
      </c>
      <c r="P305" s="27">
        <v>0</v>
      </c>
      <c r="Q305" s="90">
        <f t="shared" si="72"/>
        <v>1</v>
      </c>
      <c r="R305" s="91">
        <f t="shared" si="73"/>
        <v>1</v>
      </c>
      <c r="S305" s="392">
        <f t="shared" si="61"/>
        <v>1</v>
      </c>
      <c r="T305" s="91">
        <f t="shared" si="62"/>
        <v>1</v>
      </c>
      <c r="U305" s="90">
        <f t="shared" si="63"/>
        <v>2</v>
      </c>
      <c r="V305" s="23">
        <v>0</v>
      </c>
      <c r="W305" s="11">
        <v>0</v>
      </c>
      <c r="X305" s="11">
        <v>0</v>
      </c>
      <c r="Y305" s="12">
        <v>0</v>
      </c>
      <c r="Z305" s="27">
        <v>0</v>
      </c>
      <c r="AA305" s="23">
        <v>80</v>
      </c>
      <c r="AB305" s="11">
        <v>2</v>
      </c>
      <c r="AC305" s="11">
        <v>0</v>
      </c>
      <c r="AD305" s="12">
        <v>4</v>
      </c>
      <c r="AE305" s="30">
        <v>0</v>
      </c>
      <c r="AF305" s="63">
        <f t="shared" si="64"/>
        <v>10.8</v>
      </c>
      <c r="AG305" s="34">
        <f t="shared" si="65"/>
        <v>0</v>
      </c>
      <c r="AH305" s="12">
        <f t="shared" si="66"/>
        <v>10.8</v>
      </c>
      <c r="AI305" s="75">
        <f t="shared" si="67"/>
        <v>10.8</v>
      </c>
      <c r="AJ305" s="406"/>
      <c r="AK305" s="417"/>
      <c r="AL305" s="396"/>
    </row>
    <row r="306" spans="1:40" x14ac:dyDescent="0.2">
      <c r="A306" s="9" t="s">
        <v>449</v>
      </c>
      <c r="B306" s="10" t="s">
        <v>14</v>
      </c>
      <c r="C306" s="10" t="s">
        <v>13</v>
      </c>
      <c r="D306" s="10" t="s">
        <v>755</v>
      </c>
      <c r="E306" s="10" t="s">
        <v>28</v>
      </c>
      <c r="F306" s="10" t="s">
        <v>10</v>
      </c>
      <c r="G306" s="10" t="s">
        <v>11</v>
      </c>
      <c r="H306" s="67">
        <v>1</v>
      </c>
      <c r="I306" s="57">
        <f t="shared" si="59"/>
        <v>4.32</v>
      </c>
      <c r="J306" s="57">
        <f t="shared" si="60"/>
        <v>4.32</v>
      </c>
      <c r="K306" s="404" t="s">
        <v>12</v>
      </c>
      <c r="L306" s="57">
        <v>1</v>
      </c>
      <c r="M306" s="57">
        <f>$AM$26</f>
        <v>0.54</v>
      </c>
      <c r="N306" s="57">
        <v>0</v>
      </c>
      <c r="O306" s="58">
        <v>0</v>
      </c>
      <c r="P306" s="27">
        <v>0</v>
      </c>
      <c r="Q306" s="90">
        <f t="shared" si="72"/>
        <v>1.8</v>
      </c>
      <c r="R306" s="91">
        <f t="shared" si="73"/>
        <v>0</v>
      </c>
      <c r="S306" s="392">
        <f t="shared" si="61"/>
        <v>1.8</v>
      </c>
      <c r="T306" s="91">
        <f t="shared" si="62"/>
        <v>0</v>
      </c>
      <c r="U306" s="90">
        <f t="shared" si="63"/>
        <v>1.8</v>
      </c>
      <c r="V306" s="23">
        <v>4</v>
      </c>
      <c r="W306" s="11">
        <f>V306</f>
        <v>4</v>
      </c>
      <c r="X306" s="11">
        <v>0</v>
      </c>
      <c r="Y306" s="12">
        <v>0</v>
      </c>
      <c r="Z306" s="27">
        <v>0</v>
      </c>
      <c r="AA306" s="23">
        <v>4</v>
      </c>
      <c r="AB306" s="11">
        <f>AA306</f>
        <v>4</v>
      </c>
      <c r="AC306" s="11">
        <v>0</v>
      </c>
      <c r="AD306" s="12">
        <v>0</v>
      </c>
      <c r="AE306" s="30">
        <v>0</v>
      </c>
      <c r="AF306" s="63">
        <f t="shared" si="64"/>
        <v>4.32</v>
      </c>
      <c r="AG306" s="34">
        <f t="shared" si="65"/>
        <v>2.16</v>
      </c>
      <c r="AH306" s="12">
        <f t="shared" si="66"/>
        <v>2.16</v>
      </c>
      <c r="AI306" s="75">
        <f t="shared" si="67"/>
        <v>4.32</v>
      </c>
      <c r="AJ306" s="407">
        <f>(3-M306)*(W306+AB306)</f>
        <v>19.68</v>
      </c>
      <c r="AK306" s="418"/>
      <c r="AL306" s="396"/>
    </row>
    <row r="307" spans="1:40" x14ac:dyDescent="0.2">
      <c r="A307" s="9" t="s">
        <v>449</v>
      </c>
      <c r="B307" s="10" t="s">
        <v>80</v>
      </c>
      <c r="C307" s="10" t="s">
        <v>13</v>
      </c>
      <c r="D307" s="10" t="s">
        <v>755</v>
      </c>
      <c r="E307" s="10" t="s">
        <v>217</v>
      </c>
      <c r="F307" s="10" t="s">
        <v>10</v>
      </c>
      <c r="G307" s="10" t="s">
        <v>11</v>
      </c>
      <c r="H307" s="67">
        <v>1</v>
      </c>
      <c r="I307" s="57">
        <f t="shared" si="59"/>
        <v>0.54</v>
      </c>
      <c r="J307" s="57">
        <f t="shared" si="60"/>
        <v>0.54</v>
      </c>
      <c r="K307" s="404" t="s">
        <v>12</v>
      </c>
      <c r="L307" s="57">
        <v>1</v>
      </c>
      <c r="M307" s="57">
        <f>$AM$26</f>
        <v>0.54</v>
      </c>
      <c r="N307" s="57">
        <v>0</v>
      </c>
      <c r="O307" s="58">
        <v>0</v>
      </c>
      <c r="P307" s="27">
        <v>0</v>
      </c>
      <c r="Q307" s="90">
        <f t="shared" si="72"/>
        <v>1.8</v>
      </c>
      <c r="R307" s="91">
        <f t="shared" si="73"/>
        <v>0</v>
      </c>
      <c r="S307" s="392">
        <f t="shared" si="61"/>
        <v>1.8</v>
      </c>
      <c r="T307" s="91">
        <f t="shared" si="62"/>
        <v>0</v>
      </c>
      <c r="U307" s="90">
        <f t="shared" si="63"/>
        <v>1.8</v>
      </c>
      <c r="V307" s="23">
        <v>0</v>
      </c>
      <c r="W307" s="11">
        <f>V307</f>
        <v>0</v>
      </c>
      <c r="X307" s="11">
        <v>0</v>
      </c>
      <c r="Y307" s="12">
        <v>0</v>
      </c>
      <c r="Z307" s="27">
        <v>0</v>
      </c>
      <c r="AA307" s="23">
        <v>1</v>
      </c>
      <c r="AB307" s="11">
        <f>AA307</f>
        <v>1</v>
      </c>
      <c r="AC307" s="11">
        <v>0</v>
      </c>
      <c r="AD307" s="12">
        <v>0</v>
      </c>
      <c r="AE307" s="30">
        <v>0</v>
      </c>
      <c r="AF307" s="63">
        <f t="shared" si="64"/>
        <v>0.54</v>
      </c>
      <c r="AG307" s="34">
        <f t="shared" si="65"/>
        <v>0</v>
      </c>
      <c r="AH307" s="12">
        <f t="shared" si="66"/>
        <v>0.54</v>
      </c>
      <c r="AI307" s="75">
        <f t="shared" si="67"/>
        <v>0.54</v>
      </c>
      <c r="AJ307" s="407">
        <f>(3-M307)*(W307+AB307)</f>
        <v>2.46</v>
      </c>
      <c r="AK307" s="418"/>
      <c r="AL307" s="396"/>
    </row>
    <row r="308" spans="1:40" x14ac:dyDescent="0.2">
      <c r="A308" s="9" t="s">
        <v>449</v>
      </c>
      <c r="B308" s="10" t="s">
        <v>8</v>
      </c>
      <c r="C308" s="10" t="s">
        <v>103</v>
      </c>
      <c r="D308" s="10" t="s">
        <v>781</v>
      </c>
      <c r="E308" s="10" t="s">
        <v>462</v>
      </c>
      <c r="F308" s="10" t="s">
        <v>463</v>
      </c>
      <c r="G308" s="10" t="s">
        <v>464</v>
      </c>
      <c r="H308" s="67">
        <v>6</v>
      </c>
      <c r="I308" s="57">
        <f t="shared" si="59"/>
        <v>18</v>
      </c>
      <c r="J308" s="57">
        <f t="shared" si="60"/>
        <v>18</v>
      </c>
      <c r="K308" s="404" t="s">
        <v>102</v>
      </c>
      <c r="L308" s="57">
        <v>1</v>
      </c>
      <c r="M308" s="57">
        <f>(9+$AM$29)*L308</f>
        <v>13.5</v>
      </c>
      <c r="N308" s="57">
        <v>0</v>
      </c>
      <c r="O308" s="58">
        <v>4.5</v>
      </c>
      <c r="P308" s="27">
        <v>0</v>
      </c>
      <c r="Q308" s="90">
        <f t="shared" si="72"/>
        <v>7.5</v>
      </c>
      <c r="R308" s="91">
        <f t="shared" si="73"/>
        <v>2.5</v>
      </c>
      <c r="S308" s="392">
        <f t="shared" si="61"/>
        <v>7.5</v>
      </c>
      <c r="T308" s="91">
        <f t="shared" si="62"/>
        <v>2.5</v>
      </c>
      <c r="U308" s="90">
        <f t="shared" si="63"/>
        <v>10</v>
      </c>
      <c r="V308" s="23">
        <v>20</v>
      </c>
      <c r="W308" s="11">
        <v>1</v>
      </c>
      <c r="X308" s="11">
        <v>0</v>
      </c>
      <c r="Y308" s="12">
        <v>1</v>
      </c>
      <c r="Z308" s="27">
        <v>0</v>
      </c>
      <c r="AA308" s="23">
        <v>0</v>
      </c>
      <c r="AB308" s="11">
        <v>0</v>
      </c>
      <c r="AC308" s="11">
        <v>0</v>
      </c>
      <c r="AD308" s="12">
        <v>0</v>
      </c>
      <c r="AE308" s="30">
        <v>0</v>
      </c>
      <c r="AF308" s="63">
        <f t="shared" si="64"/>
        <v>18</v>
      </c>
      <c r="AG308" s="34">
        <f t="shared" si="65"/>
        <v>18</v>
      </c>
      <c r="AH308" s="12">
        <f t="shared" si="66"/>
        <v>0</v>
      </c>
      <c r="AI308" s="75">
        <f t="shared" si="67"/>
        <v>18</v>
      </c>
      <c r="AJ308" s="406"/>
      <c r="AK308" s="417"/>
      <c r="AL308" s="396"/>
      <c r="AN308" s="80"/>
    </row>
    <row r="309" spans="1:40" x14ac:dyDescent="0.2">
      <c r="A309" s="9" t="s">
        <v>449</v>
      </c>
      <c r="B309" s="10" t="s">
        <v>8</v>
      </c>
      <c r="C309" s="10" t="s">
        <v>13</v>
      </c>
      <c r="D309" s="10" t="s">
        <v>781</v>
      </c>
      <c r="E309" s="10" t="s">
        <v>34</v>
      </c>
      <c r="F309" s="10" t="s">
        <v>35</v>
      </c>
      <c r="G309" s="10" t="s">
        <v>36</v>
      </c>
      <c r="H309" s="67">
        <v>0.33333000000000002</v>
      </c>
      <c r="I309" s="57">
        <f t="shared" si="59"/>
        <v>0.4</v>
      </c>
      <c r="J309" s="57">
        <f t="shared" si="60"/>
        <v>0.4</v>
      </c>
      <c r="K309" s="404" t="s">
        <v>37</v>
      </c>
      <c r="L309" s="57">
        <v>1</v>
      </c>
      <c r="M309" s="57">
        <f>$AM$27</f>
        <v>0.05</v>
      </c>
      <c r="N309" s="57">
        <v>0</v>
      </c>
      <c r="O309" s="58">
        <v>0</v>
      </c>
      <c r="P309" s="27">
        <v>0</v>
      </c>
      <c r="Q309" s="90">
        <f t="shared" si="72"/>
        <v>0.50000500005000048</v>
      </c>
      <c r="R309" s="91">
        <f t="shared" si="73"/>
        <v>0</v>
      </c>
      <c r="S309" s="392">
        <f t="shared" si="61"/>
        <v>0.50000500005000048</v>
      </c>
      <c r="T309" s="91">
        <f t="shared" si="62"/>
        <v>0</v>
      </c>
      <c r="U309" s="90">
        <f t="shared" si="63"/>
        <v>0.50000500005000048</v>
      </c>
      <c r="V309" s="23">
        <v>0</v>
      </c>
      <c r="W309" s="11">
        <v>0</v>
      </c>
      <c r="X309" s="11">
        <v>0</v>
      </c>
      <c r="Y309" s="12">
        <v>0</v>
      </c>
      <c r="Z309" s="27">
        <v>0</v>
      </c>
      <c r="AA309" s="23">
        <v>8</v>
      </c>
      <c r="AB309" s="11">
        <v>8</v>
      </c>
      <c r="AC309" s="11">
        <v>0</v>
      </c>
      <c r="AD309" s="12">
        <v>0</v>
      </c>
      <c r="AE309" s="30">
        <v>0</v>
      </c>
      <c r="AF309" s="63">
        <f t="shared" si="64"/>
        <v>0.4</v>
      </c>
      <c r="AG309" s="34">
        <f t="shared" si="65"/>
        <v>0</v>
      </c>
      <c r="AH309" s="12">
        <f t="shared" si="66"/>
        <v>0.4</v>
      </c>
      <c r="AI309" s="75">
        <f t="shared" si="67"/>
        <v>0.4</v>
      </c>
      <c r="AJ309" s="407">
        <f>(0.5-M309)*(W309+AB309)</f>
        <v>3.6</v>
      </c>
      <c r="AK309" s="418"/>
      <c r="AL309" s="396"/>
    </row>
    <row r="310" spans="1:40" x14ac:dyDescent="0.2">
      <c r="A310" s="9" t="s">
        <v>492</v>
      </c>
      <c r="B310" s="10" t="s">
        <v>14</v>
      </c>
      <c r="C310" s="10" t="s">
        <v>48</v>
      </c>
      <c r="D310" s="10" t="s">
        <v>780</v>
      </c>
      <c r="E310" s="10" t="s">
        <v>246</v>
      </c>
      <c r="F310" s="10" t="s">
        <v>247</v>
      </c>
      <c r="G310" s="10" t="s">
        <v>248</v>
      </c>
      <c r="H310" s="67">
        <v>6</v>
      </c>
      <c r="I310" s="57">
        <f t="shared" si="59"/>
        <v>22.178493000000003</v>
      </c>
      <c r="J310" s="57">
        <f t="shared" si="60"/>
        <v>22.178492999999996</v>
      </c>
      <c r="K310" s="404" t="s">
        <v>249</v>
      </c>
      <c r="L310" s="57">
        <v>0.39460000000000001</v>
      </c>
      <c r="M310" s="57">
        <f>L310*13.5</f>
        <v>5.3270999999999997</v>
      </c>
      <c r="N310" s="57">
        <v>0</v>
      </c>
      <c r="O310" s="58">
        <f>L310*4.5</f>
        <v>1.7757000000000001</v>
      </c>
      <c r="P310" s="27">
        <v>0</v>
      </c>
      <c r="Q310" s="90">
        <f t="shared" si="72"/>
        <v>2.9595000000000002</v>
      </c>
      <c r="R310" s="91">
        <f t="shared" si="73"/>
        <v>0.98650000000000004</v>
      </c>
      <c r="S310" s="392">
        <f t="shared" si="61"/>
        <v>2.9594999999999998</v>
      </c>
      <c r="T310" s="91">
        <f t="shared" si="62"/>
        <v>0.98649999999999993</v>
      </c>
      <c r="U310" s="90">
        <f t="shared" si="63"/>
        <v>3.9459999999999997</v>
      </c>
      <c r="V310" s="23">
        <v>100</v>
      </c>
      <c r="W310" s="11">
        <v>2</v>
      </c>
      <c r="X310" s="11">
        <v>0</v>
      </c>
      <c r="Y310" s="12">
        <v>5</v>
      </c>
      <c r="Z310" s="27">
        <v>0</v>
      </c>
      <c r="AA310" s="23">
        <v>10</v>
      </c>
      <c r="AB310" s="11">
        <v>0.33</v>
      </c>
      <c r="AC310" s="11">
        <v>0</v>
      </c>
      <c r="AD310" s="12">
        <v>0.5</v>
      </c>
      <c r="AE310" s="30">
        <v>0</v>
      </c>
      <c r="AF310" s="63">
        <f t="shared" si="64"/>
        <v>22.178493000000003</v>
      </c>
      <c r="AG310" s="34">
        <f t="shared" si="65"/>
        <v>19.532699999999998</v>
      </c>
      <c r="AH310" s="12">
        <f t="shared" si="66"/>
        <v>2.6457930000000003</v>
      </c>
      <c r="AI310" s="75">
        <f t="shared" si="67"/>
        <v>22.178493000000003</v>
      </c>
      <c r="AJ310" s="406"/>
      <c r="AK310" s="417"/>
      <c r="AL310" s="396"/>
    </row>
    <row r="311" spans="1:40" x14ac:dyDescent="0.2">
      <c r="A311" s="9" t="s">
        <v>492</v>
      </c>
      <c r="B311" s="10" t="s">
        <v>80</v>
      </c>
      <c r="C311" s="10" t="s">
        <v>48</v>
      </c>
      <c r="D311" s="10" t="s">
        <v>780</v>
      </c>
      <c r="E311" s="10" t="s">
        <v>246</v>
      </c>
      <c r="F311" s="10" t="s">
        <v>247</v>
      </c>
      <c r="G311" s="10" t="s">
        <v>248</v>
      </c>
      <c r="H311" s="67">
        <v>6</v>
      </c>
      <c r="I311" s="57">
        <f t="shared" si="59"/>
        <v>10.671956999999999</v>
      </c>
      <c r="J311" s="57">
        <f t="shared" si="60"/>
        <v>10.671956999999999</v>
      </c>
      <c r="K311" s="404" t="s">
        <v>249</v>
      </c>
      <c r="L311" s="57">
        <v>0.39460000000000001</v>
      </c>
      <c r="M311" s="57">
        <f>L311*13.5</f>
        <v>5.3270999999999997</v>
      </c>
      <c r="N311" s="57">
        <v>0</v>
      </c>
      <c r="O311" s="58">
        <f>L311*4.5</f>
        <v>1.7757000000000001</v>
      </c>
      <c r="P311" s="27">
        <v>0</v>
      </c>
      <c r="Q311" s="90">
        <f t="shared" si="72"/>
        <v>2.9595000000000002</v>
      </c>
      <c r="R311" s="91">
        <f t="shared" si="73"/>
        <v>0.98650000000000004</v>
      </c>
      <c r="S311" s="392">
        <f t="shared" si="61"/>
        <v>2.9594999999999998</v>
      </c>
      <c r="T311" s="91">
        <f t="shared" si="62"/>
        <v>0.98649999999999993</v>
      </c>
      <c r="U311" s="90">
        <f t="shared" si="63"/>
        <v>3.9459999999999997</v>
      </c>
      <c r="V311" s="23">
        <v>40</v>
      </c>
      <c r="W311" s="11">
        <v>1</v>
      </c>
      <c r="X311" s="11">
        <v>0</v>
      </c>
      <c r="Y311" s="12">
        <v>2</v>
      </c>
      <c r="Z311" s="27">
        <v>0</v>
      </c>
      <c r="AA311" s="23">
        <v>10</v>
      </c>
      <c r="AB311" s="11">
        <v>0.17</v>
      </c>
      <c r="AC311" s="11">
        <v>0</v>
      </c>
      <c r="AD311" s="12">
        <v>0.5</v>
      </c>
      <c r="AE311" s="30">
        <v>0</v>
      </c>
      <c r="AF311" s="63">
        <f t="shared" si="64"/>
        <v>10.671956999999999</v>
      </c>
      <c r="AG311" s="34">
        <f t="shared" si="65"/>
        <v>8.8784999999999989</v>
      </c>
      <c r="AH311" s="12">
        <f t="shared" si="66"/>
        <v>1.7934570000000001</v>
      </c>
      <c r="AI311" s="75">
        <f t="shared" si="67"/>
        <v>10.671956999999999</v>
      </c>
      <c r="AJ311" s="406"/>
      <c r="AK311" s="417"/>
      <c r="AL311" s="396"/>
    </row>
    <row r="312" spans="1:40" x14ac:dyDescent="0.2">
      <c r="A312" s="9" t="s">
        <v>492</v>
      </c>
      <c r="B312" s="10" t="s">
        <v>85</v>
      </c>
      <c r="C312" s="10" t="s">
        <v>48</v>
      </c>
      <c r="D312" s="10" t="s">
        <v>780</v>
      </c>
      <c r="E312" s="10" t="s">
        <v>246</v>
      </c>
      <c r="F312" s="10" t="s">
        <v>247</v>
      </c>
      <c r="G312" s="10" t="s">
        <v>248</v>
      </c>
      <c r="H312" s="67">
        <v>6</v>
      </c>
      <c r="I312" s="57">
        <f t="shared" si="59"/>
        <v>10.671956999999999</v>
      </c>
      <c r="J312" s="57">
        <f t="shared" si="60"/>
        <v>10.671956999999999</v>
      </c>
      <c r="K312" s="404" t="s">
        <v>249</v>
      </c>
      <c r="L312" s="57">
        <v>0.39460000000000001</v>
      </c>
      <c r="M312" s="57">
        <f>L312*13.5</f>
        <v>5.3270999999999997</v>
      </c>
      <c r="N312" s="57">
        <v>0</v>
      </c>
      <c r="O312" s="58">
        <f>L312*4.5</f>
        <v>1.7757000000000001</v>
      </c>
      <c r="P312" s="27">
        <v>0</v>
      </c>
      <c r="Q312" s="90">
        <f t="shared" si="72"/>
        <v>2.9595000000000002</v>
      </c>
      <c r="R312" s="91">
        <f t="shared" si="73"/>
        <v>0.98650000000000004</v>
      </c>
      <c r="S312" s="392">
        <f t="shared" si="61"/>
        <v>2.9594999999999998</v>
      </c>
      <c r="T312" s="91">
        <f t="shared" si="62"/>
        <v>0.98649999999999993</v>
      </c>
      <c r="U312" s="90">
        <f t="shared" si="63"/>
        <v>3.9459999999999997</v>
      </c>
      <c r="V312" s="23">
        <v>40</v>
      </c>
      <c r="W312" s="11">
        <v>1</v>
      </c>
      <c r="X312" s="11">
        <v>0</v>
      </c>
      <c r="Y312" s="12">
        <v>2</v>
      </c>
      <c r="Z312" s="27">
        <v>0</v>
      </c>
      <c r="AA312" s="23">
        <v>10</v>
      </c>
      <c r="AB312" s="11">
        <v>0.17</v>
      </c>
      <c r="AC312" s="11">
        <v>0</v>
      </c>
      <c r="AD312" s="12">
        <v>0.5</v>
      </c>
      <c r="AE312" s="30">
        <v>0</v>
      </c>
      <c r="AF312" s="63">
        <f t="shared" si="64"/>
        <v>10.671956999999999</v>
      </c>
      <c r="AG312" s="34">
        <f t="shared" si="65"/>
        <v>8.8784999999999989</v>
      </c>
      <c r="AH312" s="12">
        <f t="shared" si="66"/>
        <v>1.7934570000000001</v>
      </c>
      <c r="AI312" s="75">
        <f t="shared" si="67"/>
        <v>10.671956999999999</v>
      </c>
      <c r="AJ312" s="406"/>
      <c r="AK312" s="417"/>
      <c r="AL312" s="396"/>
    </row>
    <row r="313" spans="1:40" x14ac:dyDescent="0.2">
      <c r="A313" s="9" t="s">
        <v>492</v>
      </c>
      <c r="B313" s="10" t="s">
        <v>8</v>
      </c>
      <c r="C313" s="10" t="s">
        <v>48</v>
      </c>
      <c r="D313" s="10" t="s">
        <v>780</v>
      </c>
      <c r="E313" s="10" t="s">
        <v>246</v>
      </c>
      <c r="F313" s="10" t="s">
        <v>247</v>
      </c>
      <c r="G313" s="10" t="s">
        <v>248</v>
      </c>
      <c r="H313" s="67">
        <v>6</v>
      </c>
      <c r="I313" s="57">
        <f t="shared" si="59"/>
        <v>15.075693000000001</v>
      </c>
      <c r="J313" s="57">
        <f t="shared" si="60"/>
        <v>15.075692999999999</v>
      </c>
      <c r="K313" s="404" t="s">
        <v>249</v>
      </c>
      <c r="L313" s="57">
        <v>0.39460000000000001</v>
      </c>
      <c r="M313" s="57">
        <f>L313*13.5</f>
        <v>5.3270999999999997</v>
      </c>
      <c r="N313" s="57">
        <v>0</v>
      </c>
      <c r="O313" s="58">
        <f>L313*4.5</f>
        <v>1.7757000000000001</v>
      </c>
      <c r="P313" s="27">
        <v>0</v>
      </c>
      <c r="Q313" s="90">
        <f t="shared" si="72"/>
        <v>2.9595000000000002</v>
      </c>
      <c r="R313" s="91">
        <f t="shared" si="73"/>
        <v>0.98650000000000004</v>
      </c>
      <c r="S313" s="392">
        <f t="shared" si="61"/>
        <v>2.9594999999999998</v>
      </c>
      <c r="T313" s="91">
        <f t="shared" si="62"/>
        <v>0.98649999999999993</v>
      </c>
      <c r="U313" s="90">
        <f t="shared" si="63"/>
        <v>3.9459999999999997</v>
      </c>
      <c r="V313" s="23">
        <v>80</v>
      </c>
      <c r="W313" s="11">
        <v>1</v>
      </c>
      <c r="X313" s="11">
        <v>0</v>
      </c>
      <c r="Y313" s="12">
        <v>4</v>
      </c>
      <c r="Z313" s="27">
        <v>0</v>
      </c>
      <c r="AA313" s="23">
        <v>10</v>
      </c>
      <c r="AB313" s="11">
        <v>0.33</v>
      </c>
      <c r="AC313" s="11">
        <v>0</v>
      </c>
      <c r="AD313" s="12">
        <v>0.5</v>
      </c>
      <c r="AE313" s="30">
        <v>0</v>
      </c>
      <c r="AF313" s="63">
        <f t="shared" si="64"/>
        <v>15.075693000000001</v>
      </c>
      <c r="AG313" s="34">
        <f t="shared" si="65"/>
        <v>12.4299</v>
      </c>
      <c r="AH313" s="12">
        <f t="shared" si="66"/>
        <v>2.6457930000000003</v>
      </c>
      <c r="AI313" s="75">
        <f t="shared" si="67"/>
        <v>15.075693000000001</v>
      </c>
      <c r="AJ313" s="406"/>
      <c r="AK313" s="417"/>
      <c r="AL313" s="396"/>
    </row>
    <row r="314" spans="1:40" x14ac:dyDescent="0.2">
      <c r="A314" s="9" t="s">
        <v>492</v>
      </c>
      <c r="B314" s="10" t="s">
        <v>14</v>
      </c>
      <c r="C314" s="10" t="s">
        <v>13</v>
      </c>
      <c r="D314" s="10" t="s">
        <v>781</v>
      </c>
      <c r="E314" s="10" t="s">
        <v>493</v>
      </c>
      <c r="F314" s="10" t="s">
        <v>512</v>
      </c>
      <c r="G314" s="10" t="s">
        <v>513</v>
      </c>
      <c r="H314" s="67">
        <v>6</v>
      </c>
      <c r="I314" s="57">
        <f t="shared" si="59"/>
        <v>2.7</v>
      </c>
      <c r="J314" s="57">
        <f t="shared" si="60"/>
        <v>2.7</v>
      </c>
      <c r="K314" s="404" t="s">
        <v>37</v>
      </c>
      <c r="L314" s="57">
        <v>0.5</v>
      </c>
      <c r="M314" s="57">
        <f>(4.5+$AM$29)*L314</f>
        <v>4.5</v>
      </c>
      <c r="N314" s="57">
        <v>2</v>
      </c>
      <c r="O314" s="58">
        <f>9*L314</f>
        <v>4.5</v>
      </c>
      <c r="P314" s="27">
        <v>0</v>
      </c>
      <c r="Q314" s="90">
        <f t="shared" si="72"/>
        <v>2.5</v>
      </c>
      <c r="R314" s="91">
        <f t="shared" si="73"/>
        <v>2.5</v>
      </c>
      <c r="S314" s="392">
        <f t="shared" si="61"/>
        <v>2.5</v>
      </c>
      <c r="T314" s="91">
        <f t="shared" si="62"/>
        <v>2.5</v>
      </c>
      <c r="U314" s="90">
        <f t="shared" si="63"/>
        <v>5</v>
      </c>
      <c r="V314" s="23">
        <v>0</v>
      </c>
      <c r="W314" s="11">
        <v>0</v>
      </c>
      <c r="X314" s="11">
        <v>0</v>
      </c>
      <c r="Y314" s="12">
        <v>0</v>
      </c>
      <c r="Z314" s="27">
        <v>0</v>
      </c>
      <c r="AA314" s="23">
        <v>8</v>
      </c>
      <c r="AB314" s="11">
        <v>0.2</v>
      </c>
      <c r="AC314" s="11">
        <v>0</v>
      </c>
      <c r="AD314" s="12">
        <v>0.4</v>
      </c>
      <c r="AE314" s="30">
        <v>0</v>
      </c>
      <c r="AF314" s="63">
        <f t="shared" si="64"/>
        <v>2.7</v>
      </c>
      <c r="AG314" s="34">
        <f t="shared" si="65"/>
        <v>0</v>
      </c>
      <c r="AH314" s="12">
        <f t="shared" si="66"/>
        <v>2.7</v>
      </c>
      <c r="AI314" s="75">
        <f t="shared" si="67"/>
        <v>2.7</v>
      </c>
      <c r="AJ314" s="406"/>
      <c r="AK314" s="417"/>
      <c r="AL314" s="396"/>
    </row>
    <row r="315" spans="1:40" x14ac:dyDescent="0.2">
      <c r="A315" s="103" t="s">
        <v>492</v>
      </c>
      <c r="B315" s="10" t="s">
        <v>80</v>
      </c>
      <c r="C315" s="10" t="s">
        <v>13</v>
      </c>
      <c r="D315" s="10" t="s">
        <v>781</v>
      </c>
      <c r="E315" s="10" t="s">
        <v>493</v>
      </c>
      <c r="F315" s="10" t="s">
        <v>512</v>
      </c>
      <c r="G315" s="10" t="s">
        <v>513</v>
      </c>
      <c r="H315" s="67">
        <v>6</v>
      </c>
      <c r="I315" s="57">
        <f t="shared" si="59"/>
        <v>2.7</v>
      </c>
      <c r="J315" s="57">
        <f t="shared" si="60"/>
        <v>2.7</v>
      </c>
      <c r="K315" s="404" t="s">
        <v>37</v>
      </c>
      <c r="L315" s="57">
        <v>0.5</v>
      </c>
      <c r="M315" s="57">
        <f>(4.5+$AM$29)*L315</f>
        <v>4.5</v>
      </c>
      <c r="N315" s="57">
        <v>2</v>
      </c>
      <c r="O315" s="58">
        <f>9*L315</f>
        <v>4.5</v>
      </c>
      <c r="P315" s="27">
        <v>0</v>
      </c>
      <c r="Q315" s="90">
        <f t="shared" si="72"/>
        <v>2.5</v>
      </c>
      <c r="R315" s="91">
        <f t="shared" si="73"/>
        <v>2.5</v>
      </c>
      <c r="S315" s="392">
        <f t="shared" si="61"/>
        <v>2.5</v>
      </c>
      <c r="T315" s="91">
        <f t="shared" si="62"/>
        <v>2.5</v>
      </c>
      <c r="U315" s="90">
        <f t="shared" si="63"/>
        <v>5</v>
      </c>
      <c r="V315" s="23">
        <v>0</v>
      </c>
      <c r="W315" s="11">
        <v>0</v>
      </c>
      <c r="X315" s="11">
        <v>0</v>
      </c>
      <c r="Y315" s="12">
        <v>0</v>
      </c>
      <c r="Z315" s="27">
        <v>0</v>
      </c>
      <c r="AA315" s="23">
        <v>8</v>
      </c>
      <c r="AB315" s="11">
        <v>0.2</v>
      </c>
      <c r="AC315" s="11">
        <v>0</v>
      </c>
      <c r="AD315" s="12">
        <v>0.4</v>
      </c>
      <c r="AE315" s="30">
        <v>0</v>
      </c>
      <c r="AF315" s="63">
        <f t="shared" si="64"/>
        <v>2.7</v>
      </c>
      <c r="AG315" s="34">
        <f t="shared" si="65"/>
        <v>0</v>
      </c>
      <c r="AH315" s="12">
        <f t="shared" si="66"/>
        <v>2.7</v>
      </c>
      <c r="AI315" s="75">
        <f t="shared" si="67"/>
        <v>2.7</v>
      </c>
      <c r="AJ315" s="406"/>
      <c r="AK315" s="417"/>
      <c r="AL315" s="396"/>
    </row>
    <row r="316" spans="1:40" x14ac:dyDescent="0.2">
      <c r="A316" s="9" t="s">
        <v>492</v>
      </c>
      <c r="B316" s="10" t="s">
        <v>39</v>
      </c>
      <c r="C316" s="10" t="s">
        <v>13</v>
      </c>
      <c r="D316" s="10" t="s">
        <v>781</v>
      </c>
      <c r="E316" s="10" t="s">
        <v>493</v>
      </c>
      <c r="F316" s="10" t="s">
        <v>512</v>
      </c>
      <c r="G316" s="10" t="s">
        <v>513</v>
      </c>
      <c r="H316" s="67">
        <v>6</v>
      </c>
      <c r="I316" s="57">
        <f t="shared" si="59"/>
        <v>2.7</v>
      </c>
      <c r="J316" s="57">
        <f t="shared" si="60"/>
        <v>2.7</v>
      </c>
      <c r="K316" s="404" t="s">
        <v>37</v>
      </c>
      <c r="L316" s="57">
        <v>0.5</v>
      </c>
      <c r="M316" s="57">
        <f>(4.5+$AM$29)*L316</f>
        <v>4.5</v>
      </c>
      <c r="N316" s="57">
        <v>2</v>
      </c>
      <c r="O316" s="58">
        <f>9*L316</f>
        <v>4.5</v>
      </c>
      <c r="P316" s="27">
        <v>0</v>
      </c>
      <c r="Q316" s="90">
        <f t="shared" si="72"/>
        <v>2.5</v>
      </c>
      <c r="R316" s="91">
        <f t="shared" si="73"/>
        <v>2.5</v>
      </c>
      <c r="S316" s="392">
        <f t="shared" si="61"/>
        <v>2.5</v>
      </c>
      <c r="T316" s="91">
        <f t="shared" si="62"/>
        <v>2.5</v>
      </c>
      <c r="U316" s="90">
        <f t="shared" si="63"/>
        <v>5</v>
      </c>
      <c r="V316" s="23">
        <v>0</v>
      </c>
      <c r="W316" s="11">
        <v>0</v>
      </c>
      <c r="X316" s="11">
        <v>0</v>
      </c>
      <c r="Y316" s="12">
        <v>0</v>
      </c>
      <c r="Z316" s="27">
        <v>0</v>
      </c>
      <c r="AA316" s="23">
        <v>8</v>
      </c>
      <c r="AB316" s="11">
        <v>0.2</v>
      </c>
      <c r="AC316" s="11">
        <v>0</v>
      </c>
      <c r="AD316" s="12">
        <v>0.4</v>
      </c>
      <c r="AE316" s="30">
        <v>0</v>
      </c>
      <c r="AF316" s="63">
        <f t="shared" si="64"/>
        <v>2.7</v>
      </c>
      <c r="AG316" s="34">
        <f t="shared" si="65"/>
        <v>0</v>
      </c>
      <c r="AH316" s="12">
        <f t="shared" si="66"/>
        <v>2.7</v>
      </c>
      <c r="AI316" s="75">
        <f t="shared" si="67"/>
        <v>2.7</v>
      </c>
      <c r="AJ316" s="406"/>
      <c r="AK316" s="417"/>
      <c r="AL316" s="396"/>
    </row>
    <row r="317" spans="1:40" x14ac:dyDescent="0.2">
      <c r="A317" s="9" t="s">
        <v>492</v>
      </c>
      <c r="B317" s="10" t="s">
        <v>85</v>
      </c>
      <c r="C317" s="10" t="s">
        <v>13</v>
      </c>
      <c r="D317" s="10" t="s">
        <v>781</v>
      </c>
      <c r="E317" s="10" t="s">
        <v>493</v>
      </c>
      <c r="F317" s="10" t="s">
        <v>512</v>
      </c>
      <c r="G317" s="10" t="s">
        <v>513</v>
      </c>
      <c r="H317" s="67">
        <v>6</v>
      </c>
      <c r="I317" s="57">
        <f t="shared" si="59"/>
        <v>2.7</v>
      </c>
      <c r="J317" s="57">
        <f t="shared" si="60"/>
        <v>2.7</v>
      </c>
      <c r="K317" s="404" t="s">
        <v>37</v>
      </c>
      <c r="L317" s="57">
        <v>0.5</v>
      </c>
      <c r="M317" s="57">
        <f>(4.5+$AM$29)*L317</f>
        <v>4.5</v>
      </c>
      <c r="N317" s="57">
        <v>2</v>
      </c>
      <c r="O317" s="58">
        <f>9*L317</f>
        <v>4.5</v>
      </c>
      <c r="P317" s="27">
        <v>0</v>
      </c>
      <c r="Q317" s="90">
        <f t="shared" si="72"/>
        <v>2.5</v>
      </c>
      <c r="R317" s="91">
        <f t="shared" si="73"/>
        <v>2.5</v>
      </c>
      <c r="S317" s="392">
        <f t="shared" si="61"/>
        <v>2.5</v>
      </c>
      <c r="T317" s="91">
        <f t="shared" si="62"/>
        <v>2.5</v>
      </c>
      <c r="U317" s="90">
        <f t="shared" si="63"/>
        <v>5</v>
      </c>
      <c r="V317" s="23">
        <v>0</v>
      </c>
      <c r="W317" s="11">
        <v>0</v>
      </c>
      <c r="X317" s="11">
        <v>0</v>
      </c>
      <c r="Y317" s="12">
        <v>0</v>
      </c>
      <c r="Z317" s="27">
        <v>0</v>
      </c>
      <c r="AA317" s="23">
        <v>8</v>
      </c>
      <c r="AB317" s="11">
        <v>0.2</v>
      </c>
      <c r="AC317" s="11">
        <v>0</v>
      </c>
      <c r="AD317" s="12">
        <v>0.4</v>
      </c>
      <c r="AE317" s="30">
        <v>0</v>
      </c>
      <c r="AF317" s="63">
        <f t="shared" si="64"/>
        <v>2.7</v>
      </c>
      <c r="AG317" s="34">
        <f t="shared" si="65"/>
        <v>0</v>
      </c>
      <c r="AH317" s="12">
        <f t="shared" si="66"/>
        <v>2.7</v>
      </c>
      <c r="AI317" s="75">
        <f t="shared" si="67"/>
        <v>2.7</v>
      </c>
      <c r="AJ317" s="406"/>
      <c r="AK317" s="417"/>
      <c r="AL317" s="396"/>
    </row>
    <row r="318" spans="1:40" x14ac:dyDescent="0.2">
      <c r="A318" s="9" t="s">
        <v>492</v>
      </c>
      <c r="B318" s="10" t="s">
        <v>8</v>
      </c>
      <c r="C318" s="10" t="s">
        <v>13</v>
      </c>
      <c r="D318" s="10" t="s">
        <v>781</v>
      </c>
      <c r="E318" s="10" t="s">
        <v>493</v>
      </c>
      <c r="F318" s="10" t="s">
        <v>512</v>
      </c>
      <c r="G318" s="10" t="s">
        <v>513</v>
      </c>
      <c r="H318" s="67">
        <v>6</v>
      </c>
      <c r="I318" s="57">
        <f t="shared" si="59"/>
        <v>2.7</v>
      </c>
      <c r="J318" s="57">
        <f t="shared" si="60"/>
        <v>2.7</v>
      </c>
      <c r="K318" s="404" t="s">
        <v>37</v>
      </c>
      <c r="L318" s="57">
        <v>0.5</v>
      </c>
      <c r="M318" s="57">
        <f>(4.5+$AM$29)*L318</f>
        <v>4.5</v>
      </c>
      <c r="N318" s="57">
        <v>2</v>
      </c>
      <c r="O318" s="58">
        <f>9*L318</f>
        <v>4.5</v>
      </c>
      <c r="P318" s="27">
        <v>0</v>
      </c>
      <c r="Q318" s="90">
        <f t="shared" si="72"/>
        <v>2.5</v>
      </c>
      <c r="R318" s="91">
        <f t="shared" si="73"/>
        <v>2.5</v>
      </c>
      <c r="S318" s="392">
        <f t="shared" si="61"/>
        <v>2.5</v>
      </c>
      <c r="T318" s="91">
        <f t="shared" si="62"/>
        <v>2.5</v>
      </c>
      <c r="U318" s="90">
        <f t="shared" si="63"/>
        <v>5</v>
      </c>
      <c r="V318" s="23">
        <v>0</v>
      </c>
      <c r="W318" s="11">
        <v>0</v>
      </c>
      <c r="X318" s="11">
        <v>0</v>
      </c>
      <c r="Y318" s="12">
        <v>0</v>
      </c>
      <c r="Z318" s="27">
        <v>0</v>
      </c>
      <c r="AA318" s="23">
        <v>8</v>
      </c>
      <c r="AB318" s="11">
        <v>0.2</v>
      </c>
      <c r="AC318" s="11">
        <v>0</v>
      </c>
      <c r="AD318" s="12">
        <v>0.4</v>
      </c>
      <c r="AE318" s="30">
        <v>0</v>
      </c>
      <c r="AF318" s="63">
        <f t="shared" si="64"/>
        <v>2.7</v>
      </c>
      <c r="AG318" s="34">
        <f t="shared" si="65"/>
        <v>0</v>
      </c>
      <c r="AH318" s="12">
        <f t="shared" si="66"/>
        <v>2.7</v>
      </c>
      <c r="AI318" s="75">
        <f t="shared" si="67"/>
        <v>2.7</v>
      </c>
      <c r="AJ318" s="406"/>
      <c r="AK318" s="417"/>
      <c r="AL318" s="396"/>
    </row>
    <row r="319" spans="1:40" x14ac:dyDescent="0.2">
      <c r="A319" s="9" t="s">
        <v>492</v>
      </c>
      <c r="B319" s="10" t="s">
        <v>14</v>
      </c>
      <c r="C319" s="10" t="s">
        <v>103</v>
      </c>
      <c r="D319" s="10" t="s">
        <v>781</v>
      </c>
      <c r="E319" s="10" t="s">
        <v>494</v>
      </c>
      <c r="F319" s="10" t="s">
        <v>495</v>
      </c>
      <c r="G319" s="10" t="s">
        <v>496</v>
      </c>
      <c r="H319" s="67">
        <v>6</v>
      </c>
      <c r="I319" s="57">
        <f t="shared" si="59"/>
        <v>27</v>
      </c>
      <c r="J319" s="57">
        <f t="shared" si="60"/>
        <v>27</v>
      </c>
      <c r="K319" s="404" t="s">
        <v>102</v>
      </c>
      <c r="L319" s="57">
        <v>1</v>
      </c>
      <c r="M319" s="57">
        <v>9</v>
      </c>
      <c r="N319" s="57">
        <v>0</v>
      </c>
      <c r="O319" s="58">
        <v>9</v>
      </c>
      <c r="P319" s="27">
        <v>0</v>
      </c>
      <c r="Q319" s="90">
        <f t="shared" si="72"/>
        <v>5</v>
      </c>
      <c r="R319" s="91">
        <f t="shared" si="73"/>
        <v>5</v>
      </c>
      <c r="S319" s="392">
        <f t="shared" si="61"/>
        <v>5</v>
      </c>
      <c r="T319" s="91">
        <f t="shared" si="62"/>
        <v>5</v>
      </c>
      <c r="U319" s="90">
        <f t="shared" si="63"/>
        <v>10</v>
      </c>
      <c r="V319" s="23">
        <v>40</v>
      </c>
      <c r="W319" s="11">
        <v>1</v>
      </c>
      <c r="X319" s="11">
        <v>0</v>
      </c>
      <c r="Y319" s="12">
        <v>2</v>
      </c>
      <c r="Z319" s="27">
        <v>0</v>
      </c>
      <c r="AA319" s="23">
        <v>0</v>
      </c>
      <c r="AB319" s="11">
        <v>0</v>
      </c>
      <c r="AC319" s="11">
        <v>0</v>
      </c>
      <c r="AD319" s="12">
        <v>0</v>
      </c>
      <c r="AE319" s="30">
        <v>0</v>
      </c>
      <c r="AF319" s="63">
        <f t="shared" si="64"/>
        <v>27</v>
      </c>
      <c r="AG319" s="34">
        <f t="shared" si="65"/>
        <v>27</v>
      </c>
      <c r="AH319" s="12">
        <f t="shared" si="66"/>
        <v>0</v>
      </c>
      <c r="AI319" s="75">
        <f t="shared" si="67"/>
        <v>27</v>
      </c>
      <c r="AJ319" s="406"/>
      <c r="AK319" s="417"/>
      <c r="AL319" s="396"/>
    </row>
    <row r="320" spans="1:40" x14ac:dyDescent="0.2">
      <c r="A320" s="9" t="s">
        <v>492</v>
      </c>
      <c r="B320" s="10" t="s">
        <v>39</v>
      </c>
      <c r="C320" s="10" t="s">
        <v>61</v>
      </c>
      <c r="D320" s="10" t="s">
        <v>780</v>
      </c>
      <c r="E320" s="10" t="s">
        <v>497</v>
      </c>
      <c r="F320" s="10" t="s">
        <v>498</v>
      </c>
      <c r="G320" s="10" t="s">
        <v>499</v>
      </c>
      <c r="H320" s="67">
        <v>6</v>
      </c>
      <c r="I320" s="57">
        <f t="shared" si="59"/>
        <v>22.5</v>
      </c>
      <c r="J320" s="57">
        <f t="shared" si="60"/>
        <v>22.5</v>
      </c>
      <c r="K320" s="404" t="s">
        <v>47</v>
      </c>
      <c r="L320" s="57">
        <v>1</v>
      </c>
      <c r="M320" s="57">
        <v>13.5</v>
      </c>
      <c r="N320" s="57">
        <v>0</v>
      </c>
      <c r="O320" s="58">
        <v>4.5</v>
      </c>
      <c r="P320" s="27">
        <v>0</v>
      </c>
      <c r="Q320" s="90">
        <f t="shared" si="72"/>
        <v>7.5</v>
      </c>
      <c r="R320" s="91">
        <f t="shared" si="73"/>
        <v>2.5</v>
      </c>
      <c r="S320" s="392">
        <f t="shared" si="61"/>
        <v>7.5</v>
      </c>
      <c r="T320" s="91">
        <f t="shared" si="62"/>
        <v>2.5</v>
      </c>
      <c r="U320" s="90">
        <f t="shared" si="63"/>
        <v>10</v>
      </c>
      <c r="V320" s="23">
        <v>0</v>
      </c>
      <c r="W320" s="11">
        <v>0</v>
      </c>
      <c r="X320" s="11">
        <v>0</v>
      </c>
      <c r="Y320" s="12">
        <v>0</v>
      </c>
      <c r="Z320" s="27">
        <v>0</v>
      </c>
      <c r="AA320" s="23">
        <v>40</v>
      </c>
      <c r="AB320" s="11">
        <v>1</v>
      </c>
      <c r="AC320" s="11">
        <v>0</v>
      </c>
      <c r="AD320" s="12">
        <v>2</v>
      </c>
      <c r="AE320" s="30">
        <v>0</v>
      </c>
      <c r="AF320" s="63">
        <f t="shared" si="64"/>
        <v>22.5</v>
      </c>
      <c r="AG320" s="34">
        <f t="shared" si="65"/>
        <v>0</v>
      </c>
      <c r="AH320" s="12">
        <f t="shared" si="66"/>
        <v>22.5</v>
      </c>
      <c r="AI320" s="75">
        <f t="shared" si="67"/>
        <v>22.5</v>
      </c>
      <c r="AJ320" s="406"/>
      <c r="AK320" s="417"/>
      <c r="AL320" s="396"/>
      <c r="AN320" s="80"/>
    </row>
    <row r="321" spans="1:40" x14ac:dyDescent="0.2">
      <c r="A321" s="9" t="s">
        <v>492</v>
      </c>
      <c r="B321" s="10" t="s">
        <v>39</v>
      </c>
      <c r="C321" s="10" t="s">
        <v>27</v>
      </c>
      <c r="D321" s="10" t="s">
        <v>780</v>
      </c>
      <c r="E321" s="10" t="s">
        <v>500</v>
      </c>
      <c r="F321" s="10" t="s">
        <v>501</v>
      </c>
      <c r="G321" s="10" t="s">
        <v>502</v>
      </c>
      <c r="H321" s="67">
        <v>6</v>
      </c>
      <c r="I321" s="57">
        <f t="shared" si="59"/>
        <v>18</v>
      </c>
      <c r="J321" s="57">
        <f t="shared" si="60"/>
        <v>18</v>
      </c>
      <c r="K321" s="404" t="s">
        <v>18</v>
      </c>
      <c r="L321" s="57">
        <v>1</v>
      </c>
      <c r="M321" s="57">
        <v>13.5</v>
      </c>
      <c r="N321" s="57">
        <v>0</v>
      </c>
      <c r="O321" s="58">
        <v>4.5</v>
      </c>
      <c r="P321" s="27">
        <v>0</v>
      </c>
      <c r="Q321" s="90">
        <f t="shared" si="72"/>
        <v>7.5</v>
      </c>
      <c r="R321" s="91">
        <f t="shared" si="73"/>
        <v>2.5</v>
      </c>
      <c r="S321" s="392">
        <f t="shared" si="61"/>
        <v>7.5</v>
      </c>
      <c r="T321" s="91">
        <f t="shared" si="62"/>
        <v>2.5</v>
      </c>
      <c r="U321" s="90">
        <f t="shared" si="63"/>
        <v>10</v>
      </c>
      <c r="V321" s="23">
        <v>20</v>
      </c>
      <c r="W321" s="11">
        <v>1</v>
      </c>
      <c r="X321" s="11">
        <v>0</v>
      </c>
      <c r="Y321" s="12">
        <v>1</v>
      </c>
      <c r="Z321" s="27">
        <v>0</v>
      </c>
      <c r="AA321" s="23">
        <v>0</v>
      </c>
      <c r="AB321" s="11">
        <v>0</v>
      </c>
      <c r="AC321" s="11">
        <v>0</v>
      </c>
      <c r="AD321" s="12">
        <v>0</v>
      </c>
      <c r="AE321" s="30">
        <v>0</v>
      </c>
      <c r="AF321" s="63">
        <f t="shared" si="64"/>
        <v>18</v>
      </c>
      <c r="AG321" s="34">
        <f t="shared" si="65"/>
        <v>18</v>
      </c>
      <c r="AH321" s="12">
        <f t="shared" si="66"/>
        <v>0</v>
      </c>
      <c r="AI321" s="75">
        <f t="shared" si="67"/>
        <v>18</v>
      </c>
      <c r="AJ321" s="406"/>
      <c r="AK321" s="417"/>
      <c r="AL321" s="396"/>
      <c r="AN321" s="80"/>
    </row>
    <row r="322" spans="1:40" x14ac:dyDescent="0.2">
      <c r="A322" s="9" t="s">
        <v>492</v>
      </c>
      <c r="B322" s="10" t="s">
        <v>39</v>
      </c>
      <c r="C322" s="10" t="s">
        <v>43</v>
      </c>
      <c r="D322" s="10" t="s">
        <v>780</v>
      </c>
      <c r="E322" s="10" t="s">
        <v>503</v>
      </c>
      <c r="F322" s="10" t="s">
        <v>504</v>
      </c>
      <c r="G322" s="10" t="s">
        <v>505</v>
      </c>
      <c r="H322" s="67">
        <v>6</v>
      </c>
      <c r="I322" s="57">
        <f t="shared" si="59"/>
        <v>18</v>
      </c>
      <c r="J322" s="57">
        <f t="shared" si="60"/>
        <v>18</v>
      </c>
      <c r="K322" s="404" t="s">
        <v>18</v>
      </c>
      <c r="L322" s="57">
        <v>1</v>
      </c>
      <c r="M322" s="57">
        <v>13.5</v>
      </c>
      <c r="N322" s="57">
        <v>0</v>
      </c>
      <c r="O322" s="58">
        <v>4.5</v>
      </c>
      <c r="P322" s="27">
        <v>0</v>
      </c>
      <c r="Q322" s="90">
        <f t="shared" si="72"/>
        <v>7.5</v>
      </c>
      <c r="R322" s="91">
        <f t="shared" si="73"/>
        <v>2.5</v>
      </c>
      <c r="S322" s="392">
        <f t="shared" si="61"/>
        <v>7.5</v>
      </c>
      <c r="T322" s="91">
        <f t="shared" si="62"/>
        <v>2.5</v>
      </c>
      <c r="U322" s="90">
        <f t="shared" si="63"/>
        <v>10</v>
      </c>
      <c r="V322" s="23">
        <v>0</v>
      </c>
      <c r="W322" s="11">
        <v>0</v>
      </c>
      <c r="X322" s="11">
        <v>0</v>
      </c>
      <c r="Y322" s="12">
        <v>0</v>
      </c>
      <c r="Z322" s="27">
        <v>0</v>
      </c>
      <c r="AA322" s="23">
        <v>20</v>
      </c>
      <c r="AB322" s="11">
        <v>1</v>
      </c>
      <c r="AC322" s="11">
        <v>0</v>
      </c>
      <c r="AD322" s="12">
        <v>1</v>
      </c>
      <c r="AE322" s="30">
        <v>0</v>
      </c>
      <c r="AF322" s="63">
        <f t="shared" si="64"/>
        <v>18</v>
      </c>
      <c r="AG322" s="34">
        <f t="shared" si="65"/>
        <v>0</v>
      </c>
      <c r="AH322" s="12">
        <f t="shared" si="66"/>
        <v>18</v>
      </c>
      <c r="AI322" s="75">
        <f t="shared" si="67"/>
        <v>18</v>
      </c>
      <c r="AJ322" s="406"/>
      <c r="AK322" s="417"/>
      <c r="AL322" s="396"/>
      <c r="AN322" s="80"/>
    </row>
    <row r="323" spans="1:40" x14ac:dyDescent="0.2">
      <c r="A323" s="9" t="s">
        <v>492</v>
      </c>
      <c r="B323" s="10" t="s">
        <v>39</v>
      </c>
      <c r="C323" s="10" t="s">
        <v>43</v>
      </c>
      <c r="D323" s="10" t="s">
        <v>780</v>
      </c>
      <c r="E323" s="10" t="s">
        <v>506</v>
      </c>
      <c r="F323" s="10" t="s">
        <v>507</v>
      </c>
      <c r="G323" s="10" t="s">
        <v>508</v>
      </c>
      <c r="H323" s="67">
        <v>6</v>
      </c>
      <c r="I323" s="57">
        <f t="shared" ref="I323:I386" si="74">AI323</f>
        <v>36</v>
      </c>
      <c r="J323" s="57">
        <f t="shared" ref="J323:J386" si="75">(((W323+AB323)*S323+(Y323+AD323)*T323)*H323/10)*3</f>
        <v>36</v>
      </c>
      <c r="K323" s="404" t="s">
        <v>18</v>
      </c>
      <c r="L323" s="57">
        <v>1</v>
      </c>
      <c r="M323" s="57">
        <v>0</v>
      </c>
      <c r="N323" s="57">
        <v>0</v>
      </c>
      <c r="O323" s="58">
        <v>18</v>
      </c>
      <c r="P323" s="27">
        <v>0</v>
      </c>
      <c r="Q323" s="90">
        <f t="shared" si="72"/>
        <v>0</v>
      </c>
      <c r="R323" s="91">
        <f t="shared" si="73"/>
        <v>10</v>
      </c>
      <c r="S323" s="392">
        <f t="shared" ref="S323:S386" si="76">M323/H323*10/3</f>
        <v>0</v>
      </c>
      <c r="T323" s="91">
        <f t="shared" ref="T323:T386" si="77">O323/H323*10/3</f>
        <v>10</v>
      </c>
      <c r="U323" s="90">
        <f t="shared" ref="U323:U386" si="78">S323+T323</f>
        <v>10</v>
      </c>
      <c r="V323" s="23">
        <v>0</v>
      </c>
      <c r="W323" s="11">
        <v>0</v>
      </c>
      <c r="X323" s="11">
        <v>0</v>
      </c>
      <c r="Y323" s="12">
        <v>0</v>
      </c>
      <c r="Z323" s="27">
        <v>0</v>
      </c>
      <c r="AA323" s="23">
        <v>20</v>
      </c>
      <c r="AB323" s="11">
        <v>1</v>
      </c>
      <c r="AC323" s="11">
        <v>0</v>
      </c>
      <c r="AD323" s="12">
        <v>2</v>
      </c>
      <c r="AE323" s="30">
        <v>0</v>
      </c>
      <c r="AF323" s="63">
        <f t="shared" ref="AF323:AF386" si="79">M323*(W323+AB323)+O323*(Y323+AD323)</f>
        <v>36</v>
      </c>
      <c r="AG323" s="34">
        <f t="shared" ref="AG323:AG386" si="80">M323*W323+O323*Y323</f>
        <v>0</v>
      </c>
      <c r="AH323" s="12">
        <f t="shared" ref="AH323:AH386" si="81">M323*AB323+O323*AD323</f>
        <v>36</v>
      </c>
      <c r="AI323" s="75">
        <f t="shared" ref="AI323:AI386" si="82">AF323</f>
        <v>36</v>
      </c>
      <c r="AJ323" s="406"/>
      <c r="AK323" s="417"/>
      <c r="AL323" s="396"/>
      <c r="AN323" s="80"/>
    </row>
    <row r="324" spans="1:40" x14ac:dyDescent="0.2">
      <c r="A324" s="9" t="s">
        <v>492</v>
      </c>
      <c r="B324" s="10" t="s">
        <v>39</v>
      </c>
      <c r="C324" s="10" t="s">
        <v>13</v>
      </c>
      <c r="D324" s="10" t="s">
        <v>755</v>
      </c>
      <c r="E324" s="10" t="s">
        <v>74</v>
      </c>
      <c r="F324" s="10" t="s">
        <v>10</v>
      </c>
      <c r="G324" s="10" t="s">
        <v>11</v>
      </c>
      <c r="H324" s="67">
        <v>1</v>
      </c>
      <c r="I324" s="57">
        <f t="shared" si="74"/>
        <v>2.7</v>
      </c>
      <c r="J324" s="57">
        <f t="shared" si="75"/>
        <v>2.7</v>
      </c>
      <c r="K324" s="404" t="s">
        <v>12</v>
      </c>
      <c r="L324" s="57">
        <v>1</v>
      </c>
      <c r="M324" s="57">
        <f>$AM$26</f>
        <v>0.54</v>
      </c>
      <c r="N324" s="57">
        <v>0</v>
      </c>
      <c r="O324" s="58">
        <v>0</v>
      </c>
      <c r="P324" s="27">
        <v>0</v>
      </c>
      <c r="Q324" s="90">
        <f t="shared" si="72"/>
        <v>1.8</v>
      </c>
      <c r="R324" s="91">
        <f t="shared" si="73"/>
        <v>0</v>
      </c>
      <c r="S324" s="392">
        <f t="shared" si="76"/>
        <v>1.8</v>
      </c>
      <c r="T324" s="91">
        <f t="shared" si="77"/>
        <v>0</v>
      </c>
      <c r="U324" s="90">
        <f t="shared" si="78"/>
        <v>1.8</v>
      </c>
      <c r="V324" s="23">
        <v>2</v>
      </c>
      <c r="W324" s="11">
        <f>V324</f>
        <v>2</v>
      </c>
      <c r="X324" s="11">
        <v>0</v>
      </c>
      <c r="Y324" s="12">
        <v>0</v>
      </c>
      <c r="Z324" s="27">
        <v>0</v>
      </c>
      <c r="AA324" s="23">
        <v>3</v>
      </c>
      <c r="AB324" s="11">
        <f>AA324</f>
        <v>3</v>
      </c>
      <c r="AC324" s="11">
        <v>0</v>
      </c>
      <c r="AD324" s="12">
        <v>0</v>
      </c>
      <c r="AE324" s="30">
        <v>0</v>
      </c>
      <c r="AF324" s="63">
        <f t="shared" si="79"/>
        <v>2.7</v>
      </c>
      <c r="AG324" s="34">
        <f t="shared" si="80"/>
        <v>1.08</v>
      </c>
      <c r="AH324" s="12">
        <f t="shared" si="81"/>
        <v>1.62</v>
      </c>
      <c r="AI324" s="75">
        <f t="shared" si="82"/>
        <v>2.7</v>
      </c>
      <c r="AJ324" s="407">
        <f>(3-M324)*(W324+AB324)</f>
        <v>12.3</v>
      </c>
      <c r="AK324" s="418"/>
      <c r="AL324" s="396"/>
    </row>
    <row r="325" spans="1:40" x14ac:dyDescent="0.2">
      <c r="A325" s="9" t="s">
        <v>492</v>
      </c>
      <c r="B325" s="10" t="s">
        <v>75</v>
      </c>
      <c r="C325" s="10" t="s">
        <v>19</v>
      </c>
      <c r="D325" s="10" t="s">
        <v>780</v>
      </c>
      <c r="E325" s="10" t="s">
        <v>509</v>
      </c>
      <c r="F325" s="10" t="s">
        <v>498</v>
      </c>
      <c r="G325" s="10" t="s">
        <v>510</v>
      </c>
      <c r="H325" s="67">
        <v>5</v>
      </c>
      <c r="I325" s="57">
        <f t="shared" si="74"/>
        <v>20.25</v>
      </c>
      <c r="J325" s="57">
        <f t="shared" si="75"/>
        <v>20.25</v>
      </c>
      <c r="K325" s="404" t="s">
        <v>160</v>
      </c>
      <c r="L325" s="57">
        <v>1</v>
      </c>
      <c r="M325" s="57">
        <v>6.75</v>
      </c>
      <c r="N325" s="57">
        <v>0</v>
      </c>
      <c r="O325" s="58">
        <v>6.75</v>
      </c>
      <c r="P325" s="27">
        <v>0</v>
      </c>
      <c r="Q325" s="90">
        <f t="shared" si="72"/>
        <v>4.5</v>
      </c>
      <c r="R325" s="91">
        <f t="shared" si="73"/>
        <v>4.5</v>
      </c>
      <c r="S325" s="392">
        <f t="shared" si="76"/>
        <v>4.5</v>
      </c>
      <c r="T325" s="91">
        <f t="shared" si="77"/>
        <v>4.5</v>
      </c>
      <c r="U325" s="90">
        <f t="shared" si="78"/>
        <v>9</v>
      </c>
      <c r="V325" s="23">
        <v>0</v>
      </c>
      <c r="W325" s="11">
        <v>0</v>
      </c>
      <c r="X325" s="11">
        <v>0</v>
      </c>
      <c r="Y325" s="12">
        <v>0</v>
      </c>
      <c r="Z325" s="27">
        <v>0</v>
      </c>
      <c r="AA325" s="23">
        <v>20</v>
      </c>
      <c r="AB325" s="11">
        <v>1</v>
      </c>
      <c r="AC325" s="11">
        <v>0</v>
      </c>
      <c r="AD325" s="12">
        <v>2</v>
      </c>
      <c r="AE325" s="30">
        <v>0</v>
      </c>
      <c r="AF325" s="63">
        <f t="shared" si="79"/>
        <v>20.25</v>
      </c>
      <c r="AG325" s="34">
        <f t="shared" si="80"/>
        <v>0</v>
      </c>
      <c r="AH325" s="12">
        <f t="shared" si="81"/>
        <v>20.25</v>
      </c>
      <c r="AI325" s="75">
        <f t="shared" si="82"/>
        <v>20.25</v>
      </c>
      <c r="AJ325" s="406"/>
      <c r="AK325" s="417"/>
      <c r="AL325" s="396"/>
    </row>
    <row r="326" spans="1:40" x14ac:dyDescent="0.2">
      <c r="A326" s="103" t="s">
        <v>492</v>
      </c>
      <c r="B326" s="10" t="s">
        <v>75</v>
      </c>
      <c r="C326" s="10" t="s">
        <v>23</v>
      </c>
      <c r="D326" s="10" t="s">
        <v>756</v>
      </c>
      <c r="E326" s="10" t="s">
        <v>167</v>
      </c>
      <c r="F326" s="10" t="s">
        <v>168</v>
      </c>
      <c r="G326" s="10" t="s">
        <v>169</v>
      </c>
      <c r="H326" s="67">
        <v>1</v>
      </c>
      <c r="I326" s="57">
        <f t="shared" si="74"/>
        <v>0.54</v>
      </c>
      <c r="J326" s="57">
        <f t="shared" si="75"/>
        <v>0.54</v>
      </c>
      <c r="K326" s="404" t="s">
        <v>12</v>
      </c>
      <c r="L326" s="57">
        <v>1</v>
      </c>
      <c r="M326" s="57">
        <f>$AM$31</f>
        <v>0.54</v>
      </c>
      <c r="N326" s="57">
        <v>0</v>
      </c>
      <c r="O326" s="58">
        <v>0</v>
      </c>
      <c r="P326" s="27">
        <v>0</v>
      </c>
      <c r="Q326" s="90">
        <f t="shared" si="72"/>
        <v>1.8</v>
      </c>
      <c r="R326" s="91">
        <f t="shared" si="73"/>
        <v>0</v>
      </c>
      <c r="S326" s="392">
        <f t="shared" si="76"/>
        <v>1.8</v>
      </c>
      <c r="T326" s="91">
        <f t="shared" si="77"/>
        <v>0</v>
      </c>
      <c r="U326" s="90">
        <f t="shared" si="78"/>
        <v>1.8</v>
      </c>
      <c r="V326" s="23">
        <v>1</v>
      </c>
      <c r="W326" s="11">
        <f>V326</f>
        <v>1</v>
      </c>
      <c r="X326" s="11">
        <v>0</v>
      </c>
      <c r="Y326" s="12">
        <v>0</v>
      </c>
      <c r="Z326" s="27">
        <v>0</v>
      </c>
      <c r="AA326" s="23">
        <v>0</v>
      </c>
      <c r="AB326" s="11">
        <f>AA326</f>
        <v>0</v>
      </c>
      <c r="AC326" s="11">
        <v>0</v>
      </c>
      <c r="AD326" s="12">
        <v>0</v>
      </c>
      <c r="AE326" s="30">
        <v>0</v>
      </c>
      <c r="AF326" s="63">
        <f t="shared" si="79"/>
        <v>0.54</v>
      </c>
      <c r="AG326" s="34">
        <f t="shared" si="80"/>
        <v>0.54</v>
      </c>
      <c r="AH326" s="12">
        <f t="shared" si="81"/>
        <v>0</v>
      </c>
      <c r="AI326" s="75">
        <f t="shared" si="82"/>
        <v>0.54</v>
      </c>
      <c r="AJ326" s="407">
        <f>(3-M326)*(W326+AB326)</f>
        <v>2.46</v>
      </c>
      <c r="AK326" s="418"/>
      <c r="AL326" s="396"/>
    </row>
    <row r="327" spans="1:40" x14ac:dyDescent="0.2">
      <c r="A327" s="9" t="s">
        <v>492</v>
      </c>
      <c r="B327" s="10" t="s">
        <v>39</v>
      </c>
      <c r="C327" s="10" t="s">
        <v>13</v>
      </c>
      <c r="D327" s="10" t="s">
        <v>781</v>
      </c>
      <c r="E327" s="10" t="s">
        <v>34</v>
      </c>
      <c r="F327" s="10" t="s">
        <v>35</v>
      </c>
      <c r="G327" s="10" t="s">
        <v>36</v>
      </c>
      <c r="H327" s="67">
        <v>0.33333000000000002</v>
      </c>
      <c r="I327" s="57">
        <f t="shared" si="74"/>
        <v>0.15000000000000002</v>
      </c>
      <c r="J327" s="57">
        <f t="shared" si="75"/>
        <v>0.15000000000000002</v>
      </c>
      <c r="K327" s="404" t="s">
        <v>37</v>
      </c>
      <c r="L327" s="57">
        <v>1</v>
      </c>
      <c r="M327" s="57">
        <f>$AM$27</f>
        <v>0.05</v>
      </c>
      <c r="N327" s="57">
        <v>0</v>
      </c>
      <c r="O327" s="58">
        <v>0</v>
      </c>
      <c r="P327" s="27">
        <v>0</v>
      </c>
      <c r="Q327" s="90">
        <f t="shared" si="72"/>
        <v>0.50000500005000048</v>
      </c>
      <c r="R327" s="91">
        <f t="shared" si="73"/>
        <v>0</v>
      </c>
      <c r="S327" s="392">
        <f t="shared" si="76"/>
        <v>0.50000500005000048</v>
      </c>
      <c r="T327" s="91">
        <f t="shared" si="77"/>
        <v>0</v>
      </c>
      <c r="U327" s="90">
        <f t="shared" si="78"/>
        <v>0.50000500005000048</v>
      </c>
      <c r="V327" s="23">
        <v>0</v>
      </c>
      <c r="W327" s="11">
        <v>0</v>
      </c>
      <c r="X327" s="11">
        <v>0</v>
      </c>
      <c r="Y327" s="12">
        <v>0</v>
      </c>
      <c r="Z327" s="27">
        <v>0</v>
      </c>
      <c r="AA327" s="23">
        <v>3</v>
      </c>
      <c r="AB327" s="11">
        <v>3</v>
      </c>
      <c r="AC327" s="11">
        <v>0</v>
      </c>
      <c r="AD327" s="12">
        <v>0</v>
      </c>
      <c r="AE327" s="30">
        <v>0</v>
      </c>
      <c r="AF327" s="63">
        <f t="shared" si="79"/>
        <v>0.15000000000000002</v>
      </c>
      <c r="AG327" s="34">
        <f t="shared" si="80"/>
        <v>0</v>
      </c>
      <c r="AH327" s="12">
        <f t="shared" si="81"/>
        <v>0.15000000000000002</v>
      </c>
      <c r="AI327" s="75">
        <f t="shared" si="82"/>
        <v>0.15000000000000002</v>
      </c>
      <c r="AJ327" s="407">
        <f>(0.5-M327)*(W327+AB327)</f>
        <v>1.35</v>
      </c>
      <c r="AK327" s="418"/>
      <c r="AL327" s="396"/>
    </row>
    <row r="328" spans="1:40" s="440" customFormat="1" x14ac:dyDescent="0.2">
      <c r="A328" s="421" t="s">
        <v>492</v>
      </c>
      <c r="B328" s="422" t="s">
        <v>650</v>
      </c>
      <c r="C328" s="441" t="s">
        <v>48</v>
      </c>
      <c r="D328" s="422" t="s">
        <v>780</v>
      </c>
      <c r="E328" s="422" t="s">
        <v>767</v>
      </c>
      <c r="F328" s="422" t="s">
        <v>683</v>
      </c>
      <c r="G328" s="422" t="s">
        <v>682</v>
      </c>
      <c r="H328" s="423">
        <v>5</v>
      </c>
      <c r="I328" s="424">
        <f t="shared" si="74"/>
        <v>0.75</v>
      </c>
      <c r="J328" s="424">
        <f t="shared" si="75"/>
        <v>0.75</v>
      </c>
      <c r="K328" s="425" t="s">
        <v>18</v>
      </c>
      <c r="L328" s="424">
        <v>6.6666666666666666E-2</v>
      </c>
      <c r="M328" s="424">
        <f>11.25*L328</f>
        <v>0.75</v>
      </c>
      <c r="N328" s="424"/>
      <c r="O328" s="426">
        <v>0</v>
      </c>
      <c r="P328" s="427"/>
      <c r="Q328" s="428"/>
      <c r="R328" s="429"/>
      <c r="S328" s="430">
        <f t="shared" si="76"/>
        <v>0.5</v>
      </c>
      <c r="T328" s="429">
        <f t="shared" si="77"/>
        <v>0</v>
      </c>
      <c r="U328" s="428">
        <f t="shared" si="78"/>
        <v>0.5</v>
      </c>
      <c r="V328" s="431">
        <v>18</v>
      </c>
      <c r="W328" s="432">
        <v>1</v>
      </c>
      <c r="X328" s="432"/>
      <c r="Y328" s="433">
        <v>0</v>
      </c>
      <c r="Z328" s="427"/>
      <c r="AA328" s="431">
        <v>0</v>
      </c>
      <c r="AB328" s="432">
        <v>0</v>
      </c>
      <c r="AC328" s="432"/>
      <c r="AD328" s="433">
        <v>0</v>
      </c>
      <c r="AE328" s="434">
        <v>0</v>
      </c>
      <c r="AF328" s="435">
        <f t="shared" si="79"/>
        <v>0.75</v>
      </c>
      <c r="AG328" s="436">
        <f t="shared" si="80"/>
        <v>0.75</v>
      </c>
      <c r="AH328" s="433">
        <f t="shared" si="81"/>
        <v>0</v>
      </c>
      <c r="AI328" s="437">
        <f t="shared" si="82"/>
        <v>0.75</v>
      </c>
      <c r="AJ328" s="442"/>
      <c r="AK328" s="443"/>
      <c r="AL328" s="439"/>
      <c r="AM328" s="81"/>
    </row>
    <row r="329" spans="1:40" s="440" customFormat="1" x14ac:dyDescent="0.2">
      <c r="A329" s="421" t="s">
        <v>492</v>
      </c>
      <c r="B329" s="422" t="s">
        <v>650</v>
      </c>
      <c r="C329" s="441" t="s">
        <v>19</v>
      </c>
      <c r="D329" s="422" t="s">
        <v>756</v>
      </c>
      <c r="E329" s="422" t="s">
        <v>773</v>
      </c>
      <c r="F329" s="422" t="s">
        <v>168</v>
      </c>
      <c r="G329" s="422" t="s">
        <v>169</v>
      </c>
      <c r="H329" s="423">
        <v>1</v>
      </c>
      <c r="I329" s="424">
        <f t="shared" si="74"/>
        <v>4.1666666666666661</v>
      </c>
      <c r="J329" s="424">
        <f t="shared" si="75"/>
        <v>4.1666666666666661</v>
      </c>
      <c r="K329" s="425" t="s">
        <v>160</v>
      </c>
      <c r="L329" s="424">
        <v>1</v>
      </c>
      <c r="M329" s="424">
        <f>$AM$4</f>
        <v>1.3888888888888888</v>
      </c>
      <c r="N329" s="424"/>
      <c r="O329" s="426">
        <v>0</v>
      </c>
      <c r="P329" s="427"/>
      <c r="Q329" s="428"/>
      <c r="R329" s="429"/>
      <c r="S329" s="430">
        <f t="shared" si="76"/>
        <v>4.6296296296296298</v>
      </c>
      <c r="T329" s="429">
        <f t="shared" si="77"/>
        <v>0</v>
      </c>
      <c r="U329" s="428">
        <f t="shared" si="78"/>
        <v>4.6296296296296298</v>
      </c>
      <c r="V329" s="431">
        <v>0</v>
      </c>
      <c r="W329" s="432">
        <v>0</v>
      </c>
      <c r="X329" s="432"/>
      <c r="Y329" s="433">
        <v>0</v>
      </c>
      <c r="Z329" s="427"/>
      <c r="AA329" s="431">
        <v>3</v>
      </c>
      <c r="AB329" s="432">
        <f>AA329</f>
        <v>3</v>
      </c>
      <c r="AC329" s="432"/>
      <c r="AD329" s="433">
        <v>0</v>
      </c>
      <c r="AE329" s="434">
        <v>0</v>
      </c>
      <c r="AF329" s="435">
        <f t="shared" si="79"/>
        <v>4.1666666666666661</v>
      </c>
      <c r="AG329" s="436">
        <f t="shared" si="80"/>
        <v>0</v>
      </c>
      <c r="AH329" s="433">
        <f t="shared" si="81"/>
        <v>4.1666666666666661</v>
      </c>
      <c r="AI329" s="437">
        <f t="shared" si="82"/>
        <v>4.1666666666666661</v>
      </c>
      <c r="AJ329" s="442"/>
      <c r="AK329" s="443"/>
      <c r="AL329" s="439"/>
      <c r="AM329" s="81"/>
    </row>
    <row r="330" spans="1:40" s="440" customFormat="1" x14ac:dyDescent="0.2">
      <c r="A330" s="421" t="s">
        <v>492</v>
      </c>
      <c r="B330" s="422" t="s">
        <v>75</v>
      </c>
      <c r="C330" s="441" t="s">
        <v>23</v>
      </c>
      <c r="D330" s="422" t="s">
        <v>781</v>
      </c>
      <c r="E330" s="441" t="s">
        <v>822</v>
      </c>
      <c r="F330" s="422" t="s">
        <v>820</v>
      </c>
      <c r="G330" s="422" t="s">
        <v>821</v>
      </c>
      <c r="H330" s="423">
        <v>5</v>
      </c>
      <c r="I330" s="424">
        <f t="shared" si="74"/>
        <v>4.5</v>
      </c>
      <c r="J330" s="424">
        <f t="shared" si="75"/>
        <v>4.5</v>
      </c>
      <c r="K330" s="425" t="s">
        <v>33</v>
      </c>
      <c r="L330" s="424">
        <v>0.25</v>
      </c>
      <c r="M330" s="424">
        <f>(9+$AM$29)*L330</f>
        <v>3.375</v>
      </c>
      <c r="N330" s="424">
        <v>0</v>
      </c>
      <c r="O330" s="426">
        <f>4.5*L330</f>
        <v>1.125</v>
      </c>
      <c r="P330" s="427"/>
      <c r="Q330" s="428">
        <f t="shared" ref="Q330:Q369" si="83">M330*10/3/H330</f>
        <v>2.25</v>
      </c>
      <c r="R330" s="429">
        <f t="shared" ref="R330:R369" si="84">O330*10/3/H330</f>
        <v>0.75</v>
      </c>
      <c r="S330" s="430">
        <f t="shared" si="76"/>
        <v>2.25</v>
      </c>
      <c r="T330" s="429">
        <f t="shared" si="77"/>
        <v>0.75</v>
      </c>
      <c r="U330" s="428">
        <f t="shared" si="78"/>
        <v>3</v>
      </c>
      <c r="V330" s="431">
        <v>12</v>
      </c>
      <c r="W330" s="432">
        <v>1</v>
      </c>
      <c r="X330" s="432"/>
      <c r="Y330" s="433">
        <v>1</v>
      </c>
      <c r="Z330" s="427"/>
      <c r="AA330" s="431">
        <v>0</v>
      </c>
      <c r="AB330" s="432">
        <v>0</v>
      </c>
      <c r="AC330" s="432"/>
      <c r="AD330" s="433">
        <v>0</v>
      </c>
      <c r="AE330" s="434"/>
      <c r="AF330" s="435">
        <f t="shared" si="79"/>
        <v>4.5</v>
      </c>
      <c r="AG330" s="436">
        <f t="shared" si="80"/>
        <v>4.5</v>
      </c>
      <c r="AH330" s="433">
        <f t="shared" si="81"/>
        <v>0</v>
      </c>
      <c r="AI330" s="437">
        <f t="shared" si="82"/>
        <v>4.5</v>
      </c>
      <c r="AJ330" s="442"/>
      <c r="AK330" s="443"/>
      <c r="AL330" s="439"/>
      <c r="AM330" s="81"/>
    </row>
    <row r="331" spans="1:40" x14ac:dyDescent="0.2">
      <c r="A331" s="103" t="s">
        <v>582</v>
      </c>
      <c r="B331" s="10" t="s">
        <v>14</v>
      </c>
      <c r="C331" s="10" t="s">
        <v>48</v>
      </c>
      <c r="D331" s="10" t="s">
        <v>780</v>
      </c>
      <c r="E331" s="10" t="s">
        <v>360</v>
      </c>
      <c r="F331" s="10" t="s">
        <v>361</v>
      </c>
      <c r="G331" s="10" t="s">
        <v>362</v>
      </c>
      <c r="H331" s="67">
        <v>6</v>
      </c>
      <c r="I331" s="57">
        <f t="shared" si="74"/>
        <v>63</v>
      </c>
      <c r="J331" s="57">
        <f t="shared" si="75"/>
        <v>63</v>
      </c>
      <c r="K331" s="404" t="s">
        <v>47</v>
      </c>
      <c r="L331" s="57">
        <v>1</v>
      </c>
      <c r="M331" s="57">
        <v>15.75</v>
      </c>
      <c r="N331" s="57">
        <v>0</v>
      </c>
      <c r="O331" s="58">
        <v>2.25</v>
      </c>
      <c r="P331" s="27">
        <v>0</v>
      </c>
      <c r="Q331" s="90">
        <f t="shared" si="83"/>
        <v>8.75</v>
      </c>
      <c r="R331" s="91">
        <f t="shared" si="84"/>
        <v>1.25</v>
      </c>
      <c r="S331" s="392">
        <f t="shared" si="76"/>
        <v>8.75</v>
      </c>
      <c r="T331" s="91">
        <f t="shared" si="77"/>
        <v>1.25</v>
      </c>
      <c r="U331" s="90">
        <f t="shared" si="78"/>
        <v>10</v>
      </c>
      <c r="V331" s="23">
        <v>100</v>
      </c>
      <c r="W331" s="11">
        <v>2</v>
      </c>
      <c r="X331" s="11">
        <v>0</v>
      </c>
      <c r="Y331" s="12">
        <v>5</v>
      </c>
      <c r="Z331" s="27">
        <v>0</v>
      </c>
      <c r="AA331" s="23">
        <v>40</v>
      </c>
      <c r="AB331" s="11">
        <v>1</v>
      </c>
      <c r="AC331" s="11">
        <v>0</v>
      </c>
      <c r="AD331" s="12">
        <v>2</v>
      </c>
      <c r="AE331" s="30">
        <v>0</v>
      </c>
      <c r="AF331" s="63">
        <f t="shared" si="79"/>
        <v>63</v>
      </c>
      <c r="AG331" s="34">
        <f t="shared" si="80"/>
        <v>42.75</v>
      </c>
      <c r="AH331" s="12">
        <f t="shared" si="81"/>
        <v>20.25</v>
      </c>
      <c r="AI331" s="75">
        <f t="shared" si="82"/>
        <v>63</v>
      </c>
      <c r="AJ331" s="406"/>
      <c r="AK331" s="417"/>
      <c r="AL331" s="396"/>
    </row>
    <row r="332" spans="1:40" x14ac:dyDescent="0.2">
      <c r="A332" s="103" t="s">
        <v>582</v>
      </c>
      <c r="B332" s="10" t="s">
        <v>14</v>
      </c>
      <c r="C332" s="10" t="s">
        <v>48</v>
      </c>
      <c r="D332" s="10" t="s">
        <v>780</v>
      </c>
      <c r="E332" s="10" t="s">
        <v>360</v>
      </c>
      <c r="F332" s="10" t="s">
        <v>361</v>
      </c>
      <c r="G332" s="10" t="s">
        <v>580</v>
      </c>
      <c r="H332" s="67">
        <v>6</v>
      </c>
      <c r="I332" s="57">
        <f t="shared" si="74"/>
        <v>4.5</v>
      </c>
      <c r="J332" s="57">
        <f t="shared" si="75"/>
        <v>4.5</v>
      </c>
      <c r="K332" s="404" t="s">
        <v>47</v>
      </c>
      <c r="L332" s="57">
        <v>1</v>
      </c>
      <c r="M332" s="57">
        <v>0</v>
      </c>
      <c r="N332" s="57">
        <v>0</v>
      </c>
      <c r="O332" s="58">
        <v>2.25</v>
      </c>
      <c r="P332" s="27">
        <v>0</v>
      </c>
      <c r="Q332" s="90">
        <f t="shared" si="83"/>
        <v>0</v>
      </c>
      <c r="R332" s="91">
        <f t="shared" si="84"/>
        <v>1.25</v>
      </c>
      <c r="S332" s="392">
        <f t="shared" si="76"/>
        <v>0</v>
      </c>
      <c r="T332" s="91">
        <f t="shared" si="77"/>
        <v>1.25</v>
      </c>
      <c r="U332" s="90">
        <f t="shared" si="78"/>
        <v>1.25</v>
      </c>
      <c r="V332" s="23">
        <v>20</v>
      </c>
      <c r="W332" s="11">
        <v>0</v>
      </c>
      <c r="X332" s="11">
        <v>0</v>
      </c>
      <c r="Y332" s="12">
        <v>2</v>
      </c>
      <c r="Z332" s="27">
        <v>0</v>
      </c>
      <c r="AA332" s="23">
        <v>0</v>
      </c>
      <c r="AB332" s="11">
        <v>0</v>
      </c>
      <c r="AC332" s="11">
        <v>0</v>
      </c>
      <c r="AD332" s="12">
        <v>0</v>
      </c>
      <c r="AE332" s="30">
        <v>0</v>
      </c>
      <c r="AF332" s="63">
        <f t="shared" si="79"/>
        <v>4.5</v>
      </c>
      <c r="AG332" s="34">
        <f t="shared" si="80"/>
        <v>4.5</v>
      </c>
      <c r="AH332" s="12">
        <f t="shared" si="81"/>
        <v>0</v>
      </c>
      <c r="AI332" s="75">
        <f t="shared" si="82"/>
        <v>4.5</v>
      </c>
      <c r="AJ332" s="406"/>
      <c r="AK332" s="417"/>
      <c r="AL332" s="396"/>
    </row>
    <row r="333" spans="1:40" x14ac:dyDescent="0.2">
      <c r="A333" s="103" t="s">
        <v>582</v>
      </c>
      <c r="B333" s="10" t="s">
        <v>80</v>
      </c>
      <c r="C333" s="10" t="s">
        <v>48</v>
      </c>
      <c r="D333" s="10" t="s">
        <v>780</v>
      </c>
      <c r="E333" s="10" t="s">
        <v>360</v>
      </c>
      <c r="F333" s="10" t="s">
        <v>361</v>
      </c>
      <c r="G333" s="10" t="s">
        <v>362</v>
      </c>
      <c r="H333" s="67">
        <v>6</v>
      </c>
      <c r="I333" s="57">
        <f t="shared" si="74"/>
        <v>28.6875</v>
      </c>
      <c r="J333" s="57">
        <f t="shared" si="75"/>
        <v>28.6875</v>
      </c>
      <c r="K333" s="404" t="s">
        <v>47</v>
      </c>
      <c r="L333" s="57">
        <v>1</v>
      </c>
      <c r="M333" s="57">
        <v>15.75</v>
      </c>
      <c r="N333" s="57">
        <v>0</v>
      </c>
      <c r="O333" s="58">
        <v>2.25</v>
      </c>
      <c r="P333" s="27">
        <v>0</v>
      </c>
      <c r="Q333" s="90">
        <f t="shared" si="83"/>
        <v>8.75</v>
      </c>
      <c r="R333" s="91">
        <f t="shared" si="84"/>
        <v>1.25</v>
      </c>
      <c r="S333" s="392">
        <f t="shared" si="76"/>
        <v>8.75</v>
      </c>
      <c r="T333" s="91">
        <f t="shared" si="77"/>
        <v>1.25</v>
      </c>
      <c r="U333" s="90">
        <f t="shared" si="78"/>
        <v>10</v>
      </c>
      <c r="V333" s="23">
        <v>60</v>
      </c>
      <c r="W333" s="11">
        <v>1</v>
      </c>
      <c r="X333" s="11">
        <v>0</v>
      </c>
      <c r="Y333" s="12">
        <v>3</v>
      </c>
      <c r="Z333" s="27">
        <v>0</v>
      </c>
      <c r="AA333" s="23">
        <v>12</v>
      </c>
      <c r="AB333" s="11">
        <v>0.25</v>
      </c>
      <c r="AC333" s="11">
        <v>0</v>
      </c>
      <c r="AD333" s="12">
        <v>1</v>
      </c>
      <c r="AE333" s="30">
        <v>0</v>
      </c>
      <c r="AF333" s="63">
        <f t="shared" si="79"/>
        <v>28.6875</v>
      </c>
      <c r="AG333" s="34">
        <f t="shared" si="80"/>
        <v>22.5</v>
      </c>
      <c r="AH333" s="12">
        <f t="shared" si="81"/>
        <v>6.1875</v>
      </c>
      <c r="AI333" s="75">
        <f t="shared" si="82"/>
        <v>28.6875</v>
      </c>
      <c r="AJ333" s="406"/>
      <c r="AK333" s="417"/>
      <c r="AL333" s="396"/>
    </row>
    <row r="334" spans="1:40" x14ac:dyDescent="0.2">
      <c r="A334" s="103" t="s">
        <v>582</v>
      </c>
      <c r="B334" s="10" t="s">
        <v>85</v>
      </c>
      <c r="C334" s="10" t="s">
        <v>48</v>
      </c>
      <c r="D334" s="10" t="s">
        <v>780</v>
      </c>
      <c r="E334" s="10" t="s">
        <v>360</v>
      </c>
      <c r="F334" s="10" t="s">
        <v>361</v>
      </c>
      <c r="G334" s="10" t="s">
        <v>362</v>
      </c>
      <c r="H334" s="67">
        <v>6</v>
      </c>
      <c r="I334" s="57">
        <f t="shared" si="74"/>
        <v>26.4375</v>
      </c>
      <c r="J334" s="57">
        <f t="shared" si="75"/>
        <v>26.4375</v>
      </c>
      <c r="K334" s="404" t="s">
        <v>47</v>
      </c>
      <c r="L334" s="57">
        <v>1</v>
      </c>
      <c r="M334" s="57">
        <v>15.75</v>
      </c>
      <c r="N334" s="57">
        <v>0</v>
      </c>
      <c r="O334" s="58">
        <v>2.25</v>
      </c>
      <c r="P334" s="27">
        <v>0</v>
      </c>
      <c r="Q334" s="90">
        <f t="shared" si="83"/>
        <v>8.75</v>
      </c>
      <c r="R334" s="91">
        <f t="shared" si="84"/>
        <v>1.25</v>
      </c>
      <c r="S334" s="392">
        <f t="shared" si="76"/>
        <v>8.75</v>
      </c>
      <c r="T334" s="91">
        <f t="shared" si="77"/>
        <v>1.25</v>
      </c>
      <c r="U334" s="90">
        <f t="shared" si="78"/>
        <v>10</v>
      </c>
      <c r="V334" s="23">
        <v>60</v>
      </c>
      <c r="W334" s="11">
        <v>1</v>
      </c>
      <c r="X334" s="11">
        <v>0</v>
      </c>
      <c r="Y334" s="12">
        <v>2</v>
      </c>
      <c r="Z334" s="27">
        <v>0</v>
      </c>
      <c r="AA334" s="23">
        <v>20</v>
      </c>
      <c r="AB334" s="11">
        <v>0.25</v>
      </c>
      <c r="AC334" s="11">
        <v>0</v>
      </c>
      <c r="AD334" s="12">
        <v>1</v>
      </c>
      <c r="AE334" s="30">
        <v>0</v>
      </c>
      <c r="AF334" s="63">
        <f t="shared" si="79"/>
        <v>26.4375</v>
      </c>
      <c r="AG334" s="34">
        <f t="shared" si="80"/>
        <v>20.25</v>
      </c>
      <c r="AH334" s="12">
        <f t="shared" si="81"/>
        <v>6.1875</v>
      </c>
      <c r="AI334" s="75">
        <f t="shared" si="82"/>
        <v>26.4375</v>
      </c>
      <c r="AJ334" s="406"/>
      <c r="AK334" s="417"/>
      <c r="AL334" s="396"/>
    </row>
    <row r="335" spans="1:40" x14ac:dyDescent="0.2">
      <c r="A335" s="103" t="s">
        <v>582</v>
      </c>
      <c r="B335" s="10" t="s">
        <v>8</v>
      </c>
      <c r="C335" s="10" t="s">
        <v>48</v>
      </c>
      <c r="D335" s="10" t="s">
        <v>780</v>
      </c>
      <c r="E335" s="10" t="s">
        <v>360</v>
      </c>
      <c r="F335" s="10" t="s">
        <v>361</v>
      </c>
      <c r="G335" s="10" t="s">
        <v>362</v>
      </c>
      <c r="H335" s="67">
        <v>6</v>
      </c>
      <c r="I335" s="57">
        <f t="shared" si="74"/>
        <v>32.625</v>
      </c>
      <c r="J335" s="57">
        <f t="shared" si="75"/>
        <v>32.625</v>
      </c>
      <c r="K335" s="404" t="s">
        <v>47</v>
      </c>
      <c r="L335" s="57">
        <v>1</v>
      </c>
      <c r="M335" s="57">
        <v>15.75</v>
      </c>
      <c r="N335" s="57">
        <v>0</v>
      </c>
      <c r="O335" s="58">
        <v>2.25</v>
      </c>
      <c r="P335" s="27">
        <v>0</v>
      </c>
      <c r="Q335" s="90">
        <f t="shared" si="83"/>
        <v>8.75</v>
      </c>
      <c r="R335" s="91">
        <f t="shared" si="84"/>
        <v>1.25</v>
      </c>
      <c r="S335" s="392">
        <f t="shared" si="76"/>
        <v>8.75</v>
      </c>
      <c r="T335" s="91">
        <f t="shared" si="77"/>
        <v>1.25</v>
      </c>
      <c r="U335" s="90">
        <f t="shared" si="78"/>
        <v>10</v>
      </c>
      <c r="V335" s="23">
        <v>60</v>
      </c>
      <c r="W335" s="11">
        <v>1</v>
      </c>
      <c r="X335" s="11">
        <v>0</v>
      </c>
      <c r="Y335" s="12">
        <v>3</v>
      </c>
      <c r="Z335" s="27">
        <v>0</v>
      </c>
      <c r="AA335" s="23">
        <v>20</v>
      </c>
      <c r="AB335" s="11">
        <v>0.5</v>
      </c>
      <c r="AC335" s="11">
        <v>0</v>
      </c>
      <c r="AD335" s="12">
        <v>1</v>
      </c>
      <c r="AE335" s="30">
        <v>0</v>
      </c>
      <c r="AF335" s="63">
        <f t="shared" si="79"/>
        <v>32.625</v>
      </c>
      <c r="AG335" s="34">
        <f t="shared" si="80"/>
        <v>22.5</v>
      </c>
      <c r="AH335" s="12">
        <f t="shared" si="81"/>
        <v>10.125</v>
      </c>
      <c r="AI335" s="75">
        <f t="shared" si="82"/>
        <v>32.625</v>
      </c>
      <c r="AJ335" s="406"/>
      <c r="AK335" s="417"/>
      <c r="AL335" s="396"/>
    </row>
    <row r="336" spans="1:40" x14ac:dyDescent="0.2">
      <c r="A336" s="103" t="s">
        <v>582</v>
      </c>
      <c r="B336" s="10" t="s">
        <v>8</v>
      </c>
      <c r="C336" s="10" t="s">
        <v>48</v>
      </c>
      <c r="D336" s="10" t="s">
        <v>780</v>
      </c>
      <c r="E336" s="10" t="s">
        <v>360</v>
      </c>
      <c r="F336" s="10" t="s">
        <v>361</v>
      </c>
      <c r="G336" s="10" t="s">
        <v>580</v>
      </c>
      <c r="H336" s="67">
        <v>6</v>
      </c>
      <c r="I336" s="57">
        <f t="shared" si="74"/>
        <v>4.5</v>
      </c>
      <c r="J336" s="57">
        <f t="shared" si="75"/>
        <v>4.5</v>
      </c>
      <c r="K336" s="404" t="s">
        <v>47</v>
      </c>
      <c r="L336" s="57">
        <v>1</v>
      </c>
      <c r="M336" s="57">
        <v>0</v>
      </c>
      <c r="N336" s="57">
        <v>0</v>
      </c>
      <c r="O336" s="58">
        <v>2.25</v>
      </c>
      <c r="P336" s="27">
        <v>0</v>
      </c>
      <c r="Q336" s="90">
        <f t="shared" si="83"/>
        <v>0</v>
      </c>
      <c r="R336" s="91">
        <f t="shared" si="84"/>
        <v>1.25</v>
      </c>
      <c r="S336" s="392">
        <f t="shared" si="76"/>
        <v>0</v>
      </c>
      <c r="T336" s="91">
        <f t="shared" si="77"/>
        <v>1.25</v>
      </c>
      <c r="U336" s="90">
        <f t="shared" si="78"/>
        <v>1.25</v>
      </c>
      <c r="V336" s="23">
        <v>20</v>
      </c>
      <c r="W336" s="11">
        <v>0</v>
      </c>
      <c r="X336" s="11">
        <v>0</v>
      </c>
      <c r="Y336" s="12">
        <v>2</v>
      </c>
      <c r="Z336" s="27">
        <v>0</v>
      </c>
      <c r="AA336" s="23">
        <v>0</v>
      </c>
      <c r="AB336" s="11">
        <v>0</v>
      </c>
      <c r="AC336" s="11">
        <v>0</v>
      </c>
      <c r="AD336" s="12">
        <v>0</v>
      </c>
      <c r="AE336" s="30">
        <v>0</v>
      </c>
      <c r="AF336" s="63">
        <f t="shared" si="79"/>
        <v>4.5</v>
      </c>
      <c r="AG336" s="34">
        <f t="shared" si="80"/>
        <v>4.5</v>
      </c>
      <c r="AH336" s="12">
        <f t="shared" si="81"/>
        <v>0</v>
      </c>
      <c r="AI336" s="75">
        <f t="shared" si="82"/>
        <v>4.5</v>
      </c>
      <c r="AJ336" s="406"/>
      <c r="AK336" s="417"/>
      <c r="AL336" s="396"/>
    </row>
    <row r="337" spans="1:40" x14ac:dyDescent="0.2">
      <c r="A337" s="103" t="s">
        <v>582</v>
      </c>
      <c r="B337" s="10" t="s">
        <v>14</v>
      </c>
      <c r="C337" s="10" t="s">
        <v>19</v>
      </c>
      <c r="D337" s="10" t="s">
        <v>780</v>
      </c>
      <c r="E337" s="10" t="s">
        <v>363</v>
      </c>
      <c r="F337" s="10" t="s">
        <v>364</v>
      </c>
      <c r="G337" s="10" t="s">
        <v>365</v>
      </c>
      <c r="H337" s="67">
        <v>6</v>
      </c>
      <c r="I337" s="57">
        <f t="shared" si="74"/>
        <v>56.474999999999994</v>
      </c>
      <c r="J337" s="57">
        <f t="shared" si="75"/>
        <v>56.474999999999994</v>
      </c>
      <c r="K337" s="404" t="s">
        <v>47</v>
      </c>
      <c r="L337" s="57">
        <v>1</v>
      </c>
      <c r="M337" s="57">
        <v>15.75</v>
      </c>
      <c r="N337" s="57">
        <v>0</v>
      </c>
      <c r="O337" s="58">
        <v>2.25</v>
      </c>
      <c r="P337" s="27">
        <v>0</v>
      </c>
      <c r="Q337" s="90">
        <f t="shared" si="83"/>
        <v>8.75</v>
      </c>
      <c r="R337" s="91">
        <f t="shared" si="84"/>
        <v>1.25</v>
      </c>
      <c r="S337" s="392">
        <f t="shared" si="76"/>
        <v>8.75</v>
      </c>
      <c r="T337" s="91">
        <f t="shared" si="77"/>
        <v>1.25</v>
      </c>
      <c r="U337" s="90">
        <f t="shared" si="78"/>
        <v>10</v>
      </c>
      <c r="V337" s="23">
        <v>30</v>
      </c>
      <c r="W337" s="11">
        <v>0.8</v>
      </c>
      <c r="X337" s="11">
        <v>0</v>
      </c>
      <c r="Y337" s="12">
        <v>1.5</v>
      </c>
      <c r="Z337" s="27">
        <v>0</v>
      </c>
      <c r="AA337" s="23">
        <v>80</v>
      </c>
      <c r="AB337" s="11">
        <v>2</v>
      </c>
      <c r="AC337" s="11">
        <v>0</v>
      </c>
      <c r="AD337" s="12">
        <v>4</v>
      </c>
      <c r="AE337" s="30">
        <v>0</v>
      </c>
      <c r="AF337" s="63">
        <f t="shared" si="79"/>
        <v>56.474999999999994</v>
      </c>
      <c r="AG337" s="34">
        <f t="shared" si="80"/>
        <v>15.975000000000001</v>
      </c>
      <c r="AH337" s="12">
        <f t="shared" si="81"/>
        <v>40.5</v>
      </c>
      <c r="AI337" s="75">
        <f t="shared" si="82"/>
        <v>56.474999999999994</v>
      </c>
      <c r="AJ337" s="406"/>
      <c r="AK337" s="417"/>
      <c r="AL337" s="396"/>
    </row>
    <row r="338" spans="1:40" x14ac:dyDescent="0.2">
      <c r="A338" s="103" t="s">
        <v>582</v>
      </c>
      <c r="B338" s="10" t="s">
        <v>80</v>
      </c>
      <c r="C338" s="10" t="s">
        <v>19</v>
      </c>
      <c r="D338" s="10" t="s">
        <v>780</v>
      </c>
      <c r="E338" s="10" t="s">
        <v>363</v>
      </c>
      <c r="F338" s="10" t="s">
        <v>364</v>
      </c>
      <c r="G338" s="10" t="s">
        <v>365</v>
      </c>
      <c r="H338" s="67">
        <v>6</v>
      </c>
      <c r="I338" s="57">
        <f t="shared" si="74"/>
        <v>28.799999999999997</v>
      </c>
      <c r="J338" s="57">
        <f t="shared" si="75"/>
        <v>28.799999999999997</v>
      </c>
      <c r="K338" s="404" t="s">
        <v>47</v>
      </c>
      <c r="L338" s="57">
        <v>1</v>
      </c>
      <c r="M338" s="57">
        <v>15.75</v>
      </c>
      <c r="N338" s="57">
        <v>0</v>
      </c>
      <c r="O338" s="58">
        <v>2.25</v>
      </c>
      <c r="P338" s="27">
        <v>0</v>
      </c>
      <c r="Q338" s="90">
        <f t="shared" si="83"/>
        <v>8.75</v>
      </c>
      <c r="R338" s="91">
        <f t="shared" si="84"/>
        <v>1.25</v>
      </c>
      <c r="S338" s="392">
        <f t="shared" si="76"/>
        <v>8.75</v>
      </c>
      <c r="T338" s="91">
        <f t="shared" si="77"/>
        <v>1.25</v>
      </c>
      <c r="U338" s="90">
        <f t="shared" si="78"/>
        <v>10</v>
      </c>
      <c r="V338" s="23">
        <v>20</v>
      </c>
      <c r="W338" s="11">
        <v>0.4</v>
      </c>
      <c r="X338" s="11">
        <v>0</v>
      </c>
      <c r="Y338" s="12">
        <v>1</v>
      </c>
      <c r="Z338" s="27">
        <v>0</v>
      </c>
      <c r="AA338" s="23">
        <v>40</v>
      </c>
      <c r="AB338" s="11">
        <v>1</v>
      </c>
      <c r="AC338" s="11">
        <v>0</v>
      </c>
      <c r="AD338" s="12">
        <v>2</v>
      </c>
      <c r="AE338" s="30">
        <v>0</v>
      </c>
      <c r="AF338" s="63">
        <f t="shared" si="79"/>
        <v>28.799999999999997</v>
      </c>
      <c r="AG338" s="34">
        <f t="shared" si="80"/>
        <v>8.5500000000000007</v>
      </c>
      <c r="AH338" s="12">
        <f t="shared" si="81"/>
        <v>20.25</v>
      </c>
      <c r="AI338" s="75">
        <f t="shared" si="82"/>
        <v>28.799999999999997</v>
      </c>
      <c r="AJ338" s="406"/>
      <c r="AK338" s="417"/>
      <c r="AL338" s="396"/>
    </row>
    <row r="339" spans="1:40" x14ac:dyDescent="0.2">
      <c r="A339" s="103" t="s">
        <v>582</v>
      </c>
      <c r="B339" s="10" t="s">
        <v>85</v>
      </c>
      <c r="C339" s="10" t="s">
        <v>19</v>
      </c>
      <c r="D339" s="10" t="s">
        <v>780</v>
      </c>
      <c r="E339" s="10" t="s">
        <v>363</v>
      </c>
      <c r="F339" s="10" t="s">
        <v>364</v>
      </c>
      <c r="G339" s="10" t="s">
        <v>365</v>
      </c>
      <c r="H339" s="67">
        <v>6</v>
      </c>
      <c r="I339" s="57">
        <f t="shared" si="74"/>
        <v>28.799999999999997</v>
      </c>
      <c r="J339" s="57">
        <f t="shared" si="75"/>
        <v>28.799999999999997</v>
      </c>
      <c r="K339" s="404" t="s">
        <v>47</v>
      </c>
      <c r="L339" s="57">
        <v>1</v>
      </c>
      <c r="M339" s="57">
        <v>15.75</v>
      </c>
      <c r="N339" s="57">
        <v>0</v>
      </c>
      <c r="O339" s="58">
        <v>2.25</v>
      </c>
      <c r="P339" s="27">
        <v>0</v>
      </c>
      <c r="Q339" s="90">
        <f t="shared" si="83"/>
        <v>8.75</v>
      </c>
      <c r="R339" s="91">
        <f t="shared" si="84"/>
        <v>1.25</v>
      </c>
      <c r="S339" s="392">
        <f t="shared" si="76"/>
        <v>8.75</v>
      </c>
      <c r="T339" s="91">
        <f t="shared" si="77"/>
        <v>1.25</v>
      </c>
      <c r="U339" s="90">
        <f t="shared" si="78"/>
        <v>10</v>
      </c>
      <c r="V339" s="23">
        <v>20</v>
      </c>
      <c r="W339" s="11">
        <v>0.4</v>
      </c>
      <c r="X339" s="11">
        <v>0</v>
      </c>
      <c r="Y339" s="12">
        <v>1</v>
      </c>
      <c r="Z339" s="27">
        <v>0</v>
      </c>
      <c r="AA339" s="23">
        <v>40</v>
      </c>
      <c r="AB339" s="11">
        <v>1</v>
      </c>
      <c r="AC339" s="11">
        <v>0</v>
      </c>
      <c r="AD339" s="12">
        <v>2</v>
      </c>
      <c r="AE339" s="30">
        <v>0</v>
      </c>
      <c r="AF339" s="63">
        <f t="shared" si="79"/>
        <v>28.799999999999997</v>
      </c>
      <c r="AG339" s="34">
        <f t="shared" si="80"/>
        <v>8.5500000000000007</v>
      </c>
      <c r="AH339" s="12">
        <f t="shared" si="81"/>
        <v>20.25</v>
      </c>
      <c r="AI339" s="75">
        <f t="shared" si="82"/>
        <v>28.799999999999997</v>
      </c>
      <c r="AJ339" s="406"/>
      <c r="AK339" s="417"/>
      <c r="AL339" s="396"/>
    </row>
    <row r="340" spans="1:40" x14ac:dyDescent="0.2">
      <c r="A340" s="103" t="s">
        <v>582</v>
      </c>
      <c r="B340" s="10" t="s">
        <v>8</v>
      </c>
      <c r="C340" s="10" t="s">
        <v>19</v>
      </c>
      <c r="D340" s="10" t="s">
        <v>780</v>
      </c>
      <c r="E340" s="10" t="s">
        <v>363</v>
      </c>
      <c r="F340" s="10" t="s">
        <v>364</v>
      </c>
      <c r="G340" s="10" t="s">
        <v>365</v>
      </c>
      <c r="H340" s="67">
        <v>6</v>
      </c>
      <c r="I340" s="57">
        <f t="shared" si="74"/>
        <v>32.174999999999997</v>
      </c>
      <c r="J340" s="57">
        <f t="shared" si="75"/>
        <v>32.174999999999997</v>
      </c>
      <c r="K340" s="404" t="s">
        <v>47</v>
      </c>
      <c r="L340" s="57">
        <v>1</v>
      </c>
      <c r="M340" s="57">
        <v>15.75</v>
      </c>
      <c r="N340" s="57">
        <v>0</v>
      </c>
      <c r="O340" s="58">
        <v>2.25</v>
      </c>
      <c r="P340" s="27">
        <v>0</v>
      </c>
      <c r="Q340" s="90">
        <f t="shared" si="83"/>
        <v>8.75</v>
      </c>
      <c r="R340" s="91">
        <f t="shared" si="84"/>
        <v>1.25</v>
      </c>
      <c r="S340" s="392">
        <f t="shared" si="76"/>
        <v>8.75</v>
      </c>
      <c r="T340" s="91">
        <f t="shared" si="77"/>
        <v>1.25</v>
      </c>
      <c r="U340" s="90">
        <f t="shared" si="78"/>
        <v>10</v>
      </c>
      <c r="V340" s="23">
        <v>30</v>
      </c>
      <c r="W340" s="11">
        <v>0.4</v>
      </c>
      <c r="X340" s="11">
        <v>0</v>
      </c>
      <c r="Y340" s="12">
        <v>1.5</v>
      </c>
      <c r="Z340" s="27">
        <v>0</v>
      </c>
      <c r="AA340" s="23">
        <v>60</v>
      </c>
      <c r="AB340" s="11">
        <v>1</v>
      </c>
      <c r="AC340" s="11">
        <v>0</v>
      </c>
      <c r="AD340" s="12">
        <v>3</v>
      </c>
      <c r="AE340" s="30">
        <v>0</v>
      </c>
      <c r="AF340" s="63">
        <f t="shared" si="79"/>
        <v>32.174999999999997</v>
      </c>
      <c r="AG340" s="34">
        <f t="shared" si="80"/>
        <v>9.6750000000000007</v>
      </c>
      <c r="AH340" s="12">
        <f t="shared" si="81"/>
        <v>22.5</v>
      </c>
      <c r="AI340" s="75">
        <f t="shared" si="82"/>
        <v>32.174999999999997</v>
      </c>
      <c r="AJ340" s="406"/>
      <c r="AK340" s="417"/>
      <c r="AL340" s="396"/>
    </row>
    <row r="341" spans="1:40" x14ac:dyDescent="0.2">
      <c r="A341" s="103" t="s">
        <v>582</v>
      </c>
      <c r="B341" s="10" t="s">
        <v>39</v>
      </c>
      <c r="C341" s="10" t="s">
        <v>48</v>
      </c>
      <c r="D341" s="10" t="s">
        <v>780</v>
      </c>
      <c r="E341" s="10" t="s">
        <v>366</v>
      </c>
      <c r="F341" s="10" t="s">
        <v>367</v>
      </c>
      <c r="G341" s="10" t="s">
        <v>368</v>
      </c>
      <c r="H341" s="67">
        <v>7.5</v>
      </c>
      <c r="I341" s="57">
        <f t="shared" si="74"/>
        <v>49.5</v>
      </c>
      <c r="J341" s="57">
        <f t="shared" si="75"/>
        <v>49.5</v>
      </c>
      <c r="K341" s="404" t="s">
        <v>47</v>
      </c>
      <c r="L341" s="57">
        <v>1</v>
      </c>
      <c r="M341" s="57">
        <v>20.25</v>
      </c>
      <c r="N341" s="57">
        <v>0</v>
      </c>
      <c r="O341" s="58">
        <v>2.25</v>
      </c>
      <c r="P341" s="27">
        <v>0</v>
      </c>
      <c r="Q341" s="90">
        <f t="shared" si="83"/>
        <v>9</v>
      </c>
      <c r="R341" s="91">
        <f t="shared" si="84"/>
        <v>1</v>
      </c>
      <c r="S341" s="392">
        <f t="shared" si="76"/>
        <v>9</v>
      </c>
      <c r="T341" s="91">
        <f t="shared" si="77"/>
        <v>1</v>
      </c>
      <c r="U341" s="90">
        <f t="shared" si="78"/>
        <v>10</v>
      </c>
      <c r="V341" s="23">
        <v>60</v>
      </c>
      <c r="W341" s="11">
        <v>1</v>
      </c>
      <c r="X341" s="11">
        <v>0</v>
      </c>
      <c r="Y341" s="12">
        <v>3</v>
      </c>
      <c r="Z341" s="27">
        <v>0</v>
      </c>
      <c r="AA341" s="23">
        <v>20</v>
      </c>
      <c r="AB341" s="11">
        <v>1</v>
      </c>
      <c r="AC341" s="11">
        <v>0</v>
      </c>
      <c r="AD341" s="12">
        <v>1</v>
      </c>
      <c r="AE341" s="30">
        <v>0</v>
      </c>
      <c r="AF341" s="63">
        <f t="shared" si="79"/>
        <v>49.5</v>
      </c>
      <c r="AG341" s="34">
        <f t="shared" si="80"/>
        <v>27</v>
      </c>
      <c r="AH341" s="12">
        <f t="shared" si="81"/>
        <v>22.5</v>
      </c>
      <c r="AI341" s="75">
        <f t="shared" si="82"/>
        <v>49.5</v>
      </c>
      <c r="AJ341" s="406"/>
      <c r="AK341" s="417"/>
      <c r="AL341" s="396"/>
      <c r="AM341" s="87"/>
      <c r="AN341" s="87"/>
    </row>
    <row r="342" spans="1:40" x14ac:dyDescent="0.2">
      <c r="A342" s="103" t="s">
        <v>582</v>
      </c>
      <c r="B342" s="10" t="s">
        <v>39</v>
      </c>
      <c r="C342" s="10" t="s">
        <v>48</v>
      </c>
      <c r="D342" s="10" t="s">
        <v>780</v>
      </c>
      <c r="E342" s="10" t="s">
        <v>366</v>
      </c>
      <c r="F342" s="10" t="s">
        <v>367</v>
      </c>
      <c r="G342" s="10" t="s">
        <v>731</v>
      </c>
      <c r="H342" s="67">
        <v>7.5</v>
      </c>
      <c r="I342" s="57">
        <f t="shared" si="74"/>
        <v>2.7</v>
      </c>
      <c r="J342" s="57">
        <f t="shared" si="75"/>
        <v>2.7</v>
      </c>
      <c r="K342" s="404" t="s">
        <v>47</v>
      </c>
      <c r="L342" s="57">
        <v>1</v>
      </c>
      <c r="M342" s="57">
        <v>0</v>
      </c>
      <c r="N342" s="57">
        <v>0</v>
      </c>
      <c r="O342" s="58">
        <v>2.7</v>
      </c>
      <c r="P342" s="27">
        <v>0</v>
      </c>
      <c r="Q342" s="90">
        <f t="shared" si="83"/>
        <v>0</v>
      </c>
      <c r="R342" s="91">
        <f t="shared" si="84"/>
        <v>1.2</v>
      </c>
      <c r="S342" s="392">
        <f t="shared" si="76"/>
        <v>0</v>
      </c>
      <c r="T342" s="91">
        <f t="shared" si="77"/>
        <v>1.2000000000000002</v>
      </c>
      <c r="U342" s="90">
        <f t="shared" si="78"/>
        <v>1.2000000000000002</v>
      </c>
      <c r="V342" s="23">
        <v>10</v>
      </c>
      <c r="W342" s="11">
        <v>1</v>
      </c>
      <c r="X342" s="11">
        <v>0</v>
      </c>
      <c r="Y342" s="12">
        <v>1</v>
      </c>
      <c r="Z342" s="27">
        <v>0</v>
      </c>
      <c r="AA342" s="23">
        <v>0</v>
      </c>
      <c r="AB342" s="11">
        <v>0</v>
      </c>
      <c r="AC342" s="11">
        <v>0</v>
      </c>
      <c r="AD342" s="12">
        <v>0</v>
      </c>
      <c r="AE342" s="30">
        <v>0</v>
      </c>
      <c r="AF342" s="63">
        <f t="shared" si="79"/>
        <v>2.7</v>
      </c>
      <c r="AG342" s="34">
        <f t="shared" si="80"/>
        <v>2.7</v>
      </c>
      <c r="AH342" s="12">
        <f t="shared" si="81"/>
        <v>0</v>
      </c>
      <c r="AI342" s="75">
        <f t="shared" si="82"/>
        <v>2.7</v>
      </c>
      <c r="AJ342" s="406"/>
      <c r="AK342" s="417"/>
      <c r="AL342" s="396"/>
    </row>
    <row r="343" spans="1:40" x14ac:dyDescent="0.2">
      <c r="A343" s="103" t="s">
        <v>581</v>
      </c>
      <c r="B343" s="10" t="s">
        <v>14</v>
      </c>
      <c r="C343" s="10" t="s">
        <v>48</v>
      </c>
      <c r="D343" s="10" t="s">
        <v>780</v>
      </c>
      <c r="E343" s="10" t="s">
        <v>467</v>
      </c>
      <c r="F343" s="10" t="s">
        <v>468</v>
      </c>
      <c r="G343" s="10" t="s">
        <v>469</v>
      </c>
      <c r="H343" s="67">
        <v>6</v>
      </c>
      <c r="I343" s="57">
        <f t="shared" si="74"/>
        <v>54</v>
      </c>
      <c r="J343" s="57">
        <f t="shared" si="75"/>
        <v>54</v>
      </c>
      <c r="K343" s="404" t="s">
        <v>47</v>
      </c>
      <c r="L343" s="57">
        <v>1</v>
      </c>
      <c r="M343" s="57">
        <v>18</v>
      </c>
      <c r="N343" s="57">
        <v>0</v>
      </c>
      <c r="O343" s="58">
        <v>0</v>
      </c>
      <c r="P343" s="27">
        <v>0</v>
      </c>
      <c r="Q343" s="90">
        <f t="shared" si="83"/>
        <v>10</v>
      </c>
      <c r="R343" s="91">
        <f t="shared" si="84"/>
        <v>0</v>
      </c>
      <c r="S343" s="392">
        <f t="shared" si="76"/>
        <v>10</v>
      </c>
      <c r="T343" s="91">
        <f t="shared" si="77"/>
        <v>0</v>
      </c>
      <c r="U343" s="90">
        <f t="shared" si="78"/>
        <v>10</v>
      </c>
      <c r="V343" s="23">
        <v>100</v>
      </c>
      <c r="W343" s="11">
        <v>2</v>
      </c>
      <c r="X343" s="11">
        <v>0</v>
      </c>
      <c r="Y343" s="12">
        <v>0</v>
      </c>
      <c r="Z343" s="27">
        <v>0</v>
      </c>
      <c r="AA343" s="23">
        <v>40</v>
      </c>
      <c r="AB343" s="11">
        <v>1</v>
      </c>
      <c r="AC343" s="11">
        <v>0</v>
      </c>
      <c r="AD343" s="12">
        <v>0</v>
      </c>
      <c r="AE343" s="30">
        <v>0</v>
      </c>
      <c r="AF343" s="63">
        <f t="shared" si="79"/>
        <v>54</v>
      </c>
      <c r="AG343" s="34">
        <f t="shared" si="80"/>
        <v>36</v>
      </c>
      <c r="AH343" s="12">
        <f t="shared" si="81"/>
        <v>18</v>
      </c>
      <c r="AI343" s="75">
        <f t="shared" si="82"/>
        <v>54</v>
      </c>
      <c r="AJ343" s="406"/>
      <c r="AK343" s="417"/>
      <c r="AL343" s="396"/>
    </row>
    <row r="344" spans="1:40" x14ac:dyDescent="0.2">
      <c r="A344" s="103" t="s">
        <v>581</v>
      </c>
      <c r="B344" s="10" t="s">
        <v>14</v>
      </c>
      <c r="C344" s="10" t="s">
        <v>48</v>
      </c>
      <c r="D344" s="10" t="s">
        <v>780</v>
      </c>
      <c r="E344" s="10" t="s">
        <v>467</v>
      </c>
      <c r="F344" s="10" t="s">
        <v>468</v>
      </c>
      <c r="G344" s="10" t="s">
        <v>579</v>
      </c>
      <c r="H344" s="67">
        <v>6</v>
      </c>
      <c r="I344" s="57">
        <f t="shared" si="74"/>
        <v>6.75</v>
      </c>
      <c r="J344" s="57">
        <f t="shared" si="75"/>
        <v>6.75</v>
      </c>
      <c r="K344" s="404" t="s">
        <v>47</v>
      </c>
      <c r="L344" s="57">
        <v>1</v>
      </c>
      <c r="M344" s="57">
        <v>0</v>
      </c>
      <c r="N344" s="57">
        <v>0</v>
      </c>
      <c r="O344" s="58">
        <v>2.25</v>
      </c>
      <c r="P344" s="27">
        <v>0</v>
      </c>
      <c r="Q344" s="90">
        <f t="shared" si="83"/>
        <v>0</v>
      </c>
      <c r="R344" s="91">
        <f t="shared" si="84"/>
        <v>1.25</v>
      </c>
      <c r="S344" s="392">
        <f t="shared" si="76"/>
        <v>0</v>
      </c>
      <c r="T344" s="91">
        <f t="shared" si="77"/>
        <v>1.25</v>
      </c>
      <c r="U344" s="90">
        <f t="shared" si="78"/>
        <v>1.25</v>
      </c>
      <c r="V344" s="23">
        <v>30</v>
      </c>
      <c r="W344" s="11">
        <v>0</v>
      </c>
      <c r="X344" s="11">
        <v>0</v>
      </c>
      <c r="Y344" s="12">
        <v>3</v>
      </c>
      <c r="Z344" s="27">
        <v>0</v>
      </c>
      <c r="AA344" s="23">
        <v>0</v>
      </c>
      <c r="AB344" s="11">
        <v>0</v>
      </c>
      <c r="AC344" s="11">
        <v>0</v>
      </c>
      <c r="AD344" s="12">
        <v>0</v>
      </c>
      <c r="AE344" s="30">
        <v>0</v>
      </c>
      <c r="AF344" s="63">
        <f t="shared" si="79"/>
        <v>6.75</v>
      </c>
      <c r="AG344" s="34">
        <f t="shared" si="80"/>
        <v>6.75</v>
      </c>
      <c r="AH344" s="12">
        <f t="shared" si="81"/>
        <v>0</v>
      </c>
      <c r="AI344" s="75">
        <f t="shared" si="82"/>
        <v>6.75</v>
      </c>
      <c r="AJ344" s="406"/>
      <c r="AK344" s="417"/>
      <c r="AL344" s="396"/>
    </row>
    <row r="345" spans="1:40" x14ac:dyDescent="0.2">
      <c r="A345" s="103" t="s">
        <v>581</v>
      </c>
      <c r="B345" s="10" t="s">
        <v>80</v>
      </c>
      <c r="C345" s="10" t="s">
        <v>48</v>
      </c>
      <c r="D345" s="10" t="s">
        <v>780</v>
      </c>
      <c r="E345" s="10" t="s">
        <v>467</v>
      </c>
      <c r="F345" s="10" t="s">
        <v>468</v>
      </c>
      <c r="G345" s="10" t="s">
        <v>469</v>
      </c>
      <c r="H345" s="67">
        <v>6</v>
      </c>
      <c r="I345" s="57">
        <f t="shared" si="74"/>
        <v>22.5</v>
      </c>
      <c r="J345" s="57">
        <f t="shared" si="75"/>
        <v>22.5</v>
      </c>
      <c r="K345" s="404" t="s">
        <v>47</v>
      </c>
      <c r="L345" s="57">
        <v>1</v>
      </c>
      <c r="M345" s="57">
        <v>18</v>
      </c>
      <c r="N345" s="57">
        <v>0</v>
      </c>
      <c r="O345" s="58">
        <v>0</v>
      </c>
      <c r="P345" s="27">
        <v>0</v>
      </c>
      <c r="Q345" s="90">
        <f t="shared" si="83"/>
        <v>10</v>
      </c>
      <c r="R345" s="91">
        <f t="shared" si="84"/>
        <v>0</v>
      </c>
      <c r="S345" s="392">
        <f t="shared" si="76"/>
        <v>10</v>
      </c>
      <c r="T345" s="91">
        <f t="shared" si="77"/>
        <v>0</v>
      </c>
      <c r="U345" s="90">
        <f t="shared" si="78"/>
        <v>10</v>
      </c>
      <c r="V345" s="23">
        <v>60</v>
      </c>
      <c r="W345" s="11">
        <v>1</v>
      </c>
      <c r="X345" s="11">
        <v>0</v>
      </c>
      <c r="Y345" s="12">
        <v>0</v>
      </c>
      <c r="Z345" s="27">
        <v>0</v>
      </c>
      <c r="AA345" s="23">
        <v>12</v>
      </c>
      <c r="AB345" s="11">
        <v>0.25</v>
      </c>
      <c r="AC345" s="11">
        <v>0</v>
      </c>
      <c r="AD345" s="12">
        <v>0</v>
      </c>
      <c r="AE345" s="30">
        <v>0</v>
      </c>
      <c r="AF345" s="63">
        <f t="shared" si="79"/>
        <v>22.5</v>
      </c>
      <c r="AG345" s="34">
        <f t="shared" si="80"/>
        <v>18</v>
      </c>
      <c r="AH345" s="12">
        <f t="shared" si="81"/>
        <v>4.5</v>
      </c>
      <c r="AI345" s="75">
        <f t="shared" si="82"/>
        <v>22.5</v>
      </c>
      <c r="AJ345" s="406"/>
      <c r="AK345" s="417"/>
      <c r="AL345" s="396"/>
    </row>
    <row r="346" spans="1:40" x14ac:dyDescent="0.2">
      <c r="A346" s="103" t="s">
        <v>581</v>
      </c>
      <c r="B346" s="10" t="s">
        <v>85</v>
      </c>
      <c r="C346" s="10" t="s">
        <v>48</v>
      </c>
      <c r="D346" s="10" t="s">
        <v>780</v>
      </c>
      <c r="E346" s="10" t="s">
        <v>467</v>
      </c>
      <c r="F346" s="10" t="s">
        <v>468</v>
      </c>
      <c r="G346" s="10" t="s">
        <v>469</v>
      </c>
      <c r="H346" s="67">
        <v>6</v>
      </c>
      <c r="I346" s="57">
        <f t="shared" si="74"/>
        <v>22.5</v>
      </c>
      <c r="J346" s="57">
        <f t="shared" si="75"/>
        <v>22.5</v>
      </c>
      <c r="K346" s="404" t="s">
        <v>47</v>
      </c>
      <c r="L346" s="57">
        <v>1</v>
      </c>
      <c r="M346" s="57">
        <v>18</v>
      </c>
      <c r="N346" s="57">
        <v>0</v>
      </c>
      <c r="O346" s="58">
        <v>0</v>
      </c>
      <c r="P346" s="27">
        <v>0</v>
      </c>
      <c r="Q346" s="90">
        <f t="shared" si="83"/>
        <v>10</v>
      </c>
      <c r="R346" s="91">
        <f t="shared" si="84"/>
        <v>0</v>
      </c>
      <c r="S346" s="392">
        <f t="shared" si="76"/>
        <v>10</v>
      </c>
      <c r="T346" s="91">
        <f t="shared" si="77"/>
        <v>0</v>
      </c>
      <c r="U346" s="90">
        <f t="shared" si="78"/>
        <v>10</v>
      </c>
      <c r="V346" s="23">
        <v>60</v>
      </c>
      <c r="W346" s="11">
        <v>1</v>
      </c>
      <c r="X346" s="11">
        <v>0</v>
      </c>
      <c r="Y346" s="12">
        <v>0</v>
      </c>
      <c r="Z346" s="27">
        <v>0</v>
      </c>
      <c r="AA346" s="23">
        <v>20</v>
      </c>
      <c r="AB346" s="11">
        <v>0.25</v>
      </c>
      <c r="AC346" s="11">
        <v>0</v>
      </c>
      <c r="AD346" s="12">
        <v>0</v>
      </c>
      <c r="AE346" s="30">
        <v>0</v>
      </c>
      <c r="AF346" s="63">
        <f t="shared" si="79"/>
        <v>22.5</v>
      </c>
      <c r="AG346" s="34">
        <f t="shared" si="80"/>
        <v>18</v>
      </c>
      <c r="AH346" s="12">
        <f t="shared" si="81"/>
        <v>4.5</v>
      </c>
      <c r="AI346" s="75">
        <f t="shared" si="82"/>
        <v>22.5</v>
      </c>
      <c r="AJ346" s="406"/>
      <c r="AK346" s="417"/>
      <c r="AL346" s="396"/>
    </row>
    <row r="347" spans="1:40" x14ac:dyDescent="0.2">
      <c r="A347" s="103" t="s">
        <v>581</v>
      </c>
      <c r="B347" s="10" t="s">
        <v>8</v>
      </c>
      <c r="C347" s="10" t="s">
        <v>48</v>
      </c>
      <c r="D347" s="10" t="s">
        <v>780</v>
      </c>
      <c r="E347" s="10" t="s">
        <v>467</v>
      </c>
      <c r="F347" s="10" t="s">
        <v>468</v>
      </c>
      <c r="G347" s="10" t="s">
        <v>469</v>
      </c>
      <c r="H347" s="67">
        <v>6</v>
      </c>
      <c r="I347" s="57">
        <f t="shared" si="74"/>
        <v>27</v>
      </c>
      <c r="J347" s="57">
        <f t="shared" si="75"/>
        <v>27</v>
      </c>
      <c r="K347" s="404" t="s">
        <v>47</v>
      </c>
      <c r="L347" s="57">
        <v>1</v>
      </c>
      <c r="M347" s="57">
        <v>18</v>
      </c>
      <c r="N347" s="57">
        <v>0</v>
      </c>
      <c r="O347" s="58">
        <v>0</v>
      </c>
      <c r="P347" s="27">
        <v>0</v>
      </c>
      <c r="Q347" s="90">
        <f t="shared" si="83"/>
        <v>10</v>
      </c>
      <c r="R347" s="91">
        <f t="shared" si="84"/>
        <v>0</v>
      </c>
      <c r="S347" s="392">
        <f t="shared" si="76"/>
        <v>10</v>
      </c>
      <c r="T347" s="91">
        <f t="shared" si="77"/>
        <v>0</v>
      </c>
      <c r="U347" s="90">
        <f t="shared" si="78"/>
        <v>10</v>
      </c>
      <c r="V347" s="23">
        <v>60</v>
      </c>
      <c r="W347" s="11">
        <v>1</v>
      </c>
      <c r="X347" s="11">
        <v>0</v>
      </c>
      <c r="Y347" s="12">
        <v>0</v>
      </c>
      <c r="Z347" s="27">
        <v>0</v>
      </c>
      <c r="AA347" s="23">
        <v>20</v>
      </c>
      <c r="AB347" s="11">
        <v>0.5</v>
      </c>
      <c r="AC347" s="11">
        <v>0</v>
      </c>
      <c r="AD347" s="12">
        <v>0</v>
      </c>
      <c r="AE347" s="30">
        <v>0</v>
      </c>
      <c r="AF347" s="63">
        <f t="shared" si="79"/>
        <v>27</v>
      </c>
      <c r="AG347" s="34">
        <f t="shared" si="80"/>
        <v>18</v>
      </c>
      <c r="AH347" s="12">
        <f t="shared" si="81"/>
        <v>9</v>
      </c>
      <c r="AI347" s="75">
        <f t="shared" si="82"/>
        <v>27</v>
      </c>
      <c r="AJ347" s="406"/>
      <c r="AK347" s="417"/>
      <c r="AL347" s="396"/>
    </row>
    <row r="348" spans="1:40" x14ac:dyDescent="0.2">
      <c r="A348" s="103" t="s">
        <v>581</v>
      </c>
      <c r="B348" s="10" t="s">
        <v>8</v>
      </c>
      <c r="C348" s="10" t="s">
        <v>48</v>
      </c>
      <c r="D348" s="10" t="s">
        <v>780</v>
      </c>
      <c r="E348" s="10" t="s">
        <v>467</v>
      </c>
      <c r="F348" s="10" t="s">
        <v>468</v>
      </c>
      <c r="G348" s="10" t="s">
        <v>579</v>
      </c>
      <c r="H348" s="67">
        <v>6</v>
      </c>
      <c r="I348" s="57">
        <f t="shared" si="74"/>
        <v>6.75</v>
      </c>
      <c r="J348" s="57">
        <f t="shared" si="75"/>
        <v>6.75</v>
      </c>
      <c r="K348" s="404" t="s">
        <v>47</v>
      </c>
      <c r="L348" s="57">
        <v>1</v>
      </c>
      <c r="M348" s="57">
        <v>0</v>
      </c>
      <c r="N348" s="57">
        <v>0</v>
      </c>
      <c r="O348" s="58">
        <v>2.25</v>
      </c>
      <c r="P348" s="27">
        <v>0</v>
      </c>
      <c r="Q348" s="90">
        <f t="shared" si="83"/>
        <v>0</v>
      </c>
      <c r="R348" s="91">
        <f t="shared" si="84"/>
        <v>1.25</v>
      </c>
      <c r="S348" s="392">
        <f t="shared" si="76"/>
        <v>0</v>
      </c>
      <c r="T348" s="91">
        <f t="shared" si="77"/>
        <v>1.25</v>
      </c>
      <c r="U348" s="90">
        <f t="shared" si="78"/>
        <v>1.25</v>
      </c>
      <c r="V348" s="23">
        <v>30</v>
      </c>
      <c r="W348" s="11">
        <v>0</v>
      </c>
      <c r="X348" s="11">
        <v>0</v>
      </c>
      <c r="Y348" s="12">
        <v>3</v>
      </c>
      <c r="Z348" s="27">
        <v>0</v>
      </c>
      <c r="AA348" s="23">
        <v>0</v>
      </c>
      <c r="AB348" s="11">
        <v>0</v>
      </c>
      <c r="AC348" s="11">
        <v>0</v>
      </c>
      <c r="AD348" s="12">
        <v>0</v>
      </c>
      <c r="AE348" s="30">
        <v>0</v>
      </c>
      <c r="AF348" s="63">
        <f t="shared" si="79"/>
        <v>6.75</v>
      </c>
      <c r="AG348" s="34">
        <f t="shared" si="80"/>
        <v>6.75</v>
      </c>
      <c r="AH348" s="12">
        <f t="shared" si="81"/>
        <v>0</v>
      </c>
      <c r="AI348" s="75">
        <f t="shared" si="82"/>
        <v>6.75</v>
      </c>
      <c r="AJ348" s="406"/>
      <c r="AK348" s="417"/>
      <c r="AL348" s="396"/>
    </row>
    <row r="349" spans="1:40" x14ac:dyDescent="0.2">
      <c r="A349" s="103" t="s">
        <v>581</v>
      </c>
      <c r="B349" s="10" t="s">
        <v>80</v>
      </c>
      <c r="C349" s="10" t="s">
        <v>19</v>
      </c>
      <c r="D349" s="10" t="s">
        <v>780</v>
      </c>
      <c r="E349" s="10" t="s">
        <v>470</v>
      </c>
      <c r="F349" s="10" t="s">
        <v>471</v>
      </c>
      <c r="G349" s="10" t="s">
        <v>472</v>
      </c>
      <c r="H349" s="67">
        <v>6</v>
      </c>
      <c r="I349" s="57">
        <f t="shared" si="74"/>
        <v>21.51</v>
      </c>
      <c r="J349" s="57">
        <f t="shared" si="75"/>
        <v>21.509999999999998</v>
      </c>
      <c r="K349" s="404" t="s">
        <v>47</v>
      </c>
      <c r="L349" s="57">
        <v>1</v>
      </c>
      <c r="M349" s="57">
        <v>15.75</v>
      </c>
      <c r="N349" s="57">
        <v>0</v>
      </c>
      <c r="O349" s="58">
        <v>2.25</v>
      </c>
      <c r="P349" s="27">
        <v>0</v>
      </c>
      <c r="Q349" s="90">
        <f t="shared" si="83"/>
        <v>8.75</v>
      </c>
      <c r="R349" s="91">
        <f t="shared" si="84"/>
        <v>1.25</v>
      </c>
      <c r="S349" s="392">
        <f t="shared" si="76"/>
        <v>8.75</v>
      </c>
      <c r="T349" s="91">
        <f t="shared" si="77"/>
        <v>1.25</v>
      </c>
      <c r="U349" s="90">
        <f t="shared" si="78"/>
        <v>10</v>
      </c>
      <c r="V349" s="23">
        <v>20</v>
      </c>
      <c r="W349" s="11">
        <v>0.33</v>
      </c>
      <c r="X349" s="11">
        <v>0</v>
      </c>
      <c r="Y349" s="12">
        <v>1</v>
      </c>
      <c r="Z349" s="27">
        <v>0</v>
      </c>
      <c r="AA349" s="23">
        <v>20</v>
      </c>
      <c r="AB349" s="11">
        <v>0.75</v>
      </c>
      <c r="AC349" s="11">
        <v>0</v>
      </c>
      <c r="AD349" s="12">
        <v>1</v>
      </c>
      <c r="AE349" s="30">
        <v>0</v>
      </c>
      <c r="AF349" s="63">
        <f t="shared" si="79"/>
        <v>21.51</v>
      </c>
      <c r="AG349" s="34">
        <f t="shared" si="80"/>
        <v>7.4475000000000007</v>
      </c>
      <c r="AH349" s="12">
        <f t="shared" si="81"/>
        <v>14.0625</v>
      </c>
      <c r="AI349" s="75">
        <f t="shared" si="82"/>
        <v>21.51</v>
      </c>
      <c r="AJ349" s="406"/>
      <c r="AK349" s="417"/>
      <c r="AL349" s="396"/>
    </row>
    <row r="350" spans="1:40" x14ac:dyDescent="0.2">
      <c r="A350" s="103" t="s">
        <v>581</v>
      </c>
      <c r="B350" s="10" t="s">
        <v>85</v>
      </c>
      <c r="C350" s="10" t="s">
        <v>19</v>
      </c>
      <c r="D350" s="10" t="s">
        <v>780</v>
      </c>
      <c r="E350" s="10" t="s">
        <v>470</v>
      </c>
      <c r="F350" s="10" t="s">
        <v>471</v>
      </c>
      <c r="G350" s="10" t="s">
        <v>472</v>
      </c>
      <c r="H350" s="67">
        <v>6</v>
      </c>
      <c r="I350" s="57">
        <f t="shared" si="74"/>
        <v>21.51</v>
      </c>
      <c r="J350" s="57">
        <f t="shared" si="75"/>
        <v>21.509999999999998</v>
      </c>
      <c r="K350" s="404" t="s">
        <v>47</v>
      </c>
      <c r="L350" s="57">
        <v>1</v>
      </c>
      <c r="M350" s="57">
        <v>15.75</v>
      </c>
      <c r="N350" s="57">
        <v>0</v>
      </c>
      <c r="O350" s="58">
        <v>2.25</v>
      </c>
      <c r="P350" s="27">
        <v>0</v>
      </c>
      <c r="Q350" s="90">
        <f t="shared" si="83"/>
        <v>8.75</v>
      </c>
      <c r="R350" s="91">
        <f t="shared" si="84"/>
        <v>1.25</v>
      </c>
      <c r="S350" s="392">
        <f t="shared" si="76"/>
        <v>8.75</v>
      </c>
      <c r="T350" s="91">
        <f t="shared" si="77"/>
        <v>1.25</v>
      </c>
      <c r="U350" s="90">
        <f t="shared" si="78"/>
        <v>10</v>
      </c>
      <c r="V350" s="23">
        <v>20</v>
      </c>
      <c r="W350" s="11">
        <v>0.33</v>
      </c>
      <c r="X350" s="11">
        <v>0</v>
      </c>
      <c r="Y350" s="12">
        <v>1</v>
      </c>
      <c r="Z350" s="27">
        <v>0</v>
      </c>
      <c r="AA350" s="23">
        <v>20</v>
      </c>
      <c r="AB350" s="11">
        <v>0.75</v>
      </c>
      <c r="AC350" s="11">
        <v>0</v>
      </c>
      <c r="AD350" s="12">
        <v>1</v>
      </c>
      <c r="AE350" s="30">
        <v>0</v>
      </c>
      <c r="AF350" s="63">
        <f t="shared" si="79"/>
        <v>21.51</v>
      </c>
      <c r="AG350" s="34">
        <f t="shared" si="80"/>
        <v>7.4475000000000007</v>
      </c>
      <c r="AH350" s="12">
        <f t="shared" si="81"/>
        <v>14.0625</v>
      </c>
      <c r="AI350" s="75">
        <f t="shared" si="82"/>
        <v>21.51</v>
      </c>
      <c r="AJ350" s="406"/>
      <c r="AK350" s="417"/>
      <c r="AL350" s="397"/>
      <c r="AM350" s="96"/>
      <c r="AN350" s="71"/>
    </row>
    <row r="351" spans="1:40" x14ac:dyDescent="0.2">
      <c r="A351" s="103" t="s">
        <v>581</v>
      </c>
      <c r="B351" s="10" t="s">
        <v>8</v>
      </c>
      <c r="C351" s="10" t="s">
        <v>19</v>
      </c>
      <c r="D351" s="10" t="s">
        <v>780</v>
      </c>
      <c r="E351" s="10" t="s">
        <v>470</v>
      </c>
      <c r="F351" s="10" t="s">
        <v>471</v>
      </c>
      <c r="G351" s="10" t="s">
        <v>472</v>
      </c>
      <c r="H351" s="67">
        <v>6</v>
      </c>
      <c r="I351" s="57">
        <f t="shared" si="74"/>
        <v>40.230000000000004</v>
      </c>
      <c r="J351" s="57">
        <f t="shared" si="75"/>
        <v>40.230000000000004</v>
      </c>
      <c r="K351" s="404" t="s">
        <v>47</v>
      </c>
      <c r="L351" s="57">
        <v>1</v>
      </c>
      <c r="M351" s="57">
        <v>15.75</v>
      </c>
      <c r="N351" s="57">
        <v>0</v>
      </c>
      <c r="O351" s="58">
        <v>2.25</v>
      </c>
      <c r="P351" s="27">
        <v>0</v>
      </c>
      <c r="Q351" s="90">
        <f t="shared" si="83"/>
        <v>8.75</v>
      </c>
      <c r="R351" s="91">
        <f t="shared" si="84"/>
        <v>1.25</v>
      </c>
      <c r="S351" s="392">
        <f t="shared" si="76"/>
        <v>8.75</v>
      </c>
      <c r="T351" s="91">
        <f t="shared" si="77"/>
        <v>1.25</v>
      </c>
      <c r="U351" s="90">
        <f t="shared" si="78"/>
        <v>10</v>
      </c>
      <c r="V351" s="23">
        <v>20</v>
      </c>
      <c r="W351" s="11">
        <v>0.34</v>
      </c>
      <c r="X351" s="11">
        <v>0</v>
      </c>
      <c r="Y351" s="12">
        <v>1</v>
      </c>
      <c r="Z351" s="27">
        <v>0</v>
      </c>
      <c r="AA351" s="23">
        <v>80</v>
      </c>
      <c r="AB351" s="11">
        <v>1.5</v>
      </c>
      <c r="AC351" s="11">
        <v>0</v>
      </c>
      <c r="AD351" s="12">
        <v>4</v>
      </c>
      <c r="AE351" s="30">
        <v>0</v>
      </c>
      <c r="AF351" s="63">
        <f t="shared" si="79"/>
        <v>40.230000000000004</v>
      </c>
      <c r="AG351" s="34">
        <f t="shared" si="80"/>
        <v>7.6050000000000004</v>
      </c>
      <c r="AH351" s="12">
        <f t="shared" si="81"/>
        <v>32.625</v>
      </c>
      <c r="AI351" s="75">
        <f t="shared" si="82"/>
        <v>40.230000000000004</v>
      </c>
      <c r="AJ351" s="406"/>
      <c r="AK351" s="417"/>
      <c r="AL351" s="397"/>
      <c r="AM351" s="96"/>
      <c r="AN351" s="71"/>
    </row>
    <row r="352" spans="1:40" x14ac:dyDescent="0.2">
      <c r="A352" s="103" t="s">
        <v>581</v>
      </c>
      <c r="B352" s="10" t="s">
        <v>80</v>
      </c>
      <c r="C352" s="10" t="s">
        <v>19</v>
      </c>
      <c r="D352" s="10" t="s">
        <v>780</v>
      </c>
      <c r="E352" s="10" t="s">
        <v>473</v>
      </c>
      <c r="F352" s="10" t="s">
        <v>474</v>
      </c>
      <c r="G352" s="10" t="s">
        <v>475</v>
      </c>
      <c r="H352" s="67">
        <v>6</v>
      </c>
      <c r="I352" s="57">
        <f t="shared" si="74"/>
        <v>24.1875</v>
      </c>
      <c r="J352" s="57">
        <f t="shared" si="75"/>
        <v>24.1875</v>
      </c>
      <c r="K352" s="404" t="s">
        <v>47</v>
      </c>
      <c r="L352" s="57">
        <v>1</v>
      </c>
      <c r="M352" s="57">
        <v>15.75</v>
      </c>
      <c r="N352" s="57">
        <v>0</v>
      </c>
      <c r="O352" s="58">
        <v>2.25</v>
      </c>
      <c r="P352" s="27">
        <v>0</v>
      </c>
      <c r="Q352" s="90">
        <f t="shared" si="83"/>
        <v>8.75</v>
      </c>
      <c r="R352" s="91">
        <f t="shared" si="84"/>
        <v>1.25</v>
      </c>
      <c r="S352" s="392">
        <f t="shared" si="76"/>
        <v>8.75</v>
      </c>
      <c r="T352" s="91">
        <f t="shared" si="77"/>
        <v>1.25</v>
      </c>
      <c r="U352" s="90">
        <f t="shared" si="78"/>
        <v>10</v>
      </c>
      <c r="V352" s="23">
        <v>20</v>
      </c>
      <c r="W352" s="11">
        <v>0.5</v>
      </c>
      <c r="X352" s="11">
        <v>0</v>
      </c>
      <c r="Y352" s="12">
        <v>1</v>
      </c>
      <c r="Z352" s="27">
        <v>0</v>
      </c>
      <c r="AA352" s="23">
        <v>20</v>
      </c>
      <c r="AB352" s="11">
        <v>0.75</v>
      </c>
      <c r="AC352" s="11">
        <v>0</v>
      </c>
      <c r="AD352" s="12">
        <v>1</v>
      </c>
      <c r="AE352" s="30">
        <v>0</v>
      </c>
      <c r="AF352" s="63">
        <f t="shared" si="79"/>
        <v>24.1875</v>
      </c>
      <c r="AG352" s="34">
        <f t="shared" si="80"/>
        <v>10.125</v>
      </c>
      <c r="AH352" s="12">
        <f t="shared" si="81"/>
        <v>14.0625</v>
      </c>
      <c r="AI352" s="75">
        <f t="shared" si="82"/>
        <v>24.1875</v>
      </c>
      <c r="AJ352" s="406"/>
      <c r="AK352" s="417"/>
      <c r="AL352" s="397"/>
      <c r="AM352" s="96"/>
      <c r="AN352" s="71"/>
    </row>
    <row r="353" spans="1:40" x14ac:dyDescent="0.2">
      <c r="A353" s="103" t="s">
        <v>581</v>
      </c>
      <c r="B353" s="10" t="s">
        <v>85</v>
      </c>
      <c r="C353" s="10" t="s">
        <v>19</v>
      </c>
      <c r="D353" s="10" t="s">
        <v>780</v>
      </c>
      <c r="E353" s="10" t="s">
        <v>473</v>
      </c>
      <c r="F353" s="10" t="s">
        <v>474</v>
      </c>
      <c r="G353" s="10" t="s">
        <v>475</v>
      </c>
      <c r="H353" s="67">
        <v>6</v>
      </c>
      <c r="I353" s="57">
        <f t="shared" si="74"/>
        <v>24.1875</v>
      </c>
      <c r="J353" s="57">
        <f t="shared" si="75"/>
        <v>24.1875</v>
      </c>
      <c r="K353" s="404" t="s">
        <v>47</v>
      </c>
      <c r="L353" s="57">
        <v>1</v>
      </c>
      <c r="M353" s="57">
        <v>15.75</v>
      </c>
      <c r="N353" s="57">
        <v>0</v>
      </c>
      <c r="O353" s="58">
        <v>2.25</v>
      </c>
      <c r="P353" s="27">
        <v>0</v>
      </c>
      <c r="Q353" s="90">
        <f t="shared" si="83"/>
        <v>8.75</v>
      </c>
      <c r="R353" s="91">
        <f t="shared" si="84"/>
        <v>1.25</v>
      </c>
      <c r="S353" s="392">
        <f t="shared" si="76"/>
        <v>8.75</v>
      </c>
      <c r="T353" s="91">
        <f t="shared" si="77"/>
        <v>1.25</v>
      </c>
      <c r="U353" s="90">
        <f t="shared" si="78"/>
        <v>10</v>
      </c>
      <c r="V353" s="23">
        <v>20</v>
      </c>
      <c r="W353" s="11">
        <v>0.5</v>
      </c>
      <c r="X353" s="11">
        <v>0</v>
      </c>
      <c r="Y353" s="12">
        <v>1</v>
      </c>
      <c r="Z353" s="27">
        <v>0</v>
      </c>
      <c r="AA353" s="23">
        <v>20</v>
      </c>
      <c r="AB353" s="11">
        <v>0.75</v>
      </c>
      <c r="AC353" s="11">
        <v>0</v>
      </c>
      <c r="AD353" s="12">
        <v>1</v>
      </c>
      <c r="AE353" s="30">
        <v>0</v>
      </c>
      <c r="AF353" s="63">
        <f t="shared" si="79"/>
        <v>24.1875</v>
      </c>
      <c r="AG353" s="34">
        <f t="shared" si="80"/>
        <v>10.125</v>
      </c>
      <c r="AH353" s="12">
        <f t="shared" si="81"/>
        <v>14.0625</v>
      </c>
      <c r="AI353" s="75">
        <f t="shared" si="82"/>
        <v>24.1875</v>
      </c>
      <c r="AJ353" s="406"/>
      <c r="AK353" s="417"/>
      <c r="AL353" s="397"/>
      <c r="AM353" s="96"/>
      <c r="AN353" s="71"/>
    </row>
    <row r="354" spans="1:40" x14ac:dyDescent="0.2">
      <c r="A354" s="103" t="s">
        <v>581</v>
      </c>
      <c r="B354" s="10" t="s">
        <v>8</v>
      </c>
      <c r="C354" s="10" t="s">
        <v>19</v>
      </c>
      <c r="D354" s="10" t="s">
        <v>780</v>
      </c>
      <c r="E354" s="10" t="s">
        <v>473</v>
      </c>
      <c r="F354" s="10" t="s">
        <v>474</v>
      </c>
      <c r="G354" s="10" t="s">
        <v>475</v>
      </c>
      <c r="H354" s="67">
        <v>6</v>
      </c>
      <c r="I354" s="57">
        <f t="shared" si="74"/>
        <v>52.875</v>
      </c>
      <c r="J354" s="57">
        <f t="shared" si="75"/>
        <v>52.875</v>
      </c>
      <c r="K354" s="404" t="s">
        <v>47</v>
      </c>
      <c r="L354" s="57">
        <v>1</v>
      </c>
      <c r="M354" s="57">
        <v>15.75</v>
      </c>
      <c r="N354" s="57">
        <v>0</v>
      </c>
      <c r="O354" s="58">
        <v>2.25</v>
      </c>
      <c r="P354" s="27">
        <v>0</v>
      </c>
      <c r="Q354" s="90">
        <f t="shared" si="83"/>
        <v>8.75</v>
      </c>
      <c r="R354" s="91">
        <f t="shared" si="84"/>
        <v>1.25</v>
      </c>
      <c r="S354" s="392">
        <f t="shared" si="76"/>
        <v>8.75</v>
      </c>
      <c r="T354" s="91">
        <f t="shared" si="77"/>
        <v>1.25</v>
      </c>
      <c r="U354" s="90">
        <f t="shared" si="78"/>
        <v>10</v>
      </c>
      <c r="V354" s="23">
        <v>40</v>
      </c>
      <c r="W354" s="11">
        <v>1</v>
      </c>
      <c r="X354" s="11">
        <v>0</v>
      </c>
      <c r="Y354" s="12">
        <v>2</v>
      </c>
      <c r="Z354" s="27">
        <v>0</v>
      </c>
      <c r="AA354" s="23">
        <v>80</v>
      </c>
      <c r="AB354" s="11">
        <v>1.5</v>
      </c>
      <c r="AC354" s="11">
        <v>0</v>
      </c>
      <c r="AD354" s="12">
        <v>4</v>
      </c>
      <c r="AE354" s="30">
        <v>0</v>
      </c>
      <c r="AF354" s="63">
        <f t="shared" si="79"/>
        <v>52.875</v>
      </c>
      <c r="AG354" s="34">
        <f t="shared" si="80"/>
        <v>20.25</v>
      </c>
      <c r="AH354" s="12">
        <f t="shared" si="81"/>
        <v>32.625</v>
      </c>
      <c r="AI354" s="75">
        <f t="shared" si="82"/>
        <v>52.875</v>
      </c>
      <c r="AJ354" s="406"/>
      <c r="AK354" s="417"/>
      <c r="AL354" s="152"/>
      <c r="AM354" s="96"/>
      <c r="AN354" s="71"/>
    </row>
    <row r="355" spans="1:40" x14ac:dyDescent="0.2">
      <c r="A355" s="103" t="s">
        <v>581</v>
      </c>
      <c r="B355" s="10" t="s">
        <v>14</v>
      </c>
      <c r="C355" s="10" t="s">
        <v>23</v>
      </c>
      <c r="D355" s="10" t="s">
        <v>780</v>
      </c>
      <c r="E355" s="10" t="s">
        <v>476</v>
      </c>
      <c r="F355" s="10" t="s">
        <v>477</v>
      </c>
      <c r="G355" s="10" t="s">
        <v>478</v>
      </c>
      <c r="H355" s="67">
        <v>6</v>
      </c>
      <c r="I355" s="57">
        <f t="shared" si="74"/>
        <v>45</v>
      </c>
      <c r="J355" s="57">
        <f t="shared" si="75"/>
        <v>45</v>
      </c>
      <c r="K355" s="404" t="s">
        <v>47</v>
      </c>
      <c r="L355" s="57">
        <v>1</v>
      </c>
      <c r="M355" s="57">
        <v>13.5</v>
      </c>
      <c r="N355" s="57">
        <v>0</v>
      </c>
      <c r="O355" s="58">
        <v>4.5</v>
      </c>
      <c r="P355" s="27">
        <v>0</v>
      </c>
      <c r="Q355" s="90">
        <f t="shared" si="83"/>
        <v>7.5</v>
      </c>
      <c r="R355" s="91">
        <f t="shared" si="84"/>
        <v>2.5</v>
      </c>
      <c r="S355" s="392">
        <f t="shared" si="76"/>
        <v>7.5</v>
      </c>
      <c r="T355" s="91">
        <f t="shared" si="77"/>
        <v>2.5</v>
      </c>
      <c r="U355" s="90">
        <f t="shared" si="78"/>
        <v>10</v>
      </c>
      <c r="V355" s="23">
        <v>80</v>
      </c>
      <c r="W355" s="11">
        <v>2</v>
      </c>
      <c r="X355" s="11">
        <v>0</v>
      </c>
      <c r="Y355" s="12">
        <v>4</v>
      </c>
      <c r="Z355" s="27">
        <v>0</v>
      </c>
      <c r="AA355" s="23">
        <v>0</v>
      </c>
      <c r="AB355" s="11">
        <v>0</v>
      </c>
      <c r="AC355" s="11">
        <v>0</v>
      </c>
      <c r="AD355" s="12">
        <v>0</v>
      </c>
      <c r="AE355" s="30">
        <v>0</v>
      </c>
      <c r="AF355" s="63">
        <f t="shared" si="79"/>
        <v>45</v>
      </c>
      <c r="AG355" s="34">
        <f t="shared" si="80"/>
        <v>45</v>
      </c>
      <c r="AH355" s="12">
        <f t="shared" si="81"/>
        <v>0</v>
      </c>
      <c r="AI355" s="75">
        <f t="shared" si="82"/>
        <v>45</v>
      </c>
      <c r="AJ355" s="406"/>
      <c r="AK355" s="417"/>
      <c r="AL355" s="152"/>
      <c r="AM355" s="96"/>
      <c r="AN355" s="71"/>
    </row>
    <row r="356" spans="1:40" x14ac:dyDescent="0.2">
      <c r="A356" s="103" t="s">
        <v>581</v>
      </c>
      <c r="B356" s="10" t="s">
        <v>80</v>
      </c>
      <c r="C356" s="10" t="s">
        <v>23</v>
      </c>
      <c r="D356" s="10" t="s">
        <v>780</v>
      </c>
      <c r="E356" s="10" t="s">
        <v>476</v>
      </c>
      <c r="F356" s="10" t="s">
        <v>477</v>
      </c>
      <c r="G356" s="10" t="s">
        <v>478</v>
      </c>
      <c r="H356" s="67">
        <v>6</v>
      </c>
      <c r="I356" s="57">
        <f t="shared" si="74"/>
        <v>19.125</v>
      </c>
      <c r="J356" s="57">
        <f t="shared" si="75"/>
        <v>19.125</v>
      </c>
      <c r="K356" s="404" t="s">
        <v>47</v>
      </c>
      <c r="L356" s="57">
        <v>1</v>
      </c>
      <c r="M356" s="57">
        <v>13.5</v>
      </c>
      <c r="N356" s="57">
        <v>0</v>
      </c>
      <c r="O356" s="58">
        <v>4.5</v>
      </c>
      <c r="P356" s="27">
        <v>0</v>
      </c>
      <c r="Q356" s="90">
        <f t="shared" si="83"/>
        <v>7.5</v>
      </c>
      <c r="R356" s="91">
        <f t="shared" si="84"/>
        <v>2.5</v>
      </c>
      <c r="S356" s="392">
        <f t="shared" si="76"/>
        <v>7.5</v>
      </c>
      <c r="T356" s="91">
        <f t="shared" si="77"/>
        <v>2.5</v>
      </c>
      <c r="U356" s="90">
        <f t="shared" si="78"/>
        <v>10</v>
      </c>
      <c r="V356" s="23">
        <v>40</v>
      </c>
      <c r="W356" s="11">
        <v>0.75</v>
      </c>
      <c r="X356" s="11">
        <v>0</v>
      </c>
      <c r="Y356" s="12">
        <v>2</v>
      </c>
      <c r="Z356" s="27">
        <v>0</v>
      </c>
      <c r="AA356" s="23">
        <v>0</v>
      </c>
      <c r="AB356" s="11">
        <v>0</v>
      </c>
      <c r="AC356" s="11">
        <v>0</v>
      </c>
      <c r="AD356" s="12">
        <v>0</v>
      </c>
      <c r="AE356" s="30">
        <v>0</v>
      </c>
      <c r="AF356" s="63">
        <f t="shared" si="79"/>
        <v>19.125</v>
      </c>
      <c r="AG356" s="34">
        <f t="shared" si="80"/>
        <v>19.125</v>
      </c>
      <c r="AH356" s="12">
        <f t="shared" si="81"/>
        <v>0</v>
      </c>
      <c r="AI356" s="75">
        <f t="shared" si="82"/>
        <v>19.125</v>
      </c>
      <c r="AJ356" s="406"/>
      <c r="AK356" s="417"/>
      <c r="AL356" s="152"/>
      <c r="AM356" s="96"/>
      <c r="AN356" s="71"/>
    </row>
    <row r="357" spans="1:40" x14ac:dyDescent="0.2">
      <c r="A357" s="103" t="s">
        <v>581</v>
      </c>
      <c r="B357" s="10" t="s">
        <v>85</v>
      </c>
      <c r="C357" s="10" t="s">
        <v>23</v>
      </c>
      <c r="D357" s="10" t="s">
        <v>780</v>
      </c>
      <c r="E357" s="10" t="s">
        <v>476</v>
      </c>
      <c r="F357" s="10" t="s">
        <v>477</v>
      </c>
      <c r="G357" s="10" t="s">
        <v>478</v>
      </c>
      <c r="H357" s="67">
        <v>6</v>
      </c>
      <c r="I357" s="57">
        <f t="shared" si="74"/>
        <v>19.125</v>
      </c>
      <c r="J357" s="57">
        <f t="shared" si="75"/>
        <v>19.125</v>
      </c>
      <c r="K357" s="404" t="s">
        <v>47</v>
      </c>
      <c r="L357" s="57">
        <v>1</v>
      </c>
      <c r="M357" s="57">
        <v>13.5</v>
      </c>
      <c r="N357" s="57">
        <v>0</v>
      </c>
      <c r="O357" s="58">
        <v>4.5</v>
      </c>
      <c r="P357" s="27">
        <v>0</v>
      </c>
      <c r="Q357" s="90">
        <f t="shared" si="83"/>
        <v>7.5</v>
      </c>
      <c r="R357" s="91">
        <f t="shared" si="84"/>
        <v>2.5</v>
      </c>
      <c r="S357" s="392">
        <f t="shared" si="76"/>
        <v>7.5</v>
      </c>
      <c r="T357" s="91">
        <f t="shared" si="77"/>
        <v>2.5</v>
      </c>
      <c r="U357" s="90">
        <f t="shared" si="78"/>
        <v>10</v>
      </c>
      <c r="V357" s="23">
        <v>40</v>
      </c>
      <c r="W357" s="11">
        <v>0.75</v>
      </c>
      <c r="X357" s="11">
        <v>0</v>
      </c>
      <c r="Y357" s="12">
        <v>2</v>
      </c>
      <c r="Z357" s="27">
        <v>0</v>
      </c>
      <c r="AA357" s="23">
        <v>0</v>
      </c>
      <c r="AB357" s="11">
        <v>0</v>
      </c>
      <c r="AC357" s="11">
        <v>0</v>
      </c>
      <c r="AD357" s="12">
        <v>0</v>
      </c>
      <c r="AE357" s="30">
        <v>0</v>
      </c>
      <c r="AF357" s="63">
        <f t="shared" si="79"/>
        <v>19.125</v>
      </c>
      <c r="AG357" s="34">
        <f t="shared" si="80"/>
        <v>19.125</v>
      </c>
      <c r="AH357" s="12">
        <f t="shared" si="81"/>
        <v>0</v>
      </c>
      <c r="AI357" s="75">
        <f t="shared" si="82"/>
        <v>19.125</v>
      </c>
      <c r="AJ357" s="406"/>
      <c r="AK357" s="417"/>
      <c r="AL357" s="152"/>
      <c r="AM357" s="96"/>
      <c r="AN357" s="71"/>
    </row>
    <row r="358" spans="1:40" x14ac:dyDescent="0.2">
      <c r="A358" s="103" t="s">
        <v>581</v>
      </c>
      <c r="B358" s="10" t="s">
        <v>8</v>
      </c>
      <c r="C358" s="10" t="s">
        <v>23</v>
      </c>
      <c r="D358" s="10" t="s">
        <v>780</v>
      </c>
      <c r="E358" s="10" t="s">
        <v>476</v>
      </c>
      <c r="F358" s="10" t="s">
        <v>477</v>
      </c>
      <c r="G358" s="10" t="s">
        <v>478</v>
      </c>
      <c r="H358" s="67">
        <v>6</v>
      </c>
      <c r="I358" s="57">
        <f t="shared" si="74"/>
        <v>33.75</v>
      </c>
      <c r="J358" s="57">
        <f t="shared" si="75"/>
        <v>33.75</v>
      </c>
      <c r="K358" s="404" t="s">
        <v>47</v>
      </c>
      <c r="L358" s="57">
        <v>1</v>
      </c>
      <c r="M358" s="57">
        <v>13.5</v>
      </c>
      <c r="N358" s="57">
        <v>0</v>
      </c>
      <c r="O358" s="58">
        <v>4.5</v>
      </c>
      <c r="P358" s="27">
        <v>0</v>
      </c>
      <c r="Q358" s="90">
        <f t="shared" si="83"/>
        <v>7.5</v>
      </c>
      <c r="R358" s="91">
        <f t="shared" si="84"/>
        <v>2.5</v>
      </c>
      <c r="S358" s="392">
        <f t="shared" si="76"/>
        <v>7.5</v>
      </c>
      <c r="T358" s="91">
        <f t="shared" si="77"/>
        <v>2.5</v>
      </c>
      <c r="U358" s="90">
        <f t="shared" si="78"/>
        <v>10</v>
      </c>
      <c r="V358" s="23">
        <v>60</v>
      </c>
      <c r="W358" s="11">
        <v>1.5</v>
      </c>
      <c r="X358" s="11">
        <v>0</v>
      </c>
      <c r="Y358" s="12">
        <v>3</v>
      </c>
      <c r="Z358" s="27">
        <v>0</v>
      </c>
      <c r="AA358" s="23">
        <v>0</v>
      </c>
      <c r="AB358" s="11">
        <v>0</v>
      </c>
      <c r="AC358" s="11">
        <v>0</v>
      </c>
      <c r="AD358" s="12">
        <v>0</v>
      </c>
      <c r="AE358" s="30">
        <v>0</v>
      </c>
      <c r="AF358" s="63">
        <f t="shared" si="79"/>
        <v>33.75</v>
      </c>
      <c r="AG358" s="34">
        <f t="shared" si="80"/>
        <v>33.75</v>
      </c>
      <c r="AH358" s="12">
        <f t="shared" si="81"/>
        <v>0</v>
      </c>
      <c r="AI358" s="75">
        <f t="shared" si="82"/>
        <v>33.75</v>
      </c>
      <c r="AJ358" s="406"/>
      <c r="AK358" s="417"/>
      <c r="AL358" s="152"/>
      <c r="AM358" s="96"/>
      <c r="AN358" s="71"/>
    </row>
    <row r="359" spans="1:40" x14ac:dyDescent="0.2">
      <c r="A359" s="103" t="s">
        <v>581</v>
      </c>
      <c r="B359" s="10" t="s">
        <v>14</v>
      </c>
      <c r="C359" s="10" t="s">
        <v>19</v>
      </c>
      <c r="D359" s="10" t="s">
        <v>780</v>
      </c>
      <c r="E359" s="10" t="s">
        <v>479</v>
      </c>
      <c r="F359" s="10" t="s">
        <v>480</v>
      </c>
      <c r="G359" s="10" t="s">
        <v>481</v>
      </c>
      <c r="H359" s="67">
        <v>6</v>
      </c>
      <c r="I359" s="57">
        <f t="shared" si="74"/>
        <v>76.5</v>
      </c>
      <c r="J359" s="57">
        <f t="shared" si="75"/>
        <v>76.5</v>
      </c>
      <c r="K359" s="404" t="s">
        <v>18</v>
      </c>
      <c r="L359" s="57">
        <v>1</v>
      </c>
      <c r="M359" s="57">
        <v>13.5</v>
      </c>
      <c r="N359" s="57">
        <v>0</v>
      </c>
      <c r="O359" s="58">
        <v>4.5</v>
      </c>
      <c r="P359" s="27">
        <v>0</v>
      </c>
      <c r="Q359" s="90">
        <f t="shared" si="83"/>
        <v>7.5</v>
      </c>
      <c r="R359" s="91">
        <f t="shared" si="84"/>
        <v>2.5</v>
      </c>
      <c r="S359" s="392">
        <f t="shared" si="76"/>
        <v>7.5</v>
      </c>
      <c r="T359" s="91">
        <f t="shared" si="77"/>
        <v>2.5</v>
      </c>
      <c r="U359" s="90">
        <f t="shared" si="78"/>
        <v>10</v>
      </c>
      <c r="V359" s="23">
        <v>40</v>
      </c>
      <c r="W359" s="11">
        <v>1</v>
      </c>
      <c r="X359" s="11">
        <v>0</v>
      </c>
      <c r="Y359" s="12">
        <v>2</v>
      </c>
      <c r="Z359" s="27">
        <v>0</v>
      </c>
      <c r="AA359" s="23">
        <v>120</v>
      </c>
      <c r="AB359" s="11">
        <v>2</v>
      </c>
      <c r="AC359" s="11">
        <v>0</v>
      </c>
      <c r="AD359" s="12">
        <v>6</v>
      </c>
      <c r="AE359" s="30">
        <v>0</v>
      </c>
      <c r="AF359" s="63">
        <f t="shared" si="79"/>
        <v>76.5</v>
      </c>
      <c r="AG359" s="34">
        <f t="shared" si="80"/>
        <v>22.5</v>
      </c>
      <c r="AH359" s="12">
        <f t="shared" si="81"/>
        <v>54</v>
      </c>
      <c r="AI359" s="75">
        <f t="shared" si="82"/>
        <v>76.5</v>
      </c>
      <c r="AJ359" s="406"/>
      <c r="AK359" s="417"/>
      <c r="AL359" s="152"/>
      <c r="AM359" s="96"/>
      <c r="AN359" s="71"/>
    </row>
    <row r="360" spans="1:40" x14ac:dyDescent="0.2">
      <c r="A360" s="103" t="s">
        <v>581</v>
      </c>
      <c r="B360" s="10" t="s">
        <v>14</v>
      </c>
      <c r="C360" s="10" t="s">
        <v>13</v>
      </c>
      <c r="D360" s="10" t="s">
        <v>755</v>
      </c>
      <c r="E360" s="10" t="s">
        <v>28</v>
      </c>
      <c r="F360" s="10" t="s">
        <v>10</v>
      </c>
      <c r="G360" s="10" t="s">
        <v>11</v>
      </c>
      <c r="H360" s="67">
        <v>1</v>
      </c>
      <c r="I360" s="57">
        <f t="shared" si="74"/>
        <v>1.08</v>
      </c>
      <c r="J360" s="57">
        <f t="shared" si="75"/>
        <v>1.08</v>
      </c>
      <c r="K360" s="404" t="s">
        <v>12</v>
      </c>
      <c r="L360" s="57">
        <v>1</v>
      </c>
      <c r="M360" s="57">
        <f>$AM$26</f>
        <v>0.54</v>
      </c>
      <c r="N360" s="57">
        <v>0</v>
      </c>
      <c r="O360" s="58">
        <v>0</v>
      </c>
      <c r="P360" s="27">
        <v>0</v>
      </c>
      <c r="Q360" s="90">
        <f t="shared" si="83"/>
        <v>1.8</v>
      </c>
      <c r="R360" s="91">
        <f t="shared" si="84"/>
        <v>0</v>
      </c>
      <c r="S360" s="392">
        <f t="shared" si="76"/>
        <v>1.8</v>
      </c>
      <c r="T360" s="91">
        <f t="shared" si="77"/>
        <v>0</v>
      </c>
      <c r="U360" s="90">
        <f t="shared" si="78"/>
        <v>1.8</v>
      </c>
      <c r="V360" s="23">
        <v>1</v>
      </c>
      <c r="W360" s="11">
        <f>V360</f>
        <v>1</v>
      </c>
      <c r="X360" s="11">
        <v>0</v>
      </c>
      <c r="Y360" s="12">
        <v>0</v>
      </c>
      <c r="Z360" s="27">
        <v>0</v>
      </c>
      <c r="AA360" s="23">
        <v>1</v>
      </c>
      <c r="AB360" s="11">
        <f>AA360</f>
        <v>1</v>
      </c>
      <c r="AC360" s="11">
        <v>0</v>
      </c>
      <c r="AD360" s="12">
        <v>0</v>
      </c>
      <c r="AE360" s="30">
        <v>0</v>
      </c>
      <c r="AF360" s="63">
        <f t="shared" si="79"/>
        <v>1.08</v>
      </c>
      <c r="AG360" s="34">
        <f t="shared" si="80"/>
        <v>0.54</v>
      </c>
      <c r="AH360" s="12">
        <f t="shared" si="81"/>
        <v>0.54</v>
      </c>
      <c r="AI360" s="75">
        <f t="shared" si="82"/>
        <v>1.08</v>
      </c>
      <c r="AJ360" s="407">
        <f>(3-M360)*(W360+AB360)</f>
        <v>4.92</v>
      </c>
      <c r="AK360" s="418"/>
      <c r="AL360" s="152"/>
      <c r="AM360" s="96"/>
      <c r="AN360" s="71"/>
    </row>
    <row r="361" spans="1:40" x14ac:dyDescent="0.2">
      <c r="A361" s="103" t="s">
        <v>581</v>
      </c>
      <c r="B361" s="10" t="s">
        <v>80</v>
      </c>
      <c r="C361" s="10" t="s">
        <v>13</v>
      </c>
      <c r="D361" s="10" t="s">
        <v>755</v>
      </c>
      <c r="E361" s="10" t="s">
        <v>217</v>
      </c>
      <c r="F361" s="10" t="s">
        <v>10</v>
      </c>
      <c r="G361" s="10" t="s">
        <v>11</v>
      </c>
      <c r="H361" s="67">
        <v>1</v>
      </c>
      <c r="I361" s="57">
        <f t="shared" si="74"/>
        <v>0.54</v>
      </c>
      <c r="J361" s="57">
        <f t="shared" si="75"/>
        <v>0.54</v>
      </c>
      <c r="K361" s="404" t="s">
        <v>12</v>
      </c>
      <c r="L361" s="57">
        <v>1</v>
      </c>
      <c r="M361" s="57">
        <f>$AM$26</f>
        <v>0.54</v>
      </c>
      <c r="N361" s="57">
        <v>0</v>
      </c>
      <c r="O361" s="58">
        <v>0</v>
      </c>
      <c r="P361" s="27">
        <v>0</v>
      </c>
      <c r="Q361" s="90">
        <f t="shared" si="83"/>
        <v>1.8</v>
      </c>
      <c r="R361" s="91">
        <f t="shared" si="84"/>
        <v>0</v>
      </c>
      <c r="S361" s="392">
        <f t="shared" si="76"/>
        <v>1.8</v>
      </c>
      <c r="T361" s="91">
        <f t="shared" si="77"/>
        <v>0</v>
      </c>
      <c r="U361" s="90">
        <f t="shared" si="78"/>
        <v>1.8</v>
      </c>
      <c r="V361" s="23">
        <v>0</v>
      </c>
      <c r="W361" s="11">
        <f>V361</f>
        <v>0</v>
      </c>
      <c r="X361" s="11">
        <v>0</v>
      </c>
      <c r="Y361" s="12">
        <v>0</v>
      </c>
      <c r="Z361" s="27">
        <v>0</v>
      </c>
      <c r="AA361" s="23">
        <v>1</v>
      </c>
      <c r="AB361" s="11">
        <f>AA361</f>
        <v>1</v>
      </c>
      <c r="AC361" s="11">
        <v>0</v>
      </c>
      <c r="AD361" s="12">
        <v>0</v>
      </c>
      <c r="AE361" s="30">
        <v>0</v>
      </c>
      <c r="AF361" s="63">
        <f t="shared" si="79"/>
        <v>0.54</v>
      </c>
      <c r="AG361" s="34">
        <f t="shared" si="80"/>
        <v>0</v>
      </c>
      <c r="AH361" s="12">
        <f t="shared" si="81"/>
        <v>0.54</v>
      </c>
      <c r="AI361" s="75">
        <f t="shared" si="82"/>
        <v>0.54</v>
      </c>
      <c r="AJ361" s="407">
        <f>(3-M361)*(W361+AB361)</f>
        <v>2.46</v>
      </c>
      <c r="AK361" s="418"/>
      <c r="AL361" s="152"/>
      <c r="AM361" s="96"/>
      <c r="AN361" s="71"/>
    </row>
    <row r="362" spans="1:40" x14ac:dyDescent="0.2">
      <c r="A362" s="103" t="s">
        <v>581</v>
      </c>
      <c r="B362" s="10" t="s">
        <v>29</v>
      </c>
      <c r="C362" s="10" t="s">
        <v>13</v>
      </c>
      <c r="D362" s="10" t="s">
        <v>781</v>
      </c>
      <c r="E362" s="10" t="s">
        <v>30</v>
      </c>
      <c r="F362" s="10" t="s">
        <v>31</v>
      </c>
      <c r="G362" s="10" t="s">
        <v>32</v>
      </c>
      <c r="H362" s="67">
        <v>6</v>
      </c>
      <c r="I362" s="57">
        <f t="shared" si="74"/>
        <v>2.3120000000000003</v>
      </c>
      <c r="J362" s="57">
        <f t="shared" si="75"/>
        <v>2.3120000000000003</v>
      </c>
      <c r="K362" s="404" t="s">
        <v>33</v>
      </c>
      <c r="L362" s="57">
        <v>6.8000000000000005E-2</v>
      </c>
      <c r="M362" s="57">
        <f>34*L362</f>
        <v>2.3120000000000003</v>
      </c>
      <c r="N362" s="57">
        <v>0</v>
      </c>
      <c r="O362" s="58">
        <v>0</v>
      </c>
      <c r="P362" s="27">
        <v>0</v>
      </c>
      <c r="Q362" s="90">
        <f t="shared" si="83"/>
        <v>1.2844444444444447</v>
      </c>
      <c r="R362" s="91">
        <f t="shared" si="84"/>
        <v>0</v>
      </c>
      <c r="S362" s="392">
        <f t="shared" si="76"/>
        <v>1.2844444444444445</v>
      </c>
      <c r="T362" s="91">
        <f t="shared" si="77"/>
        <v>0</v>
      </c>
      <c r="U362" s="90">
        <f t="shared" si="78"/>
        <v>1.2844444444444445</v>
      </c>
      <c r="V362" s="23">
        <v>0</v>
      </c>
      <c r="W362" s="11">
        <v>0</v>
      </c>
      <c r="X362" s="11">
        <v>0</v>
      </c>
      <c r="Y362" s="12">
        <v>0</v>
      </c>
      <c r="Z362" s="27">
        <v>0</v>
      </c>
      <c r="AA362" s="23">
        <v>30</v>
      </c>
      <c r="AB362" s="11">
        <v>1</v>
      </c>
      <c r="AC362" s="11">
        <v>0</v>
      </c>
      <c r="AD362" s="12">
        <v>0</v>
      </c>
      <c r="AE362" s="30">
        <v>0</v>
      </c>
      <c r="AF362" s="63">
        <f t="shared" si="79"/>
        <v>2.3120000000000003</v>
      </c>
      <c r="AG362" s="34">
        <f t="shared" si="80"/>
        <v>0</v>
      </c>
      <c r="AH362" s="12">
        <f t="shared" si="81"/>
        <v>2.3120000000000003</v>
      </c>
      <c r="AI362" s="75">
        <f t="shared" si="82"/>
        <v>2.3120000000000003</v>
      </c>
      <c r="AJ362" s="406"/>
      <c r="AK362" s="417"/>
      <c r="AL362" s="152"/>
      <c r="AM362" s="96"/>
      <c r="AN362" s="71"/>
    </row>
    <row r="363" spans="1:40" x14ac:dyDescent="0.2">
      <c r="A363" s="103" t="s">
        <v>581</v>
      </c>
      <c r="B363" s="10" t="s">
        <v>29</v>
      </c>
      <c r="C363" s="10" t="s">
        <v>13</v>
      </c>
      <c r="D363" s="10" t="s">
        <v>781</v>
      </c>
      <c r="E363" s="10" t="s">
        <v>30</v>
      </c>
      <c r="F363" s="10" t="s">
        <v>31</v>
      </c>
      <c r="G363" s="10" t="s">
        <v>32</v>
      </c>
      <c r="H363" s="67">
        <v>6</v>
      </c>
      <c r="I363" s="57">
        <f t="shared" si="74"/>
        <v>1</v>
      </c>
      <c r="J363" s="57">
        <f t="shared" si="75"/>
        <v>1</v>
      </c>
      <c r="K363" s="404" t="s">
        <v>33</v>
      </c>
      <c r="L363" s="57">
        <v>6.25E-2</v>
      </c>
      <c r="M363" s="57">
        <v>0</v>
      </c>
      <c r="N363" s="57"/>
      <c r="O363" s="58">
        <v>1</v>
      </c>
      <c r="P363" s="27"/>
      <c r="Q363" s="90">
        <f t="shared" si="83"/>
        <v>0</v>
      </c>
      <c r="R363" s="91">
        <f t="shared" si="84"/>
        <v>0.55555555555555558</v>
      </c>
      <c r="S363" s="392">
        <f t="shared" si="76"/>
        <v>0</v>
      </c>
      <c r="T363" s="91">
        <f t="shared" si="77"/>
        <v>0.55555555555555547</v>
      </c>
      <c r="U363" s="90">
        <f t="shared" si="78"/>
        <v>0.55555555555555547</v>
      </c>
      <c r="V363" s="23">
        <v>0</v>
      </c>
      <c r="W363" s="11">
        <v>0</v>
      </c>
      <c r="X363" s="11">
        <v>0</v>
      </c>
      <c r="Y363" s="12">
        <v>0</v>
      </c>
      <c r="Z363" s="27"/>
      <c r="AA363" s="23">
        <v>30</v>
      </c>
      <c r="AB363" s="11">
        <v>0</v>
      </c>
      <c r="AC363" s="11"/>
      <c r="AD363" s="12">
        <v>1</v>
      </c>
      <c r="AE363" s="30">
        <v>0</v>
      </c>
      <c r="AF363" s="63">
        <f t="shared" si="79"/>
        <v>1</v>
      </c>
      <c r="AG363" s="34">
        <f t="shared" si="80"/>
        <v>0</v>
      </c>
      <c r="AH363" s="12">
        <f t="shared" si="81"/>
        <v>1</v>
      </c>
      <c r="AI363" s="75">
        <f t="shared" si="82"/>
        <v>1</v>
      </c>
      <c r="AJ363" s="406"/>
      <c r="AK363" s="417"/>
      <c r="AL363" s="152"/>
      <c r="AM363" s="96"/>
      <c r="AN363" s="71"/>
    </row>
    <row r="364" spans="1:40" x14ac:dyDescent="0.2">
      <c r="A364" s="103" t="s">
        <v>581</v>
      </c>
      <c r="B364" s="10" t="s">
        <v>39</v>
      </c>
      <c r="C364" s="10" t="s">
        <v>23</v>
      </c>
      <c r="D364" s="10" t="s">
        <v>780</v>
      </c>
      <c r="E364" s="10" t="s">
        <v>482</v>
      </c>
      <c r="F364" s="10" t="s">
        <v>477</v>
      </c>
      <c r="G364" s="10" t="s">
        <v>478</v>
      </c>
      <c r="H364" s="67">
        <v>6</v>
      </c>
      <c r="I364" s="57">
        <f t="shared" si="74"/>
        <v>22.5</v>
      </c>
      <c r="J364" s="57">
        <f t="shared" si="75"/>
        <v>22.5</v>
      </c>
      <c r="K364" s="404" t="s">
        <v>47</v>
      </c>
      <c r="L364" s="57">
        <v>1</v>
      </c>
      <c r="M364" s="57">
        <v>13.5</v>
      </c>
      <c r="N364" s="57">
        <v>0</v>
      </c>
      <c r="O364" s="58">
        <v>4.5</v>
      </c>
      <c r="P364" s="27">
        <v>0</v>
      </c>
      <c r="Q364" s="90">
        <f t="shared" si="83"/>
        <v>7.5</v>
      </c>
      <c r="R364" s="91">
        <f t="shared" si="84"/>
        <v>2.5</v>
      </c>
      <c r="S364" s="392">
        <f t="shared" si="76"/>
        <v>7.5</v>
      </c>
      <c r="T364" s="91">
        <f t="shared" si="77"/>
        <v>2.5</v>
      </c>
      <c r="U364" s="90">
        <f t="shared" si="78"/>
        <v>10</v>
      </c>
      <c r="V364" s="23">
        <v>40</v>
      </c>
      <c r="W364" s="11">
        <v>1</v>
      </c>
      <c r="X364" s="11">
        <v>0</v>
      </c>
      <c r="Y364" s="12">
        <v>2</v>
      </c>
      <c r="Z364" s="27">
        <v>0</v>
      </c>
      <c r="AA364" s="23">
        <v>0</v>
      </c>
      <c r="AB364" s="11">
        <v>0</v>
      </c>
      <c r="AC364" s="11">
        <v>0</v>
      </c>
      <c r="AD364" s="12">
        <v>0</v>
      </c>
      <c r="AE364" s="30">
        <v>0</v>
      </c>
      <c r="AF364" s="63">
        <f t="shared" si="79"/>
        <v>22.5</v>
      </c>
      <c r="AG364" s="34">
        <f t="shared" si="80"/>
        <v>22.5</v>
      </c>
      <c r="AH364" s="12">
        <f t="shared" si="81"/>
        <v>0</v>
      </c>
      <c r="AI364" s="75">
        <f t="shared" si="82"/>
        <v>22.5</v>
      </c>
      <c r="AJ364" s="406"/>
      <c r="AK364" s="417"/>
      <c r="AL364" s="152"/>
    </row>
    <row r="365" spans="1:40" x14ac:dyDescent="0.2">
      <c r="A365" s="103" t="s">
        <v>581</v>
      </c>
      <c r="B365" s="10" t="s">
        <v>39</v>
      </c>
      <c r="C365" s="10" t="s">
        <v>48</v>
      </c>
      <c r="D365" s="10" t="s">
        <v>780</v>
      </c>
      <c r="E365" s="10" t="s">
        <v>483</v>
      </c>
      <c r="F365" s="10" t="s">
        <v>468</v>
      </c>
      <c r="G365" s="10" t="s">
        <v>469</v>
      </c>
      <c r="H365" s="67">
        <v>7.5</v>
      </c>
      <c r="I365" s="57">
        <f t="shared" si="74"/>
        <v>45</v>
      </c>
      <c r="J365" s="57">
        <f t="shared" si="75"/>
        <v>45</v>
      </c>
      <c r="K365" s="404" t="s">
        <v>47</v>
      </c>
      <c r="L365" s="57">
        <v>1</v>
      </c>
      <c r="M365" s="57">
        <v>22.5</v>
      </c>
      <c r="N365" s="57">
        <v>0</v>
      </c>
      <c r="O365" s="58">
        <v>0</v>
      </c>
      <c r="P365" s="27">
        <v>0</v>
      </c>
      <c r="Q365" s="90">
        <f t="shared" si="83"/>
        <v>10</v>
      </c>
      <c r="R365" s="91">
        <f t="shared" si="84"/>
        <v>0</v>
      </c>
      <c r="S365" s="392">
        <f t="shared" si="76"/>
        <v>10</v>
      </c>
      <c r="T365" s="91">
        <f t="shared" si="77"/>
        <v>0</v>
      </c>
      <c r="U365" s="90">
        <f t="shared" si="78"/>
        <v>10</v>
      </c>
      <c r="V365" s="23">
        <v>60</v>
      </c>
      <c r="W365" s="11">
        <v>1</v>
      </c>
      <c r="X365" s="11">
        <v>0</v>
      </c>
      <c r="Y365" s="12">
        <v>0</v>
      </c>
      <c r="Z365" s="27">
        <v>0</v>
      </c>
      <c r="AA365" s="23">
        <v>20</v>
      </c>
      <c r="AB365" s="11">
        <v>1</v>
      </c>
      <c r="AC365" s="11">
        <v>0</v>
      </c>
      <c r="AD365" s="12">
        <v>0</v>
      </c>
      <c r="AE365" s="30">
        <v>0</v>
      </c>
      <c r="AF365" s="63">
        <f t="shared" si="79"/>
        <v>45</v>
      </c>
      <c r="AG365" s="34">
        <f t="shared" si="80"/>
        <v>22.5</v>
      </c>
      <c r="AH365" s="12">
        <f t="shared" si="81"/>
        <v>22.5</v>
      </c>
      <c r="AI365" s="75">
        <f t="shared" si="82"/>
        <v>45</v>
      </c>
      <c r="AJ365" s="406"/>
      <c r="AK365" s="417"/>
      <c r="AL365" s="152"/>
    </row>
    <row r="366" spans="1:40" x14ac:dyDescent="0.2">
      <c r="A366" s="103" t="s">
        <v>581</v>
      </c>
      <c r="B366" s="10" t="s">
        <v>39</v>
      </c>
      <c r="C366" s="10" t="s">
        <v>48</v>
      </c>
      <c r="D366" s="10" t="s">
        <v>780</v>
      </c>
      <c r="E366" s="10" t="s">
        <v>483</v>
      </c>
      <c r="F366" s="10" t="s">
        <v>468</v>
      </c>
      <c r="G366" s="10" t="s">
        <v>579</v>
      </c>
      <c r="H366" s="67">
        <v>7.5</v>
      </c>
      <c r="I366" s="57">
        <f t="shared" si="74"/>
        <v>2.25</v>
      </c>
      <c r="J366" s="57">
        <f t="shared" si="75"/>
        <v>2.25</v>
      </c>
      <c r="K366" s="404" t="s">
        <v>47</v>
      </c>
      <c r="L366" s="57">
        <v>1</v>
      </c>
      <c r="M366" s="57">
        <v>0</v>
      </c>
      <c r="N366" s="57">
        <v>0</v>
      </c>
      <c r="O366" s="58">
        <v>2.25</v>
      </c>
      <c r="P366" s="27">
        <v>0</v>
      </c>
      <c r="Q366" s="90">
        <f t="shared" si="83"/>
        <v>0</v>
      </c>
      <c r="R366" s="91">
        <f t="shared" si="84"/>
        <v>1</v>
      </c>
      <c r="S366" s="392">
        <f t="shared" si="76"/>
        <v>0</v>
      </c>
      <c r="T366" s="91">
        <f t="shared" si="77"/>
        <v>1</v>
      </c>
      <c r="U366" s="90">
        <f t="shared" si="78"/>
        <v>1</v>
      </c>
      <c r="V366" s="23">
        <v>10</v>
      </c>
      <c r="W366" s="11">
        <v>0</v>
      </c>
      <c r="X366" s="11">
        <v>0</v>
      </c>
      <c r="Y366" s="12">
        <v>1</v>
      </c>
      <c r="Z366" s="27">
        <v>0</v>
      </c>
      <c r="AA366" s="23">
        <v>0</v>
      </c>
      <c r="AB366" s="11">
        <v>0</v>
      </c>
      <c r="AC366" s="11">
        <v>0</v>
      </c>
      <c r="AD366" s="12">
        <v>0</v>
      </c>
      <c r="AE366" s="30">
        <v>0</v>
      </c>
      <c r="AF366" s="63">
        <f t="shared" si="79"/>
        <v>2.25</v>
      </c>
      <c r="AG366" s="34">
        <f t="shared" si="80"/>
        <v>2.25</v>
      </c>
      <c r="AH366" s="12">
        <f t="shared" si="81"/>
        <v>0</v>
      </c>
      <c r="AI366" s="75">
        <f t="shared" si="82"/>
        <v>2.25</v>
      </c>
      <c r="AJ366" s="406"/>
      <c r="AK366" s="417"/>
      <c r="AL366" s="152"/>
    </row>
    <row r="367" spans="1:40" x14ac:dyDescent="0.2">
      <c r="A367" s="103" t="s">
        <v>581</v>
      </c>
      <c r="B367" s="10" t="s">
        <v>39</v>
      </c>
      <c r="C367" s="10" t="s">
        <v>19</v>
      </c>
      <c r="D367" s="10" t="s">
        <v>780</v>
      </c>
      <c r="E367" s="10" t="s">
        <v>484</v>
      </c>
      <c r="F367" s="10" t="s">
        <v>485</v>
      </c>
      <c r="G367" s="10" t="s">
        <v>486</v>
      </c>
      <c r="H367" s="67">
        <v>7.5</v>
      </c>
      <c r="I367" s="57">
        <f t="shared" si="74"/>
        <v>54</v>
      </c>
      <c r="J367" s="57">
        <f t="shared" si="75"/>
        <v>54</v>
      </c>
      <c r="K367" s="404" t="s">
        <v>47</v>
      </c>
      <c r="L367" s="57">
        <v>1</v>
      </c>
      <c r="M367" s="57">
        <v>18</v>
      </c>
      <c r="N367" s="57">
        <v>0</v>
      </c>
      <c r="O367" s="58">
        <v>4.5</v>
      </c>
      <c r="P367" s="27">
        <v>0</v>
      </c>
      <c r="Q367" s="90">
        <f t="shared" si="83"/>
        <v>8</v>
      </c>
      <c r="R367" s="91">
        <f t="shared" si="84"/>
        <v>2</v>
      </c>
      <c r="S367" s="392">
        <f t="shared" si="76"/>
        <v>8</v>
      </c>
      <c r="T367" s="91">
        <f t="shared" si="77"/>
        <v>2</v>
      </c>
      <c r="U367" s="90">
        <f t="shared" si="78"/>
        <v>10</v>
      </c>
      <c r="V367" s="23">
        <v>20</v>
      </c>
      <c r="W367" s="11">
        <v>1</v>
      </c>
      <c r="X367" s="11">
        <v>0</v>
      </c>
      <c r="Y367" s="12">
        <v>1</v>
      </c>
      <c r="Z367" s="27">
        <v>0</v>
      </c>
      <c r="AA367" s="23">
        <v>60</v>
      </c>
      <c r="AB367" s="11">
        <v>1</v>
      </c>
      <c r="AC367" s="11">
        <v>0</v>
      </c>
      <c r="AD367" s="12">
        <v>3</v>
      </c>
      <c r="AE367" s="30">
        <v>0</v>
      </c>
      <c r="AF367" s="63">
        <f t="shared" si="79"/>
        <v>54</v>
      </c>
      <c r="AG367" s="34">
        <f t="shared" si="80"/>
        <v>22.5</v>
      </c>
      <c r="AH367" s="12">
        <f t="shared" si="81"/>
        <v>31.5</v>
      </c>
      <c r="AI367" s="75">
        <f t="shared" si="82"/>
        <v>54</v>
      </c>
      <c r="AJ367" s="406"/>
      <c r="AK367" s="417"/>
      <c r="AL367" s="152"/>
    </row>
    <row r="368" spans="1:40" x14ac:dyDescent="0.2">
      <c r="A368" s="103" t="s">
        <v>581</v>
      </c>
      <c r="B368" s="10" t="s">
        <v>39</v>
      </c>
      <c r="C368" s="10" t="s">
        <v>19</v>
      </c>
      <c r="D368" s="10" t="s">
        <v>780</v>
      </c>
      <c r="E368" s="10" t="s">
        <v>487</v>
      </c>
      <c r="F368" s="10" t="s">
        <v>488</v>
      </c>
      <c r="G368" s="10" t="s">
        <v>489</v>
      </c>
      <c r="H368" s="67">
        <v>7.5</v>
      </c>
      <c r="I368" s="57">
        <f t="shared" si="74"/>
        <v>54</v>
      </c>
      <c r="J368" s="57">
        <f t="shared" si="75"/>
        <v>54</v>
      </c>
      <c r="K368" s="404" t="s">
        <v>47</v>
      </c>
      <c r="L368" s="57">
        <v>1</v>
      </c>
      <c r="M368" s="57">
        <v>18</v>
      </c>
      <c r="N368" s="57">
        <v>0</v>
      </c>
      <c r="O368" s="58">
        <v>4.5</v>
      </c>
      <c r="P368" s="27">
        <v>0</v>
      </c>
      <c r="Q368" s="90">
        <f t="shared" si="83"/>
        <v>8</v>
      </c>
      <c r="R368" s="91">
        <f t="shared" si="84"/>
        <v>2</v>
      </c>
      <c r="S368" s="392">
        <f t="shared" si="76"/>
        <v>8</v>
      </c>
      <c r="T368" s="91">
        <f t="shared" si="77"/>
        <v>2</v>
      </c>
      <c r="U368" s="90">
        <f t="shared" si="78"/>
        <v>10</v>
      </c>
      <c r="V368" s="23">
        <v>20</v>
      </c>
      <c r="W368" s="11">
        <v>1</v>
      </c>
      <c r="X368" s="11">
        <v>0</v>
      </c>
      <c r="Y368" s="12">
        <v>1</v>
      </c>
      <c r="Z368" s="27">
        <v>0</v>
      </c>
      <c r="AA368" s="23">
        <v>60</v>
      </c>
      <c r="AB368" s="11">
        <v>1</v>
      </c>
      <c r="AC368" s="11">
        <v>0</v>
      </c>
      <c r="AD368" s="12">
        <v>3</v>
      </c>
      <c r="AE368" s="30">
        <v>0</v>
      </c>
      <c r="AF368" s="63">
        <f t="shared" si="79"/>
        <v>54</v>
      </c>
      <c r="AG368" s="34">
        <f t="shared" si="80"/>
        <v>22.5</v>
      </c>
      <c r="AH368" s="12">
        <f t="shared" si="81"/>
        <v>31.5</v>
      </c>
      <c r="AI368" s="75">
        <f t="shared" si="82"/>
        <v>54</v>
      </c>
      <c r="AJ368" s="406"/>
      <c r="AK368" s="417"/>
      <c r="AL368" s="152"/>
    </row>
    <row r="369" spans="1:39" x14ac:dyDescent="0.2">
      <c r="A369" s="103" t="s">
        <v>581</v>
      </c>
      <c r="B369" s="10" t="s">
        <v>75</v>
      </c>
      <c r="C369" s="10" t="s">
        <v>48</v>
      </c>
      <c r="D369" s="10" t="s">
        <v>780</v>
      </c>
      <c r="E369" s="10" t="s">
        <v>490</v>
      </c>
      <c r="F369" s="10" t="s">
        <v>56</v>
      </c>
      <c r="G369" s="10" t="s">
        <v>491</v>
      </c>
      <c r="H369" s="67">
        <v>5</v>
      </c>
      <c r="I369" s="57">
        <f t="shared" si="74"/>
        <v>20.25</v>
      </c>
      <c r="J369" s="57">
        <f t="shared" si="75"/>
        <v>20.25</v>
      </c>
      <c r="K369" s="404" t="s">
        <v>160</v>
      </c>
      <c r="L369" s="57">
        <v>1</v>
      </c>
      <c r="M369" s="57">
        <v>6.75</v>
      </c>
      <c r="N369" s="57">
        <v>0</v>
      </c>
      <c r="O369" s="58">
        <v>6.75</v>
      </c>
      <c r="P369" s="27">
        <v>0</v>
      </c>
      <c r="Q369" s="90">
        <f t="shared" si="83"/>
        <v>4.5</v>
      </c>
      <c r="R369" s="91">
        <f t="shared" si="84"/>
        <v>4.5</v>
      </c>
      <c r="S369" s="392">
        <f t="shared" si="76"/>
        <v>4.5</v>
      </c>
      <c r="T369" s="91">
        <f t="shared" si="77"/>
        <v>4.5</v>
      </c>
      <c r="U369" s="90">
        <f t="shared" si="78"/>
        <v>9</v>
      </c>
      <c r="V369" s="23">
        <v>20</v>
      </c>
      <c r="W369" s="11">
        <v>1</v>
      </c>
      <c r="X369" s="11">
        <v>0</v>
      </c>
      <c r="Y369" s="12">
        <v>2</v>
      </c>
      <c r="Z369" s="27">
        <v>0</v>
      </c>
      <c r="AA369" s="23">
        <v>0</v>
      </c>
      <c r="AB369" s="11">
        <v>0</v>
      </c>
      <c r="AC369" s="11">
        <v>0</v>
      </c>
      <c r="AD369" s="12">
        <v>0</v>
      </c>
      <c r="AE369" s="30">
        <v>0</v>
      </c>
      <c r="AF369" s="63">
        <f t="shared" si="79"/>
        <v>20.25</v>
      </c>
      <c r="AG369" s="34">
        <f t="shared" si="80"/>
        <v>20.25</v>
      </c>
      <c r="AH369" s="12">
        <f t="shared" si="81"/>
        <v>0</v>
      </c>
      <c r="AI369" s="75">
        <f t="shared" si="82"/>
        <v>20.25</v>
      </c>
      <c r="AJ369" s="406"/>
      <c r="AK369" s="417"/>
      <c r="AL369" s="152"/>
    </row>
    <row r="370" spans="1:39" s="440" customFormat="1" x14ac:dyDescent="0.2">
      <c r="A370" s="421" t="s">
        <v>581</v>
      </c>
      <c r="B370" s="422" t="s">
        <v>650</v>
      </c>
      <c r="C370" s="441" t="s">
        <v>48</v>
      </c>
      <c r="D370" s="422" t="s">
        <v>780</v>
      </c>
      <c r="E370" s="422" t="s">
        <v>764</v>
      </c>
      <c r="F370" s="422" t="s">
        <v>679</v>
      </c>
      <c r="G370" s="422" t="s">
        <v>676</v>
      </c>
      <c r="H370" s="423">
        <v>5</v>
      </c>
      <c r="I370" s="424">
        <f t="shared" si="74"/>
        <v>4.5</v>
      </c>
      <c r="J370" s="424">
        <f t="shared" si="75"/>
        <v>4.5</v>
      </c>
      <c r="K370" s="425" t="s">
        <v>675</v>
      </c>
      <c r="L370" s="424">
        <v>0.5</v>
      </c>
      <c r="M370" s="424">
        <f>9*L370</f>
        <v>4.5</v>
      </c>
      <c r="N370" s="424"/>
      <c r="O370" s="426">
        <v>0</v>
      </c>
      <c r="P370" s="427"/>
      <c r="Q370" s="428"/>
      <c r="R370" s="429"/>
      <c r="S370" s="430">
        <f t="shared" si="76"/>
        <v>3</v>
      </c>
      <c r="T370" s="429">
        <f t="shared" si="77"/>
        <v>0</v>
      </c>
      <c r="U370" s="428">
        <f t="shared" si="78"/>
        <v>3</v>
      </c>
      <c r="V370" s="431">
        <v>18</v>
      </c>
      <c r="W370" s="432">
        <v>1</v>
      </c>
      <c r="X370" s="432"/>
      <c r="Y370" s="433">
        <v>0</v>
      </c>
      <c r="Z370" s="427"/>
      <c r="AA370" s="431">
        <v>0</v>
      </c>
      <c r="AB370" s="432">
        <v>0</v>
      </c>
      <c r="AC370" s="432"/>
      <c r="AD370" s="433">
        <v>0</v>
      </c>
      <c r="AE370" s="434">
        <v>0</v>
      </c>
      <c r="AF370" s="435">
        <f t="shared" si="79"/>
        <v>4.5</v>
      </c>
      <c r="AG370" s="436">
        <f t="shared" si="80"/>
        <v>4.5</v>
      </c>
      <c r="AH370" s="433">
        <f t="shared" si="81"/>
        <v>0</v>
      </c>
      <c r="AI370" s="437">
        <f t="shared" si="82"/>
        <v>4.5</v>
      </c>
      <c r="AJ370" s="442"/>
      <c r="AK370" s="443"/>
      <c r="AL370" s="444"/>
      <c r="AM370" s="81"/>
    </row>
    <row r="371" spans="1:39" s="440" customFormat="1" x14ac:dyDescent="0.2">
      <c r="A371" s="421" t="s">
        <v>581</v>
      </c>
      <c r="B371" s="422" t="s">
        <v>650</v>
      </c>
      <c r="C371" s="441" t="s">
        <v>48</v>
      </c>
      <c r="D371" s="422" t="s">
        <v>780</v>
      </c>
      <c r="E371" s="422" t="s">
        <v>765</v>
      </c>
      <c r="F371" s="422" t="s">
        <v>678</v>
      </c>
      <c r="G371" s="422" t="s">
        <v>677</v>
      </c>
      <c r="H371" s="423">
        <v>5</v>
      </c>
      <c r="I371" s="424">
        <f t="shared" si="74"/>
        <v>4.5</v>
      </c>
      <c r="J371" s="424">
        <f t="shared" si="75"/>
        <v>4.5</v>
      </c>
      <c r="K371" s="425" t="s">
        <v>675</v>
      </c>
      <c r="L371" s="424">
        <v>0.5</v>
      </c>
      <c r="M371" s="424">
        <f>9*L371</f>
        <v>4.5</v>
      </c>
      <c r="N371" s="424"/>
      <c r="O371" s="426">
        <v>0</v>
      </c>
      <c r="P371" s="427"/>
      <c r="Q371" s="428"/>
      <c r="R371" s="429"/>
      <c r="S371" s="430">
        <f t="shared" si="76"/>
        <v>3</v>
      </c>
      <c r="T371" s="429">
        <f t="shared" si="77"/>
        <v>0</v>
      </c>
      <c r="U371" s="428">
        <f t="shared" si="78"/>
        <v>3</v>
      </c>
      <c r="V371" s="431">
        <v>18</v>
      </c>
      <c r="W371" s="432">
        <v>1</v>
      </c>
      <c r="X371" s="432"/>
      <c r="Y371" s="433">
        <v>0</v>
      </c>
      <c r="Z371" s="427"/>
      <c r="AA371" s="431">
        <v>0</v>
      </c>
      <c r="AB371" s="432">
        <v>0</v>
      </c>
      <c r="AC371" s="432"/>
      <c r="AD371" s="433">
        <v>0</v>
      </c>
      <c r="AE371" s="434">
        <v>0</v>
      </c>
      <c r="AF371" s="435">
        <f t="shared" si="79"/>
        <v>4.5</v>
      </c>
      <c r="AG371" s="436">
        <f t="shared" si="80"/>
        <v>4.5</v>
      </c>
      <c r="AH371" s="433">
        <f t="shared" si="81"/>
        <v>0</v>
      </c>
      <c r="AI371" s="437">
        <f t="shared" si="82"/>
        <v>4.5</v>
      </c>
      <c r="AJ371" s="442"/>
      <c r="AK371" s="443"/>
      <c r="AL371" s="444"/>
      <c r="AM371" s="81"/>
    </row>
    <row r="372" spans="1:39" s="440" customFormat="1" x14ac:dyDescent="0.2">
      <c r="A372" s="421" t="s">
        <v>581</v>
      </c>
      <c r="B372" s="422" t="s">
        <v>650</v>
      </c>
      <c r="C372" s="441" t="s">
        <v>48</v>
      </c>
      <c r="D372" s="422" t="s">
        <v>780</v>
      </c>
      <c r="E372" s="422" t="s">
        <v>766</v>
      </c>
      <c r="F372" s="422" t="s">
        <v>681</v>
      </c>
      <c r="G372" s="422" t="s">
        <v>680</v>
      </c>
      <c r="H372" s="423">
        <v>5</v>
      </c>
      <c r="I372" s="424">
        <f t="shared" si="74"/>
        <v>4.5</v>
      </c>
      <c r="J372" s="424">
        <f t="shared" si="75"/>
        <v>4.5</v>
      </c>
      <c r="K372" s="425" t="s">
        <v>675</v>
      </c>
      <c r="L372" s="424">
        <v>0.5</v>
      </c>
      <c r="M372" s="424">
        <f>9*L372</f>
        <v>4.5</v>
      </c>
      <c r="N372" s="424"/>
      <c r="O372" s="426">
        <v>0</v>
      </c>
      <c r="P372" s="427"/>
      <c r="Q372" s="428"/>
      <c r="R372" s="429"/>
      <c r="S372" s="430">
        <f t="shared" si="76"/>
        <v>3</v>
      </c>
      <c r="T372" s="429">
        <f t="shared" si="77"/>
        <v>0</v>
      </c>
      <c r="U372" s="428">
        <f t="shared" si="78"/>
        <v>3</v>
      </c>
      <c r="V372" s="431">
        <v>18</v>
      </c>
      <c r="W372" s="432">
        <v>1</v>
      </c>
      <c r="X372" s="432"/>
      <c r="Y372" s="433">
        <v>0</v>
      </c>
      <c r="Z372" s="427"/>
      <c r="AA372" s="431">
        <v>0</v>
      </c>
      <c r="AB372" s="432">
        <v>0</v>
      </c>
      <c r="AC372" s="432"/>
      <c r="AD372" s="433">
        <v>0</v>
      </c>
      <c r="AE372" s="434">
        <v>0</v>
      </c>
      <c r="AF372" s="435">
        <f t="shared" si="79"/>
        <v>4.5</v>
      </c>
      <c r="AG372" s="436">
        <f t="shared" si="80"/>
        <v>4.5</v>
      </c>
      <c r="AH372" s="433">
        <f t="shared" si="81"/>
        <v>0</v>
      </c>
      <c r="AI372" s="437">
        <f t="shared" si="82"/>
        <v>4.5</v>
      </c>
      <c r="AJ372" s="442"/>
      <c r="AK372" s="443"/>
      <c r="AL372" s="444"/>
      <c r="AM372" s="81"/>
    </row>
    <row r="373" spans="1:39" s="440" customFormat="1" x14ac:dyDescent="0.2">
      <c r="A373" s="421" t="s">
        <v>581</v>
      </c>
      <c r="B373" s="422" t="s">
        <v>650</v>
      </c>
      <c r="C373" s="441" t="s">
        <v>19</v>
      </c>
      <c r="D373" s="422" t="s">
        <v>780</v>
      </c>
      <c r="E373" s="422" t="s">
        <v>771</v>
      </c>
      <c r="F373" s="422" t="s">
        <v>687</v>
      </c>
      <c r="G373" s="422" t="s">
        <v>686</v>
      </c>
      <c r="H373" s="423">
        <v>5</v>
      </c>
      <c r="I373" s="424">
        <f t="shared" si="74"/>
        <v>3.75</v>
      </c>
      <c r="J373" s="424">
        <f t="shared" si="75"/>
        <v>3.75</v>
      </c>
      <c r="K373" s="425" t="s">
        <v>18</v>
      </c>
      <c r="L373" s="424">
        <f>1/3</f>
        <v>0.33333333333333331</v>
      </c>
      <c r="M373" s="424">
        <f>11.25*L373</f>
        <v>3.75</v>
      </c>
      <c r="N373" s="424"/>
      <c r="O373" s="426">
        <v>0</v>
      </c>
      <c r="P373" s="427"/>
      <c r="Q373" s="428"/>
      <c r="R373" s="429"/>
      <c r="S373" s="430">
        <f t="shared" si="76"/>
        <v>2.5</v>
      </c>
      <c r="T373" s="429">
        <f t="shared" si="77"/>
        <v>0</v>
      </c>
      <c r="U373" s="428">
        <f t="shared" si="78"/>
        <v>2.5</v>
      </c>
      <c r="V373" s="431">
        <v>0</v>
      </c>
      <c r="W373" s="432">
        <v>0</v>
      </c>
      <c r="X373" s="432"/>
      <c r="Y373" s="433">
        <v>0</v>
      </c>
      <c r="Z373" s="427"/>
      <c r="AA373" s="431">
        <v>18</v>
      </c>
      <c r="AB373" s="432">
        <v>1</v>
      </c>
      <c r="AC373" s="432"/>
      <c r="AD373" s="433">
        <v>0</v>
      </c>
      <c r="AE373" s="434">
        <v>0</v>
      </c>
      <c r="AF373" s="435">
        <f t="shared" si="79"/>
        <v>3.75</v>
      </c>
      <c r="AG373" s="436">
        <f t="shared" si="80"/>
        <v>0</v>
      </c>
      <c r="AH373" s="433">
        <f t="shared" si="81"/>
        <v>3.75</v>
      </c>
      <c r="AI373" s="437">
        <f t="shared" si="82"/>
        <v>3.75</v>
      </c>
      <c r="AJ373" s="442"/>
      <c r="AK373" s="443"/>
      <c r="AL373" s="444"/>
      <c r="AM373" s="81"/>
    </row>
    <row r="374" spans="1:39" s="440" customFormat="1" x14ac:dyDescent="0.2">
      <c r="A374" s="421" t="s">
        <v>581</v>
      </c>
      <c r="B374" s="422" t="s">
        <v>650</v>
      </c>
      <c r="C374" s="441" t="s">
        <v>48</v>
      </c>
      <c r="D374" s="422" t="s">
        <v>780</v>
      </c>
      <c r="E374" s="422" t="s">
        <v>770</v>
      </c>
      <c r="F374" s="422" t="s">
        <v>689</v>
      </c>
      <c r="G374" s="422" t="s">
        <v>688</v>
      </c>
      <c r="H374" s="423">
        <v>5</v>
      </c>
      <c r="I374" s="424">
        <f t="shared" si="74"/>
        <v>3.75</v>
      </c>
      <c r="J374" s="424">
        <f t="shared" si="75"/>
        <v>3.75</v>
      </c>
      <c r="K374" s="425" t="s">
        <v>18</v>
      </c>
      <c r="L374" s="424">
        <f>1/3</f>
        <v>0.33333333333333331</v>
      </c>
      <c r="M374" s="424">
        <f>11.25*L374</f>
        <v>3.75</v>
      </c>
      <c r="N374" s="424"/>
      <c r="O374" s="426">
        <v>0</v>
      </c>
      <c r="P374" s="427"/>
      <c r="Q374" s="428"/>
      <c r="R374" s="429"/>
      <c r="S374" s="430">
        <f t="shared" si="76"/>
        <v>2.5</v>
      </c>
      <c r="T374" s="429">
        <f t="shared" si="77"/>
        <v>0</v>
      </c>
      <c r="U374" s="428">
        <f t="shared" si="78"/>
        <v>2.5</v>
      </c>
      <c r="V374" s="431">
        <v>18</v>
      </c>
      <c r="W374" s="432">
        <v>1</v>
      </c>
      <c r="X374" s="432"/>
      <c r="Y374" s="433">
        <v>0</v>
      </c>
      <c r="Z374" s="427"/>
      <c r="AA374" s="431">
        <v>0</v>
      </c>
      <c r="AB374" s="432">
        <v>0</v>
      </c>
      <c r="AC374" s="432"/>
      <c r="AD374" s="433">
        <v>0</v>
      </c>
      <c r="AE374" s="434">
        <v>0</v>
      </c>
      <c r="AF374" s="435">
        <f t="shared" si="79"/>
        <v>3.75</v>
      </c>
      <c r="AG374" s="436">
        <f t="shared" si="80"/>
        <v>3.75</v>
      </c>
      <c r="AH374" s="433">
        <f t="shared" si="81"/>
        <v>0</v>
      </c>
      <c r="AI374" s="437">
        <f t="shared" si="82"/>
        <v>3.75</v>
      </c>
      <c r="AJ374" s="442"/>
      <c r="AK374" s="443"/>
      <c r="AL374" s="444"/>
      <c r="AM374" s="81"/>
    </row>
    <row r="375" spans="1:39" s="440" customFormat="1" x14ac:dyDescent="0.2">
      <c r="A375" s="421" t="s">
        <v>581</v>
      </c>
      <c r="B375" s="422" t="s">
        <v>650</v>
      </c>
      <c r="C375" s="441" t="s">
        <v>19</v>
      </c>
      <c r="D375" s="422" t="s">
        <v>780</v>
      </c>
      <c r="E375" s="422" t="s">
        <v>772</v>
      </c>
      <c r="F375" s="422" t="s">
        <v>693</v>
      </c>
      <c r="G375" s="422" t="s">
        <v>692</v>
      </c>
      <c r="H375" s="423">
        <v>5</v>
      </c>
      <c r="I375" s="424">
        <f t="shared" si="74"/>
        <v>3.75</v>
      </c>
      <c r="J375" s="424">
        <f t="shared" si="75"/>
        <v>3.75</v>
      </c>
      <c r="K375" s="425" t="s">
        <v>18</v>
      </c>
      <c r="L375" s="424">
        <f>1/3</f>
        <v>0.33333333333333331</v>
      </c>
      <c r="M375" s="424">
        <f>11.25*L375</f>
        <v>3.75</v>
      </c>
      <c r="N375" s="424"/>
      <c r="O375" s="426">
        <v>0</v>
      </c>
      <c r="P375" s="427"/>
      <c r="Q375" s="428"/>
      <c r="R375" s="429"/>
      <c r="S375" s="430">
        <f t="shared" si="76"/>
        <v>2.5</v>
      </c>
      <c r="T375" s="429">
        <f t="shared" si="77"/>
        <v>0</v>
      </c>
      <c r="U375" s="428">
        <f t="shared" si="78"/>
        <v>2.5</v>
      </c>
      <c r="V375" s="431">
        <v>0</v>
      </c>
      <c r="W375" s="432">
        <v>0</v>
      </c>
      <c r="X375" s="432"/>
      <c r="Y375" s="433">
        <v>0</v>
      </c>
      <c r="Z375" s="427"/>
      <c r="AA375" s="431">
        <v>18</v>
      </c>
      <c r="AB375" s="432">
        <v>1</v>
      </c>
      <c r="AC375" s="432"/>
      <c r="AD375" s="433">
        <v>0</v>
      </c>
      <c r="AE375" s="434">
        <v>0</v>
      </c>
      <c r="AF375" s="435">
        <f t="shared" si="79"/>
        <v>3.75</v>
      </c>
      <c r="AG375" s="436">
        <f t="shared" si="80"/>
        <v>0</v>
      </c>
      <c r="AH375" s="433">
        <f t="shared" si="81"/>
        <v>3.75</v>
      </c>
      <c r="AI375" s="437">
        <f t="shared" si="82"/>
        <v>3.75</v>
      </c>
      <c r="AJ375" s="442"/>
      <c r="AK375" s="443"/>
      <c r="AL375" s="444"/>
      <c r="AM375" s="81"/>
    </row>
    <row r="376" spans="1:39" s="440" customFormat="1" x14ac:dyDescent="0.2">
      <c r="A376" s="421" t="s">
        <v>581</v>
      </c>
      <c r="B376" s="422" t="s">
        <v>650</v>
      </c>
      <c r="C376" s="441" t="s">
        <v>19</v>
      </c>
      <c r="D376" s="422" t="s">
        <v>756</v>
      </c>
      <c r="E376" s="422" t="s">
        <v>773</v>
      </c>
      <c r="F376" s="422" t="s">
        <v>168</v>
      </c>
      <c r="G376" s="422" t="s">
        <v>169</v>
      </c>
      <c r="H376" s="423">
        <v>1</v>
      </c>
      <c r="I376" s="424">
        <f t="shared" si="74"/>
        <v>4.1666666666666661</v>
      </c>
      <c r="J376" s="424">
        <f t="shared" si="75"/>
        <v>4.1666666666666661</v>
      </c>
      <c r="K376" s="425" t="s">
        <v>160</v>
      </c>
      <c r="L376" s="424">
        <v>1</v>
      </c>
      <c r="M376" s="424">
        <f>$AM$4</f>
        <v>1.3888888888888888</v>
      </c>
      <c r="N376" s="424"/>
      <c r="O376" s="426">
        <v>0</v>
      </c>
      <c r="P376" s="427"/>
      <c r="Q376" s="428"/>
      <c r="R376" s="429"/>
      <c r="S376" s="430">
        <f t="shared" si="76"/>
        <v>4.6296296296296298</v>
      </c>
      <c r="T376" s="429">
        <f t="shared" si="77"/>
        <v>0</v>
      </c>
      <c r="U376" s="428">
        <f t="shared" si="78"/>
        <v>4.6296296296296298</v>
      </c>
      <c r="V376" s="431">
        <v>0</v>
      </c>
      <c r="W376" s="432">
        <v>0</v>
      </c>
      <c r="X376" s="432"/>
      <c r="Y376" s="433">
        <v>0</v>
      </c>
      <c r="Z376" s="427"/>
      <c r="AA376" s="431">
        <v>3</v>
      </c>
      <c r="AB376" s="432">
        <f>AA376</f>
        <v>3</v>
      </c>
      <c r="AC376" s="432"/>
      <c r="AD376" s="433">
        <v>0</v>
      </c>
      <c r="AE376" s="434">
        <v>0</v>
      </c>
      <c r="AF376" s="435">
        <f t="shared" si="79"/>
        <v>4.1666666666666661</v>
      </c>
      <c r="AG376" s="436">
        <f t="shared" si="80"/>
        <v>0</v>
      </c>
      <c r="AH376" s="433">
        <f t="shared" si="81"/>
        <v>4.1666666666666661</v>
      </c>
      <c r="AI376" s="437">
        <f t="shared" si="82"/>
        <v>4.1666666666666661</v>
      </c>
      <c r="AJ376" s="442"/>
      <c r="AK376" s="443"/>
      <c r="AL376" s="444"/>
      <c r="AM376" s="81"/>
    </row>
    <row r="377" spans="1:39" x14ac:dyDescent="0.2">
      <c r="A377" s="103" t="s">
        <v>648</v>
      </c>
      <c r="B377" s="10" t="s">
        <v>14</v>
      </c>
      <c r="C377" s="10" t="s">
        <v>103</v>
      </c>
      <c r="D377" s="10" t="s">
        <v>781</v>
      </c>
      <c r="E377" s="10" t="s">
        <v>437</v>
      </c>
      <c r="F377" s="10" t="s">
        <v>438</v>
      </c>
      <c r="G377" s="10" t="s">
        <v>439</v>
      </c>
      <c r="H377" s="67">
        <v>6</v>
      </c>
      <c r="I377" s="57">
        <f t="shared" si="74"/>
        <v>5.4</v>
      </c>
      <c r="J377" s="57">
        <f t="shared" si="75"/>
        <v>5.4</v>
      </c>
      <c r="K377" s="404" t="s">
        <v>37</v>
      </c>
      <c r="L377" s="57">
        <v>1</v>
      </c>
      <c r="M377" s="57">
        <f>(9+$AM$29)*L377</f>
        <v>13.5</v>
      </c>
      <c r="N377" s="57">
        <v>0</v>
      </c>
      <c r="O377" s="58">
        <v>4.5</v>
      </c>
      <c r="P377" s="27">
        <v>0</v>
      </c>
      <c r="Q377" s="90">
        <f t="shared" ref="Q377:Q393" si="85">M377*10/3/H377</f>
        <v>7.5</v>
      </c>
      <c r="R377" s="91">
        <f t="shared" ref="R377:R393" si="86">O377*10/3/H377</f>
        <v>2.5</v>
      </c>
      <c r="S377" s="392">
        <f t="shared" si="76"/>
        <v>7.5</v>
      </c>
      <c r="T377" s="91">
        <f t="shared" si="77"/>
        <v>2.5</v>
      </c>
      <c r="U377" s="90">
        <f t="shared" si="78"/>
        <v>10</v>
      </c>
      <c r="V377" s="23">
        <v>12</v>
      </c>
      <c r="W377" s="11">
        <v>0.2</v>
      </c>
      <c r="X377" s="11">
        <v>0</v>
      </c>
      <c r="Y377" s="12">
        <v>0.6</v>
      </c>
      <c r="Z377" s="27">
        <v>0</v>
      </c>
      <c r="AA377" s="23">
        <v>0</v>
      </c>
      <c r="AB377" s="11">
        <v>0</v>
      </c>
      <c r="AC377" s="11">
        <v>0</v>
      </c>
      <c r="AD377" s="12">
        <v>0</v>
      </c>
      <c r="AE377" s="30">
        <v>0</v>
      </c>
      <c r="AF377" s="63">
        <f t="shared" si="79"/>
        <v>5.4</v>
      </c>
      <c r="AG377" s="34">
        <f t="shared" si="80"/>
        <v>5.4</v>
      </c>
      <c r="AH377" s="12">
        <f t="shared" si="81"/>
        <v>0</v>
      </c>
      <c r="AI377" s="75">
        <f t="shared" si="82"/>
        <v>5.4</v>
      </c>
      <c r="AJ377" s="406"/>
      <c r="AK377" s="417"/>
      <c r="AL377" s="152"/>
    </row>
    <row r="378" spans="1:39" x14ac:dyDescent="0.2">
      <c r="A378" s="103" t="s">
        <v>648</v>
      </c>
      <c r="B378" s="10" t="s">
        <v>80</v>
      </c>
      <c r="C378" s="10" t="s">
        <v>103</v>
      </c>
      <c r="D378" s="10" t="s">
        <v>781</v>
      </c>
      <c r="E378" s="10" t="s">
        <v>437</v>
      </c>
      <c r="F378" s="10" t="s">
        <v>438</v>
      </c>
      <c r="G378" s="10" t="s">
        <v>439</v>
      </c>
      <c r="H378" s="67">
        <v>6</v>
      </c>
      <c r="I378" s="57">
        <f t="shared" si="74"/>
        <v>5.4</v>
      </c>
      <c r="J378" s="57">
        <f t="shared" si="75"/>
        <v>5.4</v>
      </c>
      <c r="K378" s="404" t="s">
        <v>37</v>
      </c>
      <c r="L378" s="57">
        <v>1</v>
      </c>
      <c r="M378" s="57">
        <f>(9+$AM$29)*L378</f>
        <v>13.5</v>
      </c>
      <c r="N378" s="57">
        <v>0</v>
      </c>
      <c r="O378" s="58">
        <v>4.5</v>
      </c>
      <c r="P378" s="27">
        <v>0</v>
      </c>
      <c r="Q378" s="90">
        <f t="shared" si="85"/>
        <v>7.5</v>
      </c>
      <c r="R378" s="91">
        <f t="shared" si="86"/>
        <v>2.5</v>
      </c>
      <c r="S378" s="392">
        <f t="shared" si="76"/>
        <v>7.5</v>
      </c>
      <c r="T378" s="91">
        <f t="shared" si="77"/>
        <v>2.5</v>
      </c>
      <c r="U378" s="90">
        <f t="shared" si="78"/>
        <v>10</v>
      </c>
      <c r="V378" s="23">
        <v>12</v>
      </c>
      <c r="W378" s="11">
        <v>0.2</v>
      </c>
      <c r="X378" s="11">
        <v>0</v>
      </c>
      <c r="Y378" s="12">
        <v>0.6</v>
      </c>
      <c r="Z378" s="27">
        <v>0</v>
      </c>
      <c r="AA378" s="23">
        <v>0</v>
      </c>
      <c r="AB378" s="11">
        <v>0</v>
      </c>
      <c r="AC378" s="11">
        <v>0</v>
      </c>
      <c r="AD378" s="12">
        <v>0</v>
      </c>
      <c r="AE378" s="30">
        <v>0</v>
      </c>
      <c r="AF378" s="63">
        <f t="shared" si="79"/>
        <v>5.4</v>
      </c>
      <c r="AG378" s="34">
        <f t="shared" si="80"/>
        <v>5.4</v>
      </c>
      <c r="AH378" s="12">
        <f t="shared" si="81"/>
        <v>0</v>
      </c>
      <c r="AI378" s="75">
        <f t="shared" si="82"/>
        <v>5.4</v>
      </c>
      <c r="AJ378" s="406"/>
      <c r="AK378" s="417"/>
      <c r="AL378" s="152"/>
    </row>
    <row r="379" spans="1:39" x14ac:dyDescent="0.2">
      <c r="A379" s="103" t="s">
        <v>648</v>
      </c>
      <c r="B379" s="10" t="s">
        <v>39</v>
      </c>
      <c r="C379" s="10" t="s">
        <v>103</v>
      </c>
      <c r="D379" s="10" t="s">
        <v>781</v>
      </c>
      <c r="E379" s="10" t="s">
        <v>437</v>
      </c>
      <c r="F379" s="10" t="s">
        <v>438</v>
      </c>
      <c r="G379" s="10" t="s">
        <v>439</v>
      </c>
      <c r="H379" s="67">
        <v>6</v>
      </c>
      <c r="I379" s="57">
        <f t="shared" si="74"/>
        <v>5.4</v>
      </c>
      <c r="J379" s="57">
        <f t="shared" si="75"/>
        <v>5.4</v>
      </c>
      <c r="K379" s="404" t="s">
        <v>37</v>
      </c>
      <c r="L379" s="57">
        <v>1</v>
      </c>
      <c r="M379" s="57">
        <f>(9+$AM$29)*L379</f>
        <v>13.5</v>
      </c>
      <c r="N379" s="57">
        <v>0</v>
      </c>
      <c r="O379" s="58">
        <v>4.5</v>
      </c>
      <c r="P379" s="27">
        <v>0</v>
      </c>
      <c r="Q379" s="90">
        <f t="shared" si="85"/>
        <v>7.5</v>
      </c>
      <c r="R379" s="91">
        <f t="shared" si="86"/>
        <v>2.5</v>
      </c>
      <c r="S379" s="392">
        <f t="shared" si="76"/>
        <v>7.5</v>
      </c>
      <c r="T379" s="91">
        <f t="shared" si="77"/>
        <v>2.5</v>
      </c>
      <c r="U379" s="90">
        <f t="shared" si="78"/>
        <v>10</v>
      </c>
      <c r="V379" s="23">
        <v>12</v>
      </c>
      <c r="W379" s="11">
        <v>0.2</v>
      </c>
      <c r="X379" s="11">
        <v>0</v>
      </c>
      <c r="Y379" s="12">
        <v>0.6</v>
      </c>
      <c r="Z379" s="27">
        <v>0</v>
      </c>
      <c r="AA379" s="23">
        <v>0</v>
      </c>
      <c r="AB379" s="11">
        <v>0</v>
      </c>
      <c r="AC379" s="11">
        <v>0</v>
      </c>
      <c r="AD379" s="12">
        <v>0</v>
      </c>
      <c r="AE379" s="30">
        <v>0</v>
      </c>
      <c r="AF379" s="63">
        <f t="shared" si="79"/>
        <v>5.4</v>
      </c>
      <c r="AG379" s="34">
        <f t="shared" si="80"/>
        <v>5.4</v>
      </c>
      <c r="AH379" s="12">
        <f t="shared" si="81"/>
        <v>0</v>
      </c>
      <c r="AI379" s="75">
        <f t="shared" si="82"/>
        <v>5.4</v>
      </c>
      <c r="AJ379" s="406"/>
      <c r="AK379" s="417"/>
      <c r="AL379" s="152"/>
    </row>
    <row r="380" spans="1:39" x14ac:dyDescent="0.2">
      <c r="A380" s="103" t="s">
        <v>648</v>
      </c>
      <c r="B380" s="10" t="s">
        <v>85</v>
      </c>
      <c r="C380" s="10" t="s">
        <v>103</v>
      </c>
      <c r="D380" s="10" t="s">
        <v>781</v>
      </c>
      <c r="E380" s="10" t="s">
        <v>437</v>
      </c>
      <c r="F380" s="10" t="s">
        <v>438</v>
      </c>
      <c r="G380" s="10" t="s">
        <v>439</v>
      </c>
      <c r="H380" s="67">
        <v>6</v>
      </c>
      <c r="I380" s="57">
        <f t="shared" si="74"/>
        <v>5.4</v>
      </c>
      <c r="J380" s="57">
        <f t="shared" si="75"/>
        <v>5.4</v>
      </c>
      <c r="K380" s="404" t="s">
        <v>37</v>
      </c>
      <c r="L380" s="57">
        <v>1</v>
      </c>
      <c r="M380" s="57">
        <f>(9+$AM$29)*L380</f>
        <v>13.5</v>
      </c>
      <c r="N380" s="57">
        <v>0</v>
      </c>
      <c r="O380" s="58">
        <v>4.5</v>
      </c>
      <c r="P380" s="27">
        <v>0</v>
      </c>
      <c r="Q380" s="90">
        <f t="shared" si="85"/>
        <v>7.5</v>
      </c>
      <c r="R380" s="91">
        <f t="shared" si="86"/>
        <v>2.5</v>
      </c>
      <c r="S380" s="392">
        <f t="shared" si="76"/>
        <v>7.5</v>
      </c>
      <c r="T380" s="91">
        <f t="shared" si="77"/>
        <v>2.5</v>
      </c>
      <c r="U380" s="90">
        <f t="shared" si="78"/>
        <v>10</v>
      </c>
      <c r="V380" s="23">
        <v>12</v>
      </c>
      <c r="W380" s="11">
        <v>0.2</v>
      </c>
      <c r="X380" s="11">
        <v>0</v>
      </c>
      <c r="Y380" s="12">
        <v>0.6</v>
      </c>
      <c r="Z380" s="27">
        <v>0</v>
      </c>
      <c r="AA380" s="23">
        <v>0</v>
      </c>
      <c r="AB380" s="11">
        <v>0</v>
      </c>
      <c r="AC380" s="11">
        <v>0</v>
      </c>
      <c r="AD380" s="12">
        <v>0</v>
      </c>
      <c r="AE380" s="30">
        <v>0</v>
      </c>
      <c r="AF380" s="63">
        <f t="shared" si="79"/>
        <v>5.4</v>
      </c>
      <c r="AG380" s="34">
        <f t="shared" si="80"/>
        <v>5.4</v>
      </c>
      <c r="AH380" s="12">
        <f t="shared" si="81"/>
        <v>0</v>
      </c>
      <c r="AI380" s="75">
        <f t="shared" si="82"/>
        <v>5.4</v>
      </c>
      <c r="AJ380" s="406"/>
      <c r="AK380" s="417"/>
      <c r="AL380" s="152"/>
    </row>
    <row r="381" spans="1:39" x14ac:dyDescent="0.2">
      <c r="A381" s="103" t="s">
        <v>648</v>
      </c>
      <c r="B381" s="10" t="s">
        <v>8</v>
      </c>
      <c r="C381" s="10" t="s">
        <v>103</v>
      </c>
      <c r="D381" s="10" t="s">
        <v>781</v>
      </c>
      <c r="E381" s="10" t="s">
        <v>437</v>
      </c>
      <c r="F381" s="10" t="s">
        <v>438</v>
      </c>
      <c r="G381" s="10" t="s">
        <v>439</v>
      </c>
      <c r="H381" s="67">
        <v>6</v>
      </c>
      <c r="I381" s="57">
        <f t="shared" si="74"/>
        <v>5.4</v>
      </c>
      <c r="J381" s="57">
        <f t="shared" si="75"/>
        <v>5.4</v>
      </c>
      <c r="K381" s="404" t="s">
        <v>37</v>
      </c>
      <c r="L381" s="57">
        <v>1</v>
      </c>
      <c r="M381" s="57">
        <f>(9+$AM$29)*L381</f>
        <v>13.5</v>
      </c>
      <c r="N381" s="57">
        <v>0</v>
      </c>
      <c r="O381" s="58">
        <v>4.5</v>
      </c>
      <c r="P381" s="27">
        <v>0</v>
      </c>
      <c r="Q381" s="90">
        <f t="shared" si="85"/>
        <v>7.5</v>
      </c>
      <c r="R381" s="91">
        <f t="shared" si="86"/>
        <v>2.5</v>
      </c>
      <c r="S381" s="392">
        <f t="shared" si="76"/>
        <v>7.5</v>
      </c>
      <c r="T381" s="91">
        <f t="shared" si="77"/>
        <v>2.5</v>
      </c>
      <c r="U381" s="90">
        <f t="shared" si="78"/>
        <v>10</v>
      </c>
      <c r="V381" s="23">
        <v>12</v>
      </c>
      <c r="W381" s="11">
        <v>0.2</v>
      </c>
      <c r="X381" s="11">
        <v>0</v>
      </c>
      <c r="Y381" s="12">
        <v>0.6</v>
      </c>
      <c r="Z381" s="27">
        <v>0</v>
      </c>
      <c r="AA381" s="23">
        <v>0</v>
      </c>
      <c r="AB381" s="11">
        <v>0</v>
      </c>
      <c r="AC381" s="11">
        <v>0</v>
      </c>
      <c r="AD381" s="12">
        <v>0</v>
      </c>
      <c r="AE381" s="30">
        <v>0</v>
      </c>
      <c r="AF381" s="63">
        <f t="shared" si="79"/>
        <v>5.4</v>
      </c>
      <c r="AG381" s="34">
        <f t="shared" si="80"/>
        <v>5.4</v>
      </c>
      <c r="AH381" s="12">
        <f t="shared" si="81"/>
        <v>0</v>
      </c>
      <c r="AI381" s="75">
        <f t="shared" si="82"/>
        <v>5.4</v>
      </c>
      <c r="AJ381" s="406"/>
      <c r="AK381" s="417"/>
      <c r="AL381" s="152"/>
    </row>
    <row r="382" spans="1:39" x14ac:dyDescent="0.2">
      <c r="A382" s="103" t="s">
        <v>648</v>
      </c>
      <c r="B382" s="10" t="s">
        <v>14</v>
      </c>
      <c r="C382" s="10" t="s">
        <v>103</v>
      </c>
      <c r="D382" s="10" t="s">
        <v>781</v>
      </c>
      <c r="E382" s="10" t="s">
        <v>440</v>
      </c>
      <c r="F382" s="10" t="s">
        <v>441</v>
      </c>
      <c r="G382" s="10" t="s">
        <v>442</v>
      </c>
      <c r="H382" s="67">
        <v>6</v>
      </c>
      <c r="I382" s="57">
        <f t="shared" si="74"/>
        <v>10.799999999999999</v>
      </c>
      <c r="J382" s="57">
        <f t="shared" si="75"/>
        <v>10.8</v>
      </c>
      <c r="K382" s="404" t="s">
        <v>37</v>
      </c>
      <c r="L382" s="57">
        <v>1</v>
      </c>
      <c r="M382" s="57">
        <v>0</v>
      </c>
      <c r="N382" s="57">
        <v>0</v>
      </c>
      <c r="O382" s="58">
        <f>13.5+$AM$29</f>
        <v>18</v>
      </c>
      <c r="P382" s="27">
        <v>0</v>
      </c>
      <c r="Q382" s="90">
        <f t="shared" si="85"/>
        <v>0</v>
      </c>
      <c r="R382" s="91">
        <f t="shared" si="86"/>
        <v>10</v>
      </c>
      <c r="S382" s="392">
        <f t="shared" si="76"/>
        <v>0</v>
      </c>
      <c r="T382" s="91">
        <f t="shared" si="77"/>
        <v>10</v>
      </c>
      <c r="U382" s="90">
        <f t="shared" si="78"/>
        <v>10</v>
      </c>
      <c r="V382" s="23">
        <v>12</v>
      </c>
      <c r="W382" s="11">
        <v>0</v>
      </c>
      <c r="X382" s="11">
        <v>0</v>
      </c>
      <c r="Y382" s="12">
        <v>0.6</v>
      </c>
      <c r="Z382" s="27">
        <v>0</v>
      </c>
      <c r="AA382" s="23">
        <v>0</v>
      </c>
      <c r="AB382" s="11">
        <v>0</v>
      </c>
      <c r="AC382" s="11">
        <v>0</v>
      </c>
      <c r="AD382" s="12">
        <v>0</v>
      </c>
      <c r="AE382" s="30">
        <v>0</v>
      </c>
      <c r="AF382" s="63">
        <f t="shared" si="79"/>
        <v>10.799999999999999</v>
      </c>
      <c r="AG382" s="34">
        <f t="shared" si="80"/>
        <v>10.799999999999999</v>
      </c>
      <c r="AH382" s="12">
        <f t="shared" si="81"/>
        <v>0</v>
      </c>
      <c r="AI382" s="75">
        <f t="shared" si="82"/>
        <v>10.799999999999999</v>
      </c>
      <c r="AJ382" s="406"/>
      <c r="AK382" s="417"/>
      <c r="AL382" s="152"/>
    </row>
    <row r="383" spans="1:39" x14ac:dyDescent="0.2">
      <c r="A383" s="103" t="s">
        <v>648</v>
      </c>
      <c r="B383" s="10" t="s">
        <v>80</v>
      </c>
      <c r="C383" s="10" t="s">
        <v>103</v>
      </c>
      <c r="D383" s="10" t="s">
        <v>781</v>
      </c>
      <c r="E383" s="10" t="s">
        <v>440</v>
      </c>
      <c r="F383" s="10" t="s">
        <v>441</v>
      </c>
      <c r="G383" s="10" t="s">
        <v>442</v>
      </c>
      <c r="H383" s="67">
        <v>6</v>
      </c>
      <c r="I383" s="57">
        <f t="shared" si="74"/>
        <v>10.799999999999999</v>
      </c>
      <c r="J383" s="57">
        <f t="shared" si="75"/>
        <v>10.8</v>
      </c>
      <c r="K383" s="404" t="s">
        <v>37</v>
      </c>
      <c r="L383" s="57">
        <v>1</v>
      </c>
      <c r="M383" s="57">
        <v>0</v>
      </c>
      <c r="N383" s="57">
        <v>0</v>
      </c>
      <c r="O383" s="58">
        <f>13.5+$AM$29</f>
        <v>18</v>
      </c>
      <c r="P383" s="27">
        <v>0</v>
      </c>
      <c r="Q383" s="90">
        <f t="shared" si="85"/>
        <v>0</v>
      </c>
      <c r="R383" s="91">
        <f t="shared" si="86"/>
        <v>10</v>
      </c>
      <c r="S383" s="392">
        <f t="shared" si="76"/>
        <v>0</v>
      </c>
      <c r="T383" s="91">
        <f t="shared" si="77"/>
        <v>10</v>
      </c>
      <c r="U383" s="90">
        <f t="shared" si="78"/>
        <v>10</v>
      </c>
      <c r="V383" s="23">
        <v>12</v>
      </c>
      <c r="W383" s="11">
        <v>0</v>
      </c>
      <c r="X383" s="11">
        <v>0</v>
      </c>
      <c r="Y383" s="12">
        <v>0.6</v>
      </c>
      <c r="Z383" s="27">
        <v>0</v>
      </c>
      <c r="AA383" s="23">
        <v>0</v>
      </c>
      <c r="AB383" s="11">
        <v>0</v>
      </c>
      <c r="AC383" s="11">
        <v>0</v>
      </c>
      <c r="AD383" s="12">
        <v>0</v>
      </c>
      <c r="AE383" s="30">
        <v>0</v>
      </c>
      <c r="AF383" s="63">
        <f t="shared" si="79"/>
        <v>10.799999999999999</v>
      </c>
      <c r="AG383" s="34">
        <f t="shared" si="80"/>
        <v>10.799999999999999</v>
      </c>
      <c r="AH383" s="12">
        <f t="shared" si="81"/>
        <v>0</v>
      </c>
      <c r="AI383" s="75">
        <f t="shared" si="82"/>
        <v>10.799999999999999</v>
      </c>
      <c r="AJ383" s="406"/>
      <c r="AK383" s="417"/>
      <c r="AL383" s="152"/>
    </row>
    <row r="384" spans="1:39" x14ac:dyDescent="0.2">
      <c r="A384" s="103" t="s">
        <v>648</v>
      </c>
      <c r="B384" s="10" t="s">
        <v>39</v>
      </c>
      <c r="C384" s="10" t="s">
        <v>103</v>
      </c>
      <c r="D384" s="10" t="s">
        <v>781</v>
      </c>
      <c r="E384" s="10" t="s">
        <v>440</v>
      </c>
      <c r="F384" s="10" t="s">
        <v>441</v>
      </c>
      <c r="G384" s="10" t="s">
        <v>442</v>
      </c>
      <c r="H384" s="67">
        <v>6</v>
      </c>
      <c r="I384" s="57">
        <f t="shared" si="74"/>
        <v>10.799999999999999</v>
      </c>
      <c r="J384" s="57">
        <f t="shared" si="75"/>
        <v>10.8</v>
      </c>
      <c r="K384" s="404" t="s">
        <v>37</v>
      </c>
      <c r="L384" s="57">
        <v>1</v>
      </c>
      <c r="M384" s="57">
        <v>0</v>
      </c>
      <c r="N384" s="57">
        <v>0</v>
      </c>
      <c r="O384" s="58">
        <f>13.5+$AM$29</f>
        <v>18</v>
      </c>
      <c r="P384" s="27">
        <v>0</v>
      </c>
      <c r="Q384" s="90">
        <f t="shared" si="85"/>
        <v>0</v>
      </c>
      <c r="R384" s="91">
        <f t="shared" si="86"/>
        <v>10</v>
      </c>
      <c r="S384" s="392">
        <f t="shared" si="76"/>
        <v>0</v>
      </c>
      <c r="T384" s="91">
        <f t="shared" si="77"/>
        <v>10</v>
      </c>
      <c r="U384" s="90">
        <f t="shared" si="78"/>
        <v>10</v>
      </c>
      <c r="V384" s="23">
        <v>12</v>
      </c>
      <c r="W384" s="11">
        <v>0</v>
      </c>
      <c r="X384" s="11">
        <v>0</v>
      </c>
      <c r="Y384" s="12">
        <v>0.6</v>
      </c>
      <c r="Z384" s="27">
        <v>0</v>
      </c>
      <c r="AA384" s="23">
        <v>0</v>
      </c>
      <c r="AB384" s="11">
        <v>0</v>
      </c>
      <c r="AC384" s="11">
        <v>0</v>
      </c>
      <c r="AD384" s="12">
        <v>0</v>
      </c>
      <c r="AE384" s="30">
        <v>0</v>
      </c>
      <c r="AF384" s="63">
        <f t="shared" si="79"/>
        <v>10.799999999999999</v>
      </c>
      <c r="AG384" s="34">
        <f t="shared" si="80"/>
        <v>10.799999999999999</v>
      </c>
      <c r="AH384" s="12">
        <f t="shared" si="81"/>
        <v>0</v>
      </c>
      <c r="AI384" s="75">
        <f t="shared" si="82"/>
        <v>10.799999999999999</v>
      </c>
      <c r="AJ384" s="406"/>
      <c r="AK384" s="417"/>
      <c r="AL384" s="152"/>
    </row>
    <row r="385" spans="1:40" x14ac:dyDescent="0.2">
      <c r="A385" s="103" t="s">
        <v>648</v>
      </c>
      <c r="B385" s="10" t="s">
        <v>85</v>
      </c>
      <c r="C385" s="10" t="s">
        <v>103</v>
      </c>
      <c r="D385" s="10" t="s">
        <v>781</v>
      </c>
      <c r="E385" s="10" t="s">
        <v>440</v>
      </c>
      <c r="F385" s="10" t="s">
        <v>441</v>
      </c>
      <c r="G385" s="10" t="s">
        <v>442</v>
      </c>
      <c r="H385" s="67">
        <v>6</v>
      </c>
      <c r="I385" s="57">
        <f t="shared" si="74"/>
        <v>10.799999999999999</v>
      </c>
      <c r="J385" s="57">
        <f t="shared" si="75"/>
        <v>10.8</v>
      </c>
      <c r="K385" s="404" t="s">
        <v>37</v>
      </c>
      <c r="L385" s="57">
        <v>1</v>
      </c>
      <c r="M385" s="57">
        <v>0</v>
      </c>
      <c r="N385" s="57">
        <v>0</v>
      </c>
      <c r="O385" s="58">
        <f>13.5+$AM$29</f>
        <v>18</v>
      </c>
      <c r="P385" s="27">
        <v>0</v>
      </c>
      <c r="Q385" s="90">
        <f t="shared" si="85"/>
        <v>0</v>
      </c>
      <c r="R385" s="91">
        <f t="shared" si="86"/>
        <v>10</v>
      </c>
      <c r="S385" s="392">
        <f t="shared" si="76"/>
        <v>0</v>
      </c>
      <c r="T385" s="91">
        <f t="shared" si="77"/>
        <v>10</v>
      </c>
      <c r="U385" s="90">
        <f t="shared" si="78"/>
        <v>10</v>
      </c>
      <c r="V385" s="23">
        <v>12</v>
      </c>
      <c r="W385" s="11">
        <v>0</v>
      </c>
      <c r="X385" s="11">
        <v>0</v>
      </c>
      <c r="Y385" s="12">
        <v>0.6</v>
      </c>
      <c r="Z385" s="27">
        <v>0</v>
      </c>
      <c r="AA385" s="23">
        <v>0</v>
      </c>
      <c r="AB385" s="11">
        <v>0</v>
      </c>
      <c r="AC385" s="11">
        <v>0</v>
      </c>
      <c r="AD385" s="12">
        <v>0</v>
      </c>
      <c r="AE385" s="30">
        <v>0</v>
      </c>
      <c r="AF385" s="63">
        <f t="shared" si="79"/>
        <v>10.799999999999999</v>
      </c>
      <c r="AG385" s="34">
        <f t="shared" si="80"/>
        <v>10.799999999999999</v>
      </c>
      <c r="AH385" s="12">
        <f t="shared" si="81"/>
        <v>0</v>
      </c>
      <c r="AI385" s="75">
        <f t="shared" si="82"/>
        <v>10.799999999999999</v>
      </c>
      <c r="AJ385" s="406"/>
      <c r="AK385" s="417"/>
      <c r="AL385" s="152"/>
    </row>
    <row r="386" spans="1:40" x14ac:dyDescent="0.2">
      <c r="A386" s="103" t="s">
        <v>648</v>
      </c>
      <c r="B386" s="10" t="s">
        <v>8</v>
      </c>
      <c r="C386" s="10" t="s">
        <v>103</v>
      </c>
      <c r="D386" s="10" t="s">
        <v>781</v>
      </c>
      <c r="E386" s="10" t="s">
        <v>440</v>
      </c>
      <c r="F386" s="10" t="s">
        <v>441</v>
      </c>
      <c r="G386" s="10" t="s">
        <v>442</v>
      </c>
      <c r="H386" s="67">
        <v>6</v>
      </c>
      <c r="I386" s="57">
        <f t="shared" si="74"/>
        <v>10.799999999999999</v>
      </c>
      <c r="J386" s="57">
        <f t="shared" si="75"/>
        <v>10.8</v>
      </c>
      <c r="K386" s="404" t="s">
        <v>37</v>
      </c>
      <c r="L386" s="57">
        <v>1</v>
      </c>
      <c r="M386" s="57">
        <v>0</v>
      </c>
      <c r="N386" s="57">
        <v>0</v>
      </c>
      <c r="O386" s="58">
        <f>13.5+$AM$29</f>
        <v>18</v>
      </c>
      <c r="P386" s="27">
        <v>0</v>
      </c>
      <c r="Q386" s="90">
        <f t="shared" si="85"/>
        <v>0</v>
      </c>
      <c r="R386" s="91">
        <f t="shared" si="86"/>
        <v>10</v>
      </c>
      <c r="S386" s="392">
        <f t="shared" si="76"/>
        <v>0</v>
      </c>
      <c r="T386" s="91">
        <f t="shared" si="77"/>
        <v>10</v>
      </c>
      <c r="U386" s="90">
        <f t="shared" si="78"/>
        <v>10</v>
      </c>
      <c r="V386" s="23">
        <v>12</v>
      </c>
      <c r="W386" s="11">
        <v>0</v>
      </c>
      <c r="X386" s="11">
        <v>0</v>
      </c>
      <c r="Y386" s="12">
        <v>0.6</v>
      </c>
      <c r="Z386" s="27">
        <v>0</v>
      </c>
      <c r="AA386" s="23">
        <v>0</v>
      </c>
      <c r="AB386" s="11">
        <v>0</v>
      </c>
      <c r="AC386" s="11">
        <v>0</v>
      </c>
      <c r="AD386" s="12">
        <v>0</v>
      </c>
      <c r="AE386" s="30">
        <v>0</v>
      </c>
      <c r="AF386" s="63">
        <f t="shared" si="79"/>
        <v>10.799999999999999</v>
      </c>
      <c r="AG386" s="34">
        <f t="shared" si="80"/>
        <v>10.799999999999999</v>
      </c>
      <c r="AH386" s="12">
        <f t="shared" si="81"/>
        <v>0</v>
      </c>
      <c r="AI386" s="75">
        <f t="shared" si="82"/>
        <v>10.799999999999999</v>
      </c>
      <c r="AJ386" s="406"/>
      <c r="AK386" s="417"/>
      <c r="AL386" s="152"/>
    </row>
    <row r="387" spans="1:40" x14ac:dyDescent="0.2">
      <c r="A387" s="103" t="s">
        <v>648</v>
      </c>
      <c r="B387" s="10" t="s">
        <v>14</v>
      </c>
      <c r="C387" s="10" t="s">
        <v>13</v>
      </c>
      <c r="D387" s="10" t="s">
        <v>781</v>
      </c>
      <c r="E387" s="10" t="s">
        <v>443</v>
      </c>
      <c r="F387" s="10" t="s">
        <v>444</v>
      </c>
      <c r="G387" s="10" t="s">
        <v>445</v>
      </c>
      <c r="H387" s="67">
        <v>6</v>
      </c>
      <c r="I387" s="57">
        <f t="shared" ref="I387:I393" si="87">AI387</f>
        <v>9</v>
      </c>
      <c r="J387" s="57">
        <f t="shared" ref="J387:J393" si="88">(((W387+AB387)*S387+(Y387+AD387)*T387)*H387/10)*3</f>
        <v>9</v>
      </c>
      <c r="K387" s="404" t="s">
        <v>37</v>
      </c>
      <c r="L387" s="57">
        <v>1</v>
      </c>
      <c r="M387" s="57">
        <f>(9+$AM$29)*L387</f>
        <v>13.5</v>
      </c>
      <c r="N387" s="57">
        <v>0</v>
      </c>
      <c r="O387" s="58">
        <v>4.5</v>
      </c>
      <c r="P387" s="27">
        <v>0</v>
      </c>
      <c r="Q387" s="90">
        <f t="shared" si="85"/>
        <v>7.5</v>
      </c>
      <c r="R387" s="91">
        <f t="shared" si="86"/>
        <v>2.5</v>
      </c>
      <c r="S387" s="392">
        <f t="shared" ref="S387:S393" si="89">M387/H387*10/3</f>
        <v>7.5</v>
      </c>
      <c r="T387" s="91">
        <f t="shared" ref="T387:T393" si="90">O387/H387*10/3</f>
        <v>2.5</v>
      </c>
      <c r="U387" s="90">
        <f t="shared" ref="U387:U393" si="91">S387+T387</f>
        <v>10</v>
      </c>
      <c r="V387" s="23">
        <v>0</v>
      </c>
      <c r="W387" s="11">
        <v>0</v>
      </c>
      <c r="X387" s="11">
        <v>0</v>
      </c>
      <c r="Y387" s="12">
        <v>0</v>
      </c>
      <c r="Z387" s="27">
        <v>0</v>
      </c>
      <c r="AA387" s="23">
        <v>16</v>
      </c>
      <c r="AB387" s="11">
        <v>0.4</v>
      </c>
      <c r="AC387" s="11">
        <v>0</v>
      </c>
      <c r="AD387" s="12">
        <v>0.8</v>
      </c>
      <c r="AE387" s="30">
        <v>0</v>
      </c>
      <c r="AF387" s="63">
        <f t="shared" ref="AF387:AF393" si="92">M387*(W387+AB387)+O387*(Y387+AD387)</f>
        <v>9</v>
      </c>
      <c r="AG387" s="34">
        <f t="shared" ref="AG387:AG393" si="93">M387*W387+O387*Y387</f>
        <v>0</v>
      </c>
      <c r="AH387" s="12">
        <f t="shared" ref="AH387:AH393" si="94">M387*AB387+O387*AD387</f>
        <v>9</v>
      </c>
      <c r="AI387" s="75">
        <f t="shared" ref="AI387:AI393" si="95">AF387</f>
        <v>9</v>
      </c>
      <c r="AJ387" s="406"/>
      <c r="AK387" s="417"/>
      <c r="AL387" s="152"/>
    </row>
    <row r="388" spans="1:40" x14ac:dyDescent="0.2">
      <c r="A388" s="103" t="s">
        <v>648</v>
      </c>
      <c r="B388" s="10" t="s">
        <v>80</v>
      </c>
      <c r="C388" s="10" t="s">
        <v>13</v>
      </c>
      <c r="D388" s="10" t="s">
        <v>781</v>
      </c>
      <c r="E388" s="10" t="s">
        <v>443</v>
      </c>
      <c r="F388" s="10" t="s">
        <v>444</v>
      </c>
      <c r="G388" s="10" t="s">
        <v>445</v>
      </c>
      <c r="H388" s="67">
        <v>6</v>
      </c>
      <c r="I388" s="57">
        <f t="shared" si="87"/>
        <v>9</v>
      </c>
      <c r="J388" s="57">
        <f t="shared" si="88"/>
        <v>9</v>
      </c>
      <c r="K388" s="404" t="s">
        <v>37</v>
      </c>
      <c r="L388" s="57">
        <v>1</v>
      </c>
      <c r="M388" s="57">
        <f>(9+$AM$29)*L388</f>
        <v>13.5</v>
      </c>
      <c r="N388" s="57">
        <v>0</v>
      </c>
      <c r="O388" s="58">
        <v>4.5</v>
      </c>
      <c r="P388" s="27">
        <v>0</v>
      </c>
      <c r="Q388" s="90">
        <f t="shared" si="85"/>
        <v>7.5</v>
      </c>
      <c r="R388" s="91">
        <f t="shared" si="86"/>
        <v>2.5</v>
      </c>
      <c r="S388" s="392">
        <f t="shared" si="89"/>
        <v>7.5</v>
      </c>
      <c r="T388" s="91">
        <f t="shared" si="90"/>
        <v>2.5</v>
      </c>
      <c r="U388" s="90">
        <f t="shared" si="91"/>
        <v>10</v>
      </c>
      <c r="V388" s="23">
        <v>0</v>
      </c>
      <c r="W388" s="11">
        <v>0</v>
      </c>
      <c r="X388" s="11">
        <v>0</v>
      </c>
      <c r="Y388" s="12">
        <v>0</v>
      </c>
      <c r="Z388" s="27">
        <v>0</v>
      </c>
      <c r="AA388" s="23">
        <v>16</v>
      </c>
      <c r="AB388" s="11">
        <v>0.4</v>
      </c>
      <c r="AC388" s="11">
        <v>0</v>
      </c>
      <c r="AD388" s="12">
        <v>0.8</v>
      </c>
      <c r="AE388" s="30">
        <v>0</v>
      </c>
      <c r="AF388" s="63">
        <f t="shared" si="92"/>
        <v>9</v>
      </c>
      <c r="AG388" s="34">
        <f t="shared" si="93"/>
        <v>0</v>
      </c>
      <c r="AH388" s="12">
        <f t="shared" si="94"/>
        <v>9</v>
      </c>
      <c r="AI388" s="75">
        <f t="shared" si="95"/>
        <v>9</v>
      </c>
      <c r="AJ388" s="406"/>
      <c r="AK388" s="417"/>
      <c r="AL388" s="396"/>
    </row>
    <row r="389" spans="1:40" x14ac:dyDescent="0.2">
      <c r="A389" s="103" t="s">
        <v>648</v>
      </c>
      <c r="B389" s="10" t="s">
        <v>39</v>
      </c>
      <c r="C389" s="10" t="s">
        <v>13</v>
      </c>
      <c r="D389" s="10" t="s">
        <v>781</v>
      </c>
      <c r="E389" s="10" t="s">
        <v>443</v>
      </c>
      <c r="F389" s="10" t="s">
        <v>444</v>
      </c>
      <c r="G389" s="10" t="s">
        <v>445</v>
      </c>
      <c r="H389" s="67">
        <v>6</v>
      </c>
      <c r="I389" s="57">
        <f t="shared" si="87"/>
        <v>9</v>
      </c>
      <c r="J389" s="57">
        <f t="shared" si="88"/>
        <v>9</v>
      </c>
      <c r="K389" s="404" t="s">
        <v>37</v>
      </c>
      <c r="L389" s="57">
        <v>1</v>
      </c>
      <c r="M389" s="57">
        <f>(9+$AM$29)*L389</f>
        <v>13.5</v>
      </c>
      <c r="N389" s="57">
        <v>0</v>
      </c>
      <c r="O389" s="58">
        <v>4.5</v>
      </c>
      <c r="P389" s="27">
        <v>0</v>
      </c>
      <c r="Q389" s="90">
        <f t="shared" si="85"/>
        <v>7.5</v>
      </c>
      <c r="R389" s="91">
        <f t="shared" si="86"/>
        <v>2.5</v>
      </c>
      <c r="S389" s="392">
        <f t="shared" si="89"/>
        <v>7.5</v>
      </c>
      <c r="T389" s="91">
        <f t="shared" si="90"/>
        <v>2.5</v>
      </c>
      <c r="U389" s="90">
        <f t="shared" si="91"/>
        <v>10</v>
      </c>
      <c r="V389" s="23">
        <v>0</v>
      </c>
      <c r="W389" s="11">
        <v>0</v>
      </c>
      <c r="X389" s="11">
        <v>0</v>
      </c>
      <c r="Y389" s="12">
        <v>0</v>
      </c>
      <c r="Z389" s="27">
        <v>0</v>
      </c>
      <c r="AA389" s="23">
        <v>16</v>
      </c>
      <c r="AB389" s="11">
        <v>0.4</v>
      </c>
      <c r="AC389" s="11">
        <v>0</v>
      </c>
      <c r="AD389" s="12">
        <v>0.8</v>
      </c>
      <c r="AE389" s="30">
        <v>0</v>
      </c>
      <c r="AF389" s="63">
        <f t="shared" si="92"/>
        <v>9</v>
      </c>
      <c r="AG389" s="34">
        <f t="shared" si="93"/>
        <v>0</v>
      </c>
      <c r="AH389" s="12">
        <f t="shared" si="94"/>
        <v>9</v>
      </c>
      <c r="AI389" s="75">
        <f t="shared" si="95"/>
        <v>9</v>
      </c>
      <c r="AJ389" s="406"/>
      <c r="AK389" s="417"/>
      <c r="AL389" s="397"/>
      <c r="AM389" s="96"/>
      <c r="AN389" s="71"/>
    </row>
    <row r="390" spans="1:40" x14ac:dyDescent="0.2">
      <c r="A390" s="103" t="s">
        <v>648</v>
      </c>
      <c r="B390" s="10" t="s">
        <v>85</v>
      </c>
      <c r="C390" s="10" t="s">
        <v>13</v>
      </c>
      <c r="D390" s="10" t="s">
        <v>781</v>
      </c>
      <c r="E390" s="10" t="s">
        <v>443</v>
      </c>
      <c r="F390" s="10" t="s">
        <v>444</v>
      </c>
      <c r="G390" s="10" t="s">
        <v>445</v>
      </c>
      <c r="H390" s="67">
        <v>6</v>
      </c>
      <c r="I390" s="57">
        <f t="shared" si="87"/>
        <v>9</v>
      </c>
      <c r="J390" s="57">
        <f t="shared" si="88"/>
        <v>9</v>
      </c>
      <c r="K390" s="404" t="s">
        <v>37</v>
      </c>
      <c r="L390" s="57">
        <v>1</v>
      </c>
      <c r="M390" s="57">
        <f>(9+$AM$29)*L390</f>
        <v>13.5</v>
      </c>
      <c r="N390" s="57">
        <v>0</v>
      </c>
      <c r="O390" s="58">
        <v>4.5</v>
      </c>
      <c r="P390" s="27">
        <v>0</v>
      </c>
      <c r="Q390" s="90">
        <f t="shared" si="85"/>
        <v>7.5</v>
      </c>
      <c r="R390" s="91">
        <f t="shared" si="86"/>
        <v>2.5</v>
      </c>
      <c r="S390" s="392">
        <f t="shared" si="89"/>
        <v>7.5</v>
      </c>
      <c r="T390" s="91">
        <f t="shared" si="90"/>
        <v>2.5</v>
      </c>
      <c r="U390" s="90">
        <f t="shared" si="91"/>
        <v>10</v>
      </c>
      <c r="V390" s="23">
        <v>0</v>
      </c>
      <c r="W390" s="11">
        <v>0</v>
      </c>
      <c r="X390" s="11">
        <v>0</v>
      </c>
      <c r="Y390" s="12">
        <v>0</v>
      </c>
      <c r="Z390" s="27">
        <v>0</v>
      </c>
      <c r="AA390" s="23">
        <v>16</v>
      </c>
      <c r="AB390" s="11">
        <v>0.4</v>
      </c>
      <c r="AC390" s="11">
        <v>0</v>
      </c>
      <c r="AD390" s="12">
        <v>0.8</v>
      </c>
      <c r="AE390" s="30">
        <v>0</v>
      </c>
      <c r="AF390" s="63">
        <f t="shared" si="92"/>
        <v>9</v>
      </c>
      <c r="AG390" s="34">
        <f t="shared" si="93"/>
        <v>0</v>
      </c>
      <c r="AH390" s="12">
        <f t="shared" si="94"/>
        <v>9</v>
      </c>
      <c r="AI390" s="75">
        <f t="shared" si="95"/>
        <v>9</v>
      </c>
      <c r="AJ390" s="406"/>
      <c r="AK390" s="417"/>
      <c r="AL390" s="397"/>
      <c r="AM390" s="96"/>
      <c r="AN390" s="71"/>
    </row>
    <row r="391" spans="1:40" x14ac:dyDescent="0.2">
      <c r="A391" s="103" t="s">
        <v>648</v>
      </c>
      <c r="B391" s="10" t="s">
        <v>8</v>
      </c>
      <c r="C391" s="10" t="s">
        <v>13</v>
      </c>
      <c r="D391" s="10" t="s">
        <v>781</v>
      </c>
      <c r="E391" s="10" t="s">
        <v>443</v>
      </c>
      <c r="F391" s="10" t="s">
        <v>444</v>
      </c>
      <c r="G391" s="10" t="s">
        <v>445</v>
      </c>
      <c r="H391" s="67">
        <v>6</v>
      </c>
      <c r="I391" s="57">
        <f t="shared" si="87"/>
        <v>9</v>
      </c>
      <c r="J391" s="57">
        <f t="shared" si="88"/>
        <v>9</v>
      </c>
      <c r="K391" s="404" t="s">
        <v>37</v>
      </c>
      <c r="L391" s="57">
        <v>1</v>
      </c>
      <c r="M391" s="57">
        <f>(9+$AM$29)*L391</f>
        <v>13.5</v>
      </c>
      <c r="N391" s="57">
        <v>0</v>
      </c>
      <c r="O391" s="58">
        <v>4.5</v>
      </c>
      <c r="P391" s="27">
        <v>0</v>
      </c>
      <c r="Q391" s="90">
        <f t="shared" si="85"/>
        <v>7.5</v>
      </c>
      <c r="R391" s="91">
        <f t="shared" si="86"/>
        <v>2.5</v>
      </c>
      <c r="S391" s="392">
        <f t="shared" si="89"/>
        <v>7.5</v>
      </c>
      <c r="T391" s="91">
        <f t="shared" si="90"/>
        <v>2.5</v>
      </c>
      <c r="U391" s="90">
        <f t="shared" si="91"/>
        <v>10</v>
      </c>
      <c r="V391" s="23">
        <v>0</v>
      </c>
      <c r="W391" s="11">
        <v>0</v>
      </c>
      <c r="X391" s="11">
        <v>0</v>
      </c>
      <c r="Y391" s="12">
        <v>0</v>
      </c>
      <c r="Z391" s="27">
        <v>0</v>
      </c>
      <c r="AA391" s="23">
        <v>16</v>
      </c>
      <c r="AB391" s="11">
        <v>0.4</v>
      </c>
      <c r="AC391" s="11">
        <v>0</v>
      </c>
      <c r="AD391" s="12">
        <v>0.8</v>
      </c>
      <c r="AE391" s="30">
        <v>0</v>
      </c>
      <c r="AF391" s="63">
        <f t="shared" si="92"/>
        <v>9</v>
      </c>
      <c r="AG391" s="34">
        <f t="shared" si="93"/>
        <v>0</v>
      </c>
      <c r="AH391" s="12">
        <f t="shared" si="94"/>
        <v>9</v>
      </c>
      <c r="AI391" s="75">
        <f t="shared" si="95"/>
        <v>9</v>
      </c>
      <c r="AJ391" s="406"/>
      <c r="AK391" s="417"/>
      <c r="AL391" s="396"/>
    </row>
    <row r="392" spans="1:40" x14ac:dyDescent="0.2">
      <c r="A392" s="103" t="s">
        <v>648</v>
      </c>
      <c r="B392" s="10" t="s">
        <v>8</v>
      </c>
      <c r="C392" s="10" t="s">
        <v>13</v>
      </c>
      <c r="D392" s="10" t="s">
        <v>781</v>
      </c>
      <c r="E392" s="10" t="s">
        <v>446</v>
      </c>
      <c r="F392" s="10" t="s">
        <v>447</v>
      </c>
      <c r="G392" s="10" t="s">
        <v>448</v>
      </c>
      <c r="H392" s="67">
        <v>3</v>
      </c>
      <c r="I392" s="57">
        <f t="shared" si="87"/>
        <v>18</v>
      </c>
      <c r="J392" s="57">
        <f t="shared" si="88"/>
        <v>18</v>
      </c>
      <c r="K392" s="404" t="s">
        <v>37</v>
      </c>
      <c r="L392" s="57">
        <v>1</v>
      </c>
      <c r="M392" s="57">
        <f>(4.5+$AM$29)*L392</f>
        <v>9</v>
      </c>
      <c r="N392" s="57">
        <v>0</v>
      </c>
      <c r="O392" s="58">
        <v>0</v>
      </c>
      <c r="P392" s="27">
        <v>0</v>
      </c>
      <c r="Q392" s="90">
        <f t="shared" si="85"/>
        <v>10</v>
      </c>
      <c r="R392" s="91">
        <f t="shared" si="86"/>
        <v>0</v>
      </c>
      <c r="S392" s="392">
        <f t="shared" si="89"/>
        <v>10</v>
      </c>
      <c r="T392" s="91">
        <f t="shared" si="90"/>
        <v>0</v>
      </c>
      <c r="U392" s="90">
        <f t="shared" si="91"/>
        <v>10</v>
      </c>
      <c r="V392" s="23">
        <v>0</v>
      </c>
      <c r="W392" s="11">
        <v>0</v>
      </c>
      <c r="X392" s="11">
        <v>0</v>
      </c>
      <c r="Y392" s="12">
        <v>0</v>
      </c>
      <c r="Z392" s="27">
        <v>0</v>
      </c>
      <c r="AA392" s="23">
        <v>40</v>
      </c>
      <c r="AB392" s="11">
        <v>2</v>
      </c>
      <c r="AC392" s="11">
        <v>0</v>
      </c>
      <c r="AD392" s="12">
        <v>0</v>
      </c>
      <c r="AE392" s="30">
        <v>0</v>
      </c>
      <c r="AF392" s="63">
        <f t="shared" si="92"/>
        <v>18</v>
      </c>
      <c r="AG392" s="34">
        <f t="shared" si="93"/>
        <v>0</v>
      </c>
      <c r="AH392" s="12">
        <f t="shared" si="94"/>
        <v>18</v>
      </c>
      <c r="AI392" s="75">
        <f t="shared" si="95"/>
        <v>18</v>
      </c>
      <c r="AJ392" s="406"/>
      <c r="AK392" s="417"/>
      <c r="AL392" s="396"/>
    </row>
    <row r="393" spans="1:40" x14ac:dyDescent="0.2">
      <c r="A393" s="103" t="s">
        <v>648</v>
      </c>
      <c r="B393" s="10" t="s">
        <v>29</v>
      </c>
      <c r="C393" s="10" t="s">
        <v>13</v>
      </c>
      <c r="D393" s="10" t="s">
        <v>781</v>
      </c>
      <c r="E393" s="10" t="s">
        <v>30</v>
      </c>
      <c r="F393" s="10" t="s">
        <v>31</v>
      </c>
      <c r="G393" s="10" t="s">
        <v>32</v>
      </c>
      <c r="H393" s="67">
        <v>6</v>
      </c>
      <c r="I393" s="57">
        <f t="shared" si="87"/>
        <v>13.804</v>
      </c>
      <c r="J393" s="57">
        <f t="shared" si="88"/>
        <v>13.804000000000002</v>
      </c>
      <c r="K393" s="404" t="s">
        <v>33</v>
      </c>
      <c r="L393" s="57">
        <v>0.40600000000000003</v>
      </c>
      <c r="M393" s="57">
        <f>34*L393</f>
        <v>13.804</v>
      </c>
      <c r="N393" s="57">
        <v>0</v>
      </c>
      <c r="O393" s="58">
        <v>0</v>
      </c>
      <c r="P393" s="27">
        <v>0</v>
      </c>
      <c r="Q393" s="90">
        <f t="shared" si="85"/>
        <v>7.6688888888888878</v>
      </c>
      <c r="R393" s="91">
        <f t="shared" si="86"/>
        <v>0</v>
      </c>
      <c r="S393" s="392">
        <f t="shared" si="89"/>
        <v>7.6688888888888895</v>
      </c>
      <c r="T393" s="91">
        <f t="shared" si="90"/>
        <v>0</v>
      </c>
      <c r="U393" s="90">
        <f t="shared" si="91"/>
        <v>7.6688888888888895</v>
      </c>
      <c r="V393" s="23">
        <v>0</v>
      </c>
      <c r="W393" s="11">
        <v>0</v>
      </c>
      <c r="X393" s="11">
        <v>0</v>
      </c>
      <c r="Y393" s="12">
        <v>0</v>
      </c>
      <c r="Z393" s="27">
        <v>0</v>
      </c>
      <c r="AA393" s="23">
        <v>30</v>
      </c>
      <c r="AB393" s="11">
        <v>1</v>
      </c>
      <c r="AC393" s="11">
        <v>0</v>
      </c>
      <c r="AD393" s="12">
        <v>0</v>
      </c>
      <c r="AE393" s="30">
        <v>0</v>
      </c>
      <c r="AF393" s="63">
        <f t="shared" si="92"/>
        <v>13.804</v>
      </c>
      <c r="AG393" s="34">
        <f t="shared" si="93"/>
        <v>0</v>
      </c>
      <c r="AH393" s="12">
        <f t="shared" si="94"/>
        <v>13.804</v>
      </c>
      <c r="AI393" s="75">
        <f t="shared" si="95"/>
        <v>13.804</v>
      </c>
      <c r="AJ393" s="406"/>
      <c r="AK393" s="417"/>
      <c r="AL393" s="396"/>
    </row>
    <row r="394" spans="1:40" x14ac:dyDescent="0.2">
      <c r="A394" s="48"/>
      <c r="B394" s="48"/>
      <c r="C394" s="51"/>
      <c r="D394" s="51"/>
      <c r="E394" s="48"/>
      <c r="F394" s="48"/>
      <c r="G394" s="48"/>
      <c r="H394" s="84"/>
      <c r="I394" s="65">
        <f>SUM(I3:I393)</f>
        <v>7368.6999999999935</v>
      </c>
      <c r="J394" s="65">
        <f>SUM(J3:J393)</f>
        <v>7368.6999999999935</v>
      </c>
      <c r="K394" s="50"/>
      <c r="L394" s="65"/>
      <c r="M394" s="65"/>
      <c r="N394" s="65"/>
      <c r="O394" s="65"/>
      <c r="P394" s="50"/>
      <c r="Q394" s="65"/>
      <c r="R394" s="65"/>
      <c r="S394" s="65"/>
      <c r="T394" s="65"/>
      <c r="U394" s="65"/>
      <c r="V394" s="50"/>
      <c r="W394" s="49"/>
      <c r="X394" s="49"/>
      <c r="Y394" s="49"/>
      <c r="Z394" s="50"/>
      <c r="AA394" s="50"/>
      <c r="AB394" s="49"/>
      <c r="AC394" s="49"/>
      <c r="AD394" s="49"/>
      <c r="AE394" s="48"/>
      <c r="AF394" s="66"/>
      <c r="AG394" s="49"/>
      <c r="AH394" s="49"/>
      <c r="AI394" s="126">
        <f>SUM(AI3:AI393)</f>
        <v>7368.6999999999935</v>
      </c>
      <c r="AJ394" s="408">
        <f>SUM(AJ3:AJ393)</f>
        <v>595.5</v>
      </c>
      <c r="AK394" s="408"/>
    </row>
    <row r="395" spans="1:40" x14ac:dyDescent="0.2">
      <c r="A395" s="48"/>
      <c r="B395" s="48"/>
      <c r="C395" s="51"/>
      <c r="D395" s="51"/>
      <c r="E395" s="48"/>
      <c r="F395" s="48"/>
      <c r="G395" s="48"/>
      <c r="H395" s="84"/>
      <c r="I395" s="50"/>
      <c r="J395" s="50"/>
      <c r="K395" s="50"/>
      <c r="L395" s="65"/>
      <c r="M395" s="65"/>
      <c r="N395" s="65"/>
      <c r="O395" s="65"/>
      <c r="P395" s="50"/>
      <c r="Q395" s="65"/>
      <c r="R395" s="65"/>
      <c r="S395" s="65"/>
      <c r="T395" s="65"/>
      <c r="U395" s="65"/>
      <c r="V395" s="50"/>
      <c r="W395" s="49"/>
      <c r="X395" s="49"/>
      <c r="Y395" s="49"/>
      <c r="Z395" s="50"/>
      <c r="AA395" s="50"/>
      <c r="AB395" s="49"/>
      <c r="AC395" s="49"/>
      <c r="AD395" s="49"/>
      <c r="AE395" s="48"/>
      <c r="AF395" s="66"/>
      <c r="AG395" s="49"/>
      <c r="AH395" s="49"/>
      <c r="AI395" s="126"/>
      <c r="AJ395" s="408"/>
      <c r="AK395" s="408"/>
    </row>
    <row r="396" spans="1:40" x14ac:dyDescent="0.2">
      <c r="A396" s="48"/>
      <c r="B396" s="48"/>
      <c r="C396" s="51"/>
      <c r="D396" s="51"/>
      <c r="E396" s="48"/>
      <c r="F396" s="48"/>
      <c r="G396" s="48"/>
      <c r="H396" s="84"/>
      <c r="I396" s="50"/>
      <c r="J396" s="50"/>
      <c r="K396" s="50"/>
      <c r="L396" s="65"/>
      <c r="M396" s="65"/>
      <c r="N396" s="65"/>
      <c r="O396" s="65"/>
      <c r="P396" s="50"/>
      <c r="Q396" s="65"/>
      <c r="R396" s="65"/>
      <c r="S396" s="65"/>
      <c r="T396" s="65"/>
      <c r="U396" s="65"/>
      <c r="V396" s="50"/>
      <c r="W396" s="49"/>
      <c r="X396" s="49"/>
      <c r="Y396" s="49"/>
      <c r="Z396" s="50"/>
      <c r="AA396" s="50"/>
      <c r="AB396" s="49"/>
      <c r="AC396" s="49"/>
      <c r="AD396" s="49"/>
      <c r="AE396" s="48"/>
      <c r="AF396" s="66"/>
      <c r="AG396" s="49"/>
      <c r="AH396" s="49"/>
      <c r="AI396" s="126"/>
      <c r="AJ396" s="408"/>
      <c r="AK396" s="408"/>
    </row>
    <row r="397" spans="1:40" x14ac:dyDescent="0.2">
      <c r="A397" s="48"/>
      <c r="B397" s="48"/>
      <c r="C397" s="51"/>
      <c r="D397" s="51"/>
      <c r="E397" s="48"/>
      <c r="F397" s="48"/>
      <c r="G397" s="48"/>
      <c r="H397" s="84"/>
      <c r="I397" s="50"/>
      <c r="J397" s="50"/>
      <c r="K397" s="50"/>
      <c r="L397" s="65"/>
      <c r="M397" s="65"/>
      <c r="N397" s="65"/>
      <c r="O397" s="65"/>
      <c r="P397" s="50"/>
      <c r="Q397" s="65"/>
      <c r="R397" s="65"/>
      <c r="S397" s="65"/>
      <c r="T397" s="65"/>
      <c r="U397" s="65"/>
      <c r="V397" s="50"/>
      <c r="W397" s="49"/>
      <c r="X397" s="49"/>
      <c r="Y397" s="49"/>
      <c r="Z397" s="50"/>
      <c r="AA397" s="50"/>
      <c r="AB397" s="49"/>
      <c r="AC397" s="49"/>
      <c r="AD397" s="49"/>
      <c r="AE397" s="48"/>
      <c r="AF397" s="66"/>
      <c r="AG397" s="49"/>
      <c r="AH397" s="49"/>
      <c r="AI397" s="126"/>
      <c r="AJ397" s="408"/>
      <c r="AK397" s="408"/>
    </row>
    <row r="398" spans="1:40" x14ac:dyDescent="0.2">
      <c r="A398" s="48"/>
      <c r="B398" s="48"/>
      <c r="C398" s="51"/>
      <c r="D398" s="51"/>
      <c r="E398" s="48"/>
      <c r="F398" s="48"/>
      <c r="G398" s="48"/>
      <c r="H398" s="84"/>
      <c r="I398" s="50"/>
      <c r="J398" s="50"/>
      <c r="K398" s="50"/>
      <c r="L398" s="65"/>
      <c r="M398" s="65"/>
      <c r="N398" s="65"/>
      <c r="O398" s="65"/>
      <c r="P398" s="50"/>
      <c r="Q398" s="65"/>
      <c r="R398" s="65"/>
      <c r="S398" s="65"/>
      <c r="T398" s="65"/>
      <c r="U398" s="65"/>
      <c r="V398" s="50"/>
      <c r="W398" s="49"/>
      <c r="X398" s="49"/>
      <c r="Y398" s="49"/>
      <c r="Z398" s="50"/>
      <c r="AA398" s="50"/>
      <c r="AB398" s="49"/>
      <c r="AC398" s="49"/>
      <c r="AD398" s="49"/>
      <c r="AE398" s="48"/>
      <c r="AF398" s="66"/>
      <c r="AG398" s="49"/>
      <c r="AH398" s="49"/>
      <c r="AI398" s="126"/>
      <c r="AJ398" s="408"/>
      <c r="AK398" s="408"/>
    </row>
    <row r="399" spans="1:40" x14ac:dyDescent="0.2">
      <c r="A399" s="48"/>
      <c r="B399" s="48"/>
      <c r="C399" s="51"/>
      <c r="D399" s="51"/>
      <c r="E399" s="48"/>
      <c r="F399" s="48"/>
      <c r="G399" s="48"/>
      <c r="H399" s="84"/>
      <c r="I399" s="50"/>
      <c r="J399" s="50"/>
      <c r="K399" s="50"/>
      <c r="L399" s="65"/>
      <c r="M399" s="65"/>
      <c r="N399" s="65"/>
      <c r="O399" s="65"/>
      <c r="P399" s="50"/>
      <c r="Q399" s="65"/>
      <c r="R399" s="65"/>
      <c r="S399" s="65"/>
      <c r="T399" s="65"/>
      <c r="U399" s="65"/>
      <c r="V399" s="50"/>
      <c r="W399" s="49"/>
      <c r="X399" s="49"/>
      <c r="Y399" s="49"/>
      <c r="Z399" s="50"/>
      <c r="AA399" s="50"/>
      <c r="AB399" s="49"/>
      <c r="AC399" s="49"/>
      <c r="AD399" s="49"/>
      <c r="AE399" s="48"/>
      <c r="AF399" s="66"/>
      <c r="AG399" s="49"/>
      <c r="AH399" s="49"/>
      <c r="AI399" s="126"/>
      <c r="AJ399" s="408"/>
      <c r="AK399" s="408"/>
    </row>
    <row r="400" spans="1:40" x14ac:dyDescent="0.2">
      <c r="A400" s="48"/>
      <c r="B400" s="48"/>
      <c r="C400" s="51"/>
      <c r="D400" s="51"/>
      <c r="E400" s="48"/>
      <c r="F400" s="52" t="s">
        <v>538</v>
      </c>
      <c r="G400" s="52" t="s">
        <v>529</v>
      </c>
      <c r="H400" s="84"/>
      <c r="I400" s="50"/>
      <c r="J400" s="415" t="s">
        <v>801</v>
      </c>
      <c r="K400" s="50"/>
      <c r="L400" s="65"/>
      <c r="M400" s="65"/>
      <c r="N400" s="65"/>
      <c r="O400" s="65"/>
      <c r="P400" s="50"/>
      <c r="Q400" s="65"/>
      <c r="R400" s="65"/>
      <c r="S400" s="65"/>
      <c r="T400" s="65"/>
      <c r="U400" s="65"/>
      <c r="V400" s="50"/>
      <c r="W400" s="49"/>
      <c r="X400" s="49"/>
      <c r="Y400" s="49"/>
      <c r="Z400" s="50"/>
      <c r="AA400" s="50"/>
      <c r="AB400" s="49"/>
      <c r="AC400" s="49"/>
      <c r="AD400" s="49"/>
      <c r="AE400" s="48"/>
      <c r="AF400" s="66"/>
      <c r="AG400" s="49"/>
      <c r="AH400" s="49"/>
      <c r="AI400" s="126"/>
      <c r="AJ400" s="408"/>
      <c r="AK400" s="408"/>
    </row>
    <row r="401" spans="1:37" x14ac:dyDescent="0.2">
      <c r="A401" s="48"/>
      <c r="B401" s="48"/>
      <c r="C401" s="51"/>
      <c r="D401" s="51"/>
      <c r="E401" s="48"/>
      <c r="F401" s="4" t="s">
        <v>14</v>
      </c>
      <c r="G401" s="4" t="s">
        <v>531</v>
      </c>
      <c r="H401" s="84"/>
      <c r="I401" s="50"/>
      <c r="J401" s="84" t="s">
        <v>795</v>
      </c>
      <c r="K401" s="84" t="s">
        <v>796</v>
      </c>
      <c r="L401" s="65"/>
      <c r="M401" s="65"/>
      <c r="N401" s="65"/>
      <c r="O401" s="65"/>
      <c r="P401" s="50"/>
      <c r="Q401" s="65"/>
      <c r="R401" s="65"/>
      <c r="S401" s="65"/>
      <c r="T401" s="65"/>
      <c r="U401" s="65"/>
      <c r="V401" s="50"/>
      <c r="W401" s="49"/>
      <c r="X401" s="49"/>
      <c r="Y401" s="49"/>
      <c r="Z401" s="50"/>
      <c r="AA401" s="50"/>
      <c r="AB401" s="49"/>
      <c r="AC401" s="49"/>
      <c r="AD401" s="49"/>
      <c r="AE401" s="48"/>
      <c r="AF401" s="66"/>
      <c r="AG401" s="49"/>
      <c r="AH401" s="49"/>
      <c r="AI401" s="126"/>
      <c r="AJ401" s="408"/>
      <c r="AK401" s="408"/>
    </row>
    <row r="402" spans="1:37" x14ac:dyDescent="0.2">
      <c r="A402" s="48"/>
      <c r="B402" s="48"/>
      <c r="C402" s="51"/>
      <c r="D402" s="51"/>
      <c r="E402" s="48"/>
      <c r="F402" s="4" t="s">
        <v>80</v>
      </c>
      <c r="G402" s="4" t="s">
        <v>532</v>
      </c>
      <c r="H402" s="84"/>
      <c r="I402" s="50"/>
      <c r="J402" s="84" t="s">
        <v>797</v>
      </c>
      <c r="K402" s="84" t="s">
        <v>798</v>
      </c>
      <c r="L402" s="65"/>
      <c r="M402" s="65"/>
      <c r="N402" s="65"/>
      <c r="O402" s="65"/>
      <c r="P402" s="50"/>
      <c r="Q402" s="65"/>
      <c r="R402" s="65"/>
      <c r="S402" s="65"/>
      <c r="T402" s="65"/>
      <c r="U402" s="65"/>
      <c r="V402" s="50"/>
      <c r="W402" s="49"/>
      <c r="X402" s="49"/>
      <c r="Y402" s="49"/>
      <c r="Z402" s="50"/>
      <c r="AA402" s="50"/>
      <c r="AB402" s="49"/>
      <c r="AC402" s="49"/>
      <c r="AD402" s="49"/>
      <c r="AE402" s="48"/>
      <c r="AF402" s="66"/>
      <c r="AG402" s="49"/>
      <c r="AH402" s="49"/>
      <c r="AI402" s="126"/>
      <c r="AJ402" s="408"/>
      <c r="AK402" s="408"/>
    </row>
    <row r="403" spans="1:37" x14ac:dyDescent="0.2">
      <c r="A403" s="48"/>
      <c r="B403" s="48"/>
      <c r="C403" s="51"/>
      <c r="D403" s="51"/>
      <c r="E403" s="48"/>
      <c r="F403" s="4" t="s">
        <v>39</v>
      </c>
      <c r="G403" s="4" t="s">
        <v>533</v>
      </c>
      <c r="H403" s="84"/>
      <c r="I403" s="50"/>
      <c r="J403" s="50"/>
      <c r="K403" s="50"/>
      <c r="L403" s="65"/>
      <c r="M403" s="65"/>
      <c r="N403" s="65"/>
      <c r="O403" s="65"/>
      <c r="P403" s="50"/>
      <c r="Q403" s="65"/>
      <c r="R403" s="65"/>
      <c r="S403" s="65"/>
      <c r="T403" s="65"/>
      <c r="U403" s="65"/>
      <c r="V403" s="50"/>
      <c r="W403" s="49"/>
      <c r="X403" s="49"/>
      <c r="Y403" s="49"/>
      <c r="Z403" s="50"/>
      <c r="AA403" s="50"/>
      <c r="AB403" s="49"/>
      <c r="AC403" s="49"/>
      <c r="AD403" s="49"/>
      <c r="AE403" s="48"/>
      <c r="AF403" s="66"/>
      <c r="AG403" s="49"/>
      <c r="AH403" s="49"/>
      <c r="AI403" s="126"/>
      <c r="AJ403" s="408"/>
      <c r="AK403" s="408"/>
    </row>
    <row r="404" spans="1:37" x14ac:dyDescent="0.2">
      <c r="F404" s="4" t="s">
        <v>85</v>
      </c>
      <c r="G404" s="4" t="s">
        <v>534</v>
      </c>
    </row>
    <row r="405" spans="1:37" x14ac:dyDescent="0.2">
      <c r="F405" s="4" t="s">
        <v>8</v>
      </c>
      <c r="G405" s="4" t="s">
        <v>535</v>
      </c>
    </row>
    <row r="406" spans="1:37" x14ac:dyDescent="0.2">
      <c r="F406" s="4" t="s">
        <v>75</v>
      </c>
      <c r="G406" s="4" t="s">
        <v>536</v>
      </c>
    </row>
    <row r="407" spans="1:37" x14ac:dyDescent="0.2">
      <c r="F407" s="4" t="s">
        <v>650</v>
      </c>
      <c r="G407" s="4" t="s">
        <v>699</v>
      </c>
    </row>
    <row r="408" spans="1:37" x14ac:dyDescent="0.2">
      <c r="F408" s="4" t="s">
        <v>29</v>
      </c>
      <c r="G408" s="4" t="s">
        <v>793</v>
      </c>
    </row>
    <row r="477" spans="3:35" x14ac:dyDescent="0.2">
      <c r="C477" s="52" t="s">
        <v>511</v>
      </c>
      <c r="D477" s="52"/>
      <c r="AG477" s="6">
        <f>SUBTOTAL(9,AG26:AG476)</f>
        <v>3662.5299999999997</v>
      </c>
      <c r="AH477" s="6">
        <f>SUBTOTAL(9,AH26:AH476)</f>
        <v>3168.8780000000002</v>
      </c>
      <c r="AI477" s="79">
        <f>SUBTOTAL(9,AI26:AI476)</f>
        <v>14200.107999999989</v>
      </c>
    </row>
  </sheetData>
  <sortState ref="A2:AJ392">
    <sortCondition ref="A2:A392"/>
    <sortCondition ref="E2:E392"/>
    <sortCondition ref="B2:B392"/>
  </sortState>
  <pageMargins left="0.31496062992125984" right="0.31496062992125984" top="0.35433070866141736" bottom="0.35433070866141736" header="0.31496062992125984" footer="0.31496062992125984"/>
  <pageSetup paperSize="9" scale="37" fitToHeight="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7"/>
  <sheetViews>
    <sheetView zoomScale="85" zoomScaleNormal="85" workbookViewId="0">
      <pane ySplit="1" topLeftCell="A2" activePane="bottomLeft" state="frozen"/>
      <selection pane="bottomLeft"/>
    </sheetView>
  </sheetViews>
  <sheetFormatPr defaultColWidth="11.42578125" defaultRowHeight="12.75" outlineLevelRow="2" x14ac:dyDescent="0.2"/>
  <cols>
    <col min="1" max="1" width="5.5703125" style="4" customWidth="1"/>
    <col min="2" max="2" width="3.7109375" style="4" customWidth="1"/>
    <col min="3" max="3" width="5.28515625" style="4" customWidth="1"/>
    <col min="4" max="4" width="8.7109375" style="4" customWidth="1"/>
    <col min="5" max="5" width="6.7109375" style="4" customWidth="1"/>
    <col min="6" max="6" width="41.7109375" style="4" customWidth="1"/>
    <col min="7" max="7" width="6.5703125" style="46" customWidth="1"/>
    <col min="8" max="8" width="5.7109375" style="4" customWidth="1"/>
    <col min="9" max="9" width="8.28515625" style="61" customWidth="1"/>
    <col min="10" max="10" width="8.7109375" style="61" customWidth="1"/>
    <col min="11" max="11" width="8.7109375" style="61" hidden="1" customWidth="1"/>
    <col min="12" max="12" width="8.7109375" style="61" customWidth="1"/>
    <col min="13" max="13" width="9" style="5" hidden="1" customWidth="1"/>
    <col min="14" max="15" width="9" style="61" hidden="1" customWidth="1"/>
    <col min="16" max="16" width="6.7109375" style="5" customWidth="1"/>
    <col min="17" max="17" width="6.7109375" style="6" customWidth="1"/>
    <col min="18" max="18" width="6.7109375" style="6" hidden="1" customWidth="1"/>
    <col min="19" max="19" width="6.7109375" style="6" customWidth="1"/>
    <col min="20" max="20" width="6.7109375" style="5" hidden="1" customWidth="1"/>
    <col min="21" max="21" width="6.7109375" style="5" customWidth="1"/>
    <col min="22" max="22" width="6.7109375" style="6" customWidth="1"/>
    <col min="23" max="23" width="6.7109375" style="6" hidden="1" customWidth="1"/>
    <col min="24" max="24" width="6.7109375" style="6" customWidth="1"/>
    <col min="25" max="25" width="5" style="4" customWidth="1"/>
    <col min="26" max="26" width="8.7109375" style="7" customWidth="1"/>
    <col min="27" max="28" width="8.7109375" style="6" customWidth="1"/>
    <col min="29" max="29" width="10.42578125" style="79" customWidth="1"/>
    <col min="30" max="30" width="23.85546875" style="95" customWidth="1"/>
    <col min="31" max="31" width="10.5703125" style="95" customWidth="1"/>
    <col min="32" max="32" width="10" style="142" customWidth="1"/>
    <col min="33" max="33" width="11.140625" customWidth="1"/>
  </cols>
  <sheetData>
    <row r="1" spans="1:34" ht="80.099999999999994" customHeight="1" x14ac:dyDescent="0.2">
      <c r="A1" s="44" t="s">
        <v>514</v>
      </c>
      <c r="B1" s="45" t="s">
        <v>0</v>
      </c>
      <c r="C1" s="45" t="s">
        <v>515</v>
      </c>
      <c r="D1" s="45" t="s">
        <v>516</v>
      </c>
      <c r="E1" s="45" t="s">
        <v>517</v>
      </c>
      <c r="F1" s="45" t="s">
        <v>611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118" t="s">
        <v>561</v>
      </c>
      <c r="AA1" s="43" t="s">
        <v>524</v>
      </c>
      <c r="AB1" s="36" t="s">
        <v>525</v>
      </c>
      <c r="AC1" s="73" t="s">
        <v>526</v>
      </c>
    </row>
    <row r="2" spans="1:34" ht="15.75" customHeight="1" outlineLevel="2" x14ac:dyDescent="0.25">
      <c r="A2" s="17" t="s">
        <v>7</v>
      </c>
      <c r="B2" s="18" t="s">
        <v>8</v>
      </c>
      <c r="C2" s="18" t="s">
        <v>13</v>
      </c>
      <c r="D2" s="18" t="s">
        <v>9</v>
      </c>
      <c r="E2" s="18" t="s">
        <v>10</v>
      </c>
      <c r="F2" s="18" t="s">
        <v>11</v>
      </c>
      <c r="G2" s="83">
        <v>24</v>
      </c>
      <c r="H2" s="18" t="s">
        <v>12</v>
      </c>
      <c r="I2" s="55">
        <v>1</v>
      </c>
      <c r="J2" s="55">
        <f>$AE$2</f>
        <v>0.5</v>
      </c>
      <c r="K2" s="55">
        <v>0</v>
      </c>
      <c r="L2" s="56">
        <v>0</v>
      </c>
      <c r="M2" s="26">
        <v>0</v>
      </c>
      <c r="N2" s="72">
        <f t="shared" ref="N2:N10" si="0">J2*10/3/G2</f>
        <v>6.9444444444444448E-2</v>
      </c>
      <c r="O2" s="89">
        <f t="shared" ref="O2:O10" si="1">L2*10/3/G2</f>
        <v>0</v>
      </c>
      <c r="P2" s="21">
        <v>1</v>
      </c>
      <c r="Q2" s="19">
        <f>P2</f>
        <v>1</v>
      </c>
      <c r="R2" s="19">
        <v>0</v>
      </c>
      <c r="S2" s="22">
        <v>0</v>
      </c>
      <c r="T2" s="26">
        <v>0</v>
      </c>
      <c r="U2" s="23">
        <v>5</v>
      </c>
      <c r="V2" s="11">
        <f>U2</f>
        <v>5</v>
      </c>
      <c r="W2" s="11">
        <v>0</v>
      </c>
      <c r="X2" s="12">
        <v>0</v>
      </c>
      <c r="Y2" s="29">
        <v>0</v>
      </c>
      <c r="Z2" s="62">
        <f t="shared" ref="Z2:Z10" si="2">J2*(Q2+V2)+L2*(S2+X2)</f>
        <v>3</v>
      </c>
      <c r="AA2" s="33">
        <f t="shared" ref="AA2:AA10" si="3">J2*Q2+L2*S2</f>
        <v>0.5</v>
      </c>
      <c r="AB2" s="22">
        <f t="shared" ref="AB2:AB10" si="4">J2*V2+L2*X2</f>
        <v>2.5</v>
      </c>
      <c r="AC2" s="74">
        <f t="shared" ref="AC2:AC10" si="5">Z2</f>
        <v>3</v>
      </c>
      <c r="AD2" s="94" t="s">
        <v>565</v>
      </c>
      <c r="AE2" s="135">
        <v>0.5</v>
      </c>
    </row>
    <row r="3" spans="1:34" ht="15.75" customHeight="1" outlineLevel="2" x14ac:dyDescent="0.25">
      <c r="A3" s="9" t="s">
        <v>7</v>
      </c>
      <c r="B3" s="10" t="s">
        <v>14</v>
      </c>
      <c r="C3" s="10" t="s">
        <v>19</v>
      </c>
      <c r="D3" s="10" t="s">
        <v>15</v>
      </c>
      <c r="E3" s="10" t="s">
        <v>16</v>
      </c>
      <c r="F3" s="10" t="s">
        <v>17</v>
      </c>
      <c r="G3" s="67">
        <v>6</v>
      </c>
      <c r="H3" s="10" t="s">
        <v>18</v>
      </c>
      <c r="I3" s="57">
        <v>1</v>
      </c>
      <c r="J3" s="57">
        <v>13.5</v>
      </c>
      <c r="K3" s="57">
        <v>0</v>
      </c>
      <c r="L3" s="58">
        <v>4.5</v>
      </c>
      <c r="M3" s="27">
        <v>0</v>
      </c>
      <c r="N3" s="90">
        <f t="shared" si="0"/>
        <v>7.5</v>
      </c>
      <c r="O3" s="91">
        <f t="shared" si="1"/>
        <v>2.5</v>
      </c>
      <c r="P3" s="23">
        <v>0</v>
      </c>
      <c r="Q3" s="11">
        <v>0</v>
      </c>
      <c r="R3" s="11">
        <v>0</v>
      </c>
      <c r="S3" s="12">
        <v>0</v>
      </c>
      <c r="T3" s="27">
        <v>0</v>
      </c>
      <c r="U3" s="23">
        <v>100</v>
      </c>
      <c r="V3" s="11">
        <v>2</v>
      </c>
      <c r="W3" s="11">
        <v>0</v>
      </c>
      <c r="X3" s="12">
        <v>5</v>
      </c>
      <c r="Y3" s="30">
        <v>0</v>
      </c>
      <c r="Z3" s="63">
        <f t="shared" si="2"/>
        <v>49.5</v>
      </c>
      <c r="AA3" s="34">
        <f t="shared" si="3"/>
        <v>0</v>
      </c>
      <c r="AB3" s="12">
        <f t="shared" si="4"/>
        <v>49.5</v>
      </c>
      <c r="AC3" s="75">
        <f t="shared" si="5"/>
        <v>49.5</v>
      </c>
      <c r="AD3" s="92" t="s">
        <v>566</v>
      </c>
      <c r="AE3" s="135">
        <v>0.04</v>
      </c>
    </row>
    <row r="4" spans="1:34" ht="15.75" customHeight="1" outlineLevel="2" x14ac:dyDescent="0.25">
      <c r="A4" s="9" t="s">
        <v>7</v>
      </c>
      <c r="B4" s="10" t="s">
        <v>14</v>
      </c>
      <c r="C4" s="10" t="s">
        <v>23</v>
      </c>
      <c r="D4" s="10" t="s">
        <v>20</v>
      </c>
      <c r="E4" s="10" t="s">
        <v>21</v>
      </c>
      <c r="F4" s="10" t="s">
        <v>22</v>
      </c>
      <c r="G4" s="67">
        <v>6</v>
      </c>
      <c r="H4" s="10" t="s">
        <v>18</v>
      </c>
      <c r="I4" s="57">
        <v>1</v>
      </c>
      <c r="J4" s="57">
        <v>9</v>
      </c>
      <c r="K4" s="57">
        <v>0</v>
      </c>
      <c r="L4" s="58">
        <v>9</v>
      </c>
      <c r="M4" s="27">
        <v>0</v>
      </c>
      <c r="N4" s="90">
        <f t="shared" si="0"/>
        <v>5</v>
      </c>
      <c r="O4" s="91">
        <f t="shared" si="1"/>
        <v>5</v>
      </c>
      <c r="P4" s="23">
        <v>120</v>
      </c>
      <c r="Q4" s="11">
        <v>2</v>
      </c>
      <c r="R4" s="11">
        <v>0</v>
      </c>
      <c r="S4" s="12">
        <v>6</v>
      </c>
      <c r="T4" s="27">
        <v>0</v>
      </c>
      <c r="U4" s="23">
        <v>0</v>
      </c>
      <c r="V4" s="11">
        <v>0</v>
      </c>
      <c r="W4" s="11">
        <v>0</v>
      </c>
      <c r="X4" s="12">
        <v>0</v>
      </c>
      <c r="Y4" s="30">
        <v>0</v>
      </c>
      <c r="Z4" s="63">
        <f t="shared" si="2"/>
        <v>72</v>
      </c>
      <c r="AA4" s="34">
        <f t="shared" si="3"/>
        <v>72</v>
      </c>
      <c r="AB4" s="12">
        <f t="shared" si="4"/>
        <v>0</v>
      </c>
      <c r="AC4" s="75">
        <f t="shared" si="5"/>
        <v>72</v>
      </c>
      <c r="AD4" s="92" t="s">
        <v>567</v>
      </c>
      <c r="AE4" s="135">
        <v>4</v>
      </c>
    </row>
    <row r="5" spans="1:34" ht="12.75" customHeight="1" outlineLevel="2" x14ac:dyDescent="0.2">
      <c r="A5" s="9" t="s">
        <v>7</v>
      </c>
      <c r="B5" s="10" t="s">
        <v>14</v>
      </c>
      <c r="C5" s="10" t="s">
        <v>27</v>
      </c>
      <c r="D5" s="10" t="s">
        <v>24</v>
      </c>
      <c r="E5" s="10" t="s">
        <v>25</v>
      </c>
      <c r="F5" s="10" t="s">
        <v>26</v>
      </c>
      <c r="G5" s="67">
        <v>6</v>
      </c>
      <c r="H5" s="10" t="s">
        <v>18</v>
      </c>
      <c r="I5" s="57">
        <v>1</v>
      </c>
      <c r="J5" s="57">
        <v>9</v>
      </c>
      <c r="K5" s="57">
        <v>0</v>
      </c>
      <c r="L5" s="58">
        <v>9</v>
      </c>
      <c r="M5" s="27">
        <v>0</v>
      </c>
      <c r="N5" s="90">
        <f t="shared" si="0"/>
        <v>5</v>
      </c>
      <c r="O5" s="91">
        <f t="shared" si="1"/>
        <v>5</v>
      </c>
      <c r="P5" s="23">
        <v>120</v>
      </c>
      <c r="Q5" s="11">
        <v>2</v>
      </c>
      <c r="R5" s="11">
        <v>0</v>
      </c>
      <c r="S5" s="12">
        <v>6</v>
      </c>
      <c r="T5" s="27">
        <v>0</v>
      </c>
      <c r="U5" s="23">
        <v>0</v>
      </c>
      <c r="V5" s="11">
        <v>0</v>
      </c>
      <c r="W5" s="11">
        <v>0</v>
      </c>
      <c r="X5" s="12">
        <v>0</v>
      </c>
      <c r="Y5" s="30">
        <v>0</v>
      </c>
      <c r="Z5" s="63">
        <f t="shared" si="2"/>
        <v>72</v>
      </c>
      <c r="AA5" s="34">
        <f t="shared" si="3"/>
        <v>72</v>
      </c>
      <c r="AB5" s="12">
        <f t="shared" si="4"/>
        <v>0</v>
      </c>
      <c r="AC5" s="75">
        <f t="shared" si="5"/>
        <v>72</v>
      </c>
      <c r="AD5" s="61" t="s">
        <v>569</v>
      </c>
      <c r="AE5" s="69">
        <f>(AE4-3)*4.5</f>
        <v>4.5</v>
      </c>
    </row>
    <row r="6" spans="1:34" ht="12.75" customHeight="1" outlineLevel="2" x14ac:dyDescent="0.2">
      <c r="A6" s="9" t="s">
        <v>7</v>
      </c>
      <c r="B6" s="10" t="s">
        <v>14</v>
      </c>
      <c r="C6" s="10" t="s">
        <v>13</v>
      </c>
      <c r="D6" s="10" t="s">
        <v>28</v>
      </c>
      <c r="E6" s="10" t="s">
        <v>10</v>
      </c>
      <c r="F6" s="10" t="s">
        <v>11</v>
      </c>
      <c r="G6" s="67">
        <v>24</v>
      </c>
      <c r="H6" s="10" t="s">
        <v>12</v>
      </c>
      <c r="I6" s="57">
        <v>1</v>
      </c>
      <c r="J6" s="57">
        <f>$AE$2</f>
        <v>0.5</v>
      </c>
      <c r="K6" s="57">
        <v>0</v>
      </c>
      <c r="L6" s="58">
        <v>0</v>
      </c>
      <c r="M6" s="27">
        <v>0</v>
      </c>
      <c r="N6" s="90">
        <f t="shared" si="0"/>
        <v>6.9444444444444448E-2</v>
      </c>
      <c r="O6" s="91">
        <f t="shared" si="1"/>
        <v>0</v>
      </c>
      <c r="P6" s="23">
        <v>1</v>
      </c>
      <c r="Q6" s="11">
        <f>P6</f>
        <v>1</v>
      </c>
      <c r="R6" s="11">
        <v>0</v>
      </c>
      <c r="S6" s="12">
        <v>0</v>
      </c>
      <c r="T6" s="27">
        <v>0</v>
      </c>
      <c r="U6" s="23">
        <v>10</v>
      </c>
      <c r="V6" s="11">
        <f>U6</f>
        <v>10</v>
      </c>
      <c r="W6" s="11">
        <v>0</v>
      </c>
      <c r="X6" s="12">
        <v>0</v>
      </c>
      <c r="Y6" s="30">
        <v>0</v>
      </c>
      <c r="Z6" s="63">
        <f t="shared" si="2"/>
        <v>5.5</v>
      </c>
      <c r="AA6" s="34">
        <f t="shared" si="3"/>
        <v>0.5</v>
      </c>
      <c r="AB6" s="12">
        <f t="shared" si="4"/>
        <v>5</v>
      </c>
      <c r="AC6" s="75">
        <f t="shared" si="5"/>
        <v>5.5</v>
      </c>
    </row>
    <row r="7" spans="1:34" ht="12.75" customHeight="1" outlineLevel="2" x14ac:dyDescent="0.2">
      <c r="A7" s="9" t="s">
        <v>7</v>
      </c>
      <c r="B7" s="10" t="s">
        <v>29</v>
      </c>
      <c r="C7" s="10" t="s">
        <v>13</v>
      </c>
      <c r="D7" s="10" t="s">
        <v>30</v>
      </c>
      <c r="E7" s="10" t="s">
        <v>31</v>
      </c>
      <c r="F7" s="10" t="s">
        <v>32</v>
      </c>
      <c r="G7" s="67">
        <v>6</v>
      </c>
      <c r="H7" s="10" t="s">
        <v>33</v>
      </c>
      <c r="I7" s="57">
        <v>0.32300000000000001</v>
      </c>
      <c r="J7" s="57">
        <f>34*I7</f>
        <v>10.982000000000001</v>
      </c>
      <c r="K7" s="57">
        <v>0</v>
      </c>
      <c r="L7" s="58">
        <v>0</v>
      </c>
      <c r="M7" s="27">
        <v>0</v>
      </c>
      <c r="N7" s="90">
        <f t="shared" si="0"/>
        <v>6.1011111111111118</v>
      </c>
      <c r="O7" s="91">
        <f t="shared" si="1"/>
        <v>0</v>
      </c>
      <c r="P7" s="23">
        <v>0</v>
      </c>
      <c r="Q7" s="11">
        <v>0</v>
      </c>
      <c r="R7" s="11">
        <v>0</v>
      </c>
      <c r="S7" s="12">
        <v>0</v>
      </c>
      <c r="T7" s="27">
        <v>0</v>
      </c>
      <c r="U7" s="23">
        <v>30</v>
      </c>
      <c r="V7" s="11">
        <v>1</v>
      </c>
      <c r="W7" s="11">
        <v>0</v>
      </c>
      <c r="X7" s="12">
        <v>0</v>
      </c>
      <c r="Y7" s="30">
        <v>0</v>
      </c>
      <c r="Z7" s="63">
        <f t="shared" si="2"/>
        <v>10.982000000000001</v>
      </c>
      <c r="AA7" s="34">
        <f t="shared" si="3"/>
        <v>0</v>
      </c>
      <c r="AB7" s="12">
        <f t="shared" si="4"/>
        <v>10.982000000000001</v>
      </c>
      <c r="AC7" s="75">
        <f t="shared" si="5"/>
        <v>10.982000000000001</v>
      </c>
    </row>
    <row r="8" spans="1:34" ht="12.75" customHeight="1" outlineLevel="2" x14ac:dyDescent="0.2">
      <c r="A8" s="103" t="s">
        <v>7</v>
      </c>
      <c r="B8" s="10" t="s">
        <v>29</v>
      </c>
      <c r="C8" s="10" t="s">
        <v>13</v>
      </c>
      <c r="D8" s="10" t="s">
        <v>30</v>
      </c>
      <c r="E8" s="10" t="s">
        <v>31</v>
      </c>
      <c r="F8" s="10" t="s">
        <v>32</v>
      </c>
      <c r="G8" s="67">
        <v>6</v>
      </c>
      <c r="H8" s="10" t="s">
        <v>33</v>
      </c>
      <c r="I8" s="57">
        <v>0.125</v>
      </c>
      <c r="J8" s="57">
        <v>0</v>
      </c>
      <c r="K8" s="57"/>
      <c r="L8" s="58">
        <v>4</v>
      </c>
      <c r="M8" s="27"/>
      <c r="N8" s="90">
        <f t="shared" si="0"/>
        <v>0</v>
      </c>
      <c r="O8" s="91">
        <f t="shared" si="1"/>
        <v>2.2222222222222223</v>
      </c>
      <c r="P8" s="23">
        <v>0</v>
      </c>
      <c r="Q8" s="11">
        <v>0</v>
      </c>
      <c r="R8" s="11">
        <v>0</v>
      </c>
      <c r="S8" s="12">
        <v>0</v>
      </c>
      <c r="T8" s="27"/>
      <c r="U8" s="23">
        <v>30</v>
      </c>
      <c r="V8" s="11">
        <v>0</v>
      </c>
      <c r="W8" s="11"/>
      <c r="X8" s="12">
        <v>1</v>
      </c>
      <c r="Y8" s="30">
        <v>0</v>
      </c>
      <c r="Z8" s="63">
        <f t="shared" si="2"/>
        <v>4</v>
      </c>
      <c r="AA8" s="34">
        <f t="shared" si="3"/>
        <v>0</v>
      </c>
      <c r="AB8" s="12">
        <f t="shared" si="4"/>
        <v>4</v>
      </c>
      <c r="AC8" s="75">
        <f t="shared" si="5"/>
        <v>4</v>
      </c>
    </row>
    <row r="9" spans="1:34" ht="12.75" customHeight="1" outlineLevel="2" x14ac:dyDescent="0.25">
      <c r="A9" s="103" t="s">
        <v>7</v>
      </c>
      <c r="B9" s="10" t="s">
        <v>179</v>
      </c>
      <c r="C9" s="10" t="s">
        <v>13</v>
      </c>
      <c r="D9" s="10" t="s">
        <v>277</v>
      </c>
      <c r="E9" s="10" t="s">
        <v>10</v>
      </c>
      <c r="F9" s="10" t="s">
        <v>11</v>
      </c>
      <c r="G9" s="67">
        <v>24</v>
      </c>
      <c r="H9" s="10" t="s">
        <v>12</v>
      </c>
      <c r="I9" s="57">
        <v>1</v>
      </c>
      <c r="J9" s="57">
        <f>$AE$2</f>
        <v>0.5</v>
      </c>
      <c r="K9" s="57">
        <v>0</v>
      </c>
      <c r="L9" s="58">
        <v>0</v>
      </c>
      <c r="M9" s="27">
        <v>0</v>
      </c>
      <c r="N9" s="90">
        <f t="shared" si="0"/>
        <v>6.9444444444444448E-2</v>
      </c>
      <c r="O9" s="91">
        <f t="shared" si="1"/>
        <v>0</v>
      </c>
      <c r="P9" s="23">
        <v>0</v>
      </c>
      <c r="Q9" s="11">
        <f>P9</f>
        <v>0</v>
      </c>
      <c r="R9" s="11">
        <v>0</v>
      </c>
      <c r="S9" s="12">
        <v>0</v>
      </c>
      <c r="T9" s="27">
        <v>0</v>
      </c>
      <c r="U9" s="23">
        <v>4</v>
      </c>
      <c r="V9" s="11">
        <f>U9</f>
        <v>4</v>
      </c>
      <c r="W9" s="11">
        <v>0</v>
      </c>
      <c r="X9" s="12">
        <v>0</v>
      </c>
      <c r="Y9" s="30">
        <v>0</v>
      </c>
      <c r="Z9" s="63">
        <f t="shared" si="2"/>
        <v>2</v>
      </c>
      <c r="AA9" s="34">
        <f t="shared" si="3"/>
        <v>0</v>
      </c>
      <c r="AB9" s="12">
        <f t="shared" si="4"/>
        <v>2</v>
      </c>
      <c r="AC9" s="75">
        <f t="shared" si="5"/>
        <v>2</v>
      </c>
      <c r="AD9" s="92" t="s">
        <v>564</v>
      </c>
      <c r="AE9" s="136">
        <f>AC385</f>
        <v>7324.3400000000011</v>
      </c>
      <c r="AF9" s="143"/>
      <c r="AH9" s="47"/>
    </row>
    <row r="10" spans="1:34" ht="12.75" customHeight="1" outlineLevel="2" x14ac:dyDescent="0.2">
      <c r="A10" s="9" t="s">
        <v>7</v>
      </c>
      <c r="B10" s="10" t="s">
        <v>14</v>
      </c>
      <c r="C10" s="10" t="s">
        <v>13</v>
      </c>
      <c r="D10" s="98" t="s">
        <v>34</v>
      </c>
      <c r="E10" s="10" t="s">
        <v>35</v>
      </c>
      <c r="F10" s="10" t="s">
        <v>36</v>
      </c>
      <c r="G10" s="67">
        <v>12</v>
      </c>
      <c r="H10" s="10" t="s">
        <v>37</v>
      </c>
      <c r="I10" s="57">
        <v>1</v>
      </c>
      <c r="J10" s="57">
        <f>$AE$3</f>
        <v>0.04</v>
      </c>
      <c r="K10" s="57">
        <v>0</v>
      </c>
      <c r="L10" s="58">
        <v>0</v>
      </c>
      <c r="M10" s="27">
        <v>0</v>
      </c>
      <c r="N10" s="90">
        <f t="shared" si="0"/>
        <v>1.1111111111111112E-2</v>
      </c>
      <c r="O10" s="91">
        <f t="shared" si="1"/>
        <v>0</v>
      </c>
      <c r="P10" s="23">
        <v>0</v>
      </c>
      <c r="Q10" s="11">
        <v>0</v>
      </c>
      <c r="R10" s="11">
        <v>0</v>
      </c>
      <c r="S10" s="12">
        <v>0</v>
      </c>
      <c r="T10" s="27">
        <v>0</v>
      </c>
      <c r="U10" s="23">
        <v>4</v>
      </c>
      <c r="V10" s="11">
        <v>4</v>
      </c>
      <c r="W10" s="11">
        <v>0</v>
      </c>
      <c r="X10" s="12">
        <v>0</v>
      </c>
      <c r="Y10" s="30">
        <v>0</v>
      </c>
      <c r="Z10" s="63">
        <f t="shared" si="2"/>
        <v>0.16</v>
      </c>
      <c r="AA10" s="34">
        <f t="shared" si="3"/>
        <v>0</v>
      </c>
      <c r="AB10" s="12">
        <f t="shared" si="4"/>
        <v>0.16</v>
      </c>
      <c r="AC10" s="75">
        <f t="shared" si="5"/>
        <v>0.16</v>
      </c>
      <c r="AE10" s="69"/>
    </row>
    <row r="11" spans="1:34" ht="12.75" customHeight="1" outlineLevel="1" x14ac:dyDescent="0.2">
      <c r="A11" s="120" t="s">
        <v>588</v>
      </c>
      <c r="B11" s="10"/>
      <c r="C11" s="10"/>
      <c r="D11" s="98"/>
      <c r="E11" s="10"/>
      <c r="F11" s="10"/>
      <c r="G11" s="67"/>
      <c r="H11" s="10"/>
      <c r="I11" s="57"/>
      <c r="J11" s="57"/>
      <c r="K11" s="57"/>
      <c r="L11" s="58"/>
      <c r="M11" s="27"/>
      <c r="N11" s="90"/>
      <c r="O11" s="91"/>
      <c r="P11" s="23"/>
      <c r="Q11" s="11"/>
      <c r="R11" s="11"/>
      <c r="S11" s="12"/>
      <c r="T11" s="27"/>
      <c r="U11" s="23"/>
      <c r="V11" s="11"/>
      <c r="W11" s="11"/>
      <c r="X11" s="12"/>
      <c r="Y11" s="30"/>
      <c r="Z11" s="63"/>
      <c r="AA11" s="34"/>
      <c r="AB11" s="12"/>
      <c r="AC11" s="75">
        <f>SUBTOTAL(9,AC2:AC10)</f>
        <v>219.142</v>
      </c>
      <c r="AE11" s="69"/>
    </row>
    <row r="12" spans="1:34" ht="12.75" customHeight="1" outlineLevel="2" x14ac:dyDescent="0.2">
      <c r="A12" s="9" t="s">
        <v>38</v>
      </c>
      <c r="B12" s="10" t="s">
        <v>29</v>
      </c>
      <c r="C12" s="10" t="s">
        <v>13</v>
      </c>
      <c r="D12" s="10" t="s">
        <v>30</v>
      </c>
      <c r="E12" s="10" t="s">
        <v>31</v>
      </c>
      <c r="F12" s="10" t="s">
        <v>32</v>
      </c>
      <c r="G12" s="67">
        <v>6</v>
      </c>
      <c r="H12" s="10" t="s">
        <v>33</v>
      </c>
      <c r="I12" s="57">
        <v>6.25E-2</v>
      </c>
      <c r="J12" s="57">
        <v>0</v>
      </c>
      <c r="K12" s="57"/>
      <c r="L12" s="58">
        <v>1</v>
      </c>
      <c r="M12" s="27"/>
      <c r="N12" s="90">
        <f t="shared" ref="N12:N25" si="6">J12*10/3/G12</f>
        <v>0</v>
      </c>
      <c r="O12" s="91">
        <f t="shared" ref="O12:O25" si="7">L12*10/3/G12</f>
        <v>0.55555555555555558</v>
      </c>
      <c r="P12" s="23">
        <v>0</v>
      </c>
      <c r="Q12" s="11">
        <v>0</v>
      </c>
      <c r="R12" s="11">
        <v>0</v>
      </c>
      <c r="S12" s="12">
        <v>0</v>
      </c>
      <c r="T12" s="27"/>
      <c r="U12" s="23">
        <v>30</v>
      </c>
      <c r="V12" s="11">
        <v>0</v>
      </c>
      <c r="W12" s="11"/>
      <c r="X12" s="12">
        <v>1</v>
      </c>
      <c r="Y12" s="30">
        <v>0</v>
      </c>
      <c r="Z12" s="63">
        <f t="shared" ref="Z12:Z25" si="8">J12*(Q12+V12)+L12*(S12+X12)</f>
        <v>1</v>
      </c>
      <c r="AA12" s="34">
        <f t="shared" ref="AA12:AA25" si="9">J12*Q12+L12*S12</f>
        <v>0</v>
      </c>
      <c r="AB12" s="12">
        <f t="shared" ref="AB12:AB25" si="10">J12*V12+L12*X12</f>
        <v>1</v>
      </c>
      <c r="AC12" s="75">
        <f t="shared" ref="AC12:AC25" si="11">Z12</f>
        <v>1</v>
      </c>
      <c r="AD12" s="95" t="s">
        <v>574</v>
      </c>
      <c r="AE12" s="69">
        <v>7325</v>
      </c>
    </row>
    <row r="13" spans="1:34" ht="12.75" customHeight="1" outlineLevel="2" x14ac:dyDescent="0.25">
      <c r="A13" s="9" t="s">
        <v>38</v>
      </c>
      <c r="B13" s="10" t="s">
        <v>39</v>
      </c>
      <c r="C13" s="10" t="s">
        <v>43</v>
      </c>
      <c r="D13" s="10" t="s">
        <v>40</v>
      </c>
      <c r="E13" s="10" t="s">
        <v>41</v>
      </c>
      <c r="F13" s="10" t="s">
        <v>42</v>
      </c>
      <c r="G13" s="67">
        <v>6</v>
      </c>
      <c r="H13" s="10" t="s">
        <v>18</v>
      </c>
      <c r="I13" s="57">
        <v>1</v>
      </c>
      <c r="J13" s="57">
        <v>18</v>
      </c>
      <c r="K13" s="57">
        <v>0</v>
      </c>
      <c r="L13" s="58">
        <v>0</v>
      </c>
      <c r="M13" s="27">
        <v>0</v>
      </c>
      <c r="N13" s="90">
        <f t="shared" si="6"/>
        <v>10</v>
      </c>
      <c r="O13" s="91">
        <f t="shared" si="7"/>
        <v>0</v>
      </c>
      <c r="P13" s="23">
        <v>0</v>
      </c>
      <c r="Q13" s="11">
        <v>0</v>
      </c>
      <c r="R13" s="11">
        <v>0</v>
      </c>
      <c r="S13" s="12">
        <v>0</v>
      </c>
      <c r="T13" s="27">
        <v>0</v>
      </c>
      <c r="U13" s="23">
        <v>30</v>
      </c>
      <c r="V13" s="11">
        <v>1</v>
      </c>
      <c r="W13" s="11">
        <v>0</v>
      </c>
      <c r="X13" s="12">
        <v>2</v>
      </c>
      <c r="Y13" s="30">
        <v>0</v>
      </c>
      <c r="Z13" s="63">
        <f t="shared" si="8"/>
        <v>18</v>
      </c>
      <c r="AA13" s="34">
        <f t="shared" si="9"/>
        <v>0</v>
      </c>
      <c r="AB13" s="12">
        <f t="shared" si="10"/>
        <v>18</v>
      </c>
      <c r="AC13" s="75">
        <f t="shared" si="11"/>
        <v>18</v>
      </c>
      <c r="AD13" s="95" t="s">
        <v>573</v>
      </c>
      <c r="AE13" s="135">
        <f>AE9-AE12</f>
        <v>-0.65999999999894499</v>
      </c>
      <c r="AF13" s="144"/>
    </row>
    <row r="14" spans="1:34" ht="12.75" customHeight="1" outlineLevel="2" x14ac:dyDescent="0.2">
      <c r="A14" s="9" t="s">
        <v>38</v>
      </c>
      <c r="B14" s="10" t="s">
        <v>39</v>
      </c>
      <c r="C14" s="10" t="s">
        <v>48</v>
      </c>
      <c r="D14" s="10" t="s">
        <v>44</v>
      </c>
      <c r="E14" s="10" t="s">
        <v>45</v>
      </c>
      <c r="F14" s="10" t="s">
        <v>46</v>
      </c>
      <c r="G14" s="67">
        <v>7.5</v>
      </c>
      <c r="H14" s="10" t="s">
        <v>47</v>
      </c>
      <c r="I14" s="57">
        <v>1</v>
      </c>
      <c r="J14" s="57">
        <v>13.5</v>
      </c>
      <c r="K14" s="57">
        <v>0</v>
      </c>
      <c r="L14" s="58">
        <v>9</v>
      </c>
      <c r="M14" s="27">
        <v>0</v>
      </c>
      <c r="N14" s="90">
        <f t="shared" si="6"/>
        <v>6</v>
      </c>
      <c r="O14" s="91">
        <f t="shared" si="7"/>
        <v>4</v>
      </c>
      <c r="P14" s="23">
        <v>60</v>
      </c>
      <c r="Q14" s="11">
        <v>1</v>
      </c>
      <c r="R14" s="11">
        <v>0</v>
      </c>
      <c r="S14" s="12">
        <v>3</v>
      </c>
      <c r="T14" s="27">
        <v>0</v>
      </c>
      <c r="U14" s="23">
        <v>30</v>
      </c>
      <c r="V14" s="11">
        <v>1</v>
      </c>
      <c r="W14" s="11">
        <v>0</v>
      </c>
      <c r="X14" s="12">
        <v>1</v>
      </c>
      <c r="Y14" s="30">
        <v>0</v>
      </c>
      <c r="Z14" s="63">
        <f t="shared" si="8"/>
        <v>63</v>
      </c>
      <c r="AA14" s="34">
        <f t="shared" si="9"/>
        <v>40.5</v>
      </c>
      <c r="AB14" s="12">
        <f t="shared" si="10"/>
        <v>22.5</v>
      </c>
      <c r="AC14" s="75">
        <f t="shared" si="11"/>
        <v>63</v>
      </c>
    </row>
    <row r="15" spans="1:34" outlineLevel="2" x14ac:dyDescent="0.2">
      <c r="A15" s="9" t="s">
        <v>38</v>
      </c>
      <c r="B15" s="10" t="s">
        <v>39</v>
      </c>
      <c r="C15" s="10" t="s">
        <v>19</v>
      </c>
      <c r="D15" s="10" t="s">
        <v>49</v>
      </c>
      <c r="E15" s="10" t="s">
        <v>50</v>
      </c>
      <c r="F15" s="10" t="s">
        <v>51</v>
      </c>
      <c r="G15" s="67">
        <v>7.5</v>
      </c>
      <c r="H15" s="10" t="s">
        <v>18</v>
      </c>
      <c r="I15" s="57">
        <v>1</v>
      </c>
      <c r="J15" s="57">
        <v>13.5</v>
      </c>
      <c r="K15" s="57">
        <v>0</v>
      </c>
      <c r="L15" s="58">
        <v>9</v>
      </c>
      <c r="M15" s="27">
        <v>0</v>
      </c>
      <c r="N15" s="90">
        <f t="shared" si="6"/>
        <v>6</v>
      </c>
      <c r="O15" s="91">
        <f t="shared" si="7"/>
        <v>4</v>
      </c>
      <c r="P15" s="23">
        <v>20</v>
      </c>
      <c r="Q15" s="11">
        <v>1</v>
      </c>
      <c r="R15" s="11">
        <v>0</v>
      </c>
      <c r="S15" s="12">
        <v>1</v>
      </c>
      <c r="T15" s="27">
        <v>0</v>
      </c>
      <c r="U15" s="23">
        <v>40</v>
      </c>
      <c r="V15" s="11">
        <v>1</v>
      </c>
      <c r="W15" s="11">
        <v>0</v>
      </c>
      <c r="X15" s="12">
        <v>2</v>
      </c>
      <c r="Y15" s="30">
        <v>0</v>
      </c>
      <c r="Z15" s="63">
        <f t="shared" si="8"/>
        <v>54</v>
      </c>
      <c r="AA15" s="34">
        <f t="shared" si="9"/>
        <v>22.5</v>
      </c>
      <c r="AB15" s="12">
        <f t="shared" si="10"/>
        <v>31.5</v>
      </c>
      <c r="AC15" s="75">
        <f t="shared" si="11"/>
        <v>54</v>
      </c>
      <c r="AF15" s="145"/>
    </row>
    <row r="16" spans="1:34" outlineLevel="2" x14ac:dyDescent="0.2">
      <c r="A16" s="9" t="s">
        <v>38</v>
      </c>
      <c r="B16" s="10" t="s">
        <v>39</v>
      </c>
      <c r="C16" s="10" t="s">
        <v>23</v>
      </c>
      <c r="D16" s="10" t="s">
        <v>52</v>
      </c>
      <c r="E16" s="10" t="s">
        <v>53</v>
      </c>
      <c r="F16" s="10" t="s">
        <v>54</v>
      </c>
      <c r="G16" s="67">
        <v>6</v>
      </c>
      <c r="H16" s="10" t="s">
        <v>18</v>
      </c>
      <c r="I16" s="57">
        <v>1</v>
      </c>
      <c r="J16" s="57">
        <v>13.5</v>
      </c>
      <c r="K16" s="57">
        <v>0</v>
      </c>
      <c r="L16" s="58">
        <v>4.5</v>
      </c>
      <c r="M16" s="27">
        <v>0</v>
      </c>
      <c r="N16" s="90">
        <f t="shared" si="6"/>
        <v>7.5</v>
      </c>
      <c r="O16" s="91">
        <f t="shared" si="7"/>
        <v>2.5</v>
      </c>
      <c r="P16" s="23">
        <v>40</v>
      </c>
      <c r="Q16" s="11">
        <v>1</v>
      </c>
      <c r="R16" s="11">
        <v>0</v>
      </c>
      <c r="S16" s="12">
        <v>3</v>
      </c>
      <c r="T16" s="27">
        <v>0</v>
      </c>
      <c r="U16" s="23">
        <v>0</v>
      </c>
      <c r="V16" s="11">
        <v>0</v>
      </c>
      <c r="W16" s="11">
        <v>0</v>
      </c>
      <c r="X16" s="12">
        <v>0</v>
      </c>
      <c r="Y16" s="30">
        <v>0</v>
      </c>
      <c r="Z16" s="63">
        <f t="shared" si="8"/>
        <v>27</v>
      </c>
      <c r="AA16" s="34">
        <f t="shared" si="9"/>
        <v>27</v>
      </c>
      <c r="AB16" s="12">
        <f t="shared" si="10"/>
        <v>0</v>
      </c>
      <c r="AC16" s="75">
        <f t="shared" si="11"/>
        <v>27</v>
      </c>
      <c r="AF16" s="145"/>
    </row>
    <row r="17" spans="1:32" outlineLevel="2" x14ac:dyDescent="0.2">
      <c r="A17" s="9" t="s">
        <v>38</v>
      </c>
      <c r="B17" s="10" t="s">
        <v>39</v>
      </c>
      <c r="C17" s="10" t="s">
        <v>23</v>
      </c>
      <c r="D17" s="10" t="s">
        <v>55</v>
      </c>
      <c r="E17" s="10" t="s">
        <v>56</v>
      </c>
      <c r="F17" s="10" t="s">
        <v>57</v>
      </c>
      <c r="G17" s="67">
        <v>6</v>
      </c>
      <c r="H17" s="10" t="s">
        <v>18</v>
      </c>
      <c r="I17" s="57">
        <v>1</v>
      </c>
      <c r="J17" s="57">
        <v>13.5</v>
      </c>
      <c r="K17" s="57">
        <v>0</v>
      </c>
      <c r="L17" s="58">
        <v>4.5</v>
      </c>
      <c r="M17" s="27">
        <v>0</v>
      </c>
      <c r="N17" s="90">
        <f t="shared" si="6"/>
        <v>7.5</v>
      </c>
      <c r="O17" s="91">
        <f t="shared" si="7"/>
        <v>2.5</v>
      </c>
      <c r="P17" s="23">
        <v>40</v>
      </c>
      <c r="Q17" s="11">
        <v>1</v>
      </c>
      <c r="R17" s="11">
        <v>0</v>
      </c>
      <c r="S17" s="12">
        <v>3</v>
      </c>
      <c r="T17" s="27">
        <v>0</v>
      </c>
      <c r="U17" s="23">
        <v>0</v>
      </c>
      <c r="V17" s="11">
        <v>0</v>
      </c>
      <c r="W17" s="11">
        <v>0</v>
      </c>
      <c r="X17" s="12">
        <v>0</v>
      </c>
      <c r="Y17" s="30">
        <v>0</v>
      </c>
      <c r="Z17" s="63">
        <f t="shared" si="8"/>
        <v>27</v>
      </c>
      <c r="AA17" s="34">
        <f t="shared" si="9"/>
        <v>27</v>
      </c>
      <c r="AB17" s="12">
        <f t="shared" si="10"/>
        <v>0</v>
      </c>
      <c r="AC17" s="75">
        <f t="shared" si="11"/>
        <v>27</v>
      </c>
      <c r="AF17" s="145"/>
    </row>
    <row r="18" spans="1:32" outlineLevel="2" x14ac:dyDescent="0.2">
      <c r="A18" s="9" t="s">
        <v>38</v>
      </c>
      <c r="B18" s="10" t="s">
        <v>39</v>
      </c>
      <c r="C18" s="10" t="s">
        <v>61</v>
      </c>
      <c r="D18" s="10" t="s">
        <v>58</v>
      </c>
      <c r="E18" s="10" t="s">
        <v>59</v>
      </c>
      <c r="F18" s="10" t="s">
        <v>60</v>
      </c>
      <c r="G18" s="67">
        <v>6</v>
      </c>
      <c r="H18" s="10" t="s">
        <v>18</v>
      </c>
      <c r="I18" s="57">
        <v>1</v>
      </c>
      <c r="J18" s="57">
        <v>13.5</v>
      </c>
      <c r="K18" s="57">
        <v>0</v>
      </c>
      <c r="L18" s="58">
        <v>4.5</v>
      </c>
      <c r="M18" s="27">
        <v>0</v>
      </c>
      <c r="N18" s="90">
        <f t="shared" si="6"/>
        <v>7.5</v>
      </c>
      <c r="O18" s="91">
        <f t="shared" si="7"/>
        <v>2.5</v>
      </c>
      <c r="P18" s="23">
        <v>0</v>
      </c>
      <c r="Q18" s="11">
        <v>0</v>
      </c>
      <c r="R18" s="11">
        <v>0</v>
      </c>
      <c r="S18" s="12">
        <v>0</v>
      </c>
      <c r="T18" s="27">
        <v>0</v>
      </c>
      <c r="U18" s="23">
        <v>40</v>
      </c>
      <c r="V18" s="11">
        <v>1</v>
      </c>
      <c r="W18" s="11">
        <v>0</v>
      </c>
      <c r="X18" s="12">
        <v>2</v>
      </c>
      <c r="Y18" s="30">
        <v>0</v>
      </c>
      <c r="Z18" s="63">
        <f t="shared" si="8"/>
        <v>22.5</v>
      </c>
      <c r="AA18" s="34">
        <f t="shared" si="9"/>
        <v>0</v>
      </c>
      <c r="AB18" s="12">
        <f t="shared" si="10"/>
        <v>22.5</v>
      </c>
      <c r="AC18" s="75">
        <f t="shared" si="11"/>
        <v>22.5</v>
      </c>
      <c r="AD18" s="61"/>
    </row>
    <row r="19" spans="1:32" outlineLevel="2" x14ac:dyDescent="0.2">
      <c r="A19" s="9" t="s">
        <v>38</v>
      </c>
      <c r="B19" s="10" t="s">
        <v>39</v>
      </c>
      <c r="C19" s="10" t="s">
        <v>27</v>
      </c>
      <c r="D19" s="10" t="s">
        <v>62</v>
      </c>
      <c r="E19" s="10" t="s">
        <v>63</v>
      </c>
      <c r="F19" s="10" t="s">
        <v>64</v>
      </c>
      <c r="G19" s="67">
        <v>6</v>
      </c>
      <c r="H19" s="10" t="s">
        <v>18</v>
      </c>
      <c r="I19" s="57">
        <v>1</v>
      </c>
      <c r="J19" s="57">
        <v>13.5</v>
      </c>
      <c r="K19" s="57">
        <v>0</v>
      </c>
      <c r="L19" s="58">
        <v>4.5</v>
      </c>
      <c r="M19" s="27">
        <v>0</v>
      </c>
      <c r="N19" s="90">
        <f t="shared" si="6"/>
        <v>7.5</v>
      </c>
      <c r="O19" s="91">
        <f t="shared" si="7"/>
        <v>2.5</v>
      </c>
      <c r="P19" s="23">
        <v>40</v>
      </c>
      <c r="Q19" s="11">
        <v>1</v>
      </c>
      <c r="R19" s="11">
        <v>0</v>
      </c>
      <c r="S19" s="12">
        <v>2</v>
      </c>
      <c r="T19" s="27">
        <v>0</v>
      </c>
      <c r="U19" s="23">
        <v>0</v>
      </c>
      <c r="V19" s="11">
        <v>0</v>
      </c>
      <c r="W19" s="11">
        <v>0</v>
      </c>
      <c r="X19" s="12">
        <v>0</v>
      </c>
      <c r="Y19" s="30">
        <v>0</v>
      </c>
      <c r="Z19" s="63">
        <f t="shared" si="8"/>
        <v>22.5</v>
      </c>
      <c r="AA19" s="34">
        <f t="shared" si="9"/>
        <v>22.5</v>
      </c>
      <c r="AB19" s="12">
        <f t="shared" si="10"/>
        <v>0</v>
      </c>
      <c r="AC19" s="75">
        <f t="shared" si="11"/>
        <v>22.5</v>
      </c>
    </row>
    <row r="20" spans="1:32" outlineLevel="2" x14ac:dyDescent="0.2">
      <c r="A20" s="9" t="s">
        <v>38</v>
      </c>
      <c r="B20" s="10" t="s">
        <v>39</v>
      </c>
      <c r="C20" s="10" t="s">
        <v>27</v>
      </c>
      <c r="D20" s="10" t="s">
        <v>65</v>
      </c>
      <c r="E20" s="10" t="s">
        <v>66</v>
      </c>
      <c r="F20" s="10" t="s">
        <v>67</v>
      </c>
      <c r="G20" s="67">
        <v>6</v>
      </c>
      <c r="H20" s="10" t="s">
        <v>18</v>
      </c>
      <c r="I20" s="57">
        <v>1</v>
      </c>
      <c r="J20" s="57">
        <v>13.5</v>
      </c>
      <c r="K20" s="57">
        <v>0</v>
      </c>
      <c r="L20" s="58">
        <v>4.5</v>
      </c>
      <c r="M20" s="27">
        <v>0</v>
      </c>
      <c r="N20" s="90">
        <f t="shared" si="6"/>
        <v>7.5</v>
      </c>
      <c r="O20" s="91">
        <f t="shared" si="7"/>
        <v>2.5</v>
      </c>
      <c r="P20" s="23">
        <v>20</v>
      </c>
      <c r="Q20" s="11">
        <v>1</v>
      </c>
      <c r="R20" s="11">
        <v>0</v>
      </c>
      <c r="S20" s="12">
        <v>1</v>
      </c>
      <c r="T20" s="27">
        <v>0</v>
      </c>
      <c r="U20" s="23">
        <v>0</v>
      </c>
      <c r="V20" s="11">
        <v>0</v>
      </c>
      <c r="W20" s="11">
        <v>0</v>
      </c>
      <c r="X20" s="12">
        <v>0</v>
      </c>
      <c r="Y20" s="30">
        <v>0</v>
      </c>
      <c r="Z20" s="63">
        <f t="shared" si="8"/>
        <v>18</v>
      </c>
      <c r="AA20" s="34">
        <f t="shared" si="9"/>
        <v>18</v>
      </c>
      <c r="AB20" s="12">
        <f t="shared" si="10"/>
        <v>0</v>
      </c>
      <c r="AC20" s="75">
        <f t="shared" si="11"/>
        <v>18</v>
      </c>
    </row>
    <row r="21" spans="1:32" outlineLevel="2" x14ac:dyDescent="0.2">
      <c r="A21" s="9" t="s">
        <v>38</v>
      </c>
      <c r="B21" s="10" t="s">
        <v>39</v>
      </c>
      <c r="C21" s="10" t="s">
        <v>27</v>
      </c>
      <c r="D21" s="10" t="s">
        <v>68</v>
      </c>
      <c r="E21" s="10" t="s">
        <v>69</v>
      </c>
      <c r="F21" s="10" t="s">
        <v>70</v>
      </c>
      <c r="G21" s="67">
        <v>6</v>
      </c>
      <c r="H21" s="10" t="s">
        <v>18</v>
      </c>
      <c r="I21" s="57">
        <v>1</v>
      </c>
      <c r="J21" s="57">
        <v>13.5</v>
      </c>
      <c r="K21" s="57">
        <v>0</v>
      </c>
      <c r="L21" s="58">
        <v>4.5</v>
      </c>
      <c r="M21" s="27">
        <v>0</v>
      </c>
      <c r="N21" s="90">
        <f t="shared" si="6"/>
        <v>7.5</v>
      </c>
      <c r="O21" s="91">
        <f t="shared" si="7"/>
        <v>2.5</v>
      </c>
      <c r="P21" s="23">
        <v>40</v>
      </c>
      <c r="Q21" s="11">
        <v>1</v>
      </c>
      <c r="R21" s="11">
        <v>0</v>
      </c>
      <c r="S21" s="12">
        <v>2</v>
      </c>
      <c r="T21" s="27">
        <v>0</v>
      </c>
      <c r="U21" s="23">
        <v>0</v>
      </c>
      <c r="V21" s="11">
        <v>0</v>
      </c>
      <c r="W21" s="11">
        <v>0</v>
      </c>
      <c r="X21" s="12">
        <v>0</v>
      </c>
      <c r="Y21" s="30">
        <v>0</v>
      </c>
      <c r="Z21" s="63">
        <f t="shared" si="8"/>
        <v>22.5</v>
      </c>
      <c r="AA21" s="34">
        <f t="shared" si="9"/>
        <v>22.5</v>
      </c>
      <c r="AB21" s="12">
        <f t="shared" si="10"/>
        <v>0</v>
      </c>
      <c r="AC21" s="75">
        <f t="shared" si="11"/>
        <v>22.5</v>
      </c>
    </row>
    <row r="22" spans="1:32" outlineLevel="2" x14ac:dyDescent="0.2">
      <c r="A22" s="9" t="s">
        <v>38</v>
      </c>
      <c r="B22" s="10" t="s">
        <v>39</v>
      </c>
      <c r="C22" s="10" t="s">
        <v>43</v>
      </c>
      <c r="D22" s="10" t="s">
        <v>71</v>
      </c>
      <c r="E22" s="10" t="s">
        <v>72</v>
      </c>
      <c r="F22" s="10" t="s">
        <v>73</v>
      </c>
      <c r="G22" s="67">
        <v>6</v>
      </c>
      <c r="H22" s="10" t="s">
        <v>18</v>
      </c>
      <c r="I22" s="57">
        <v>1</v>
      </c>
      <c r="J22" s="57">
        <v>9</v>
      </c>
      <c r="K22" s="57">
        <v>0</v>
      </c>
      <c r="L22" s="58">
        <v>9</v>
      </c>
      <c r="M22" s="27">
        <v>0</v>
      </c>
      <c r="N22" s="90">
        <f t="shared" si="6"/>
        <v>5</v>
      </c>
      <c r="O22" s="91">
        <f t="shared" si="7"/>
        <v>5</v>
      </c>
      <c r="P22" s="23">
        <v>0</v>
      </c>
      <c r="Q22" s="11">
        <v>0</v>
      </c>
      <c r="R22" s="11">
        <v>0</v>
      </c>
      <c r="S22" s="12">
        <v>0</v>
      </c>
      <c r="T22" s="27">
        <v>0</v>
      </c>
      <c r="U22" s="23">
        <v>30</v>
      </c>
      <c r="V22" s="11">
        <v>1</v>
      </c>
      <c r="W22" s="11">
        <v>0</v>
      </c>
      <c r="X22" s="12">
        <v>2</v>
      </c>
      <c r="Y22" s="30">
        <v>0</v>
      </c>
      <c r="Z22" s="63">
        <f t="shared" si="8"/>
        <v>27</v>
      </c>
      <c r="AA22" s="34">
        <f t="shared" si="9"/>
        <v>0</v>
      </c>
      <c r="AB22" s="12">
        <f t="shared" si="10"/>
        <v>27</v>
      </c>
      <c r="AC22" s="75">
        <f t="shared" si="11"/>
        <v>27</v>
      </c>
    </row>
    <row r="23" spans="1:32" outlineLevel="2" x14ac:dyDescent="0.2">
      <c r="A23" s="9" t="s">
        <v>38</v>
      </c>
      <c r="B23" s="10" t="s">
        <v>39</v>
      </c>
      <c r="C23" s="10" t="s">
        <v>13</v>
      </c>
      <c r="D23" s="10" t="s">
        <v>74</v>
      </c>
      <c r="E23" s="10" t="s">
        <v>10</v>
      </c>
      <c r="F23" s="10" t="s">
        <v>11</v>
      </c>
      <c r="G23" s="67">
        <v>24</v>
      </c>
      <c r="H23" s="10" t="s">
        <v>12</v>
      </c>
      <c r="I23" s="57">
        <v>1</v>
      </c>
      <c r="J23" s="57">
        <f>$AE$2</f>
        <v>0.5</v>
      </c>
      <c r="K23" s="57">
        <v>0</v>
      </c>
      <c r="L23" s="58">
        <v>0</v>
      </c>
      <c r="M23" s="27">
        <v>0</v>
      </c>
      <c r="N23" s="90">
        <f t="shared" si="6"/>
        <v>6.9444444444444448E-2</v>
      </c>
      <c r="O23" s="91">
        <f t="shared" si="7"/>
        <v>0</v>
      </c>
      <c r="P23" s="23">
        <v>1</v>
      </c>
      <c r="Q23" s="11">
        <f>P23</f>
        <v>1</v>
      </c>
      <c r="R23" s="11">
        <v>0</v>
      </c>
      <c r="S23" s="12">
        <v>0</v>
      </c>
      <c r="T23" s="27">
        <v>0</v>
      </c>
      <c r="U23" s="23">
        <v>6</v>
      </c>
      <c r="V23" s="11">
        <f>U23</f>
        <v>6</v>
      </c>
      <c r="W23" s="11">
        <v>0</v>
      </c>
      <c r="X23" s="12">
        <v>0</v>
      </c>
      <c r="Y23" s="30">
        <v>0</v>
      </c>
      <c r="Z23" s="63">
        <f t="shared" si="8"/>
        <v>3.5</v>
      </c>
      <c r="AA23" s="34">
        <f t="shared" si="9"/>
        <v>0.5</v>
      </c>
      <c r="AB23" s="12">
        <f t="shared" si="10"/>
        <v>3</v>
      </c>
      <c r="AC23" s="75">
        <f t="shared" si="11"/>
        <v>3.5</v>
      </c>
    </row>
    <row r="24" spans="1:32" outlineLevel="2" x14ac:dyDescent="0.2">
      <c r="A24" s="9" t="s">
        <v>38</v>
      </c>
      <c r="B24" s="10" t="s">
        <v>75</v>
      </c>
      <c r="C24" s="10" t="s">
        <v>23</v>
      </c>
      <c r="D24" s="10" t="s">
        <v>76</v>
      </c>
      <c r="E24" s="10" t="s">
        <v>77</v>
      </c>
      <c r="F24" s="10" t="s">
        <v>78</v>
      </c>
      <c r="G24" s="67">
        <v>5</v>
      </c>
      <c r="H24" s="10" t="s">
        <v>33</v>
      </c>
      <c r="I24" s="57">
        <v>1</v>
      </c>
      <c r="J24" s="57">
        <f>(9+$AE$5)*I24</f>
        <v>13.5</v>
      </c>
      <c r="K24" s="57">
        <v>0</v>
      </c>
      <c r="L24" s="58">
        <v>4.5</v>
      </c>
      <c r="M24" s="27">
        <v>0</v>
      </c>
      <c r="N24" s="90">
        <f t="shared" si="6"/>
        <v>9</v>
      </c>
      <c r="O24" s="91">
        <f t="shared" si="7"/>
        <v>3</v>
      </c>
      <c r="P24" s="23">
        <v>24</v>
      </c>
      <c r="Q24" s="11">
        <v>1</v>
      </c>
      <c r="R24" s="11">
        <v>0</v>
      </c>
      <c r="S24" s="12">
        <v>2</v>
      </c>
      <c r="T24" s="27">
        <v>0</v>
      </c>
      <c r="U24" s="23">
        <v>0</v>
      </c>
      <c r="V24" s="11">
        <v>0</v>
      </c>
      <c r="W24" s="11">
        <v>0</v>
      </c>
      <c r="X24" s="12">
        <v>0</v>
      </c>
      <c r="Y24" s="30">
        <v>0</v>
      </c>
      <c r="Z24" s="63">
        <f t="shared" si="8"/>
        <v>22.5</v>
      </c>
      <c r="AA24" s="34">
        <f t="shared" si="9"/>
        <v>22.5</v>
      </c>
      <c r="AB24" s="12">
        <f t="shared" si="10"/>
        <v>0</v>
      </c>
      <c r="AC24" s="75">
        <f t="shared" si="11"/>
        <v>22.5</v>
      </c>
    </row>
    <row r="25" spans="1:32" outlineLevel="2" x14ac:dyDescent="0.2">
      <c r="A25" s="9" t="s">
        <v>38</v>
      </c>
      <c r="B25" s="10" t="s">
        <v>39</v>
      </c>
      <c r="C25" s="10" t="s">
        <v>13</v>
      </c>
      <c r="D25" s="10" t="s">
        <v>34</v>
      </c>
      <c r="E25" s="10" t="s">
        <v>35</v>
      </c>
      <c r="F25" s="10" t="s">
        <v>36</v>
      </c>
      <c r="G25" s="67">
        <v>12</v>
      </c>
      <c r="H25" s="10" t="s">
        <v>37</v>
      </c>
      <c r="I25" s="57">
        <v>1</v>
      </c>
      <c r="J25" s="57">
        <f>$AE$3</f>
        <v>0.04</v>
      </c>
      <c r="K25" s="57">
        <v>0</v>
      </c>
      <c r="L25" s="58">
        <v>0</v>
      </c>
      <c r="M25" s="27">
        <v>0</v>
      </c>
      <c r="N25" s="90">
        <f t="shared" si="6"/>
        <v>1.1111111111111112E-2</v>
      </c>
      <c r="O25" s="91">
        <f t="shared" si="7"/>
        <v>0</v>
      </c>
      <c r="P25" s="23">
        <v>0</v>
      </c>
      <c r="Q25" s="11">
        <v>0</v>
      </c>
      <c r="R25" s="11">
        <v>0</v>
      </c>
      <c r="S25" s="12">
        <v>0</v>
      </c>
      <c r="T25" s="27">
        <v>0</v>
      </c>
      <c r="U25" s="23">
        <v>2</v>
      </c>
      <c r="V25" s="11">
        <v>2</v>
      </c>
      <c r="W25" s="11">
        <v>0</v>
      </c>
      <c r="X25" s="12">
        <v>0</v>
      </c>
      <c r="Y25" s="30">
        <v>0</v>
      </c>
      <c r="Z25" s="63">
        <f t="shared" si="8"/>
        <v>0.08</v>
      </c>
      <c r="AA25" s="34">
        <f t="shared" si="9"/>
        <v>0</v>
      </c>
      <c r="AB25" s="12">
        <f t="shared" si="10"/>
        <v>0.08</v>
      </c>
      <c r="AC25" s="75">
        <f t="shared" si="11"/>
        <v>0.08</v>
      </c>
    </row>
    <row r="26" spans="1:32" outlineLevel="1" x14ac:dyDescent="0.2">
      <c r="A26" s="120" t="s">
        <v>589</v>
      </c>
      <c r="B26" s="10"/>
      <c r="C26" s="10"/>
      <c r="D26" s="10"/>
      <c r="E26" s="10"/>
      <c r="F26" s="10"/>
      <c r="G26" s="67"/>
      <c r="H26" s="10"/>
      <c r="I26" s="57"/>
      <c r="J26" s="57"/>
      <c r="K26" s="57"/>
      <c r="L26" s="58"/>
      <c r="M26" s="27"/>
      <c r="N26" s="90"/>
      <c r="O26" s="91"/>
      <c r="P26" s="23"/>
      <c r="Q26" s="11"/>
      <c r="R26" s="11"/>
      <c r="S26" s="12"/>
      <c r="T26" s="27"/>
      <c r="U26" s="23"/>
      <c r="V26" s="11"/>
      <c r="W26" s="11"/>
      <c r="X26" s="12"/>
      <c r="Y26" s="30"/>
      <c r="Z26" s="63"/>
      <c r="AA26" s="34"/>
      <c r="AB26" s="12"/>
      <c r="AC26" s="75">
        <f>SUBTOTAL(9,AC12:AC25)</f>
        <v>328.58</v>
      </c>
    </row>
    <row r="27" spans="1:32" outlineLevel="2" x14ac:dyDescent="0.2">
      <c r="A27" s="9" t="s">
        <v>79</v>
      </c>
      <c r="B27" s="10" t="s">
        <v>80</v>
      </c>
      <c r="C27" s="10" t="s">
        <v>19</v>
      </c>
      <c r="D27" s="10" t="s">
        <v>81</v>
      </c>
      <c r="E27" s="10" t="s">
        <v>82</v>
      </c>
      <c r="F27" s="10" t="s">
        <v>83</v>
      </c>
      <c r="G27" s="67">
        <v>6</v>
      </c>
      <c r="H27" s="10" t="s">
        <v>84</v>
      </c>
      <c r="I27" s="57">
        <v>1</v>
      </c>
      <c r="J27" s="57">
        <v>9</v>
      </c>
      <c r="K27" s="57">
        <v>0</v>
      </c>
      <c r="L27" s="58">
        <v>9</v>
      </c>
      <c r="M27" s="27">
        <v>0</v>
      </c>
      <c r="N27" s="90">
        <f t="shared" ref="N27:N45" si="12">J27*10/3/G27</f>
        <v>5</v>
      </c>
      <c r="O27" s="91">
        <f t="shared" ref="O27:O45" si="13">L27*10/3/G27</f>
        <v>5</v>
      </c>
      <c r="P27" s="23">
        <v>15</v>
      </c>
      <c r="Q27" s="11">
        <v>0.33</v>
      </c>
      <c r="R27" s="11">
        <v>0</v>
      </c>
      <c r="S27" s="12">
        <v>1</v>
      </c>
      <c r="T27" s="27">
        <v>0</v>
      </c>
      <c r="U27" s="23">
        <v>45</v>
      </c>
      <c r="V27" s="11">
        <v>0.75</v>
      </c>
      <c r="W27" s="11">
        <v>0</v>
      </c>
      <c r="X27" s="12">
        <v>3</v>
      </c>
      <c r="Y27" s="30">
        <v>0</v>
      </c>
      <c r="Z27" s="63">
        <f t="shared" ref="Z27:Z45" si="14">J27*(Q27+V27)+L27*(S27+X27)</f>
        <v>45.72</v>
      </c>
      <c r="AA27" s="34">
        <f t="shared" ref="AA27:AA45" si="15">J27*Q27+L27*S27</f>
        <v>11.97</v>
      </c>
      <c r="AB27" s="12">
        <f t="shared" ref="AB27:AB45" si="16">J27*V27+L27*X27</f>
        <v>33.75</v>
      </c>
      <c r="AC27" s="75">
        <f t="shared" ref="AC27:AC45" si="17">Z27</f>
        <v>45.72</v>
      </c>
    </row>
    <row r="28" spans="1:32" outlineLevel="2" x14ac:dyDescent="0.2">
      <c r="A28" s="9" t="s">
        <v>79</v>
      </c>
      <c r="B28" s="10" t="s">
        <v>85</v>
      </c>
      <c r="C28" s="10" t="s">
        <v>19</v>
      </c>
      <c r="D28" s="10" t="s">
        <v>81</v>
      </c>
      <c r="E28" s="10" t="s">
        <v>82</v>
      </c>
      <c r="F28" s="10" t="s">
        <v>83</v>
      </c>
      <c r="G28" s="67">
        <v>6</v>
      </c>
      <c r="H28" s="10" t="s">
        <v>84</v>
      </c>
      <c r="I28" s="57">
        <v>1</v>
      </c>
      <c r="J28" s="57">
        <v>9</v>
      </c>
      <c r="K28" s="57">
        <v>0</v>
      </c>
      <c r="L28" s="58">
        <v>9</v>
      </c>
      <c r="M28" s="27">
        <v>0</v>
      </c>
      <c r="N28" s="90">
        <f t="shared" si="12"/>
        <v>5</v>
      </c>
      <c r="O28" s="91">
        <f t="shared" si="13"/>
        <v>5</v>
      </c>
      <c r="P28" s="23">
        <v>15</v>
      </c>
      <c r="Q28" s="11">
        <v>0.33</v>
      </c>
      <c r="R28" s="11">
        <v>0</v>
      </c>
      <c r="S28" s="12">
        <v>1</v>
      </c>
      <c r="T28" s="27">
        <v>0</v>
      </c>
      <c r="U28" s="23">
        <v>45</v>
      </c>
      <c r="V28" s="11">
        <v>0.75</v>
      </c>
      <c r="W28" s="11">
        <v>0</v>
      </c>
      <c r="X28" s="12">
        <v>3</v>
      </c>
      <c r="Y28" s="30">
        <v>0</v>
      </c>
      <c r="Z28" s="63">
        <f t="shared" si="14"/>
        <v>45.72</v>
      </c>
      <c r="AA28" s="34">
        <f t="shared" si="15"/>
        <v>11.97</v>
      </c>
      <c r="AB28" s="12">
        <f t="shared" si="16"/>
        <v>33.75</v>
      </c>
      <c r="AC28" s="75">
        <f t="shared" si="17"/>
        <v>45.72</v>
      </c>
    </row>
    <row r="29" spans="1:32" outlineLevel="2" x14ac:dyDescent="0.2">
      <c r="A29" s="9" t="s">
        <v>79</v>
      </c>
      <c r="B29" s="10" t="s">
        <v>8</v>
      </c>
      <c r="C29" s="10" t="s">
        <v>19</v>
      </c>
      <c r="D29" s="10" t="s">
        <v>81</v>
      </c>
      <c r="E29" s="10" t="s">
        <v>82</v>
      </c>
      <c r="F29" s="10" t="s">
        <v>83</v>
      </c>
      <c r="G29" s="67">
        <v>6</v>
      </c>
      <c r="H29" s="10" t="s">
        <v>84</v>
      </c>
      <c r="I29" s="57">
        <v>1</v>
      </c>
      <c r="J29" s="57">
        <v>9</v>
      </c>
      <c r="K29" s="57">
        <v>0</v>
      </c>
      <c r="L29" s="58">
        <v>9</v>
      </c>
      <c r="M29" s="27">
        <v>0</v>
      </c>
      <c r="N29" s="90">
        <f t="shared" si="12"/>
        <v>5</v>
      </c>
      <c r="O29" s="91">
        <f t="shared" si="13"/>
        <v>5</v>
      </c>
      <c r="P29" s="23">
        <v>30</v>
      </c>
      <c r="Q29" s="11">
        <v>0.33</v>
      </c>
      <c r="R29" s="11">
        <v>0</v>
      </c>
      <c r="S29" s="12">
        <v>2</v>
      </c>
      <c r="T29" s="27">
        <v>0</v>
      </c>
      <c r="U29" s="23">
        <v>90</v>
      </c>
      <c r="V29" s="11">
        <v>1.5</v>
      </c>
      <c r="W29" s="11">
        <v>0</v>
      </c>
      <c r="X29" s="12">
        <v>6</v>
      </c>
      <c r="Y29" s="30">
        <v>0</v>
      </c>
      <c r="Z29" s="63">
        <f t="shared" si="14"/>
        <v>88.47</v>
      </c>
      <c r="AA29" s="34">
        <f t="shared" si="15"/>
        <v>20.97</v>
      </c>
      <c r="AB29" s="12">
        <f t="shared" si="16"/>
        <v>67.5</v>
      </c>
      <c r="AC29" s="75">
        <f t="shared" si="17"/>
        <v>88.47</v>
      </c>
    </row>
    <row r="30" spans="1:32" outlineLevel="2" x14ac:dyDescent="0.2">
      <c r="A30" s="9" t="s">
        <v>79</v>
      </c>
      <c r="B30" s="10" t="s">
        <v>8</v>
      </c>
      <c r="C30" s="10" t="s">
        <v>27</v>
      </c>
      <c r="D30" s="10" t="s">
        <v>86</v>
      </c>
      <c r="E30" s="10" t="s">
        <v>87</v>
      </c>
      <c r="F30" s="10" t="s">
        <v>88</v>
      </c>
      <c r="G30" s="67">
        <v>6</v>
      </c>
      <c r="H30" s="10" t="s">
        <v>18</v>
      </c>
      <c r="I30" s="57">
        <v>1</v>
      </c>
      <c r="J30" s="57">
        <v>9</v>
      </c>
      <c r="K30" s="57">
        <v>0</v>
      </c>
      <c r="L30" s="58">
        <v>9</v>
      </c>
      <c r="M30" s="27">
        <v>0</v>
      </c>
      <c r="N30" s="90">
        <f t="shared" si="12"/>
        <v>5</v>
      </c>
      <c r="O30" s="91">
        <f t="shared" si="13"/>
        <v>5</v>
      </c>
      <c r="P30" s="23">
        <v>105</v>
      </c>
      <c r="Q30" s="11">
        <v>2</v>
      </c>
      <c r="R30" s="11">
        <v>0</v>
      </c>
      <c r="S30" s="12">
        <v>7</v>
      </c>
      <c r="T30" s="27">
        <v>0</v>
      </c>
      <c r="U30" s="23">
        <v>0</v>
      </c>
      <c r="V30" s="11">
        <v>0</v>
      </c>
      <c r="W30" s="11">
        <v>0</v>
      </c>
      <c r="X30" s="12">
        <v>0</v>
      </c>
      <c r="Y30" s="30">
        <v>0</v>
      </c>
      <c r="Z30" s="63">
        <f t="shared" si="14"/>
        <v>81</v>
      </c>
      <c r="AA30" s="34">
        <f t="shared" si="15"/>
        <v>81</v>
      </c>
      <c r="AB30" s="12">
        <f t="shared" si="16"/>
        <v>0</v>
      </c>
      <c r="AC30" s="75">
        <f t="shared" si="17"/>
        <v>81</v>
      </c>
    </row>
    <row r="31" spans="1:32" outlineLevel="2" x14ac:dyDescent="0.2">
      <c r="A31" s="9" t="s">
        <v>79</v>
      </c>
      <c r="B31" s="10" t="s">
        <v>8</v>
      </c>
      <c r="C31" s="10" t="s">
        <v>13</v>
      </c>
      <c r="D31" s="10" t="s">
        <v>9</v>
      </c>
      <c r="E31" s="10" t="s">
        <v>10</v>
      </c>
      <c r="F31" s="10" t="s">
        <v>11</v>
      </c>
      <c r="G31" s="67">
        <v>24</v>
      </c>
      <c r="H31" s="10" t="s">
        <v>12</v>
      </c>
      <c r="I31" s="57">
        <v>1</v>
      </c>
      <c r="J31" s="57">
        <f>$AE$2</f>
        <v>0.5</v>
      </c>
      <c r="K31" s="57">
        <v>0</v>
      </c>
      <c r="L31" s="58">
        <v>0</v>
      </c>
      <c r="M31" s="27">
        <v>0</v>
      </c>
      <c r="N31" s="90">
        <f t="shared" si="12"/>
        <v>6.9444444444444448E-2</v>
      </c>
      <c r="O31" s="91">
        <f t="shared" si="13"/>
        <v>0</v>
      </c>
      <c r="P31" s="23">
        <v>3</v>
      </c>
      <c r="Q31" s="11">
        <f>P31</f>
        <v>3</v>
      </c>
      <c r="R31" s="11">
        <v>0</v>
      </c>
      <c r="S31" s="12">
        <v>0</v>
      </c>
      <c r="T31" s="27">
        <v>0</v>
      </c>
      <c r="U31" s="23">
        <v>10</v>
      </c>
      <c r="V31" s="11">
        <f>U31</f>
        <v>10</v>
      </c>
      <c r="W31" s="11">
        <v>0</v>
      </c>
      <c r="X31" s="12">
        <v>0</v>
      </c>
      <c r="Y31" s="30">
        <v>0</v>
      </c>
      <c r="Z31" s="63">
        <f t="shared" si="14"/>
        <v>6.5</v>
      </c>
      <c r="AA31" s="34">
        <f t="shared" si="15"/>
        <v>1.5</v>
      </c>
      <c r="AB31" s="12">
        <f t="shared" si="16"/>
        <v>5</v>
      </c>
      <c r="AC31" s="75">
        <f t="shared" si="17"/>
        <v>6.5</v>
      </c>
    </row>
    <row r="32" spans="1:32" outlineLevel="2" x14ac:dyDescent="0.2">
      <c r="A32" s="9" t="s">
        <v>79</v>
      </c>
      <c r="B32" s="10" t="s">
        <v>14</v>
      </c>
      <c r="C32" s="10" t="s">
        <v>23</v>
      </c>
      <c r="D32" s="10" t="s">
        <v>89</v>
      </c>
      <c r="E32" s="10" t="s">
        <v>90</v>
      </c>
      <c r="F32" s="10" t="s">
        <v>91</v>
      </c>
      <c r="G32" s="67">
        <v>6</v>
      </c>
      <c r="H32" s="10" t="s">
        <v>18</v>
      </c>
      <c r="I32" s="57">
        <v>0.2</v>
      </c>
      <c r="J32" s="57">
        <f>9*I32</f>
        <v>1.8</v>
      </c>
      <c r="K32" s="57">
        <v>0</v>
      </c>
      <c r="L32" s="58">
        <f>9*I32</f>
        <v>1.8</v>
      </c>
      <c r="M32" s="27">
        <v>0</v>
      </c>
      <c r="N32" s="90">
        <f t="shared" si="12"/>
        <v>1</v>
      </c>
      <c r="O32" s="91">
        <f t="shared" si="13"/>
        <v>1</v>
      </c>
      <c r="P32" s="23">
        <v>120</v>
      </c>
      <c r="Q32" s="11">
        <v>2</v>
      </c>
      <c r="R32" s="11">
        <v>0</v>
      </c>
      <c r="S32" s="12">
        <v>6</v>
      </c>
      <c r="T32" s="27">
        <v>0</v>
      </c>
      <c r="U32" s="23">
        <v>0</v>
      </c>
      <c r="V32" s="11">
        <v>0</v>
      </c>
      <c r="W32" s="11">
        <v>0</v>
      </c>
      <c r="X32" s="12">
        <v>0</v>
      </c>
      <c r="Y32" s="30">
        <v>0</v>
      </c>
      <c r="Z32" s="63">
        <f t="shared" si="14"/>
        <v>14.4</v>
      </c>
      <c r="AA32" s="34">
        <f t="shared" si="15"/>
        <v>14.4</v>
      </c>
      <c r="AB32" s="12">
        <f t="shared" si="16"/>
        <v>0</v>
      </c>
      <c r="AC32" s="75">
        <f t="shared" si="17"/>
        <v>14.4</v>
      </c>
    </row>
    <row r="33" spans="1:31" outlineLevel="2" x14ac:dyDescent="0.2">
      <c r="A33" s="9" t="s">
        <v>79</v>
      </c>
      <c r="B33" s="10" t="s">
        <v>14</v>
      </c>
      <c r="C33" s="10" t="s">
        <v>61</v>
      </c>
      <c r="D33" s="10" t="s">
        <v>315</v>
      </c>
      <c r="E33" s="10" t="s">
        <v>316</v>
      </c>
      <c r="F33" s="10" t="s">
        <v>317</v>
      </c>
      <c r="G33" s="67">
        <v>6</v>
      </c>
      <c r="H33" s="10" t="s">
        <v>18</v>
      </c>
      <c r="I33" s="57">
        <v>0.2</v>
      </c>
      <c r="J33" s="57">
        <f>9*I33</f>
        <v>1.8</v>
      </c>
      <c r="K33" s="57">
        <v>0</v>
      </c>
      <c r="L33" s="58">
        <f>9*I33</f>
        <v>1.8</v>
      </c>
      <c r="M33" s="27">
        <v>0</v>
      </c>
      <c r="N33" s="90">
        <f t="shared" si="12"/>
        <v>1</v>
      </c>
      <c r="O33" s="91">
        <f t="shared" si="13"/>
        <v>1</v>
      </c>
      <c r="P33" s="23">
        <v>0</v>
      </c>
      <c r="Q33" s="11">
        <v>0</v>
      </c>
      <c r="R33" s="11">
        <v>0</v>
      </c>
      <c r="S33" s="12">
        <v>0</v>
      </c>
      <c r="T33" s="27">
        <v>0</v>
      </c>
      <c r="U33" s="23">
        <v>100</v>
      </c>
      <c r="V33" s="11">
        <v>2</v>
      </c>
      <c r="W33" s="11">
        <v>0</v>
      </c>
      <c r="X33" s="12">
        <v>5</v>
      </c>
      <c r="Y33" s="30">
        <v>0</v>
      </c>
      <c r="Z33" s="63">
        <f t="shared" si="14"/>
        <v>12.6</v>
      </c>
      <c r="AA33" s="34">
        <f t="shared" si="15"/>
        <v>0</v>
      </c>
      <c r="AB33" s="12">
        <f t="shared" si="16"/>
        <v>12.6</v>
      </c>
      <c r="AC33" s="75">
        <f t="shared" si="17"/>
        <v>12.6</v>
      </c>
    </row>
    <row r="34" spans="1:31" outlineLevel="2" x14ac:dyDescent="0.2">
      <c r="A34" s="9" t="s">
        <v>79</v>
      </c>
      <c r="B34" s="10" t="s">
        <v>14</v>
      </c>
      <c r="C34" s="10" t="s">
        <v>43</v>
      </c>
      <c r="D34" s="10" t="s">
        <v>92</v>
      </c>
      <c r="E34" s="10" t="s">
        <v>93</v>
      </c>
      <c r="F34" s="10" t="s">
        <v>94</v>
      </c>
      <c r="G34" s="67">
        <v>6</v>
      </c>
      <c r="H34" s="10" t="s">
        <v>18</v>
      </c>
      <c r="I34" s="57">
        <v>0.2</v>
      </c>
      <c r="J34" s="57">
        <v>1.8</v>
      </c>
      <c r="K34" s="57">
        <v>0</v>
      </c>
      <c r="L34" s="58">
        <v>1.8</v>
      </c>
      <c r="M34" s="27">
        <v>0</v>
      </c>
      <c r="N34" s="90">
        <f t="shared" si="12"/>
        <v>1</v>
      </c>
      <c r="O34" s="91">
        <f t="shared" si="13"/>
        <v>1</v>
      </c>
      <c r="P34" s="23">
        <v>0</v>
      </c>
      <c r="Q34" s="11">
        <v>0</v>
      </c>
      <c r="R34" s="11">
        <v>0</v>
      </c>
      <c r="S34" s="12">
        <v>0</v>
      </c>
      <c r="T34" s="27">
        <v>0</v>
      </c>
      <c r="U34" s="23">
        <v>120</v>
      </c>
      <c r="V34" s="11">
        <v>2</v>
      </c>
      <c r="W34" s="11">
        <v>0</v>
      </c>
      <c r="X34" s="12">
        <v>6</v>
      </c>
      <c r="Y34" s="30">
        <v>0</v>
      </c>
      <c r="Z34" s="63">
        <f t="shared" si="14"/>
        <v>14.4</v>
      </c>
      <c r="AA34" s="34">
        <f t="shared" si="15"/>
        <v>0</v>
      </c>
      <c r="AB34" s="12">
        <f t="shared" si="16"/>
        <v>14.4</v>
      </c>
      <c r="AC34" s="75">
        <f t="shared" si="17"/>
        <v>14.4</v>
      </c>
    </row>
    <row r="35" spans="1:31" outlineLevel="2" x14ac:dyDescent="0.2">
      <c r="A35" s="9" t="s">
        <v>79</v>
      </c>
      <c r="B35" s="10" t="s">
        <v>14</v>
      </c>
      <c r="C35" s="10" t="s">
        <v>13</v>
      </c>
      <c r="D35" s="10" t="s">
        <v>28</v>
      </c>
      <c r="E35" s="10" t="s">
        <v>10</v>
      </c>
      <c r="F35" s="10" t="s">
        <v>11</v>
      </c>
      <c r="G35" s="67">
        <v>24</v>
      </c>
      <c r="H35" s="10" t="s">
        <v>12</v>
      </c>
      <c r="I35" s="57">
        <v>1</v>
      </c>
      <c r="J35" s="57">
        <f>$AE$2</f>
        <v>0.5</v>
      </c>
      <c r="K35" s="57">
        <v>0</v>
      </c>
      <c r="L35" s="58">
        <v>0</v>
      </c>
      <c r="M35" s="27">
        <v>0</v>
      </c>
      <c r="N35" s="90">
        <f t="shared" si="12"/>
        <v>6.9444444444444448E-2</v>
      </c>
      <c r="O35" s="91">
        <f t="shared" si="13"/>
        <v>0</v>
      </c>
      <c r="P35" s="23">
        <v>2</v>
      </c>
      <c r="Q35" s="11">
        <f>P35</f>
        <v>2</v>
      </c>
      <c r="R35" s="11">
        <v>0</v>
      </c>
      <c r="S35" s="12">
        <v>0</v>
      </c>
      <c r="T35" s="27">
        <v>0</v>
      </c>
      <c r="U35" s="23">
        <v>8</v>
      </c>
      <c r="V35" s="11">
        <f>U35</f>
        <v>8</v>
      </c>
      <c r="W35" s="11">
        <v>0</v>
      </c>
      <c r="X35" s="12">
        <v>0</v>
      </c>
      <c r="Y35" s="30">
        <v>0</v>
      </c>
      <c r="Z35" s="63">
        <f t="shared" si="14"/>
        <v>5</v>
      </c>
      <c r="AA35" s="34">
        <f t="shared" si="15"/>
        <v>1</v>
      </c>
      <c r="AB35" s="12">
        <f t="shared" si="16"/>
        <v>4</v>
      </c>
      <c r="AC35" s="75">
        <f t="shared" si="17"/>
        <v>5</v>
      </c>
    </row>
    <row r="36" spans="1:31" outlineLevel="2" x14ac:dyDescent="0.2">
      <c r="A36" s="9" t="s">
        <v>79</v>
      </c>
      <c r="B36" s="10" t="s">
        <v>14</v>
      </c>
      <c r="C36" s="10" t="s">
        <v>27</v>
      </c>
      <c r="D36" s="10" t="s">
        <v>95</v>
      </c>
      <c r="E36" s="10" t="s">
        <v>96</v>
      </c>
      <c r="F36" s="10" t="s">
        <v>97</v>
      </c>
      <c r="G36" s="67">
        <v>6</v>
      </c>
      <c r="H36" s="10" t="s">
        <v>18</v>
      </c>
      <c r="I36" s="57">
        <v>1</v>
      </c>
      <c r="J36" s="57">
        <v>13.5</v>
      </c>
      <c r="K36" s="57">
        <v>0</v>
      </c>
      <c r="L36" s="58">
        <v>4.5</v>
      </c>
      <c r="M36" s="27">
        <v>0</v>
      </c>
      <c r="N36" s="90">
        <f t="shared" si="12"/>
        <v>7.5</v>
      </c>
      <c r="O36" s="91">
        <f t="shared" si="13"/>
        <v>2.5</v>
      </c>
      <c r="P36" s="23">
        <v>100</v>
      </c>
      <c r="Q36" s="11">
        <v>2</v>
      </c>
      <c r="R36" s="11">
        <v>0</v>
      </c>
      <c r="S36" s="12">
        <v>7</v>
      </c>
      <c r="T36" s="27">
        <v>0</v>
      </c>
      <c r="U36" s="23">
        <v>0</v>
      </c>
      <c r="V36" s="11">
        <v>0</v>
      </c>
      <c r="W36" s="11">
        <v>0</v>
      </c>
      <c r="X36" s="12">
        <v>0</v>
      </c>
      <c r="Y36" s="30">
        <v>0</v>
      </c>
      <c r="Z36" s="63">
        <f t="shared" si="14"/>
        <v>58.5</v>
      </c>
      <c r="AA36" s="34">
        <f t="shared" si="15"/>
        <v>58.5</v>
      </c>
      <c r="AB36" s="12">
        <f t="shared" si="16"/>
        <v>0</v>
      </c>
      <c r="AC36" s="75">
        <f t="shared" si="17"/>
        <v>58.5</v>
      </c>
    </row>
    <row r="37" spans="1:31" outlineLevel="2" x14ac:dyDescent="0.2">
      <c r="A37" s="9" t="s">
        <v>79</v>
      </c>
      <c r="B37" s="10" t="s">
        <v>14</v>
      </c>
      <c r="C37" s="10" t="s">
        <v>19</v>
      </c>
      <c r="D37" s="10" t="s">
        <v>98</v>
      </c>
      <c r="E37" s="10" t="s">
        <v>82</v>
      </c>
      <c r="F37" s="10" t="s">
        <v>83</v>
      </c>
      <c r="G37" s="67">
        <v>6</v>
      </c>
      <c r="H37" s="10" t="s">
        <v>84</v>
      </c>
      <c r="I37" s="57">
        <v>1</v>
      </c>
      <c r="J37" s="57">
        <v>9</v>
      </c>
      <c r="K37" s="57">
        <v>0</v>
      </c>
      <c r="L37" s="58">
        <v>9</v>
      </c>
      <c r="M37" s="27">
        <v>0</v>
      </c>
      <c r="N37" s="90">
        <f t="shared" si="12"/>
        <v>5</v>
      </c>
      <c r="O37" s="91">
        <f t="shared" si="13"/>
        <v>5</v>
      </c>
      <c r="P37" s="23">
        <v>60</v>
      </c>
      <c r="Q37" s="11">
        <v>1</v>
      </c>
      <c r="R37" s="11">
        <v>0</v>
      </c>
      <c r="S37" s="12">
        <v>4</v>
      </c>
      <c r="T37" s="27">
        <v>0</v>
      </c>
      <c r="U37" s="23">
        <v>90</v>
      </c>
      <c r="V37" s="11">
        <v>2</v>
      </c>
      <c r="W37" s="11">
        <v>0</v>
      </c>
      <c r="X37" s="12">
        <v>6</v>
      </c>
      <c r="Y37" s="30">
        <v>0</v>
      </c>
      <c r="Z37" s="63">
        <f t="shared" si="14"/>
        <v>117</v>
      </c>
      <c r="AA37" s="34">
        <f t="shared" si="15"/>
        <v>45</v>
      </c>
      <c r="AB37" s="12">
        <f t="shared" si="16"/>
        <v>72</v>
      </c>
      <c r="AC37" s="75">
        <f t="shared" si="17"/>
        <v>117</v>
      </c>
      <c r="AE37" s="61"/>
    </row>
    <row r="38" spans="1:31" outlineLevel="2" x14ac:dyDescent="0.2">
      <c r="A38" s="9" t="s">
        <v>79</v>
      </c>
      <c r="B38" s="10" t="s">
        <v>8</v>
      </c>
      <c r="C38" s="10" t="s">
        <v>103</v>
      </c>
      <c r="D38" s="10" t="s">
        <v>99</v>
      </c>
      <c r="E38" s="10" t="s">
        <v>100</v>
      </c>
      <c r="F38" s="10" t="s">
        <v>101</v>
      </c>
      <c r="G38" s="67">
        <v>6</v>
      </c>
      <c r="H38" s="10" t="s">
        <v>102</v>
      </c>
      <c r="I38" s="57">
        <v>1</v>
      </c>
      <c r="J38" s="57">
        <f t="shared" ref="J38:J43" si="18">(9+$AE$5)*I38</f>
        <v>13.5</v>
      </c>
      <c r="K38" s="57">
        <v>0</v>
      </c>
      <c r="L38" s="58">
        <v>4.5</v>
      </c>
      <c r="M38" s="27">
        <v>0</v>
      </c>
      <c r="N38" s="90">
        <f t="shared" si="12"/>
        <v>7.5</v>
      </c>
      <c r="O38" s="91">
        <f t="shared" si="13"/>
        <v>2.5</v>
      </c>
      <c r="P38" s="23">
        <v>30</v>
      </c>
      <c r="Q38" s="11">
        <v>1</v>
      </c>
      <c r="R38" s="11">
        <v>0</v>
      </c>
      <c r="S38" s="12">
        <v>2</v>
      </c>
      <c r="T38" s="27">
        <v>0</v>
      </c>
      <c r="U38" s="23">
        <v>0</v>
      </c>
      <c r="V38" s="11">
        <v>0</v>
      </c>
      <c r="W38" s="11">
        <v>0</v>
      </c>
      <c r="X38" s="12">
        <v>0</v>
      </c>
      <c r="Y38" s="30">
        <v>0</v>
      </c>
      <c r="Z38" s="63">
        <f t="shared" si="14"/>
        <v>22.5</v>
      </c>
      <c r="AA38" s="34">
        <f t="shared" si="15"/>
        <v>22.5</v>
      </c>
      <c r="AB38" s="12">
        <f t="shared" si="16"/>
        <v>0</v>
      </c>
      <c r="AC38" s="75">
        <f t="shared" si="17"/>
        <v>22.5</v>
      </c>
    </row>
    <row r="39" spans="1:31" outlineLevel="2" x14ac:dyDescent="0.2">
      <c r="A39" s="9" t="s">
        <v>79</v>
      </c>
      <c r="B39" s="10" t="s">
        <v>8</v>
      </c>
      <c r="C39" s="10" t="s">
        <v>103</v>
      </c>
      <c r="D39" s="10" t="s">
        <v>104</v>
      </c>
      <c r="E39" s="10" t="s">
        <v>105</v>
      </c>
      <c r="F39" s="10" t="s">
        <v>106</v>
      </c>
      <c r="G39" s="67">
        <v>6</v>
      </c>
      <c r="H39" s="10" t="s">
        <v>102</v>
      </c>
      <c r="I39" s="57">
        <v>1</v>
      </c>
      <c r="J39" s="57">
        <f t="shared" si="18"/>
        <v>13.5</v>
      </c>
      <c r="K39" s="57">
        <v>0</v>
      </c>
      <c r="L39" s="58">
        <v>4.5</v>
      </c>
      <c r="M39" s="27">
        <v>0</v>
      </c>
      <c r="N39" s="90">
        <f t="shared" si="12"/>
        <v>7.5</v>
      </c>
      <c r="O39" s="91">
        <f t="shared" si="13"/>
        <v>2.5</v>
      </c>
      <c r="P39" s="23">
        <v>30</v>
      </c>
      <c r="Q39" s="11">
        <v>1</v>
      </c>
      <c r="R39" s="11">
        <v>0</v>
      </c>
      <c r="S39" s="12">
        <v>2</v>
      </c>
      <c r="T39" s="27">
        <v>0</v>
      </c>
      <c r="U39" s="23">
        <v>0</v>
      </c>
      <c r="V39" s="11">
        <v>0</v>
      </c>
      <c r="W39" s="11">
        <v>0</v>
      </c>
      <c r="X39" s="12">
        <v>0</v>
      </c>
      <c r="Y39" s="30">
        <v>0</v>
      </c>
      <c r="Z39" s="63">
        <f t="shared" si="14"/>
        <v>22.5</v>
      </c>
      <c r="AA39" s="34">
        <f t="shared" si="15"/>
        <v>22.5</v>
      </c>
      <c r="AB39" s="12">
        <f t="shared" si="16"/>
        <v>0</v>
      </c>
      <c r="AC39" s="75">
        <f t="shared" si="17"/>
        <v>22.5</v>
      </c>
    </row>
    <row r="40" spans="1:31" outlineLevel="2" x14ac:dyDescent="0.2">
      <c r="A40" s="9" t="s">
        <v>79</v>
      </c>
      <c r="B40" s="10" t="s">
        <v>14</v>
      </c>
      <c r="C40" s="10" t="s">
        <v>103</v>
      </c>
      <c r="D40" s="10" t="s">
        <v>107</v>
      </c>
      <c r="E40" s="10" t="s">
        <v>108</v>
      </c>
      <c r="F40" s="10" t="s">
        <v>109</v>
      </c>
      <c r="G40" s="67">
        <v>6</v>
      </c>
      <c r="H40" s="10" t="s">
        <v>102</v>
      </c>
      <c r="I40" s="57">
        <v>1</v>
      </c>
      <c r="J40" s="57">
        <f t="shared" si="18"/>
        <v>13.5</v>
      </c>
      <c r="K40" s="57">
        <v>0</v>
      </c>
      <c r="L40" s="58">
        <v>4.5</v>
      </c>
      <c r="M40" s="27">
        <v>0</v>
      </c>
      <c r="N40" s="90">
        <f t="shared" si="12"/>
        <v>7.5</v>
      </c>
      <c r="O40" s="91">
        <f t="shared" si="13"/>
        <v>2.5</v>
      </c>
      <c r="P40" s="23">
        <v>30</v>
      </c>
      <c r="Q40" s="11">
        <v>1</v>
      </c>
      <c r="R40" s="11">
        <v>0</v>
      </c>
      <c r="S40" s="12">
        <v>2</v>
      </c>
      <c r="T40" s="27">
        <v>0</v>
      </c>
      <c r="U40" s="23">
        <v>0</v>
      </c>
      <c r="V40" s="11">
        <v>0</v>
      </c>
      <c r="W40" s="11">
        <v>0</v>
      </c>
      <c r="X40" s="12">
        <v>0</v>
      </c>
      <c r="Y40" s="30">
        <v>0</v>
      </c>
      <c r="Z40" s="63">
        <f t="shared" si="14"/>
        <v>22.5</v>
      </c>
      <c r="AA40" s="34">
        <f t="shared" si="15"/>
        <v>22.5</v>
      </c>
      <c r="AB40" s="12">
        <f t="shared" si="16"/>
        <v>0</v>
      </c>
      <c r="AC40" s="75">
        <f t="shared" si="17"/>
        <v>22.5</v>
      </c>
    </row>
    <row r="41" spans="1:31" outlineLevel="2" x14ac:dyDescent="0.2">
      <c r="A41" s="9" t="s">
        <v>79</v>
      </c>
      <c r="B41" s="10" t="s">
        <v>8</v>
      </c>
      <c r="C41" s="10" t="s">
        <v>103</v>
      </c>
      <c r="D41" s="10" t="s">
        <v>107</v>
      </c>
      <c r="E41" s="10" t="s">
        <v>108</v>
      </c>
      <c r="F41" s="10" t="s">
        <v>109</v>
      </c>
      <c r="G41" s="67">
        <v>6</v>
      </c>
      <c r="H41" s="10" t="s">
        <v>102</v>
      </c>
      <c r="I41" s="57">
        <v>1</v>
      </c>
      <c r="J41" s="57">
        <f t="shared" si="18"/>
        <v>13.5</v>
      </c>
      <c r="K41" s="57">
        <v>0</v>
      </c>
      <c r="L41" s="58">
        <v>4.5</v>
      </c>
      <c r="M41" s="27">
        <v>0</v>
      </c>
      <c r="N41" s="90">
        <f t="shared" si="12"/>
        <v>7.5</v>
      </c>
      <c r="O41" s="91">
        <f t="shared" si="13"/>
        <v>2.5</v>
      </c>
      <c r="P41" s="23">
        <v>30</v>
      </c>
      <c r="Q41" s="11">
        <v>1</v>
      </c>
      <c r="R41" s="11">
        <v>0</v>
      </c>
      <c r="S41" s="12">
        <v>2</v>
      </c>
      <c r="T41" s="27">
        <v>0</v>
      </c>
      <c r="U41" s="23">
        <v>0</v>
      </c>
      <c r="V41" s="11">
        <v>0</v>
      </c>
      <c r="W41" s="11">
        <v>0</v>
      </c>
      <c r="X41" s="12">
        <v>0</v>
      </c>
      <c r="Y41" s="30">
        <v>0</v>
      </c>
      <c r="Z41" s="63">
        <f t="shared" si="14"/>
        <v>22.5</v>
      </c>
      <c r="AA41" s="34">
        <f t="shared" si="15"/>
        <v>22.5</v>
      </c>
      <c r="AB41" s="12">
        <f t="shared" si="16"/>
        <v>0</v>
      </c>
      <c r="AC41" s="75">
        <f t="shared" si="17"/>
        <v>22.5</v>
      </c>
    </row>
    <row r="42" spans="1:31" outlineLevel="2" x14ac:dyDescent="0.2">
      <c r="A42" s="9" t="s">
        <v>79</v>
      </c>
      <c r="B42" s="10" t="s">
        <v>14</v>
      </c>
      <c r="C42" s="10" t="s">
        <v>103</v>
      </c>
      <c r="D42" s="10" t="s">
        <v>116</v>
      </c>
      <c r="E42" s="10" t="s">
        <v>117</v>
      </c>
      <c r="F42" s="10" t="s">
        <v>118</v>
      </c>
      <c r="G42" s="67">
        <v>6</v>
      </c>
      <c r="H42" s="10" t="s">
        <v>102</v>
      </c>
      <c r="I42" s="57">
        <v>1</v>
      </c>
      <c r="J42" s="57">
        <f t="shared" si="18"/>
        <v>13.5</v>
      </c>
      <c r="K42" s="57">
        <v>0</v>
      </c>
      <c r="L42" s="58">
        <v>4.5</v>
      </c>
      <c r="M42" s="27">
        <v>0</v>
      </c>
      <c r="N42" s="90">
        <f t="shared" si="12"/>
        <v>7.5</v>
      </c>
      <c r="O42" s="91">
        <f t="shared" si="13"/>
        <v>2.5</v>
      </c>
      <c r="P42" s="23">
        <v>30</v>
      </c>
      <c r="Q42" s="11">
        <v>1</v>
      </c>
      <c r="R42" s="11">
        <v>0</v>
      </c>
      <c r="S42" s="12">
        <v>2</v>
      </c>
      <c r="T42" s="27">
        <v>0</v>
      </c>
      <c r="U42" s="23">
        <v>0</v>
      </c>
      <c r="V42" s="11">
        <v>0</v>
      </c>
      <c r="W42" s="11">
        <v>0</v>
      </c>
      <c r="X42" s="12">
        <v>0</v>
      </c>
      <c r="Y42" s="30">
        <v>0</v>
      </c>
      <c r="Z42" s="63">
        <f t="shared" si="14"/>
        <v>22.5</v>
      </c>
      <c r="AA42" s="34">
        <f t="shared" si="15"/>
        <v>22.5</v>
      </c>
      <c r="AB42" s="12">
        <f t="shared" si="16"/>
        <v>0</v>
      </c>
      <c r="AC42" s="75">
        <f t="shared" si="17"/>
        <v>22.5</v>
      </c>
    </row>
    <row r="43" spans="1:31" outlineLevel="2" x14ac:dyDescent="0.2">
      <c r="A43" s="9" t="s">
        <v>79</v>
      </c>
      <c r="B43" s="10" t="s">
        <v>14</v>
      </c>
      <c r="C43" s="10" t="s">
        <v>103</v>
      </c>
      <c r="D43" s="10" t="s">
        <v>119</v>
      </c>
      <c r="E43" s="10" t="s">
        <v>120</v>
      </c>
      <c r="F43" s="10" t="s">
        <v>121</v>
      </c>
      <c r="G43" s="67">
        <v>6</v>
      </c>
      <c r="H43" s="10" t="s">
        <v>102</v>
      </c>
      <c r="I43" s="57">
        <f>2/3</f>
        <v>0.66666666666666663</v>
      </c>
      <c r="J43" s="57">
        <f t="shared" si="18"/>
        <v>9</v>
      </c>
      <c r="K43" s="57">
        <v>0</v>
      </c>
      <c r="L43" s="58">
        <f>4.5*I43</f>
        <v>3</v>
      </c>
      <c r="M43" s="27">
        <v>0</v>
      </c>
      <c r="N43" s="90">
        <f t="shared" si="12"/>
        <v>5</v>
      </c>
      <c r="O43" s="91">
        <f t="shared" si="13"/>
        <v>1.6666666666666667</v>
      </c>
      <c r="P43" s="23">
        <v>30</v>
      </c>
      <c r="Q43" s="11">
        <v>1</v>
      </c>
      <c r="R43" s="11">
        <v>0</v>
      </c>
      <c r="S43" s="12">
        <v>2</v>
      </c>
      <c r="T43" s="27">
        <v>0</v>
      </c>
      <c r="U43" s="23">
        <v>0</v>
      </c>
      <c r="V43" s="11">
        <v>0</v>
      </c>
      <c r="W43" s="11">
        <v>0</v>
      </c>
      <c r="X43" s="12">
        <v>0</v>
      </c>
      <c r="Y43" s="30">
        <v>0</v>
      </c>
      <c r="Z43" s="63">
        <f t="shared" si="14"/>
        <v>15</v>
      </c>
      <c r="AA43" s="34">
        <f t="shared" si="15"/>
        <v>15</v>
      </c>
      <c r="AB43" s="12">
        <f t="shared" si="16"/>
        <v>0</v>
      </c>
      <c r="AC43" s="75">
        <f t="shared" si="17"/>
        <v>15</v>
      </c>
    </row>
    <row r="44" spans="1:31" outlineLevel="2" x14ac:dyDescent="0.2">
      <c r="A44" s="9" t="s">
        <v>79</v>
      </c>
      <c r="B44" s="10" t="s">
        <v>14</v>
      </c>
      <c r="C44" s="10" t="s">
        <v>13</v>
      </c>
      <c r="D44" s="10" t="s">
        <v>34</v>
      </c>
      <c r="E44" s="10" t="s">
        <v>35</v>
      </c>
      <c r="F44" s="10" t="s">
        <v>36</v>
      </c>
      <c r="G44" s="67">
        <v>12</v>
      </c>
      <c r="H44" s="10" t="s">
        <v>37</v>
      </c>
      <c r="I44" s="57">
        <v>1</v>
      </c>
      <c r="J44" s="57">
        <f>$AE$3</f>
        <v>0.04</v>
      </c>
      <c r="K44" s="57">
        <v>0</v>
      </c>
      <c r="L44" s="58">
        <v>0</v>
      </c>
      <c r="M44" s="27">
        <v>0</v>
      </c>
      <c r="N44" s="90">
        <f t="shared" si="12"/>
        <v>1.1111111111111112E-2</v>
      </c>
      <c r="O44" s="91">
        <f t="shared" si="13"/>
        <v>0</v>
      </c>
      <c r="P44" s="23">
        <v>0</v>
      </c>
      <c r="Q44" s="11">
        <v>0</v>
      </c>
      <c r="R44" s="11">
        <v>0</v>
      </c>
      <c r="S44" s="12">
        <v>0</v>
      </c>
      <c r="T44" s="27">
        <v>0</v>
      </c>
      <c r="U44" s="23">
        <v>4</v>
      </c>
      <c r="V44" s="11">
        <v>4</v>
      </c>
      <c r="W44" s="11">
        <v>0</v>
      </c>
      <c r="X44" s="12">
        <v>0</v>
      </c>
      <c r="Y44" s="30">
        <v>0</v>
      </c>
      <c r="Z44" s="63">
        <f t="shared" si="14"/>
        <v>0.16</v>
      </c>
      <c r="AA44" s="34">
        <f t="shared" si="15"/>
        <v>0</v>
      </c>
      <c r="AB44" s="12">
        <f t="shared" si="16"/>
        <v>0.16</v>
      </c>
      <c r="AC44" s="75">
        <f t="shared" si="17"/>
        <v>0.16</v>
      </c>
    </row>
    <row r="45" spans="1:31" outlineLevel="2" x14ac:dyDescent="0.2">
      <c r="A45" s="9" t="s">
        <v>79</v>
      </c>
      <c r="B45" s="10" t="s">
        <v>8</v>
      </c>
      <c r="C45" s="10" t="s">
        <v>13</v>
      </c>
      <c r="D45" s="10" t="s">
        <v>34</v>
      </c>
      <c r="E45" s="10" t="s">
        <v>35</v>
      </c>
      <c r="F45" s="10" t="s">
        <v>36</v>
      </c>
      <c r="G45" s="67">
        <v>12</v>
      </c>
      <c r="H45" s="10" t="s">
        <v>37</v>
      </c>
      <c r="I45" s="57">
        <v>1</v>
      </c>
      <c r="J45" s="57">
        <f>$AE$3</f>
        <v>0.04</v>
      </c>
      <c r="K45" s="57">
        <v>0</v>
      </c>
      <c r="L45" s="58">
        <v>0</v>
      </c>
      <c r="M45" s="27">
        <v>0</v>
      </c>
      <c r="N45" s="90">
        <f t="shared" si="12"/>
        <v>1.1111111111111112E-2</v>
      </c>
      <c r="O45" s="91">
        <f t="shared" si="13"/>
        <v>0</v>
      </c>
      <c r="P45" s="23">
        <v>0</v>
      </c>
      <c r="Q45" s="11">
        <v>0</v>
      </c>
      <c r="R45" s="11">
        <v>0</v>
      </c>
      <c r="S45" s="12">
        <v>0</v>
      </c>
      <c r="T45" s="27">
        <v>0</v>
      </c>
      <c r="U45" s="23">
        <v>5</v>
      </c>
      <c r="V45" s="11">
        <v>5</v>
      </c>
      <c r="W45" s="11">
        <v>0</v>
      </c>
      <c r="X45" s="12">
        <v>0</v>
      </c>
      <c r="Y45" s="30">
        <v>0</v>
      </c>
      <c r="Z45" s="63">
        <f t="shared" si="14"/>
        <v>0.2</v>
      </c>
      <c r="AA45" s="34">
        <f t="shared" si="15"/>
        <v>0</v>
      </c>
      <c r="AB45" s="12">
        <f t="shared" si="16"/>
        <v>0.2</v>
      </c>
      <c r="AC45" s="75">
        <f t="shared" si="17"/>
        <v>0.2</v>
      </c>
    </row>
    <row r="46" spans="1:31" outlineLevel="1" x14ac:dyDescent="0.2">
      <c r="A46" s="120" t="s">
        <v>590</v>
      </c>
      <c r="B46" s="10"/>
      <c r="C46" s="10"/>
      <c r="D46" s="10"/>
      <c r="E46" s="10"/>
      <c r="F46" s="10"/>
      <c r="G46" s="67"/>
      <c r="H46" s="10"/>
      <c r="I46" s="57"/>
      <c r="J46" s="57"/>
      <c r="K46" s="57"/>
      <c r="L46" s="58"/>
      <c r="M46" s="27"/>
      <c r="N46" s="90"/>
      <c r="O46" s="91"/>
      <c r="P46" s="23"/>
      <c r="Q46" s="11"/>
      <c r="R46" s="11"/>
      <c r="S46" s="12"/>
      <c r="T46" s="27"/>
      <c r="U46" s="23"/>
      <c r="V46" s="11"/>
      <c r="W46" s="11"/>
      <c r="X46" s="12"/>
      <c r="Y46" s="30"/>
      <c r="Z46" s="63"/>
      <c r="AA46" s="34"/>
      <c r="AB46" s="12"/>
      <c r="AC46" s="75">
        <f>SUBTOTAL(9,AC27:AC45)</f>
        <v>617.16999999999996</v>
      </c>
    </row>
    <row r="47" spans="1:31" outlineLevel="2" x14ac:dyDescent="0.2">
      <c r="A47" s="9" t="s">
        <v>122</v>
      </c>
      <c r="B47" s="10" t="s">
        <v>123</v>
      </c>
      <c r="C47" s="10" t="s">
        <v>61</v>
      </c>
      <c r="D47" s="10" t="s">
        <v>124</v>
      </c>
      <c r="E47" s="10" t="s">
        <v>125</v>
      </c>
      <c r="F47" s="10" t="s">
        <v>126</v>
      </c>
      <c r="G47" s="67">
        <v>12</v>
      </c>
      <c r="H47" s="10" t="s">
        <v>12</v>
      </c>
      <c r="I47" s="57">
        <v>1</v>
      </c>
      <c r="J47" s="57">
        <f>$AE$2</f>
        <v>0.5</v>
      </c>
      <c r="K47" s="57">
        <v>0</v>
      </c>
      <c r="L47" s="58">
        <v>0</v>
      </c>
      <c r="M47" s="27">
        <v>0</v>
      </c>
      <c r="N47" s="90">
        <f t="shared" ref="N47:N82" si="19">J47*10/3/G47</f>
        <v>0.1388888888888889</v>
      </c>
      <c r="O47" s="91">
        <f t="shared" ref="O47:O82" si="20">L47*10/3/G47</f>
        <v>0</v>
      </c>
      <c r="P47" s="23">
        <v>0</v>
      </c>
      <c r="Q47" s="11">
        <v>0</v>
      </c>
      <c r="R47" s="11">
        <v>0</v>
      </c>
      <c r="S47" s="12">
        <v>0</v>
      </c>
      <c r="T47" s="27">
        <v>0</v>
      </c>
      <c r="U47" s="23">
        <v>0</v>
      </c>
      <c r="V47" s="11">
        <v>1</v>
      </c>
      <c r="W47" s="11">
        <v>0</v>
      </c>
      <c r="X47" s="12">
        <v>0</v>
      </c>
      <c r="Y47" s="30">
        <v>0</v>
      </c>
      <c r="Z47" s="63">
        <f t="shared" ref="Z47:Z82" si="21">J47*(Q47+V47)+L47*(S47+X47)</f>
        <v>0.5</v>
      </c>
      <c r="AA47" s="34">
        <f t="shared" ref="AA47:AA82" si="22">J47*Q47+L47*S47</f>
        <v>0</v>
      </c>
      <c r="AB47" s="12">
        <f t="shared" ref="AB47:AB82" si="23">J47*V47+L47*X47</f>
        <v>0.5</v>
      </c>
      <c r="AC47" s="75">
        <f t="shared" ref="AC47:AC82" si="24">Z47</f>
        <v>0.5</v>
      </c>
    </row>
    <row r="48" spans="1:31" outlineLevel="2" x14ac:dyDescent="0.2">
      <c r="A48" s="9" t="s">
        <v>122</v>
      </c>
      <c r="B48" s="10" t="s">
        <v>14</v>
      </c>
      <c r="C48" s="10" t="s">
        <v>48</v>
      </c>
      <c r="D48" s="10" t="s">
        <v>246</v>
      </c>
      <c r="E48" s="10" t="s">
        <v>247</v>
      </c>
      <c r="F48" s="10" t="s">
        <v>248</v>
      </c>
      <c r="G48" s="67">
        <v>6</v>
      </c>
      <c r="H48" s="10" t="s">
        <v>249</v>
      </c>
      <c r="I48" s="57">
        <v>0.125</v>
      </c>
      <c r="J48" s="57">
        <f>I48*13.5</f>
        <v>1.6875</v>
      </c>
      <c r="K48" s="57">
        <v>0</v>
      </c>
      <c r="L48" s="58">
        <f>I48*4.5</f>
        <v>0.5625</v>
      </c>
      <c r="M48" s="27">
        <v>0</v>
      </c>
      <c r="N48" s="90">
        <f t="shared" si="19"/>
        <v>0.9375</v>
      </c>
      <c r="O48" s="91">
        <f t="shared" si="20"/>
        <v>0.3125</v>
      </c>
      <c r="P48" s="23">
        <v>100</v>
      </c>
      <c r="Q48" s="11">
        <v>1.92</v>
      </c>
      <c r="R48" s="11">
        <v>0</v>
      </c>
      <c r="S48" s="12">
        <v>5</v>
      </c>
      <c r="T48" s="27">
        <v>0</v>
      </c>
      <c r="U48" s="23">
        <v>20</v>
      </c>
      <c r="V48" s="11">
        <v>0.33</v>
      </c>
      <c r="W48" s="11">
        <v>0</v>
      </c>
      <c r="X48" s="12">
        <v>1</v>
      </c>
      <c r="Y48" s="30">
        <v>0</v>
      </c>
      <c r="Z48" s="63">
        <f t="shared" si="21"/>
        <v>7.171875</v>
      </c>
      <c r="AA48" s="34">
        <f t="shared" si="22"/>
        <v>6.0525000000000002</v>
      </c>
      <c r="AB48" s="12">
        <f t="shared" si="23"/>
        <v>1.119375</v>
      </c>
      <c r="AC48" s="75">
        <f t="shared" si="24"/>
        <v>7.171875</v>
      </c>
    </row>
    <row r="49" spans="1:34" outlineLevel="2" x14ac:dyDescent="0.2">
      <c r="A49" s="9" t="s">
        <v>122</v>
      </c>
      <c r="B49" s="10" t="s">
        <v>80</v>
      </c>
      <c r="C49" s="10" t="s">
        <v>48</v>
      </c>
      <c r="D49" s="10" t="s">
        <v>246</v>
      </c>
      <c r="E49" s="10" t="s">
        <v>247</v>
      </c>
      <c r="F49" s="10" t="s">
        <v>248</v>
      </c>
      <c r="G49" s="67">
        <v>6</v>
      </c>
      <c r="H49" s="10" t="s">
        <v>249</v>
      </c>
      <c r="I49" s="57">
        <v>0.125</v>
      </c>
      <c r="J49" s="57">
        <f>I49*13.5</f>
        <v>1.6875</v>
      </c>
      <c r="K49" s="57">
        <v>0</v>
      </c>
      <c r="L49" s="58">
        <f>I49*4.5</f>
        <v>0.5625</v>
      </c>
      <c r="M49" s="27">
        <v>0</v>
      </c>
      <c r="N49" s="90">
        <f t="shared" si="19"/>
        <v>0.9375</v>
      </c>
      <c r="O49" s="91">
        <f t="shared" si="20"/>
        <v>0.3125</v>
      </c>
      <c r="P49" s="23">
        <v>40</v>
      </c>
      <c r="Q49" s="11">
        <v>0.77</v>
      </c>
      <c r="R49" s="11">
        <v>0</v>
      </c>
      <c r="S49" s="12">
        <v>2</v>
      </c>
      <c r="T49" s="27">
        <v>0</v>
      </c>
      <c r="U49" s="23">
        <v>10</v>
      </c>
      <c r="V49" s="11">
        <v>0.17</v>
      </c>
      <c r="W49" s="11">
        <v>0</v>
      </c>
      <c r="X49" s="12">
        <v>0.5</v>
      </c>
      <c r="Y49" s="30">
        <v>0</v>
      </c>
      <c r="Z49" s="63">
        <f t="shared" si="21"/>
        <v>2.9925000000000002</v>
      </c>
      <c r="AA49" s="34">
        <f t="shared" si="22"/>
        <v>2.4243749999999999</v>
      </c>
      <c r="AB49" s="12">
        <f t="shared" si="23"/>
        <v>0.56812499999999999</v>
      </c>
      <c r="AC49" s="75">
        <f t="shared" si="24"/>
        <v>2.9925000000000002</v>
      </c>
    </row>
    <row r="50" spans="1:34" outlineLevel="2" x14ac:dyDescent="0.2">
      <c r="A50" s="9" t="s">
        <v>122</v>
      </c>
      <c r="B50" s="10" t="s">
        <v>85</v>
      </c>
      <c r="C50" s="10" t="s">
        <v>48</v>
      </c>
      <c r="D50" s="10" t="s">
        <v>246</v>
      </c>
      <c r="E50" s="10" t="s">
        <v>247</v>
      </c>
      <c r="F50" s="10" t="s">
        <v>248</v>
      </c>
      <c r="G50" s="67">
        <v>6</v>
      </c>
      <c r="H50" s="10" t="s">
        <v>249</v>
      </c>
      <c r="I50" s="57">
        <v>0.125</v>
      </c>
      <c r="J50" s="57">
        <f>I50*13.5</f>
        <v>1.6875</v>
      </c>
      <c r="K50" s="57">
        <v>0</v>
      </c>
      <c r="L50" s="58">
        <f>I50*4.5</f>
        <v>0.5625</v>
      </c>
      <c r="M50" s="27">
        <v>0</v>
      </c>
      <c r="N50" s="90">
        <f t="shared" si="19"/>
        <v>0.9375</v>
      </c>
      <c r="O50" s="91">
        <f t="shared" si="20"/>
        <v>0.3125</v>
      </c>
      <c r="P50" s="23">
        <v>40</v>
      </c>
      <c r="Q50" s="11">
        <v>0.77</v>
      </c>
      <c r="R50" s="11">
        <v>0</v>
      </c>
      <c r="S50" s="12">
        <v>2</v>
      </c>
      <c r="T50" s="27">
        <v>0</v>
      </c>
      <c r="U50" s="23">
        <v>10</v>
      </c>
      <c r="V50" s="11">
        <v>0.17</v>
      </c>
      <c r="W50" s="11">
        <v>0</v>
      </c>
      <c r="X50" s="12">
        <v>0.5</v>
      </c>
      <c r="Y50" s="30">
        <v>0</v>
      </c>
      <c r="Z50" s="63">
        <f t="shared" si="21"/>
        <v>2.9925000000000002</v>
      </c>
      <c r="AA50" s="34">
        <f t="shared" si="22"/>
        <v>2.4243749999999999</v>
      </c>
      <c r="AB50" s="12">
        <f t="shared" si="23"/>
        <v>0.56812499999999999</v>
      </c>
      <c r="AC50" s="75">
        <f t="shared" si="24"/>
        <v>2.9925000000000002</v>
      </c>
    </row>
    <row r="51" spans="1:34" outlineLevel="2" x14ac:dyDescent="0.2">
      <c r="A51" s="9" t="s">
        <v>122</v>
      </c>
      <c r="B51" s="10" t="s">
        <v>8</v>
      </c>
      <c r="C51" s="10" t="s">
        <v>48</v>
      </c>
      <c r="D51" s="10" t="s">
        <v>246</v>
      </c>
      <c r="E51" s="10" t="s">
        <v>247</v>
      </c>
      <c r="F51" s="10" t="s">
        <v>248</v>
      </c>
      <c r="G51" s="67">
        <v>6</v>
      </c>
      <c r="H51" s="10" t="s">
        <v>249</v>
      </c>
      <c r="I51" s="57">
        <v>0.125</v>
      </c>
      <c r="J51" s="57">
        <f>I51*13.5</f>
        <v>1.6875</v>
      </c>
      <c r="K51" s="57">
        <v>0</v>
      </c>
      <c r="L51" s="58">
        <f>I51*4.5</f>
        <v>0.5625</v>
      </c>
      <c r="M51" s="27">
        <v>0</v>
      </c>
      <c r="N51" s="90">
        <f t="shared" si="19"/>
        <v>0.9375</v>
      </c>
      <c r="O51" s="91">
        <f t="shared" si="20"/>
        <v>0.3125</v>
      </c>
      <c r="P51" s="23">
        <v>80</v>
      </c>
      <c r="Q51" s="11">
        <v>1.54</v>
      </c>
      <c r="R51" s="11">
        <v>0</v>
      </c>
      <c r="S51" s="12">
        <v>4</v>
      </c>
      <c r="T51" s="27">
        <v>0</v>
      </c>
      <c r="U51" s="23">
        <v>20</v>
      </c>
      <c r="V51" s="11">
        <v>0.33</v>
      </c>
      <c r="W51" s="11">
        <v>0</v>
      </c>
      <c r="X51" s="12">
        <v>1</v>
      </c>
      <c r="Y51" s="30">
        <v>0</v>
      </c>
      <c r="Z51" s="63">
        <f t="shared" si="21"/>
        <v>5.9681250000000006</v>
      </c>
      <c r="AA51" s="34">
        <f t="shared" si="22"/>
        <v>4.8487499999999999</v>
      </c>
      <c r="AB51" s="12">
        <f t="shared" si="23"/>
        <v>1.119375</v>
      </c>
      <c r="AC51" s="75">
        <f t="shared" si="24"/>
        <v>5.9681250000000006</v>
      </c>
    </row>
    <row r="52" spans="1:34" outlineLevel="2" x14ac:dyDescent="0.2">
      <c r="A52" s="9" t="s">
        <v>122</v>
      </c>
      <c r="B52" s="10" t="s">
        <v>14</v>
      </c>
      <c r="C52" s="10" t="s">
        <v>13</v>
      </c>
      <c r="D52" s="10" t="s">
        <v>493</v>
      </c>
      <c r="E52" s="10" t="s">
        <v>512</v>
      </c>
      <c r="F52" s="10" t="s">
        <v>513</v>
      </c>
      <c r="G52" s="67">
        <v>6</v>
      </c>
      <c r="H52" s="10" t="s">
        <v>37</v>
      </c>
      <c r="I52" s="57">
        <v>0.5</v>
      </c>
      <c r="J52" s="57">
        <f>(4.5+$AE$5)*I52</f>
        <v>4.5</v>
      </c>
      <c r="K52" s="57">
        <v>3</v>
      </c>
      <c r="L52" s="58">
        <f>9*I52</f>
        <v>4.5</v>
      </c>
      <c r="M52" s="27">
        <v>0</v>
      </c>
      <c r="N52" s="90">
        <f t="shared" si="19"/>
        <v>2.5</v>
      </c>
      <c r="O52" s="91">
        <f t="shared" si="20"/>
        <v>2.5</v>
      </c>
      <c r="P52" s="23">
        <v>0</v>
      </c>
      <c r="Q52" s="11">
        <v>0</v>
      </c>
      <c r="R52" s="11">
        <v>0</v>
      </c>
      <c r="S52" s="12">
        <v>0</v>
      </c>
      <c r="T52" s="27">
        <v>0</v>
      </c>
      <c r="U52" s="23">
        <v>4</v>
      </c>
      <c r="V52" s="11">
        <v>0.2</v>
      </c>
      <c r="W52" s="11">
        <v>0</v>
      </c>
      <c r="X52" s="12">
        <v>0.2</v>
      </c>
      <c r="Y52" s="30">
        <v>0</v>
      </c>
      <c r="Z52" s="63">
        <f t="shared" si="21"/>
        <v>1.8</v>
      </c>
      <c r="AA52" s="34">
        <f t="shared" si="22"/>
        <v>0</v>
      </c>
      <c r="AB52" s="12">
        <f t="shared" si="23"/>
        <v>1.8</v>
      </c>
      <c r="AC52" s="75">
        <f t="shared" si="24"/>
        <v>1.8</v>
      </c>
      <c r="AH52" s="86"/>
    </row>
    <row r="53" spans="1:34" outlineLevel="2" x14ac:dyDescent="0.2">
      <c r="A53" s="9" t="s">
        <v>122</v>
      </c>
      <c r="B53" s="10" t="s">
        <v>80</v>
      </c>
      <c r="C53" s="10" t="s">
        <v>13</v>
      </c>
      <c r="D53" s="10" t="s">
        <v>493</v>
      </c>
      <c r="E53" s="10" t="s">
        <v>512</v>
      </c>
      <c r="F53" s="10" t="s">
        <v>513</v>
      </c>
      <c r="G53" s="67">
        <v>6</v>
      </c>
      <c r="H53" s="10" t="s">
        <v>37</v>
      </c>
      <c r="I53" s="57">
        <v>0.5</v>
      </c>
      <c r="J53" s="57">
        <f>(4.5+$AE$5)*I53</f>
        <v>4.5</v>
      </c>
      <c r="K53" s="57">
        <v>3</v>
      </c>
      <c r="L53" s="58">
        <f>9*I53</f>
        <v>4.5</v>
      </c>
      <c r="M53" s="27">
        <v>0</v>
      </c>
      <c r="N53" s="90">
        <f t="shared" si="19"/>
        <v>2.5</v>
      </c>
      <c r="O53" s="91">
        <f t="shared" si="20"/>
        <v>2.5</v>
      </c>
      <c r="P53" s="23">
        <v>0</v>
      </c>
      <c r="Q53" s="11">
        <v>0</v>
      </c>
      <c r="R53" s="11">
        <v>0</v>
      </c>
      <c r="S53" s="12">
        <v>0</v>
      </c>
      <c r="T53" s="27">
        <v>0</v>
      </c>
      <c r="U53" s="23">
        <v>4</v>
      </c>
      <c r="V53" s="11">
        <v>0.2</v>
      </c>
      <c r="W53" s="11">
        <v>0</v>
      </c>
      <c r="X53" s="12">
        <v>0.2</v>
      </c>
      <c r="Y53" s="30">
        <v>0</v>
      </c>
      <c r="Z53" s="63">
        <f t="shared" si="21"/>
        <v>1.8</v>
      </c>
      <c r="AA53" s="34">
        <f t="shared" si="22"/>
        <v>0</v>
      </c>
      <c r="AB53" s="12">
        <f t="shared" si="23"/>
        <v>1.8</v>
      </c>
      <c r="AC53" s="75">
        <f t="shared" si="24"/>
        <v>1.8</v>
      </c>
    </row>
    <row r="54" spans="1:34" outlineLevel="2" x14ac:dyDescent="0.2">
      <c r="A54" s="9" t="s">
        <v>122</v>
      </c>
      <c r="B54" s="10" t="s">
        <v>39</v>
      </c>
      <c r="C54" s="10" t="s">
        <v>13</v>
      </c>
      <c r="D54" s="10" t="s">
        <v>493</v>
      </c>
      <c r="E54" s="10" t="s">
        <v>512</v>
      </c>
      <c r="F54" s="10" t="s">
        <v>513</v>
      </c>
      <c r="G54" s="67">
        <v>6</v>
      </c>
      <c r="H54" s="10" t="s">
        <v>37</v>
      </c>
      <c r="I54" s="57">
        <v>0.5</v>
      </c>
      <c r="J54" s="57">
        <f>(4.5+$AE$5)*I54</f>
        <v>4.5</v>
      </c>
      <c r="K54" s="57">
        <v>3</v>
      </c>
      <c r="L54" s="58">
        <f>9*I54</f>
        <v>4.5</v>
      </c>
      <c r="M54" s="27">
        <v>0</v>
      </c>
      <c r="N54" s="90">
        <f t="shared" si="19"/>
        <v>2.5</v>
      </c>
      <c r="O54" s="91">
        <f t="shared" si="20"/>
        <v>2.5</v>
      </c>
      <c r="P54" s="23">
        <v>0</v>
      </c>
      <c r="Q54" s="11">
        <v>0</v>
      </c>
      <c r="R54" s="11">
        <v>0</v>
      </c>
      <c r="S54" s="12">
        <v>0</v>
      </c>
      <c r="T54" s="27">
        <v>0</v>
      </c>
      <c r="U54" s="23">
        <v>4</v>
      </c>
      <c r="V54" s="11">
        <v>0.2</v>
      </c>
      <c r="W54" s="11">
        <v>0</v>
      </c>
      <c r="X54" s="12">
        <v>0.2</v>
      </c>
      <c r="Y54" s="30">
        <v>0</v>
      </c>
      <c r="Z54" s="63">
        <f t="shared" si="21"/>
        <v>1.8</v>
      </c>
      <c r="AA54" s="34">
        <f t="shared" si="22"/>
        <v>0</v>
      </c>
      <c r="AB54" s="12">
        <f t="shared" si="23"/>
        <v>1.8</v>
      </c>
      <c r="AC54" s="75">
        <f t="shared" si="24"/>
        <v>1.8</v>
      </c>
      <c r="AD54" s="137"/>
      <c r="AE54" s="137"/>
      <c r="AF54" s="146"/>
      <c r="AG54" s="86"/>
    </row>
    <row r="55" spans="1:34" outlineLevel="2" x14ac:dyDescent="0.2">
      <c r="A55" s="9" t="s">
        <v>122</v>
      </c>
      <c r="B55" s="10" t="s">
        <v>85</v>
      </c>
      <c r="C55" s="10" t="s">
        <v>13</v>
      </c>
      <c r="D55" s="10" t="s">
        <v>493</v>
      </c>
      <c r="E55" s="10" t="s">
        <v>512</v>
      </c>
      <c r="F55" s="10" t="s">
        <v>513</v>
      </c>
      <c r="G55" s="67">
        <v>6</v>
      </c>
      <c r="H55" s="10" t="s">
        <v>37</v>
      </c>
      <c r="I55" s="57">
        <v>0.5</v>
      </c>
      <c r="J55" s="57">
        <f>(4.5+$AE$5)*I55</f>
        <v>4.5</v>
      </c>
      <c r="K55" s="57">
        <v>3</v>
      </c>
      <c r="L55" s="58">
        <f>9*I55</f>
        <v>4.5</v>
      </c>
      <c r="M55" s="27">
        <v>0</v>
      </c>
      <c r="N55" s="90">
        <f t="shared" si="19"/>
        <v>2.5</v>
      </c>
      <c r="O55" s="91">
        <f t="shared" si="20"/>
        <v>2.5</v>
      </c>
      <c r="P55" s="23">
        <v>0</v>
      </c>
      <c r="Q55" s="11">
        <v>0</v>
      </c>
      <c r="R55" s="11">
        <v>0</v>
      </c>
      <c r="S55" s="12">
        <v>0</v>
      </c>
      <c r="T55" s="27">
        <v>0</v>
      </c>
      <c r="U55" s="23">
        <v>4</v>
      </c>
      <c r="V55" s="11">
        <v>0.2</v>
      </c>
      <c r="W55" s="11">
        <v>0</v>
      </c>
      <c r="X55" s="12">
        <v>0.2</v>
      </c>
      <c r="Y55" s="30">
        <v>0</v>
      </c>
      <c r="Z55" s="63">
        <f t="shared" si="21"/>
        <v>1.8</v>
      </c>
      <c r="AA55" s="34">
        <f t="shared" si="22"/>
        <v>0</v>
      </c>
      <c r="AB55" s="12">
        <f t="shared" si="23"/>
        <v>1.8</v>
      </c>
      <c r="AC55" s="75">
        <f t="shared" si="24"/>
        <v>1.8</v>
      </c>
    </row>
    <row r="56" spans="1:34" outlineLevel="2" x14ac:dyDescent="0.2">
      <c r="A56" s="9" t="s">
        <v>122</v>
      </c>
      <c r="B56" s="10" t="s">
        <v>8</v>
      </c>
      <c r="C56" s="10" t="s">
        <v>13</v>
      </c>
      <c r="D56" s="10" t="s">
        <v>493</v>
      </c>
      <c r="E56" s="10" t="s">
        <v>512</v>
      </c>
      <c r="F56" s="10" t="s">
        <v>513</v>
      </c>
      <c r="G56" s="67">
        <v>6</v>
      </c>
      <c r="H56" s="10" t="s">
        <v>37</v>
      </c>
      <c r="I56" s="57">
        <v>0.5</v>
      </c>
      <c r="J56" s="57">
        <f>(4.5+$AE$5)*I56</f>
        <v>4.5</v>
      </c>
      <c r="K56" s="57">
        <v>3</v>
      </c>
      <c r="L56" s="58">
        <f>9*I56</f>
        <v>4.5</v>
      </c>
      <c r="M56" s="27">
        <v>0</v>
      </c>
      <c r="N56" s="90">
        <f t="shared" si="19"/>
        <v>2.5</v>
      </c>
      <c r="O56" s="91">
        <f t="shared" si="20"/>
        <v>2.5</v>
      </c>
      <c r="P56" s="23">
        <v>0</v>
      </c>
      <c r="Q56" s="11">
        <v>0</v>
      </c>
      <c r="R56" s="11">
        <v>0</v>
      </c>
      <c r="S56" s="12">
        <v>0</v>
      </c>
      <c r="T56" s="27">
        <v>0</v>
      </c>
      <c r="U56" s="23">
        <v>4</v>
      </c>
      <c r="V56" s="11">
        <v>0.2</v>
      </c>
      <c r="W56" s="11">
        <v>0</v>
      </c>
      <c r="X56" s="12">
        <v>0.2</v>
      </c>
      <c r="Y56" s="30">
        <v>0</v>
      </c>
      <c r="Z56" s="63">
        <f t="shared" si="21"/>
        <v>1.8</v>
      </c>
      <c r="AA56" s="34">
        <f t="shared" si="22"/>
        <v>0</v>
      </c>
      <c r="AB56" s="12">
        <f t="shared" si="23"/>
        <v>1.8</v>
      </c>
      <c r="AC56" s="75">
        <f t="shared" si="24"/>
        <v>1.8</v>
      </c>
    </row>
    <row r="57" spans="1:34" outlineLevel="2" x14ac:dyDescent="0.2">
      <c r="A57" s="9" t="s">
        <v>122</v>
      </c>
      <c r="B57" s="10" t="s">
        <v>80</v>
      </c>
      <c r="C57" s="10" t="s">
        <v>61</v>
      </c>
      <c r="D57" s="10" t="s">
        <v>127</v>
      </c>
      <c r="E57" s="10" t="s">
        <v>128</v>
      </c>
      <c r="F57" s="10" t="s">
        <v>129</v>
      </c>
      <c r="G57" s="67">
        <v>6</v>
      </c>
      <c r="H57" s="10" t="s">
        <v>84</v>
      </c>
      <c r="I57" s="57">
        <v>1</v>
      </c>
      <c r="J57" s="57">
        <v>6.75</v>
      </c>
      <c r="K57" s="57">
        <v>0</v>
      </c>
      <c r="L57" s="58">
        <v>11.25</v>
      </c>
      <c r="M57" s="27">
        <v>0</v>
      </c>
      <c r="N57" s="90">
        <f t="shared" si="19"/>
        <v>3.75</v>
      </c>
      <c r="O57" s="91">
        <f t="shared" si="20"/>
        <v>6.25</v>
      </c>
      <c r="P57" s="23">
        <v>0</v>
      </c>
      <c r="Q57" s="11">
        <v>0</v>
      </c>
      <c r="R57" s="11">
        <v>0</v>
      </c>
      <c r="S57" s="12">
        <v>0</v>
      </c>
      <c r="T57" s="27">
        <v>0</v>
      </c>
      <c r="U57" s="23">
        <v>60</v>
      </c>
      <c r="V57" s="11">
        <v>1</v>
      </c>
      <c r="W57" s="11">
        <v>0</v>
      </c>
      <c r="X57" s="12">
        <v>3</v>
      </c>
      <c r="Y57" s="30">
        <v>0</v>
      </c>
      <c r="Z57" s="63">
        <f t="shared" si="21"/>
        <v>40.5</v>
      </c>
      <c r="AA57" s="34">
        <f t="shared" si="22"/>
        <v>0</v>
      </c>
      <c r="AB57" s="12">
        <f t="shared" si="23"/>
        <v>40.5</v>
      </c>
      <c r="AC57" s="75">
        <f t="shared" si="24"/>
        <v>40.5</v>
      </c>
    </row>
    <row r="58" spans="1:34" outlineLevel="2" x14ac:dyDescent="0.2">
      <c r="A58" s="9" t="s">
        <v>122</v>
      </c>
      <c r="B58" s="10" t="s">
        <v>85</v>
      </c>
      <c r="C58" s="10" t="s">
        <v>61</v>
      </c>
      <c r="D58" s="10" t="s">
        <v>127</v>
      </c>
      <c r="E58" s="10" t="s">
        <v>128</v>
      </c>
      <c r="F58" s="10" t="s">
        <v>129</v>
      </c>
      <c r="G58" s="67">
        <v>6</v>
      </c>
      <c r="H58" s="10" t="s">
        <v>84</v>
      </c>
      <c r="I58" s="57">
        <v>1</v>
      </c>
      <c r="J58" s="57">
        <v>6.75</v>
      </c>
      <c r="K58" s="57">
        <v>0</v>
      </c>
      <c r="L58" s="58">
        <v>11.25</v>
      </c>
      <c r="M58" s="27">
        <v>0</v>
      </c>
      <c r="N58" s="90">
        <f t="shared" si="19"/>
        <v>3.75</v>
      </c>
      <c r="O58" s="91">
        <f t="shared" si="20"/>
        <v>6.25</v>
      </c>
      <c r="P58" s="23">
        <v>0</v>
      </c>
      <c r="Q58" s="11">
        <v>0</v>
      </c>
      <c r="R58" s="11">
        <v>0</v>
      </c>
      <c r="S58" s="12">
        <v>0</v>
      </c>
      <c r="T58" s="27">
        <v>0</v>
      </c>
      <c r="U58" s="23">
        <v>60</v>
      </c>
      <c r="V58" s="11">
        <v>1</v>
      </c>
      <c r="W58" s="11">
        <v>0</v>
      </c>
      <c r="X58" s="12">
        <v>3</v>
      </c>
      <c r="Y58" s="30">
        <v>0</v>
      </c>
      <c r="Z58" s="63">
        <f t="shared" si="21"/>
        <v>40.5</v>
      </c>
      <c r="AA58" s="34">
        <f t="shared" si="22"/>
        <v>0</v>
      </c>
      <c r="AB58" s="12">
        <f t="shared" si="23"/>
        <v>40.5</v>
      </c>
      <c r="AC58" s="75">
        <f t="shared" si="24"/>
        <v>40.5</v>
      </c>
    </row>
    <row r="59" spans="1:34" outlineLevel="2" x14ac:dyDescent="0.2">
      <c r="A59" s="9" t="s">
        <v>122</v>
      </c>
      <c r="B59" s="10" t="s">
        <v>8</v>
      </c>
      <c r="C59" s="10" t="s">
        <v>61</v>
      </c>
      <c r="D59" s="10" t="s">
        <v>127</v>
      </c>
      <c r="E59" s="10" t="s">
        <v>128</v>
      </c>
      <c r="F59" s="10" t="s">
        <v>129</v>
      </c>
      <c r="G59" s="67">
        <v>6</v>
      </c>
      <c r="H59" s="10" t="s">
        <v>84</v>
      </c>
      <c r="I59" s="57">
        <v>1</v>
      </c>
      <c r="J59" s="57">
        <v>6.75</v>
      </c>
      <c r="K59" s="57">
        <v>0</v>
      </c>
      <c r="L59" s="58">
        <v>11.25</v>
      </c>
      <c r="M59" s="27">
        <v>0</v>
      </c>
      <c r="N59" s="90">
        <f t="shared" si="19"/>
        <v>3.75</v>
      </c>
      <c r="O59" s="91">
        <f t="shared" si="20"/>
        <v>6.25</v>
      </c>
      <c r="P59" s="23">
        <v>0</v>
      </c>
      <c r="Q59" s="11">
        <v>0</v>
      </c>
      <c r="R59" s="11">
        <v>0</v>
      </c>
      <c r="S59" s="12">
        <v>0</v>
      </c>
      <c r="T59" s="27">
        <v>0</v>
      </c>
      <c r="U59" s="23">
        <v>120</v>
      </c>
      <c r="V59" s="11">
        <v>2</v>
      </c>
      <c r="W59" s="11">
        <v>0</v>
      </c>
      <c r="X59" s="12">
        <v>6</v>
      </c>
      <c r="Y59" s="30">
        <v>0</v>
      </c>
      <c r="Z59" s="63">
        <f t="shared" si="21"/>
        <v>81</v>
      </c>
      <c r="AA59" s="34">
        <f t="shared" si="22"/>
        <v>0</v>
      </c>
      <c r="AB59" s="12">
        <f t="shared" si="23"/>
        <v>81</v>
      </c>
      <c r="AC59" s="75">
        <f t="shared" si="24"/>
        <v>81</v>
      </c>
    </row>
    <row r="60" spans="1:34" outlineLevel="2" x14ac:dyDescent="0.2">
      <c r="A60" s="9" t="s">
        <v>122</v>
      </c>
      <c r="B60" s="10" t="s">
        <v>14</v>
      </c>
      <c r="C60" s="10" t="s">
        <v>13</v>
      </c>
      <c r="D60" s="10" t="s">
        <v>28</v>
      </c>
      <c r="E60" s="10" t="s">
        <v>10</v>
      </c>
      <c r="F60" s="10" t="s">
        <v>11</v>
      </c>
      <c r="G60" s="67">
        <v>24</v>
      </c>
      <c r="H60" s="10" t="s">
        <v>12</v>
      </c>
      <c r="I60" s="57">
        <v>1</v>
      </c>
      <c r="J60" s="57">
        <f>$AE$2</f>
        <v>0.5</v>
      </c>
      <c r="K60" s="57">
        <v>0</v>
      </c>
      <c r="L60" s="58">
        <v>0</v>
      </c>
      <c r="M60" s="27">
        <v>0</v>
      </c>
      <c r="N60" s="90">
        <f t="shared" si="19"/>
        <v>6.9444444444444448E-2</v>
      </c>
      <c r="O60" s="91">
        <f t="shared" si="20"/>
        <v>0</v>
      </c>
      <c r="P60" s="23">
        <v>0</v>
      </c>
      <c r="Q60" s="11">
        <f>P60</f>
        <v>0</v>
      </c>
      <c r="R60" s="11">
        <v>0</v>
      </c>
      <c r="S60" s="12">
        <v>0</v>
      </c>
      <c r="T60" s="27">
        <v>0</v>
      </c>
      <c r="U60" s="23">
        <v>9</v>
      </c>
      <c r="V60" s="11">
        <f>U60</f>
        <v>9</v>
      </c>
      <c r="W60" s="11">
        <v>0</v>
      </c>
      <c r="X60" s="12">
        <v>0</v>
      </c>
      <c r="Y60" s="30">
        <v>0</v>
      </c>
      <c r="Z60" s="63">
        <f t="shared" si="21"/>
        <v>4.5</v>
      </c>
      <c r="AA60" s="34">
        <f t="shared" si="22"/>
        <v>0</v>
      </c>
      <c r="AB60" s="12">
        <f t="shared" si="23"/>
        <v>4.5</v>
      </c>
      <c r="AC60" s="75">
        <f t="shared" si="24"/>
        <v>4.5</v>
      </c>
    </row>
    <row r="61" spans="1:34" outlineLevel="2" x14ac:dyDescent="0.2">
      <c r="A61" s="9" t="s">
        <v>122</v>
      </c>
      <c r="B61" s="10" t="s">
        <v>80</v>
      </c>
      <c r="C61" s="10" t="s">
        <v>27</v>
      </c>
      <c r="D61" s="10" t="s">
        <v>130</v>
      </c>
      <c r="E61" s="10" t="s">
        <v>131</v>
      </c>
      <c r="F61" s="10" t="s">
        <v>132</v>
      </c>
      <c r="G61" s="67">
        <v>6</v>
      </c>
      <c r="H61" s="10" t="s">
        <v>18</v>
      </c>
      <c r="I61" s="57">
        <v>1</v>
      </c>
      <c r="J61" s="57">
        <v>9</v>
      </c>
      <c r="K61" s="57">
        <v>0</v>
      </c>
      <c r="L61" s="58">
        <v>9</v>
      </c>
      <c r="M61" s="27">
        <v>0</v>
      </c>
      <c r="N61" s="90">
        <f t="shared" si="19"/>
        <v>5</v>
      </c>
      <c r="O61" s="91">
        <f t="shared" si="20"/>
        <v>5</v>
      </c>
      <c r="P61" s="23">
        <v>30</v>
      </c>
      <c r="Q61" s="11">
        <v>1</v>
      </c>
      <c r="R61" s="11">
        <v>0</v>
      </c>
      <c r="S61" s="12">
        <v>2</v>
      </c>
      <c r="T61" s="27">
        <v>0</v>
      </c>
      <c r="U61" s="23">
        <v>0</v>
      </c>
      <c r="V61" s="11">
        <v>0</v>
      </c>
      <c r="W61" s="11">
        <v>0</v>
      </c>
      <c r="X61" s="12">
        <v>0</v>
      </c>
      <c r="Y61" s="30">
        <v>0</v>
      </c>
      <c r="Z61" s="63">
        <f t="shared" si="21"/>
        <v>27</v>
      </c>
      <c r="AA61" s="34">
        <f t="shared" si="22"/>
        <v>27</v>
      </c>
      <c r="AB61" s="12">
        <f t="shared" si="23"/>
        <v>0</v>
      </c>
      <c r="AC61" s="75">
        <f t="shared" si="24"/>
        <v>27</v>
      </c>
    </row>
    <row r="62" spans="1:34" outlineLevel="2" x14ac:dyDescent="0.2">
      <c r="A62" s="9" t="s">
        <v>122</v>
      </c>
      <c r="B62" s="10" t="s">
        <v>85</v>
      </c>
      <c r="C62" s="10" t="s">
        <v>27</v>
      </c>
      <c r="D62" s="10" t="s">
        <v>133</v>
      </c>
      <c r="E62" s="10" t="s">
        <v>134</v>
      </c>
      <c r="F62" s="10" t="s">
        <v>135</v>
      </c>
      <c r="G62" s="67">
        <v>6</v>
      </c>
      <c r="H62" s="10" t="s">
        <v>18</v>
      </c>
      <c r="I62" s="57">
        <v>1</v>
      </c>
      <c r="J62" s="57">
        <v>4.5</v>
      </c>
      <c r="K62" s="57">
        <v>0</v>
      </c>
      <c r="L62" s="58">
        <v>13.5</v>
      </c>
      <c r="M62" s="27">
        <v>0</v>
      </c>
      <c r="N62" s="90">
        <f t="shared" si="19"/>
        <v>2.5</v>
      </c>
      <c r="O62" s="91">
        <f t="shared" si="20"/>
        <v>7.5</v>
      </c>
      <c r="P62" s="23">
        <v>40</v>
      </c>
      <c r="Q62" s="11">
        <v>1</v>
      </c>
      <c r="R62" s="11">
        <v>0</v>
      </c>
      <c r="S62" s="12">
        <v>2</v>
      </c>
      <c r="T62" s="27">
        <v>0</v>
      </c>
      <c r="U62" s="23">
        <v>0</v>
      </c>
      <c r="V62" s="11">
        <v>0</v>
      </c>
      <c r="W62" s="11">
        <v>0</v>
      </c>
      <c r="X62" s="12">
        <v>0</v>
      </c>
      <c r="Y62" s="30">
        <v>0</v>
      </c>
      <c r="Z62" s="63">
        <f t="shared" si="21"/>
        <v>31.5</v>
      </c>
      <c r="AA62" s="34">
        <f t="shared" si="22"/>
        <v>31.5</v>
      </c>
      <c r="AB62" s="12">
        <f t="shared" si="23"/>
        <v>0</v>
      </c>
      <c r="AC62" s="75">
        <f t="shared" si="24"/>
        <v>31.5</v>
      </c>
    </row>
    <row r="63" spans="1:34" outlineLevel="2" x14ac:dyDescent="0.2">
      <c r="A63" s="9" t="s">
        <v>122</v>
      </c>
      <c r="B63" s="10" t="s">
        <v>85</v>
      </c>
      <c r="C63" s="10" t="s">
        <v>43</v>
      </c>
      <c r="D63" s="10" t="s">
        <v>136</v>
      </c>
      <c r="E63" s="10" t="s">
        <v>137</v>
      </c>
      <c r="F63" s="10" t="s">
        <v>138</v>
      </c>
      <c r="G63" s="67">
        <v>6</v>
      </c>
      <c r="H63" s="10" t="s">
        <v>18</v>
      </c>
      <c r="I63" s="57">
        <v>1</v>
      </c>
      <c r="J63" s="57">
        <v>9</v>
      </c>
      <c r="K63" s="57">
        <v>0</v>
      </c>
      <c r="L63" s="58">
        <v>9</v>
      </c>
      <c r="M63" s="27">
        <v>0</v>
      </c>
      <c r="N63" s="90">
        <f t="shared" si="19"/>
        <v>5</v>
      </c>
      <c r="O63" s="91">
        <f t="shared" si="20"/>
        <v>5</v>
      </c>
      <c r="P63" s="23">
        <v>0</v>
      </c>
      <c r="Q63" s="11">
        <v>0</v>
      </c>
      <c r="R63" s="11">
        <v>0</v>
      </c>
      <c r="S63" s="12">
        <v>0</v>
      </c>
      <c r="T63" s="27">
        <v>0</v>
      </c>
      <c r="U63" s="23">
        <v>40</v>
      </c>
      <c r="V63" s="11">
        <v>1</v>
      </c>
      <c r="W63" s="11">
        <v>0</v>
      </c>
      <c r="X63" s="12">
        <v>2</v>
      </c>
      <c r="Y63" s="30">
        <v>0</v>
      </c>
      <c r="Z63" s="63">
        <f t="shared" si="21"/>
        <v>27</v>
      </c>
      <c r="AA63" s="34">
        <f t="shared" si="22"/>
        <v>0</v>
      </c>
      <c r="AB63" s="12">
        <f t="shared" si="23"/>
        <v>27</v>
      </c>
      <c r="AC63" s="75">
        <f t="shared" si="24"/>
        <v>27</v>
      </c>
    </row>
    <row r="64" spans="1:34" outlineLevel="2" x14ac:dyDescent="0.2">
      <c r="A64" s="9" t="s">
        <v>122</v>
      </c>
      <c r="B64" s="10" t="s">
        <v>85</v>
      </c>
      <c r="C64" s="10" t="s">
        <v>43</v>
      </c>
      <c r="D64" s="10" t="s">
        <v>139</v>
      </c>
      <c r="E64" s="10" t="s">
        <v>140</v>
      </c>
      <c r="F64" s="10" t="s">
        <v>141</v>
      </c>
      <c r="G64" s="67">
        <v>6</v>
      </c>
      <c r="H64" s="10" t="s">
        <v>18</v>
      </c>
      <c r="I64" s="57">
        <v>1</v>
      </c>
      <c r="J64" s="57">
        <v>9</v>
      </c>
      <c r="K64" s="57">
        <v>0</v>
      </c>
      <c r="L64" s="58">
        <v>9</v>
      </c>
      <c r="M64" s="27">
        <v>0</v>
      </c>
      <c r="N64" s="90">
        <f t="shared" si="19"/>
        <v>5</v>
      </c>
      <c r="O64" s="91">
        <f t="shared" si="20"/>
        <v>5</v>
      </c>
      <c r="P64" s="23">
        <v>0</v>
      </c>
      <c r="Q64" s="11">
        <v>0</v>
      </c>
      <c r="R64" s="11">
        <v>0</v>
      </c>
      <c r="S64" s="12">
        <v>0</v>
      </c>
      <c r="T64" s="27">
        <v>0</v>
      </c>
      <c r="U64" s="23">
        <v>25</v>
      </c>
      <c r="V64" s="11">
        <v>1</v>
      </c>
      <c r="W64" s="11">
        <v>0</v>
      </c>
      <c r="X64" s="12">
        <v>2</v>
      </c>
      <c r="Y64" s="30">
        <v>0</v>
      </c>
      <c r="Z64" s="63">
        <f t="shared" si="21"/>
        <v>27</v>
      </c>
      <c r="AA64" s="34">
        <f t="shared" si="22"/>
        <v>0</v>
      </c>
      <c r="AB64" s="12">
        <f t="shared" si="23"/>
        <v>27</v>
      </c>
      <c r="AC64" s="75">
        <f t="shared" si="24"/>
        <v>27</v>
      </c>
    </row>
    <row r="65" spans="1:29" outlineLevel="2" x14ac:dyDescent="0.2">
      <c r="A65" s="9" t="s">
        <v>122</v>
      </c>
      <c r="B65" s="10" t="s">
        <v>85</v>
      </c>
      <c r="C65" s="10" t="s">
        <v>27</v>
      </c>
      <c r="D65" s="10" t="s">
        <v>142</v>
      </c>
      <c r="E65" s="10" t="s">
        <v>131</v>
      </c>
      <c r="F65" s="10" t="s">
        <v>143</v>
      </c>
      <c r="G65" s="67">
        <v>6</v>
      </c>
      <c r="H65" s="10" t="s">
        <v>18</v>
      </c>
      <c r="I65" s="57">
        <v>1</v>
      </c>
      <c r="J65" s="57">
        <v>9</v>
      </c>
      <c r="K65" s="57">
        <v>0</v>
      </c>
      <c r="L65" s="58">
        <v>9</v>
      </c>
      <c r="M65" s="27">
        <v>0</v>
      </c>
      <c r="N65" s="90">
        <f t="shared" si="19"/>
        <v>5</v>
      </c>
      <c r="O65" s="91">
        <f t="shared" si="20"/>
        <v>5</v>
      </c>
      <c r="P65" s="23">
        <v>36</v>
      </c>
      <c r="Q65" s="11">
        <v>1</v>
      </c>
      <c r="R65" s="11">
        <v>0</v>
      </c>
      <c r="S65" s="12">
        <v>3</v>
      </c>
      <c r="T65" s="27">
        <v>0</v>
      </c>
      <c r="U65" s="23">
        <v>0</v>
      </c>
      <c r="V65" s="11">
        <v>0</v>
      </c>
      <c r="W65" s="11">
        <v>0</v>
      </c>
      <c r="X65" s="12">
        <v>0</v>
      </c>
      <c r="Y65" s="30">
        <v>0</v>
      </c>
      <c r="Z65" s="63">
        <f t="shared" si="21"/>
        <v>36</v>
      </c>
      <c r="AA65" s="34">
        <f t="shared" si="22"/>
        <v>36</v>
      </c>
      <c r="AB65" s="12">
        <f t="shared" si="23"/>
        <v>0</v>
      </c>
      <c r="AC65" s="75">
        <f t="shared" si="24"/>
        <v>36</v>
      </c>
    </row>
    <row r="66" spans="1:29" outlineLevel="2" x14ac:dyDescent="0.2">
      <c r="A66" s="9" t="s">
        <v>122</v>
      </c>
      <c r="B66" s="10" t="s">
        <v>85</v>
      </c>
      <c r="C66" s="10" t="s">
        <v>43</v>
      </c>
      <c r="D66" s="10" t="s">
        <v>144</v>
      </c>
      <c r="E66" s="10" t="s">
        <v>145</v>
      </c>
      <c r="F66" s="10" t="s">
        <v>146</v>
      </c>
      <c r="G66" s="67">
        <v>6</v>
      </c>
      <c r="H66" s="10" t="s">
        <v>18</v>
      </c>
      <c r="I66" s="57">
        <v>1</v>
      </c>
      <c r="J66" s="57">
        <v>4.5</v>
      </c>
      <c r="K66" s="57">
        <v>0</v>
      </c>
      <c r="L66" s="58">
        <v>13.5</v>
      </c>
      <c r="M66" s="27">
        <v>0</v>
      </c>
      <c r="N66" s="90">
        <f t="shared" si="19"/>
        <v>2.5</v>
      </c>
      <c r="O66" s="91">
        <f t="shared" si="20"/>
        <v>7.5</v>
      </c>
      <c r="P66" s="23">
        <v>0</v>
      </c>
      <c r="Q66" s="11">
        <v>0</v>
      </c>
      <c r="R66" s="11">
        <v>0</v>
      </c>
      <c r="S66" s="12">
        <v>0</v>
      </c>
      <c r="T66" s="27">
        <v>0</v>
      </c>
      <c r="U66" s="23">
        <v>40</v>
      </c>
      <c r="V66" s="11">
        <v>1</v>
      </c>
      <c r="W66" s="11">
        <v>0</v>
      </c>
      <c r="X66" s="12">
        <v>2</v>
      </c>
      <c r="Y66" s="30">
        <v>0</v>
      </c>
      <c r="Z66" s="63">
        <f t="shared" si="21"/>
        <v>31.5</v>
      </c>
      <c r="AA66" s="34">
        <f t="shared" si="22"/>
        <v>0</v>
      </c>
      <c r="AB66" s="12">
        <f t="shared" si="23"/>
        <v>31.5</v>
      </c>
      <c r="AC66" s="75">
        <f t="shared" si="24"/>
        <v>31.5</v>
      </c>
    </row>
    <row r="67" spans="1:29" outlineLevel="2" x14ac:dyDescent="0.2">
      <c r="A67" s="9" t="s">
        <v>122</v>
      </c>
      <c r="B67" s="10" t="s">
        <v>85</v>
      </c>
      <c r="C67" s="10" t="s">
        <v>13</v>
      </c>
      <c r="D67" s="10" t="s">
        <v>147</v>
      </c>
      <c r="E67" s="10" t="s">
        <v>10</v>
      </c>
      <c r="F67" s="10" t="s">
        <v>11</v>
      </c>
      <c r="G67" s="67">
        <v>24</v>
      </c>
      <c r="H67" s="10" t="s">
        <v>12</v>
      </c>
      <c r="I67" s="57">
        <v>1</v>
      </c>
      <c r="J67" s="57">
        <f>$AE$2</f>
        <v>0.5</v>
      </c>
      <c r="K67" s="57">
        <v>0</v>
      </c>
      <c r="L67" s="58">
        <v>0</v>
      </c>
      <c r="M67" s="27">
        <v>0</v>
      </c>
      <c r="N67" s="90">
        <f t="shared" si="19"/>
        <v>6.9444444444444448E-2</v>
      </c>
      <c r="O67" s="91">
        <f t="shared" si="20"/>
        <v>0</v>
      </c>
      <c r="P67" s="23">
        <v>1</v>
      </c>
      <c r="Q67" s="11">
        <f>P67</f>
        <v>1</v>
      </c>
      <c r="R67" s="11">
        <v>0</v>
      </c>
      <c r="S67" s="12">
        <v>0</v>
      </c>
      <c r="T67" s="27">
        <v>0</v>
      </c>
      <c r="U67" s="23">
        <v>9</v>
      </c>
      <c r="V67" s="11">
        <f>U67</f>
        <v>9</v>
      </c>
      <c r="W67" s="11">
        <v>0</v>
      </c>
      <c r="X67" s="12">
        <v>0</v>
      </c>
      <c r="Y67" s="30">
        <v>0</v>
      </c>
      <c r="Z67" s="63">
        <f t="shared" si="21"/>
        <v>5</v>
      </c>
      <c r="AA67" s="34">
        <f t="shared" si="22"/>
        <v>0.5</v>
      </c>
      <c r="AB67" s="12">
        <f t="shared" si="23"/>
        <v>4.5</v>
      </c>
      <c r="AC67" s="75">
        <f t="shared" si="24"/>
        <v>5</v>
      </c>
    </row>
    <row r="68" spans="1:29" outlineLevel="2" x14ac:dyDescent="0.2">
      <c r="A68" s="9" t="s">
        <v>122</v>
      </c>
      <c r="B68" s="10" t="s">
        <v>85</v>
      </c>
      <c r="C68" s="10" t="s">
        <v>103</v>
      </c>
      <c r="D68" s="10" t="s">
        <v>148</v>
      </c>
      <c r="E68" s="10" t="s">
        <v>149</v>
      </c>
      <c r="F68" s="10" t="s">
        <v>150</v>
      </c>
      <c r="G68" s="67">
        <v>6</v>
      </c>
      <c r="H68" s="10" t="s">
        <v>102</v>
      </c>
      <c r="I68" s="57">
        <v>1</v>
      </c>
      <c r="J68" s="57">
        <f>(4.5+$AE$5)*I68</f>
        <v>9</v>
      </c>
      <c r="K68" s="57">
        <v>0</v>
      </c>
      <c r="L68" s="58">
        <v>9</v>
      </c>
      <c r="M68" s="27">
        <v>0</v>
      </c>
      <c r="N68" s="90">
        <f t="shared" si="19"/>
        <v>5</v>
      </c>
      <c r="O68" s="91">
        <f t="shared" si="20"/>
        <v>5</v>
      </c>
      <c r="P68" s="23">
        <v>20</v>
      </c>
      <c r="Q68" s="11">
        <v>1</v>
      </c>
      <c r="R68" s="11">
        <v>0</v>
      </c>
      <c r="S68" s="12">
        <v>1</v>
      </c>
      <c r="T68" s="27">
        <v>0</v>
      </c>
      <c r="U68" s="23">
        <v>0</v>
      </c>
      <c r="V68" s="11">
        <v>0</v>
      </c>
      <c r="W68" s="11">
        <v>0</v>
      </c>
      <c r="X68" s="12">
        <v>0</v>
      </c>
      <c r="Y68" s="30">
        <v>0</v>
      </c>
      <c r="Z68" s="63">
        <f t="shared" si="21"/>
        <v>18</v>
      </c>
      <c r="AA68" s="34">
        <f t="shared" si="22"/>
        <v>18</v>
      </c>
      <c r="AB68" s="12">
        <f t="shared" si="23"/>
        <v>0</v>
      </c>
      <c r="AC68" s="75">
        <f t="shared" si="24"/>
        <v>18</v>
      </c>
    </row>
    <row r="69" spans="1:29" outlineLevel="2" x14ac:dyDescent="0.2">
      <c r="A69" s="9" t="s">
        <v>122</v>
      </c>
      <c r="B69" s="10" t="s">
        <v>85</v>
      </c>
      <c r="C69" s="10" t="s">
        <v>103</v>
      </c>
      <c r="D69" s="10" t="s">
        <v>151</v>
      </c>
      <c r="E69" s="10" t="s">
        <v>152</v>
      </c>
      <c r="F69" s="10" t="s">
        <v>153</v>
      </c>
      <c r="G69" s="67">
        <v>6</v>
      </c>
      <c r="H69" s="10" t="s">
        <v>102</v>
      </c>
      <c r="I69" s="57">
        <v>1</v>
      </c>
      <c r="J69" s="57">
        <f>(4.5+$AE$5)*I69</f>
        <v>9</v>
      </c>
      <c r="K69" s="57">
        <v>0</v>
      </c>
      <c r="L69" s="58">
        <v>9</v>
      </c>
      <c r="M69" s="27">
        <v>0</v>
      </c>
      <c r="N69" s="90">
        <f t="shared" si="19"/>
        <v>5</v>
      </c>
      <c r="O69" s="91">
        <f t="shared" si="20"/>
        <v>5</v>
      </c>
      <c r="P69" s="23">
        <v>20</v>
      </c>
      <c r="Q69" s="11">
        <v>1</v>
      </c>
      <c r="R69" s="11">
        <v>0</v>
      </c>
      <c r="S69" s="12">
        <v>1</v>
      </c>
      <c r="T69" s="27">
        <v>0</v>
      </c>
      <c r="U69" s="23">
        <v>0</v>
      </c>
      <c r="V69" s="11">
        <v>0</v>
      </c>
      <c r="W69" s="11">
        <v>0</v>
      </c>
      <c r="X69" s="12">
        <v>0</v>
      </c>
      <c r="Y69" s="30">
        <v>0</v>
      </c>
      <c r="Z69" s="63">
        <f t="shared" si="21"/>
        <v>18</v>
      </c>
      <c r="AA69" s="34">
        <f t="shared" si="22"/>
        <v>18</v>
      </c>
      <c r="AB69" s="12">
        <f t="shared" si="23"/>
        <v>0</v>
      </c>
      <c r="AC69" s="75">
        <f t="shared" si="24"/>
        <v>18</v>
      </c>
    </row>
    <row r="70" spans="1:29" outlineLevel="2" x14ac:dyDescent="0.2">
      <c r="A70" s="9" t="s">
        <v>122</v>
      </c>
      <c r="B70" s="10" t="s">
        <v>14</v>
      </c>
      <c r="C70" s="10" t="s">
        <v>103</v>
      </c>
      <c r="D70" s="10" t="s">
        <v>154</v>
      </c>
      <c r="E70" s="10" t="s">
        <v>155</v>
      </c>
      <c r="F70" s="10" t="s">
        <v>156</v>
      </c>
      <c r="G70" s="67">
        <v>6</v>
      </c>
      <c r="H70" s="10" t="s">
        <v>102</v>
      </c>
      <c r="I70" s="57">
        <v>0.5</v>
      </c>
      <c r="J70" s="57">
        <f>(9+$AE$5)*I70</f>
        <v>6.75</v>
      </c>
      <c r="K70" s="57">
        <v>0</v>
      </c>
      <c r="L70" s="58">
        <f>4.5*I70</f>
        <v>2.25</v>
      </c>
      <c r="M70" s="27">
        <v>0</v>
      </c>
      <c r="N70" s="90">
        <f t="shared" si="19"/>
        <v>3.75</v>
      </c>
      <c r="O70" s="91">
        <f t="shared" si="20"/>
        <v>1.25</v>
      </c>
      <c r="P70" s="23">
        <v>40</v>
      </c>
      <c r="Q70" s="11">
        <v>1</v>
      </c>
      <c r="R70" s="11">
        <v>0</v>
      </c>
      <c r="S70" s="12">
        <v>2</v>
      </c>
      <c r="T70" s="27">
        <v>0</v>
      </c>
      <c r="U70" s="23">
        <v>0</v>
      </c>
      <c r="V70" s="11">
        <v>0</v>
      </c>
      <c r="W70" s="11">
        <v>0</v>
      </c>
      <c r="X70" s="12">
        <v>0</v>
      </c>
      <c r="Y70" s="30">
        <v>0</v>
      </c>
      <c r="Z70" s="63">
        <f t="shared" si="21"/>
        <v>11.25</v>
      </c>
      <c r="AA70" s="34">
        <f t="shared" si="22"/>
        <v>11.25</v>
      </c>
      <c r="AB70" s="12">
        <f t="shared" si="23"/>
        <v>0</v>
      </c>
      <c r="AC70" s="75">
        <f t="shared" si="24"/>
        <v>11.25</v>
      </c>
    </row>
    <row r="71" spans="1:29" outlineLevel="2" x14ac:dyDescent="0.2">
      <c r="A71" s="9" t="s">
        <v>122</v>
      </c>
      <c r="B71" s="10" t="s">
        <v>29</v>
      </c>
      <c r="C71" s="10" t="s">
        <v>13</v>
      </c>
      <c r="D71" s="10" t="s">
        <v>30</v>
      </c>
      <c r="E71" s="10" t="s">
        <v>31</v>
      </c>
      <c r="F71" s="10" t="s">
        <v>32</v>
      </c>
      <c r="G71" s="67">
        <v>6</v>
      </c>
      <c r="H71" s="10" t="s">
        <v>33</v>
      </c>
      <c r="I71" s="57">
        <v>0.13500000000000001</v>
      </c>
      <c r="J71" s="57">
        <f>34*I71</f>
        <v>4.59</v>
      </c>
      <c r="K71" s="57">
        <v>0</v>
      </c>
      <c r="L71" s="58">
        <v>0</v>
      </c>
      <c r="M71" s="27">
        <v>0</v>
      </c>
      <c r="N71" s="90">
        <f t="shared" si="19"/>
        <v>2.5499999999999998</v>
      </c>
      <c r="O71" s="91">
        <f t="shared" si="20"/>
        <v>0</v>
      </c>
      <c r="P71" s="23">
        <v>0</v>
      </c>
      <c r="Q71" s="11">
        <v>0</v>
      </c>
      <c r="R71" s="11">
        <v>0</v>
      </c>
      <c r="S71" s="12">
        <v>0</v>
      </c>
      <c r="T71" s="27">
        <v>0</v>
      </c>
      <c r="U71" s="23">
        <v>30</v>
      </c>
      <c r="V71" s="11">
        <v>1</v>
      </c>
      <c r="W71" s="11">
        <v>0</v>
      </c>
      <c r="X71" s="12">
        <v>0</v>
      </c>
      <c r="Y71" s="30">
        <v>0</v>
      </c>
      <c r="Z71" s="63">
        <f t="shared" si="21"/>
        <v>4.59</v>
      </c>
      <c r="AA71" s="34">
        <f t="shared" si="22"/>
        <v>0</v>
      </c>
      <c r="AB71" s="12">
        <f t="shared" si="23"/>
        <v>4.59</v>
      </c>
      <c r="AC71" s="75">
        <f t="shared" si="24"/>
        <v>4.59</v>
      </c>
    </row>
    <row r="72" spans="1:29" outlineLevel="2" x14ac:dyDescent="0.2">
      <c r="A72" s="9" t="s">
        <v>122</v>
      </c>
      <c r="B72" s="10" t="s">
        <v>29</v>
      </c>
      <c r="C72" s="10" t="s">
        <v>13</v>
      </c>
      <c r="D72" s="10" t="s">
        <v>30</v>
      </c>
      <c r="E72" s="10" t="s">
        <v>31</v>
      </c>
      <c r="F72" s="10" t="s">
        <v>32</v>
      </c>
      <c r="G72" s="67">
        <v>6</v>
      </c>
      <c r="H72" s="10" t="s">
        <v>33</v>
      </c>
      <c r="I72" s="57">
        <v>6.25E-2</v>
      </c>
      <c r="J72" s="57">
        <v>0</v>
      </c>
      <c r="K72" s="57"/>
      <c r="L72" s="58">
        <v>1</v>
      </c>
      <c r="M72" s="27"/>
      <c r="N72" s="90">
        <f t="shared" si="19"/>
        <v>0</v>
      </c>
      <c r="O72" s="91">
        <f t="shared" si="20"/>
        <v>0.55555555555555558</v>
      </c>
      <c r="P72" s="23">
        <v>0</v>
      </c>
      <c r="Q72" s="11">
        <v>0</v>
      </c>
      <c r="R72" s="11">
        <v>0</v>
      </c>
      <c r="S72" s="12">
        <v>0</v>
      </c>
      <c r="T72" s="27"/>
      <c r="U72" s="23">
        <v>30</v>
      </c>
      <c r="V72" s="11">
        <v>0</v>
      </c>
      <c r="W72" s="11"/>
      <c r="X72" s="12">
        <v>1</v>
      </c>
      <c r="Y72" s="30">
        <v>0</v>
      </c>
      <c r="Z72" s="63">
        <f t="shared" si="21"/>
        <v>1</v>
      </c>
      <c r="AA72" s="34">
        <f t="shared" si="22"/>
        <v>0</v>
      </c>
      <c r="AB72" s="12">
        <f t="shared" si="23"/>
        <v>1</v>
      </c>
      <c r="AC72" s="75">
        <f t="shared" si="24"/>
        <v>1</v>
      </c>
    </row>
    <row r="73" spans="1:29" outlineLevel="2" x14ac:dyDescent="0.2">
      <c r="A73" s="9" t="s">
        <v>122</v>
      </c>
      <c r="B73" s="10" t="s">
        <v>75</v>
      </c>
      <c r="C73" s="10" t="s">
        <v>48</v>
      </c>
      <c r="D73" s="10" t="s">
        <v>157</v>
      </c>
      <c r="E73" s="10" t="s">
        <v>158</v>
      </c>
      <c r="F73" s="10" t="s">
        <v>159</v>
      </c>
      <c r="G73" s="67">
        <v>5</v>
      </c>
      <c r="H73" s="10" t="s">
        <v>160</v>
      </c>
      <c r="I73" s="57">
        <v>1</v>
      </c>
      <c r="J73" s="57">
        <v>4.5</v>
      </c>
      <c r="K73" s="57">
        <v>0</v>
      </c>
      <c r="L73" s="58">
        <v>9</v>
      </c>
      <c r="M73" s="27">
        <v>0</v>
      </c>
      <c r="N73" s="90">
        <f t="shared" si="19"/>
        <v>3</v>
      </c>
      <c r="O73" s="91">
        <f t="shared" si="20"/>
        <v>6</v>
      </c>
      <c r="P73" s="23">
        <v>25</v>
      </c>
      <c r="Q73" s="11">
        <v>1</v>
      </c>
      <c r="R73" s="11">
        <v>0</v>
      </c>
      <c r="S73" s="12">
        <v>2</v>
      </c>
      <c r="T73" s="27">
        <v>0</v>
      </c>
      <c r="U73" s="23">
        <v>0</v>
      </c>
      <c r="V73" s="11">
        <v>0</v>
      </c>
      <c r="W73" s="11">
        <v>0</v>
      </c>
      <c r="X73" s="12">
        <v>0</v>
      </c>
      <c r="Y73" s="30">
        <v>0</v>
      </c>
      <c r="Z73" s="63">
        <f t="shared" si="21"/>
        <v>22.5</v>
      </c>
      <c r="AA73" s="34">
        <f t="shared" si="22"/>
        <v>22.5</v>
      </c>
      <c r="AB73" s="12">
        <f t="shared" si="23"/>
        <v>0</v>
      </c>
      <c r="AC73" s="75">
        <f t="shared" si="24"/>
        <v>22.5</v>
      </c>
    </row>
    <row r="74" spans="1:29" outlineLevel="2" x14ac:dyDescent="0.2">
      <c r="A74" s="9" t="s">
        <v>122</v>
      </c>
      <c r="B74" s="10" t="s">
        <v>75</v>
      </c>
      <c r="C74" s="10" t="s">
        <v>19</v>
      </c>
      <c r="D74" s="10" t="s">
        <v>161</v>
      </c>
      <c r="E74" s="10" t="s">
        <v>162</v>
      </c>
      <c r="F74" s="10" t="s">
        <v>163</v>
      </c>
      <c r="G74" s="67">
        <v>5</v>
      </c>
      <c r="H74" s="10" t="s">
        <v>160</v>
      </c>
      <c r="I74" s="57">
        <v>1</v>
      </c>
      <c r="J74" s="57">
        <v>4.5</v>
      </c>
      <c r="K74" s="57">
        <v>0</v>
      </c>
      <c r="L74" s="58">
        <v>9</v>
      </c>
      <c r="M74" s="27">
        <v>0</v>
      </c>
      <c r="N74" s="90">
        <f t="shared" si="19"/>
        <v>3</v>
      </c>
      <c r="O74" s="91">
        <f t="shared" si="20"/>
        <v>6</v>
      </c>
      <c r="P74" s="23">
        <v>0</v>
      </c>
      <c r="Q74" s="11">
        <v>0</v>
      </c>
      <c r="R74" s="11">
        <v>0</v>
      </c>
      <c r="S74" s="12">
        <v>0</v>
      </c>
      <c r="T74" s="27">
        <v>0</v>
      </c>
      <c r="U74" s="23">
        <v>24</v>
      </c>
      <c r="V74" s="11">
        <v>1</v>
      </c>
      <c r="W74" s="11">
        <v>0</v>
      </c>
      <c r="X74" s="12">
        <v>2</v>
      </c>
      <c r="Y74" s="30">
        <v>0</v>
      </c>
      <c r="Z74" s="63">
        <f t="shared" si="21"/>
        <v>22.5</v>
      </c>
      <c r="AA74" s="34">
        <f t="shared" si="22"/>
        <v>0</v>
      </c>
      <c r="AB74" s="12">
        <f t="shared" si="23"/>
        <v>22.5</v>
      </c>
      <c r="AC74" s="75">
        <f t="shared" si="24"/>
        <v>22.5</v>
      </c>
    </row>
    <row r="75" spans="1:29" outlineLevel="2" x14ac:dyDescent="0.2">
      <c r="A75" s="9" t="s">
        <v>122</v>
      </c>
      <c r="B75" s="10" t="s">
        <v>75</v>
      </c>
      <c r="C75" s="10" t="s">
        <v>19</v>
      </c>
      <c r="D75" s="10" t="s">
        <v>164</v>
      </c>
      <c r="E75" s="10" t="s">
        <v>165</v>
      </c>
      <c r="F75" s="10" t="s">
        <v>166</v>
      </c>
      <c r="G75" s="67">
        <v>5</v>
      </c>
      <c r="H75" s="10" t="s">
        <v>160</v>
      </c>
      <c r="I75" s="57">
        <v>0.5</v>
      </c>
      <c r="J75" s="57">
        <f>4.5*I75</f>
        <v>2.25</v>
      </c>
      <c r="K75" s="57">
        <v>0</v>
      </c>
      <c r="L75" s="58">
        <f>9*I75</f>
        <v>4.5</v>
      </c>
      <c r="M75" s="27">
        <v>0</v>
      </c>
      <c r="N75" s="90">
        <f t="shared" si="19"/>
        <v>1.5</v>
      </c>
      <c r="O75" s="91">
        <f t="shared" si="20"/>
        <v>3</v>
      </c>
      <c r="P75" s="23">
        <v>0</v>
      </c>
      <c r="Q75" s="11">
        <v>0</v>
      </c>
      <c r="R75" s="11">
        <v>0</v>
      </c>
      <c r="S75" s="12">
        <v>0</v>
      </c>
      <c r="T75" s="27">
        <v>0</v>
      </c>
      <c r="U75" s="23">
        <v>24</v>
      </c>
      <c r="V75" s="11">
        <v>1</v>
      </c>
      <c r="W75" s="11">
        <v>0</v>
      </c>
      <c r="X75" s="12">
        <v>2</v>
      </c>
      <c r="Y75" s="30">
        <v>0</v>
      </c>
      <c r="Z75" s="63">
        <f t="shared" si="21"/>
        <v>11.25</v>
      </c>
      <c r="AA75" s="34">
        <f t="shared" si="22"/>
        <v>0</v>
      </c>
      <c r="AB75" s="12">
        <f t="shared" si="23"/>
        <v>11.25</v>
      </c>
      <c r="AC75" s="75">
        <f t="shared" si="24"/>
        <v>11.25</v>
      </c>
    </row>
    <row r="76" spans="1:29" outlineLevel="2" x14ac:dyDescent="0.2">
      <c r="A76" s="9" t="s">
        <v>122</v>
      </c>
      <c r="B76" s="10" t="s">
        <v>75</v>
      </c>
      <c r="C76" s="10" t="s">
        <v>23</v>
      </c>
      <c r="D76" s="10" t="s">
        <v>167</v>
      </c>
      <c r="E76" s="10" t="s">
        <v>168</v>
      </c>
      <c r="F76" s="10" t="s">
        <v>169</v>
      </c>
      <c r="G76" s="67">
        <v>15</v>
      </c>
      <c r="H76" s="10" t="s">
        <v>12</v>
      </c>
      <c r="I76" s="57">
        <v>1</v>
      </c>
      <c r="J76" s="57">
        <f>$AE$2</f>
        <v>0.5</v>
      </c>
      <c r="K76" s="57">
        <v>0</v>
      </c>
      <c r="L76" s="58">
        <v>0</v>
      </c>
      <c r="M76" s="27">
        <v>0</v>
      </c>
      <c r="N76" s="90">
        <f t="shared" si="19"/>
        <v>0.11111111111111112</v>
      </c>
      <c r="O76" s="91">
        <f t="shared" si="20"/>
        <v>0</v>
      </c>
      <c r="P76" s="23">
        <v>5</v>
      </c>
      <c r="Q76" s="11">
        <f>P76</f>
        <v>5</v>
      </c>
      <c r="R76" s="11">
        <v>0</v>
      </c>
      <c r="S76" s="12">
        <v>0</v>
      </c>
      <c r="T76" s="27">
        <v>0</v>
      </c>
      <c r="U76" s="23">
        <v>0</v>
      </c>
      <c r="V76" s="11">
        <f>U76</f>
        <v>0</v>
      </c>
      <c r="W76" s="11">
        <v>0</v>
      </c>
      <c r="X76" s="12">
        <v>0</v>
      </c>
      <c r="Y76" s="30">
        <v>0</v>
      </c>
      <c r="Z76" s="63">
        <f t="shared" si="21"/>
        <v>2.5</v>
      </c>
      <c r="AA76" s="34">
        <f t="shared" si="22"/>
        <v>2.5</v>
      </c>
      <c r="AB76" s="12">
        <f t="shared" si="23"/>
        <v>0</v>
      </c>
      <c r="AC76" s="75">
        <f t="shared" si="24"/>
        <v>2.5</v>
      </c>
    </row>
    <row r="77" spans="1:29" outlineLevel="2" x14ac:dyDescent="0.2">
      <c r="A77" s="9" t="s">
        <v>122</v>
      </c>
      <c r="B77" s="10" t="s">
        <v>75</v>
      </c>
      <c r="C77" s="10" t="s">
        <v>23</v>
      </c>
      <c r="D77" s="10" t="s">
        <v>170</v>
      </c>
      <c r="E77" s="10" t="s">
        <v>171</v>
      </c>
      <c r="F77" s="10" t="s">
        <v>172</v>
      </c>
      <c r="G77" s="67">
        <v>5</v>
      </c>
      <c r="H77" s="10" t="s">
        <v>33</v>
      </c>
      <c r="I77" s="57">
        <v>1</v>
      </c>
      <c r="J77" s="57">
        <f>(9+$AE$5)*I77</f>
        <v>13.5</v>
      </c>
      <c r="K77" s="57">
        <v>0</v>
      </c>
      <c r="L77" s="58">
        <v>4.5</v>
      </c>
      <c r="M77" s="27">
        <v>0</v>
      </c>
      <c r="N77" s="90">
        <f t="shared" si="19"/>
        <v>9</v>
      </c>
      <c r="O77" s="91">
        <f t="shared" si="20"/>
        <v>3</v>
      </c>
      <c r="P77" s="23">
        <v>24</v>
      </c>
      <c r="Q77" s="11">
        <v>1</v>
      </c>
      <c r="R77" s="11">
        <v>0</v>
      </c>
      <c r="S77" s="12">
        <v>2</v>
      </c>
      <c r="T77" s="27">
        <v>0</v>
      </c>
      <c r="U77" s="23">
        <v>0</v>
      </c>
      <c r="V77" s="11">
        <v>0</v>
      </c>
      <c r="W77" s="11">
        <v>0</v>
      </c>
      <c r="X77" s="12">
        <v>0</v>
      </c>
      <c r="Y77" s="30">
        <v>0</v>
      </c>
      <c r="Z77" s="63">
        <f t="shared" si="21"/>
        <v>22.5</v>
      </c>
      <c r="AA77" s="34">
        <f t="shared" si="22"/>
        <v>22.5</v>
      </c>
      <c r="AB77" s="12">
        <f t="shared" si="23"/>
        <v>0</v>
      </c>
      <c r="AC77" s="75">
        <f t="shared" si="24"/>
        <v>22.5</v>
      </c>
    </row>
    <row r="78" spans="1:29" outlineLevel="2" x14ac:dyDescent="0.2">
      <c r="A78" s="9" t="s">
        <v>122</v>
      </c>
      <c r="B78" s="10" t="s">
        <v>75</v>
      </c>
      <c r="C78" s="10" t="s">
        <v>23</v>
      </c>
      <c r="D78" s="10" t="s">
        <v>173</v>
      </c>
      <c r="E78" s="10" t="s">
        <v>174</v>
      </c>
      <c r="F78" s="10" t="s">
        <v>175</v>
      </c>
      <c r="G78" s="67">
        <v>5</v>
      </c>
      <c r="H78" s="10" t="s">
        <v>33</v>
      </c>
      <c r="I78" s="57">
        <v>1</v>
      </c>
      <c r="J78" s="57">
        <f>(4.5+$AE$5)*I78</f>
        <v>9</v>
      </c>
      <c r="K78" s="57">
        <v>0</v>
      </c>
      <c r="L78" s="58">
        <v>9</v>
      </c>
      <c r="M78" s="27">
        <v>0</v>
      </c>
      <c r="N78" s="90">
        <f t="shared" si="19"/>
        <v>6</v>
      </c>
      <c r="O78" s="91">
        <f t="shared" si="20"/>
        <v>6</v>
      </c>
      <c r="P78" s="23">
        <v>24</v>
      </c>
      <c r="Q78" s="11">
        <v>1</v>
      </c>
      <c r="R78" s="11">
        <v>0</v>
      </c>
      <c r="S78" s="12">
        <v>2</v>
      </c>
      <c r="T78" s="27">
        <v>0</v>
      </c>
      <c r="U78" s="23">
        <v>0</v>
      </c>
      <c r="V78" s="11">
        <v>0</v>
      </c>
      <c r="W78" s="11">
        <v>0</v>
      </c>
      <c r="X78" s="12">
        <v>0</v>
      </c>
      <c r="Y78" s="30">
        <v>0</v>
      </c>
      <c r="Z78" s="63">
        <f t="shared" si="21"/>
        <v>27</v>
      </c>
      <c r="AA78" s="34">
        <f t="shared" si="22"/>
        <v>27</v>
      </c>
      <c r="AB78" s="12">
        <f t="shared" si="23"/>
        <v>0</v>
      </c>
      <c r="AC78" s="75">
        <f t="shared" si="24"/>
        <v>27</v>
      </c>
    </row>
    <row r="79" spans="1:29" outlineLevel="2" x14ac:dyDescent="0.2">
      <c r="A79" s="9" t="s">
        <v>122</v>
      </c>
      <c r="B79" s="10" t="s">
        <v>75</v>
      </c>
      <c r="C79" s="10" t="s">
        <v>23</v>
      </c>
      <c r="D79" s="10" t="s">
        <v>176</v>
      </c>
      <c r="E79" s="10" t="s">
        <v>177</v>
      </c>
      <c r="F79" s="10" t="s">
        <v>178</v>
      </c>
      <c r="G79" s="67">
        <v>5</v>
      </c>
      <c r="H79" s="10" t="s">
        <v>33</v>
      </c>
      <c r="I79" s="57">
        <v>0.5</v>
      </c>
      <c r="J79" s="57">
        <f>(9+$AE$5)*I79</f>
        <v>6.75</v>
      </c>
      <c r="K79" s="57">
        <v>0</v>
      </c>
      <c r="L79" s="58">
        <f>4.5*I79</f>
        <v>2.25</v>
      </c>
      <c r="M79" s="27">
        <v>0</v>
      </c>
      <c r="N79" s="90">
        <f t="shared" si="19"/>
        <v>4.5</v>
      </c>
      <c r="O79" s="91">
        <f t="shared" si="20"/>
        <v>1.5</v>
      </c>
      <c r="P79" s="23">
        <v>24</v>
      </c>
      <c r="Q79" s="11">
        <v>1</v>
      </c>
      <c r="R79" s="11">
        <v>0</v>
      </c>
      <c r="S79" s="12">
        <v>2</v>
      </c>
      <c r="T79" s="27">
        <v>0</v>
      </c>
      <c r="U79" s="23">
        <v>0</v>
      </c>
      <c r="V79" s="11">
        <v>0</v>
      </c>
      <c r="W79" s="11">
        <v>0</v>
      </c>
      <c r="X79" s="12">
        <v>0</v>
      </c>
      <c r="Y79" s="30">
        <v>0</v>
      </c>
      <c r="Z79" s="63">
        <f t="shared" si="21"/>
        <v>11.25</v>
      </c>
      <c r="AA79" s="34">
        <f t="shared" si="22"/>
        <v>11.25</v>
      </c>
      <c r="AB79" s="12">
        <f t="shared" si="23"/>
        <v>0</v>
      </c>
      <c r="AC79" s="75">
        <f t="shared" si="24"/>
        <v>11.25</v>
      </c>
    </row>
    <row r="80" spans="1:29" outlineLevel="2" x14ac:dyDescent="0.2">
      <c r="A80" s="9" t="s">
        <v>122</v>
      </c>
      <c r="B80" s="10" t="s">
        <v>14</v>
      </c>
      <c r="C80" s="10" t="s">
        <v>13</v>
      </c>
      <c r="D80" s="10" t="s">
        <v>34</v>
      </c>
      <c r="E80" s="10" t="s">
        <v>35</v>
      </c>
      <c r="F80" s="10" t="s">
        <v>36</v>
      </c>
      <c r="G80" s="67">
        <v>12</v>
      </c>
      <c r="H80" s="10" t="s">
        <v>37</v>
      </c>
      <c r="I80" s="57">
        <v>1</v>
      </c>
      <c r="J80" s="57">
        <f>$AE$3</f>
        <v>0.04</v>
      </c>
      <c r="K80" s="57">
        <v>0</v>
      </c>
      <c r="L80" s="58">
        <v>0</v>
      </c>
      <c r="M80" s="27">
        <v>0</v>
      </c>
      <c r="N80" s="90">
        <f t="shared" si="19"/>
        <v>1.1111111111111112E-2</v>
      </c>
      <c r="O80" s="91">
        <f t="shared" si="20"/>
        <v>0</v>
      </c>
      <c r="P80" s="23">
        <v>0</v>
      </c>
      <c r="Q80" s="11">
        <v>0</v>
      </c>
      <c r="R80" s="11">
        <v>0</v>
      </c>
      <c r="S80" s="12">
        <v>0</v>
      </c>
      <c r="T80" s="27">
        <v>0</v>
      </c>
      <c r="U80" s="23">
        <v>2</v>
      </c>
      <c r="V80" s="11">
        <v>2</v>
      </c>
      <c r="W80" s="11">
        <v>0</v>
      </c>
      <c r="X80" s="12">
        <v>0</v>
      </c>
      <c r="Y80" s="30">
        <v>0</v>
      </c>
      <c r="Z80" s="63">
        <f t="shared" si="21"/>
        <v>0.08</v>
      </c>
      <c r="AA80" s="34">
        <f t="shared" si="22"/>
        <v>0</v>
      </c>
      <c r="AB80" s="12">
        <f t="shared" si="23"/>
        <v>0.08</v>
      </c>
      <c r="AC80" s="75">
        <f t="shared" si="24"/>
        <v>0.08</v>
      </c>
    </row>
    <row r="81" spans="1:33" outlineLevel="2" x14ac:dyDescent="0.2">
      <c r="A81" s="9" t="s">
        <v>122</v>
      </c>
      <c r="B81" s="10" t="s">
        <v>85</v>
      </c>
      <c r="C81" s="10" t="s">
        <v>13</v>
      </c>
      <c r="D81" s="10" t="s">
        <v>34</v>
      </c>
      <c r="E81" s="10" t="s">
        <v>35</v>
      </c>
      <c r="F81" s="10" t="s">
        <v>36</v>
      </c>
      <c r="G81" s="67">
        <v>12</v>
      </c>
      <c r="H81" s="10" t="s">
        <v>37</v>
      </c>
      <c r="I81" s="57">
        <v>1</v>
      </c>
      <c r="J81" s="57">
        <f>$AE$3</f>
        <v>0.04</v>
      </c>
      <c r="K81" s="57">
        <v>0</v>
      </c>
      <c r="L81" s="58">
        <v>0</v>
      </c>
      <c r="M81" s="27">
        <v>0</v>
      </c>
      <c r="N81" s="90">
        <f t="shared" si="19"/>
        <v>1.1111111111111112E-2</v>
      </c>
      <c r="O81" s="91">
        <f t="shared" si="20"/>
        <v>0</v>
      </c>
      <c r="P81" s="23">
        <v>0</v>
      </c>
      <c r="Q81" s="11">
        <v>0</v>
      </c>
      <c r="R81" s="11">
        <v>0</v>
      </c>
      <c r="S81" s="12">
        <v>0</v>
      </c>
      <c r="T81" s="27">
        <v>0</v>
      </c>
      <c r="U81" s="23">
        <v>4</v>
      </c>
      <c r="V81" s="11">
        <v>4</v>
      </c>
      <c r="W81" s="11">
        <v>0</v>
      </c>
      <c r="X81" s="12">
        <v>0</v>
      </c>
      <c r="Y81" s="30">
        <v>0</v>
      </c>
      <c r="Z81" s="63">
        <f t="shared" si="21"/>
        <v>0.16</v>
      </c>
      <c r="AA81" s="34">
        <f t="shared" si="22"/>
        <v>0</v>
      </c>
      <c r="AB81" s="12">
        <f t="shared" si="23"/>
        <v>0.16</v>
      </c>
      <c r="AC81" s="75">
        <f t="shared" si="24"/>
        <v>0.16</v>
      </c>
    </row>
    <row r="82" spans="1:33" outlineLevel="2" x14ac:dyDescent="0.2">
      <c r="A82" s="9" t="s">
        <v>122</v>
      </c>
      <c r="B82" s="10" t="s">
        <v>75</v>
      </c>
      <c r="C82" s="10" t="s">
        <v>23</v>
      </c>
      <c r="D82" s="10" t="s">
        <v>34</v>
      </c>
      <c r="E82" s="10" t="s">
        <v>35</v>
      </c>
      <c r="F82" s="10" t="s">
        <v>36</v>
      </c>
      <c r="G82" s="67">
        <v>10</v>
      </c>
      <c r="H82" s="10" t="s">
        <v>37</v>
      </c>
      <c r="I82" s="57">
        <v>1</v>
      </c>
      <c r="J82" s="57">
        <f>$AE$3</f>
        <v>0.04</v>
      </c>
      <c r="K82" s="57">
        <v>0</v>
      </c>
      <c r="L82" s="58">
        <v>0</v>
      </c>
      <c r="M82" s="27">
        <v>0</v>
      </c>
      <c r="N82" s="90">
        <f t="shared" si="19"/>
        <v>1.3333333333333332E-2</v>
      </c>
      <c r="O82" s="91">
        <f t="shared" si="20"/>
        <v>0</v>
      </c>
      <c r="P82" s="23">
        <v>5</v>
      </c>
      <c r="Q82" s="11">
        <v>5</v>
      </c>
      <c r="R82" s="11">
        <v>0</v>
      </c>
      <c r="S82" s="12">
        <v>0</v>
      </c>
      <c r="T82" s="27">
        <v>0</v>
      </c>
      <c r="U82" s="23">
        <v>0</v>
      </c>
      <c r="V82" s="11">
        <v>0</v>
      </c>
      <c r="W82" s="11">
        <v>0</v>
      </c>
      <c r="X82" s="12">
        <v>0</v>
      </c>
      <c r="Y82" s="30">
        <v>0</v>
      </c>
      <c r="Z82" s="63">
        <f t="shared" si="21"/>
        <v>0.2</v>
      </c>
      <c r="AA82" s="34">
        <f t="shared" si="22"/>
        <v>0.2</v>
      </c>
      <c r="AB82" s="12">
        <f t="shared" si="23"/>
        <v>0</v>
      </c>
      <c r="AC82" s="75">
        <f t="shared" si="24"/>
        <v>0.2</v>
      </c>
      <c r="AE82" s="138"/>
      <c r="AF82" s="147"/>
      <c r="AG82" s="87"/>
    </row>
    <row r="83" spans="1:33" outlineLevel="1" x14ac:dyDescent="0.2">
      <c r="A83" s="120" t="s">
        <v>591</v>
      </c>
      <c r="B83" s="10"/>
      <c r="C83" s="10"/>
      <c r="D83" s="10"/>
      <c r="E83" s="10"/>
      <c r="F83" s="10"/>
      <c r="G83" s="67"/>
      <c r="H83" s="10"/>
      <c r="I83" s="57"/>
      <c r="J83" s="57"/>
      <c r="K83" s="57"/>
      <c r="L83" s="58"/>
      <c r="M83" s="27"/>
      <c r="N83" s="90"/>
      <c r="O83" s="91"/>
      <c r="P83" s="23"/>
      <c r="Q83" s="11"/>
      <c r="R83" s="11"/>
      <c r="S83" s="12"/>
      <c r="T83" s="27"/>
      <c r="U83" s="23"/>
      <c r="V83" s="11"/>
      <c r="W83" s="11"/>
      <c r="X83" s="12"/>
      <c r="Y83" s="30"/>
      <c r="Z83" s="63"/>
      <c r="AA83" s="34"/>
      <c r="AB83" s="12"/>
      <c r="AC83" s="75">
        <f>SUBTOTAL(9,AC47:AC82)</f>
        <v>552.90499999999997</v>
      </c>
      <c r="AE83" s="138"/>
      <c r="AF83" s="147"/>
      <c r="AG83" s="87"/>
    </row>
    <row r="84" spans="1:33" outlineLevel="2" x14ac:dyDescent="0.2">
      <c r="A84" s="9" t="s">
        <v>180</v>
      </c>
      <c r="B84" s="10" t="s">
        <v>123</v>
      </c>
      <c r="C84" s="10" t="s">
        <v>61</v>
      </c>
      <c r="D84" s="10" t="s">
        <v>124</v>
      </c>
      <c r="E84" s="10" t="s">
        <v>125</v>
      </c>
      <c r="F84" s="10" t="s">
        <v>126</v>
      </c>
      <c r="G84" s="67">
        <v>12</v>
      </c>
      <c r="H84" s="10" t="s">
        <v>12</v>
      </c>
      <c r="I84" s="57">
        <v>1</v>
      </c>
      <c r="J84" s="57">
        <f>$AE$2</f>
        <v>0.5</v>
      </c>
      <c r="K84" s="57">
        <v>0</v>
      </c>
      <c r="L84" s="58">
        <v>0</v>
      </c>
      <c r="M84" s="27">
        <v>0</v>
      </c>
      <c r="N84" s="90">
        <f t="shared" ref="N84:N122" si="25">J84*10/3/G84</f>
        <v>0.1388888888888889</v>
      </c>
      <c r="O84" s="91">
        <f t="shared" ref="O84:O122" si="26">L84*10/3/G84</f>
        <v>0</v>
      </c>
      <c r="P84" s="23">
        <v>0</v>
      </c>
      <c r="Q84" s="11">
        <v>0</v>
      </c>
      <c r="R84" s="11">
        <v>0</v>
      </c>
      <c r="S84" s="12">
        <v>0</v>
      </c>
      <c r="T84" s="27">
        <v>0</v>
      </c>
      <c r="U84" s="23">
        <v>0</v>
      </c>
      <c r="V84" s="11">
        <v>1</v>
      </c>
      <c r="W84" s="11">
        <v>0</v>
      </c>
      <c r="X84" s="12">
        <v>0</v>
      </c>
      <c r="Y84" s="30">
        <v>0</v>
      </c>
      <c r="Z84" s="63">
        <f t="shared" ref="Z84:Z122" si="27">J84*(Q84+V84)+L84*(S84+X84)</f>
        <v>0.5</v>
      </c>
      <c r="AA84" s="34">
        <f t="shared" ref="AA84:AA122" si="28">J84*Q84+L84*S84</f>
        <v>0</v>
      </c>
      <c r="AB84" s="12">
        <f t="shared" ref="AB84:AB122" si="29">J84*V84+L84*X84</f>
        <v>0.5</v>
      </c>
      <c r="AC84" s="75">
        <f t="shared" ref="AC84:AC122" si="30">Z84</f>
        <v>0.5</v>
      </c>
      <c r="AE84" s="138"/>
      <c r="AF84" s="147"/>
      <c r="AG84" s="87"/>
    </row>
    <row r="85" spans="1:33" outlineLevel="2" x14ac:dyDescent="0.2">
      <c r="A85" s="9" t="s">
        <v>180</v>
      </c>
      <c r="B85" s="10" t="s">
        <v>14</v>
      </c>
      <c r="C85" s="10" t="s">
        <v>61</v>
      </c>
      <c r="D85" s="10" t="s">
        <v>181</v>
      </c>
      <c r="E85" s="10" t="s">
        <v>182</v>
      </c>
      <c r="F85" s="10" t="s">
        <v>183</v>
      </c>
      <c r="G85" s="67">
        <v>6</v>
      </c>
      <c r="H85" s="10" t="s">
        <v>84</v>
      </c>
      <c r="I85" s="57">
        <v>1</v>
      </c>
      <c r="J85" s="57">
        <v>13.5</v>
      </c>
      <c r="K85" s="57">
        <v>0</v>
      </c>
      <c r="L85" s="58">
        <v>4.5</v>
      </c>
      <c r="M85" s="27">
        <v>0</v>
      </c>
      <c r="N85" s="90">
        <f t="shared" si="25"/>
        <v>7.5</v>
      </c>
      <c r="O85" s="91">
        <f t="shared" si="26"/>
        <v>2.5</v>
      </c>
      <c r="P85" s="23">
        <v>0</v>
      </c>
      <c r="Q85" s="11">
        <v>0</v>
      </c>
      <c r="R85" s="11">
        <v>0</v>
      </c>
      <c r="S85" s="12">
        <v>0</v>
      </c>
      <c r="T85" s="27">
        <v>0</v>
      </c>
      <c r="U85" s="23">
        <v>112</v>
      </c>
      <c r="V85" s="11">
        <v>2</v>
      </c>
      <c r="W85" s="11">
        <v>0</v>
      </c>
      <c r="X85" s="12">
        <v>7</v>
      </c>
      <c r="Y85" s="30">
        <v>0</v>
      </c>
      <c r="Z85" s="63">
        <f t="shared" si="27"/>
        <v>58.5</v>
      </c>
      <c r="AA85" s="34">
        <f t="shared" si="28"/>
        <v>0</v>
      </c>
      <c r="AB85" s="12">
        <f t="shared" si="29"/>
        <v>58.5</v>
      </c>
      <c r="AC85" s="75">
        <f t="shared" si="30"/>
        <v>58.5</v>
      </c>
      <c r="AE85" s="138"/>
      <c r="AF85" s="147"/>
      <c r="AG85" s="87"/>
    </row>
    <row r="86" spans="1:33" outlineLevel="2" x14ac:dyDescent="0.2">
      <c r="A86" s="9" t="s">
        <v>180</v>
      </c>
      <c r="B86" s="10" t="s">
        <v>80</v>
      </c>
      <c r="C86" s="10" t="s">
        <v>23</v>
      </c>
      <c r="D86" s="10" t="s">
        <v>181</v>
      </c>
      <c r="E86" s="10" t="s">
        <v>182</v>
      </c>
      <c r="F86" s="10" t="s">
        <v>183</v>
      </c>
      <c r="G86" s="67">
        <v>6</v>
      </c>
      <c r="H86" s="10" t="s">
        <v>84</v>
      </c>
      <c r="I86" s="57">
        <v>1</v>
      </c>
      <c r="J86" s="57">
        <v>13.5</v>
      </c>
      <c r="K86" s="57">
        <v>0</v>
      </c>
      <c r="L86" s="58">
        <v>4.5</v>
      </c>
      <c r="M86" s="27">
        <v>0</v>
      </c>
      <c r="N86" s="90">
        <f t="shared" si="25"/>
        <v>7.5</v>
      </c>
      <c r="O86" s="91">
        <f t="shared" si="26"/>
        <v>2.5</v>
      </c>
      <c r="P86" s="23">
        <v>32</v>
      </c>
      <c r="Q86" s="11">
        <v>0.75</v>
      </c>
      <c r="R86" s="11">
        <v>0</v>
      </c>
      <c r="S86" s="12">
        <v>2</v>
      </c>
      <c r="T86" s="27">
        <v>0</v>
      </c>
      <c r="U86" s="23">
        <v>0</v>
      </c>
      <c r="V86" s="11">
        <v>0</v>
      </c>
      <c r="W86" s="11">
        <v>0</v>
      </c>
      <c r="X86" s="12">
        <v>0</v>
      </c>
      <c r="Y86" s="30">
        <v>0</v>
      </c>
      <c r="Z86" s="63">
        <f t="shared" si="27"/>
        <v>19.125</v>
      </c>
      <c r="AA86" s="34">
        <f t="shared" si="28"/>
        <v>19.125</v>
      </c>
      <c r="AB86" s="12">
        <f t="shared" si="29"/>
        <v>0</v>
      </c>
      <c r="AC86" s="75">
        <f t="shared" si="30"/>
        <v>19.125</v>
      </c>
    </row>
    <row r="87" spans="1:33" outlineLevel="2" x14ac:dyDescent="0.2">
      <c r="A87" s="9" t="s">
        <v>180</v>
      </c>
      <c r="B87" s="10" t="s">
        <v>85</v>
      </c>
      <c r="C87" s="10" t="s">
        <v>23</v>
      </c>
      <c r="D87" s="10" t="s">
        <v>181</v>
      </c>
      <c r="E87" s="10" t="s">
        <v>182</v>
      </c>
      <c r="F87" s="10" t="s">
        <v>183</v>
      </c>
      <c r="G87" s="67">
        <v>6</v>
      </c>
      <c r="H87" s="10" t="s">
        <v>84</v>
      </c>
      <c r="I87" s="57">
        <v>1</v>
      </c>
      <c r="J87" s="57">
        <v>13.5</v>
      </c>
      <c r="K87" s="57">
        <v>0</v>
      </c>
      <c r="L87" s="58">
        <v>4.5</v>
      </c>
      <c r="M87" s="27">
        <v>0</v>
      </c>
      <c r="N87" s="90">
        <f t="shared" si="25"/>
        <v>7.5</v>
      </c>
      <c r="O87" s="91">
        <f t="shared" si="26"/>
        <v>2.5</v>
      </c>
      <c r="P87" s="23">
        <v>48</v>
      </c>
      <c r="Q87" s="11">
        <v>1</v>
      </c>
      <c r="R87" s="11">
        <v>0</v>
      </c>
      <c r="S87" s="12">
        <v>3</v>
      </c>
      <c r="T87" s="27">
        <v>0</v>
      </c>
      <c r="U87" s="23">
        <v>0</v>
      </c>
      <c r="V87" s="11">
        <v>0</v>
      </c>
      <c r="W87" s="11">
        <v>0</v>
      </c>
      <c r="X87" s="12">
        <v>0</v>
      </c>
      <c r="Y87" s="30">
        <v>0</v>
      </c>
      <c r="Z87" s="63">
        <f t="shared" si="27"/>
        <v>27</v>
      </c>
      <c r="AA87" s="34">
        <f t="shared" si="28"/>
        <v>27</v>
      </c>
      <c r="AB87" s="12">
        <f t="shared" si="29"/>
        <v>0</v>
      </c>
      <c r="AC87" s="75">
        <f t="shared" si="30"/>
        <v>27</v>
      </c>
    </row>
    <row r="88" spans="1:33" outlineLevel="2" x14ac:dyDescent="0.2">
      <c r="A88" s="9" t="s">
        <v>180</v>
      </c>
      <c r="B88" s="10" t="s">
        <v>8</v>
      </c>
      <c r="C88" s="10" t="s">
        <v>23</v>
      </c>
      <c r="D88" s="10" t="s">
        <v>181</v>
      </c>
      <c r="E88" s="10" t="s">
        <v>182</v>
      </c>
      <c r="F88" s="10" t="s">
        <v>183</v>
      </c>
      <c r="G88" s="67">
        <v>6</v>
      </c>
      <c r="H88" s="10" t="s">
        <v>84</v>
      </c>
      <c r="I88" s="57">
        <v>1</v>
      </c>
      <c r="J88" s="57">
        <v>13.5</v>
      </c>
      <c r="K88" s="57">
        <v>0</v>
      </c>
      <c r="L88" s="58">
        <v>4.5</v>
      </c>
      <c r="M88" s="27">
        <v>0</v>
      </c>
      <c r="N88" s="90">
        <f t="shared" si="25"/>
        <v>7.5</v>
      </c>
      <c r="O88" s="91">
        <f t="shared" si="26"/>
        <v>2.5</v>
      </c>
      <c r="P88" s="23">
        <v>64</v>
      </c>
      <c r="Q88" s="11">
        <v>1.25</v>
      </c>
      <c r="R88" s="11">
        <v>0</v>
      </c>
      <c r="S88" s="12">
        <v>4</v>
      </c>
      <c r="T88" s="27">
        <v>0</v>
      </c>
      <c r="U88" s="23">
        <v>0</v>
      </c>
      <c r="V88" s="11">
        <v>0</v>
      </c>
      <c r="W88" s="11">
        <v>0</v>
      </c>
      <c r="X88" s="12">
        <v>0</v>
      </c>
      <c r="Y88" s="30">
        <v>0</v>
      </c>
      <c r="Z88" s="63">
        <f t="shared" si="27"/>
        <v>34.875</v>
      </c>
      <c r="AA88" s="34">
        <f t="shared" si="28"/>
        <v>34.875</v>
      </c>
      <c r="AB88" s="12">
        <f t="shared" si="29"/>
        <v>0</v>
      </c>
      <c r="AC88" s="75">
        <f t="shared" si="30"/>
        <v>34.875</v>
      </c>
    </row>
    <row r="89" spans="1:33" outlineLevel="2" x14ac:dyDescent="0.2">
      <c r="A89" s="9" t="s">
        <v>180</v>
      </c>
      <c r="B89" s="10" t="s">
        <v>80</v>
      </c>
      <c r="C89" s="10" t="s">
        <v>27</v>
      </c>
      <c r="D89" s="10" t="s">
        <v>184</v>
      </c>
      <c r="E89" s="10" t="s">
        <v>185</v>
      </c>
      <c r="F89" s="10" t="s">
        <v>186</v>
      </c>
      <c r="G89" s="67">
        <v>6</v>
      </c>
      <c r="H89" s="10" t="s">
        <v>84</v>
      </c>
      <c r="I89" s="57">
        <v>0.4</v>
      </c>
      <c r="J89" s="57">
        <f t="shared" ref="J89:J95" si="31">9*I89</f>
        <v>3.6</v>
      </c>
      <c r="K89" s="57">
        <v>0</v>
      </c>
      <c r="L89" s="58">
        <f t="shared" ref="L89:L95" si="32">9*I89</f>
        <v>3.6</v>
      </c>
      <c r="M89" s="27">
        <v>0</v>
      </c>
      <c r="N89" s="90">
        <f t="shared" si="25"/>
        <v>2</v>
      </c>
      <c r="O89" s="91">
        <f t="shared" si="26"/>
        <v>2</v>
      </c>
      <c r="P89" s="23">
        <v>40</v>
      </c>
      <c r="Q89" s="11">
        <v>0.75</v>
      </c>
      <c r="R89" s="11">
        <v>0</v>
      </c>
      <c r="S89" s="12">
        <v>2</v>
      </c>
      <c r="T89" s="27">
        <v>0</v>
      </c>
      <c r="U89" s="23">
        <v>0</v>
      </c>
      <c r="V89" s="11">
        <v>0</v>
      </c>
      <c r="W89" s="11">
        <v>0</v>
      </c>
      <c r="X89" s="12">
        <v>0</v>
      </c>
      <c r="Y89" s="30">
        <v>0</v>
      </c>
      <c r="Z89" s="63">
        <f t="shared" si="27"/>
        <v>9.9</v>
      </c>
      <c r="AA89" s="34">
        <f t="shared" si="28"/>
        <v>9.9</v>
      </c>
      <c r="AB89" s="12">
        <f t="shared" si="29"/>
        <v>0</v>
      </c>
      <c r="AC89" s="75">
        <f t="shared" si="30"/>
        <v>9.9</v>
      </c>
    </row>
    <row r="90" spans="1:33" outlineLevel="2" x14ac:dyDescent="0.2">
      <c r="A90" s="9" t="s">
        <v>180</v>
      </c>
      <c r="B90" s="10" t="s">
        <v>85</v>
      </c>
      <c r="C90" s="10" t="s">
        <v>27</v>
      </c>
      <c r="D90" s="10" t="s">
        <v>184</v>
      </c>
      <c r="E90" s="10" t="s">
        <v>185</v>
      </c>
      <c r="F90" s="10" t="s">
        <v>186</v>
      </c>
      <c r="G90" s="67">
        <v>6</v>
      </c>
      <c r="H90" s="10" t="s">
        <v>84</v>
      </c>
      <c r="I90" s="57">
        <v>0.4</v>
      </c>
      <c r="J90" s="57">
        <f t="shared" si="31"/>
        <v>3.6</v>
      </c>
      <c r="K90" s="57">
        <v>0</v>
      </c>
      <c r="L90" s="58">
        <f t="shared" si="32"/>
        <v>3.6</v>
      </c>
      <c r="M90" s="27">
        <v>0</v>
      </c>
      <c r="N90" s="90">
        <f t="shared" si="25"/>
        <v>2</v>
      </c>
      <c r="O90" s="91">
        <f t="shared" si="26"/>
        <v>2</v>
      </c>
      <c r="P90" s="23">
        <v>40</v>
      </c>
      <c r="Q90" s="11">
        <v>0.75</v>
      </c>
      <c r="R90" s="11">
        <v>0</v>
      </c>
      <c r="S90" s="12">
        <v>2</v>
      </c>
      <c r="T90" s="27">
        <v>0</v>
      </c>
      <c r="U90" s="23">
        <v>0</v>
      </c>
      <c r="V90" s="11">
        <v>0</v>
      </c>
      <c r="W90" s="11">
        <v>0</v>
      </c>
      <c r="X90" s="12">
        <v>0</v>
      </c>
      <c r="Y90" s="30">
        <v>0</v>
      </c>
      <c r="Z90" s="63">
        <f t="shared" si="27"/>
        <v>9.9</v>
      </c>
      <c r="AA90" s="34">
        <f t="shared" si="28"/>
        <v>9.9</v>
      </c>
      <c r="AB90" s="12">
        <f t="shared" si="29"/>
        <v>0</v>
      </c>
      <c r="AC90" s="75">
        <f t="shared" si="30"/>
        <v>9.9</v>
      </c>
    </row>
    <row r="91" spans="1:33" outlineLevel="2" x14ac:dyDescent="0.2">
      <c r="A91" s="9" t="s">
        <v>180</v>
      </c>
      <c r="B91" s="10" t="s">
        <v>8</v>
      </c>
      <c r="C91" s="10" t="s">
        <v>27</v>
      </c>
      <c r="D91" s="10" t="s">
        <v>184</v>
      </c>
      <c r="E91" s="10" t="s">
        <v>185</v>
      </c>
      <c r="F91" s="10" t="s">
        <v>186</v>
      </c>
      <c r="G91" s="67">
        <v>6</v>
      </c>
      <c r="H91" s="10" t="s">
        <v>84</v>
      </c>
      <c r="I91" s="57">
        <v>0.4</v>
      </c>
      <c r="J91" s="57">
        <f t="shared" si="31"/>
        <v>3.6</v>
      </c>
      <c r="K91" s="57">
        <v>0</v>
      </c>
      <c r="L91" s="58">
        <f t="shared" si="32"/>
        <v>3.6</v>
      </c>
      <c r="M91" s="27">
        <v>0</v>
      </c>
      <c r="N91" s="90">
        <f t="shared" si="25"/>
        <v>2</v>
      </c>
      <c r="O91" s="91">
        <f t="shared" si="26"/>
        <v>2</v>
      </c>
      <c r="P91" s="23">
        <v>80</v>
      </c>
      <c r="Q91" s="11">
        <v>1.5</v>
      </c>
      <c r="R91" s="11">
        <v>0</v>
      </c>
      <c r="S91" s="12">
        <v>4</v>
      </c>
      <c r="T91" s="27">
        <v>0</v>
      </c>
      <c r="U91" s="23">
        <v>0</v>
      </c>
      <c r="V91" s="11">
        <v>0</v>
      </c>
      <c r="W91" s="11">
        <v>0</v>
      </c>
      <c r="X91" s="12">
        <v>0</v>
      </c>
      <c r="Y91" s="30">
        <v>0</v>
      </c>
      <c r="Z91" s="63">
        <f t="shared" si="27"/>
        <v>19.8</v>
      </c>
      <c r="AA91" s="34">
        <f t="shared" si="28"/>
        <v>19.8</v>
      </c>
      <c r="AB91" s="12">
        <f t="shared" si="29"/>
        <v>0</v>
      </c>
      <c r="AC91" s="75">
        <f t="shared" si="30"/>
        <v>19.8</v>
      </c>
    </row>
    <row r="92" spans="1:33" outlineLevel="2" x14ac:dyDescent="0.2">
      <c r="A92" s="9" t="s">
        <v>180</v>
      </c>
      <c r="B92" s="10" t="s">
        <v>14</v>
      </c>
      <c r="C92" s="10" t="s">
        <v>43</v>
      </c>
      <c r="D92" s="10" t="s">
        <v>187</v>
      </c>
      <c r="E92" s="10" t="s">
        <v>188</v>
      </c>
      <c r="F92" s="10" t="s">
        <v>189</v>
      </c>
      <c r="G92" s="67">
        <v>6</v>
      </c>
      <c r="H92" s="10" t="s">
        <v>84</v>
      </c>
      <c r="I92" s="57">
        <v>0.25</v>
      </c>
      <c r="J92" s="57">
        <f t="shared" si="31"/>
        <v>2.25</v>
      </c>
      <c r="K92" s="57">
        <v>0</v>
      </c>
      <c r="L92" s="58">
        <f t="shared" si="32"/>
        <v>2.25</v>
      </c>
      <c r="M92" s="27">
        <v>0</v>
      </c>
      <c r="N92" s="90">
        <f t="shared" si="25"/>
        <v>1.25</v>
      </c>
      <c r="O92" s="91">
        <f t="shared" si="26"/>
        <v>1.25</v>
      </c>
      <c r="P92" s="23">
        <v>0</v>
      </c>
      <c r="Q92" s="11">
        <v>0</v>
      </c>
      <c r="R92" s="11">
        <v>0</v>
      </c>
      <c r="S92" s="12">
        <v>0</v>
      </c>
      <c r="T92" s="27">
        <v>0</v>
      </c>
      <c r="U92" s="23">
        <v>100</v>
      </c>
      <c r="V92" s="11">
        <v>2</v>
      </c>
      <c r="W92" s="11">
        <v>0</v>
      </c>
      <c r="X92" s="12">
        <v>5</v>
      </c>
      <c r="Y92" s="30">
        <v>0</v>
      </c>
      <c r="Z92" s="63">
        <f t="shared" si="27"/>
        <v>15.75</v>
      </c>
      <c r="AA92" s="34">
        <f t="shared" si="28"/>
        <v>0</v>
      </c>
      <c r="AB92" s="12">
        <f t="shared" si="29"/>
        <v>15.75</v>
      </c>
      <c r="AC92" s="75">
        <f t="shared" si="30"/>
        <v>15.75</v>
      </c>
    </row>
    <row r="93" spans="1:33" outlineLevel="2" x14ac:dyDescent="0.2">
      <c r="A93" s="9" t="s">
        <v>180</v>
      </c>
      <c r="B93" s="10" t="s">
        <v>80</v>
      </c>
      <c r="C93" s="10" t="s">
        <v>103</v>
      </c>
      <c r="D93" s="10" t="s">
        <v>187</v>
      </c>
      <c r="E93" s="10" t="s">
        <v>188</v>
      </c>
      <c r="F93" s="10" t="s">
        <v>189</v>
      </c>
      <c r="G93" s="67">
        <v>6</v>
      </c>
      <c r="H93" s="10" t="s">
        <v>84</v>
      </c>
      <c r="I93" s="57">
        <v>0.25</v>
      </c>
      <c r="J93" s="57">
        <f t="shared" si="31"/>
        <v>2.25</v>
      </c>
      <c r="K93" s="57">
        <v>0</v>
      </c>
      <c r="L93" s="58">
        <f t="shared" si="32"/>
        <v>2.25</v>
      </c>
      <c r="M93" s="27">
        <v>0</v>
      </c>
      <c r="N93" s="90">
        <f t="shared" si="25"/>
        <v>1.25</v>
      </c>
      <c r="O93" s="91">
        <f t="shared" si="26"/>
        <v>1.25</v>
      </c>
      <c r="P93" s="23">
        <v>20</v>
      </c>
      <c r="Q93" s="11">
        <v>0.5</v>
      </c>
      <c r="R93" s="11">
        <v>0</v>
      </c>
      <c r="S93" s="12">
        <v>1</v>
      </c>
      <c r="T93" s="27">
        <v>0</v>
      </c>
      <c r="U93" s="23">
        <v>0</v>
      </c>
      <c r="V93" s="11">
        <v>0</v>
      </c>
      <c r="W93" s="11">
        <v>0</v>
      </c>
      <c r="X93" s="12">
        <v>0</v>
      </c>
      <c r="Y93" s="30">
        <v>0</v>
      </c>
      <c r="Z93" s="63">
        <f t="shared" si="27"/>
        <v>3.375</v>
      </c>
      <c r="AA93" s="34">
        <f t="shared" si="28"/>
        <v>3.375</v>
      </c>
      <c r="AB93" s="12">
        <f t="shared" si="29"/>
        <v>0</v>
      </c>
      <c r="AC93" s="75">
        <f t="shared" si="30"/>
        <v>3.375</v>
      </c>
    </row>
    <row r="94" spans="1:33" outlineLevel="2" x14ac:dyDescent="0.2">
      <c r="A94" s="9" t="s">
        <v>180</v>
      </c>
      <c r="B94" s="10" t="s">
        <v>85</v>
      </c>
      <c r="C94" s="10" t="s">
        <v>103</v>
      </c>
      <c r="D94" s="10" t="s">
        <v>187</v>
      </c>
      <c r="E94" s="10" t="s">
        <v>188</v>
      </c>
      <c r="F94" s="10" t="s">
        <v>189</v>
      </c>
      <c r="G94" s="67">
        <v>6</v>
      </c>
      <c r="H94" s="10" t="s">
        <v>84</v>
      </c>
      <c r="I94" s="57">
        <v>0.25</v>
      </c>
      <c r="J94" s="57">
        <f t="shared" si="31"/>
        <v>2.25</v>
      </c>
      <c r="K94" s="57">
        <v>0</v>
      </c>
      <c r="L94" s="58">
        <f t="shared" si="32"/>
        <v>2.25</v>
      </c>
      <c r="M94" s="27">
        <v>0</v>
      </c>
      <c r="N94" s="90">
        <f t="shared" si="25"/>
        <v>1.25</v>
      </c>
      <c r="O94" s="91">
        <f t="shared" si="26"/>
        <v>1.25</v>
      </c>
      <c r="P94" s="23">
        <v>20</v>
      </c>
      <c r="Q94" s="11">
        <v>0.5</v>
      </c>
      <c r="R94" s="11">
        <v>0</v>
      </c>
      <c r="S94" s="12">
        <v>1</v>
      </c>
      <c r="T94" s="27">
        <v>0</v>
      </c>
      <c r="U94" s="23">
        <v>0</v>
      </c>
      <c r="V94" s="11">
        <v>0</v>
      </c>
      <c r="W94" s="11">
        <v>0</v>
      </c>
      <c r="X94" s="12">
        <v>0</v>
      </c>
      <c r="Y94" s="30">
        <v>0</v>
      </c>
      <c r="Z94" s="63">
        <f t="shared" si="27"/>
        <v>3.375</v>
      </c>
      <c r="AA94" s="34">
        <f t="shared" si="28"/>
        <v>3.375</v>
      </c>
      <c r="AB94" s="12">
        <f t="shared" si="29"/>
        <v>0</v>
      </c>
      <c r="AC94" s="75">
        <f t="shared" si="30"/>
        <v>3.375</v>
      </c>
    </row>
    <row r="95" spans="1:33" outlineLevel="2" x14ac:dyDescent="0.2">
      <c r="A95" s="9" t="s">
        <v>180</v>
      </c>
      <c r="B95" s="10" t="s">
        <v>8</v>
      </c>
      <c r="C95" s="10" t="s">
        <v>103</v>
      </c>
      <c r="D95" s="10" t="s">
        <v>187</v>
      </c>
      <c r="E95" s="10" t="s">
        <v>188</v>
      </c>
      <c r="F95" s="10" t="s">
        <v>189</v>
      </c>
      <c r="G95" s="67">
        <v>6</v>
      </c>
      <c r="H95" s="10" t="s">
        <v>84</v>
      </c>
      <c r="I95" s="57">
        <v>0.25</v>
      </c>
      <c r="J95" s="57">
        <f t="shared" si="31"/>
        <v>2.25</v>
      </c>
      <c r="K95" s="57">
        <v>0</v>
      </c>
      <c r="L95" s="58">
        <f t="shared" si="32"/>
        <v>2.25</v>
      </c>
      <c r="M95" s="27">
        <v>0</v>
      </c>
      <c r="N95" s="90">
        <f t="shared" si="25"/>
        <v>1.25</v>
      </c>
      <c r="O95" s="91">
        <f t="shared" si="26"/>
        <v>1.25</v>
      </c>
      <c r="P95" s="23">
        <v>30</v>
      </c>
      <c r="Q95" s="11">
        <v>1</v>
      </c>
      <c r="R95" s="11">
        <v>0</v>
      </c>
      <c r="S95" s="12">
        <v>2</v>
      </c>
      <c r="T95" s="27">
        <v>0</v>
      </c>
      <c r="U95" s="23">
        <v>0</v>
      </c>
      <c r="V95" s="11">
        <v>0</v>
      </c>
      <c r="W95" s="11">
        <v>0</v>
      </c>
      <c r="X95" s="12">
        <v>0</v>
      </c>
      <c r="Y95" s="30">
        <v>0</v>
      </c>
      <c r="Z95" s="63">
        <f t="shared" si="27"/>
        <v>6.75</v>
      </c>
      <c r="AA95" s="34">
        <f t="shared" si="28"/>
        <v>6.75</v>
      </c>
      <c r="AB95" s="12">
        <f t="shared" si="29"/>
        <v>0</v>
      </c>
      <c r="AC95" s="75">
        <f t="shared" si="30"/>
        <v>6.75</v>
      </c>
    </row>
    <row r="96" spans="1:33" outlineLevel="2" x14ac:dyDescent="0.2">
      <c r="A96" s="9" t="s">
        <v>180</v>
      </c>
      <c r="B96" s="10" t="s">
        <v>8</v>
      </c>
      <c r="C96" s="10" t="s">
        <v>13</v>
      </c>
      <c r="D96" s="10" t="s">
        <v>9</v>
      </c>
      <c r="E96" s="10" t="s">
        <v>10</v>
      </c>
      <c r="F96" s="10" t="s">
        <v>11</v>
      </c>
      <c r="G96" s="67">
        <v>24</v>
      </c>
      <c r="H96" s="10" t="s">
        <v>12</v>
      </c>
      <c r="I96" s="57">
        <v>1</v>
      </c>
      <c r="J96" s="57">
        <f>$AE$2</f>
        <v>0.5</v>
      </c>
      <c r="K96" s="57">
        <v>0</v>
      </c>
      <c r="L96" s="58">
        <v>0</v>
      </c>
      <c r="M96" s="27">
        <v>0</v>
      </c>
      <c r="N96" s="90">
        <f t="shared" si="25"/>
        <v>6.9444444444444448E-2</v>
      </c>
      <c r="O96" s="91">
        <f t="shared" si="26"/>
        <v>0</v>
      </c>
      <c r="P96" s="23">
        <v>1</v>
      </c>
      <c r="Q96" s="11">
        <f>P96</f>
        <v>1</v>
      </c>
      <c r="R96" s="11">
        <v>0</v>
      </c>
      <c r="S96" s="12">
        <v>0</v>
      </c>
      <c r="T96" s="27">
        <v>0</v>
      </c>
      <c r="U96" s="23">
        <v>3</v>
      </c>
      <c r="V96" s="11">
        <f>U96</f>
        <v>3</v>
      </c>
      <c r="W96" s="11">
        <v>0</v>
      </c>
      <c r="X96" s="12">
        <v>0</v>
      </c>
      <c r="Y96" s="30">
        <v>0</v>
      </c>
      <c r="Z96" s="63">
        <f t="shared" si="27"/>
        <v>2</v>
      </c>
      <c r="AA96" s="34">
        <f t="shared" si="28"/>
        <v>0.5</v>
      </c>
      <c r="AB96" s="12">
        <f t="shared" si="29"/>
        <v>1.5</v>
      </c>
      <c r="AC96" s="75">
        <f t="shared" si="30"/>
        <v>2</v>
      </c>
    </row>
    <row r="97" spans="1:29" outlineLevel="2" x14ac:dyDescent="0.2">
      <c r="A97" s="9" t="s">
        <v>180</v>
      </c>
      <c r="B97" s="10" t="s">
        <v>14</v>
      </c>
      <c r="C97" s="10" t="s">
        <v>13</v>
      </c>
      <c r="D97" s="10" t="s">
        <v>28</v>
      </c>
      <c r="E97" s="10" t="s">
        <v>10</v>
      </c>
      <c r="F97" s="10" t="s">
        <v>11</v>
      </c>
      <c r="G97" s="67">
        <v>24</v>
      </c>
      <c r="H97" s="10" t="s">
        <v>12</v>
      </c>
      <c r="I97" s="57">
        <v>1</v>
      </c>
      <c r="J97" s="57">
        <f>$AE$2</f>
        <v>0.5</v>
      </c>
      <c r="K97" s="57">
        <v>0</v>
      </c>
      <c r="L97" s="58">
        <v>0</v>
      </c>
      <c r="M97" s="27">
        <v>0</v>
      </c>
      <c r="N97" s="90">
        <f t="shared" si="25"/>
        <v>6.9444444444444448E-2</v>
      </c>
      <c r="O97" s="91">
        <f t="shared" si="26"/>
        <v>0</v>
      </c>
      <c r="P97" s="23">
        <v>0</v>
      </c>
      <c r="Q97" s="11">
        <f>P97</f>
        <v>0</v>
      </c>
      <c r="R97" s="11">
        <v>0</v>
      </c>
      <c r="S97" s="12">
        <v>0</v>
      </c>
      <c r="T97" s="27">
        <v>0</v>
      </c>
      <c r="U97" s="23">
        <v>3</v>
      </c>
      <c r="V97" s="11">
        <f>U97</f>
        <v>3</v>
      </c>
      <c r="W97" s="11">
        <v>0</v>
      </c>
      <c r="X97" s="12">
        <v>0</v>
      </c>
      <c r="Y97" s="30">
        <v>0</v>
      </c>
      <c r="Z97" s="63">
        <f t="shared" si="27"/>
        <v>1.5</v>
      </c>
      <c r="AA97" s="34">
        <f t="shared" si="28"/>
        <v>0</v>
      </c>
      <c r="AB97" s="12">
        <f t="shared" si="29"/>
        <v>1.5</v>
      </c>
      <c r="AC97" s="75">
        <f t="shared" si="30"/>
        <v>1.5</v>
      </c>
    </row>
    <row r="98" spans="1:29" outlineLevel="2" x14ac:dyDescent="0.2">
      <c r="A98" s="9" t="s">
        <v>180</v>
      </c>
      <c r="B98" s="10" t="s">
        <v>80</v>
      </c>
      <c r="C98" s="10" t="s">
        <v>27</v>
      </c>
      <c r="D98" s="10" t="s">
        <v>190</v>
      </c>
      <c r="E98" s="10" t="s">
        <v>191</v>
      </c>
      <c r="F98" s="10" t="s">
        <v>192</v>
      </c>
      <c r="G98" s="67">
        <v>6</v>
      </c>
      <c r="H98" s="10" t="s">
        <v>18</v>
      </c>
      <c r="I98" s="57">
        <v>1</v>
      </c>
      <c r="J98" s="57">
        <v>13.5</v>
      </c>
      <c r="K98" s="57">
        <v>0</v>
      </c>
      <c r="L98" s="58">
        <v>4.5</v>
      </c>
      <c r="M98" s="27">
        <v>0</v>
      </c>
      <c r="N98" s="90">
        <f t="shared" si="25"/>
        <v>7.5</v>
      </c>
      <c r="O98" s="91">
        <f t="shared" si="26"/>
        <v>2.5</v>
      </c>
      <c r="P98" s="23">
        <v>30</v>
      </c>
      <c r="Q98" s="11">
        <v>1</v>
      </c>
      <c r="R98" s="11">
        <v>0</v>
      </c>
      <c r="S98" s="12">
        <v>2</v>
      </c>
      <c r="T98" s="27">
        <v>0</v>
      </c>
      <c r="U98" s="23">
        <v>0</v>
      </c>
      <c r="V98" s="11">
        <v>0</v>
      </c>
      <c r="W98" s="11">
        <v>0</v>
      </c>
      <c r="X98" s="12">
        <v>0</v>
      </c>
      <c r="Y98" s="30">
        <v>0</v>
      </c>
      <c r="Z98" s="63">
        <f t="shared" si="27"/>
        <v>22.5</v>
      </c>
      <c r="AA98" s="34">
        <f t="shared" si="28"/>
        <v>22.5</v>
      </c>
      <c r="AB98" s="12">
        <f t="shared" si="29"/>
        <v>0</v>
      </c>
      <c r="AC98" s="75">
        <f t="shared" si="30"/>
        <v>22.5</v>
      </c>
    </row>
    <row r="99" spans="1:29" outlineLevel="2" x14ac:dyDescent="0.2">
      <c r="A99" s="9" t="s">
        <v>180</v>
      </c>
      <c r="B99" s="10" t="s">
        <v>80</v>
      </c>
      <c r="C99" s="10" t="s">
        <v>61</v>
      </c>
      <c r="D99" s="10" t="s">
        <v>193</v>
      </c>
      <c r="E99" s="10" t="s">
        <v>194</v>
      </c>
      <c r="F99" s="10" t="s">
        <v>195</v>
      </c>
      <c r="G99" s="67">
        <v>6</v>
      </c>
      <c r="H99" s="10" t="s">
        <v>18</v>
      </c>
      <c r="I99" s="57">
        <v>1</v>
      </c>
      <c r="J99" s="57">
        <v>13.5</v>
      </c>
      <c r="K99" s="57">
        <v>0</v>
      </c>
      <c r="L99" s="58">
        <v>4.5</v>
      </c>
      <c r="M99" s="27">
        <v>0</v>
      </c>
      <c r="N99" s="90">
        <f t="shared" si="25"/>
        <v>7.5</v>
      </c>
      <c r="O99" s="91">
        <f t="shared" si="26"/>
        <v>2.5</v>
      </c>
      <c r="P99" s="23">
        <v>0</v>
      </c>
      <c r="Q99" s="11">
        <v>0</v>
      </c>
      <c r="R99" s="11">
        <v>0</v>
      </c>
      <c r="S99" s="12">
        <v>0</v>
      </c>
      <c r="T99" s="27">
        <v>0</v>
      </c>
      <c r="U99" s="23">
        <v>45</v>
      </c>
      <c r="V99" s="11">
        <v>1</v>
      </c>
      <c r="W99" s="11">
        <v>0</v>
      </c>
      <c r="X99" s="12">
        <v>5</v>
      </c>
      <c r="Y99" s="30">
        <v>0</v>
      </c>
      <c r="Z99" s="63">
        <f t="shared" si="27"/>
        <v>36</v>
      </c>
      <c r="AA99" s="34">
        <f t="shared" si="28"/>
        <v>0</v>
      </c>
      <c r="AB99" s="12">
        <f t="shared" si="29"/>
        <v>36</v>
      </c>
      <c r="AC99" s="75">
        <f t="shared" si="30"/>
        <v>36</v>
      </c>
    </row>
    <row r="100" spans="1:29" outlineLevel="2" x14ac:dyDescent="0.2">
      <c r="A100" s="9" t="s">
        <v>180</v>
      </c>
      <c r="B100" s="10" t="s">
        <v>80</v>
      </c>
      <c r="C100" s="10" t="s">
        <v>61</v>
      </c>
      <c r="D100" s="10" t="s">
        <v>196</v>
      </c>
      <c r="E100" s="10" t="s">
        <v>197</v>
      </c>
      <c r="F100" s="10" t="s">
        <v>198</v>
      </c>
      <c r="G100" s="67">
        <v>6</v>
      </c>
      <c r="H100" s="10" t="s">
        <v>18</v>
      </c>
      <c r="I100" s="57">
        <v>1</v>
      </c>
      <c r="J100" s="57">
        <v>13.5</v>
      </c>
      <c r="K100" s="57">
        <v>0</v>
      </c>
      <c r="L100" s="58">
        <v>4.5</v>
      </c>
      <c r="M100" s="27">
        <v>0</v>
      </c>
      <c r="N100" s="90">
        <f t="shared" si="25"/>
        <v>7.5</v>
      </c>
      <c r="O100" s="91">
        <f t="shared" si="26"/>
        <v>2.5</v>
      </c>
      <c r="P100" s="23">
        <v>0</v>
      </c>
      <c r="Q100" s="11">
        <v>0</v>
      </c>
      <c r="R100" s="11">
        <v>0</v>
      </c>
      <c r="S100" s="12">
        <v>0</v>
      </c>
      <c r="T100" s="27">
        <v>0</v>
      </c>
      <c r="U100" s="23">
        <v>45</v>
      </c>
      <c r="V100" s="11">
        <v>1</v>
      </c>
      <c r="W100" s="11">
        <v>0</v>
      </c>
      <c r="X100" s="12">
        <v>3</v>
      </c>
      <c r="Y100" s="30">
        <v>0</v>
      </c>
      <c r="Z100" s="63">
        <f t="shared" si="27"/>
        <v>27</v>
      </c>
      <c r="AA100" s="34">
        <f t="shared" si="28"/>
        <v>0</v>
      </c>
      <c r="AB100" s="12">
        <f t="shared" si="29"/>
        <v>27</v>
      </c>
      <c r="AC100" s="75">
        <f t="shared" si="30"/>
        <v>27</v>
      </c>
    </row>
    <row r="101" spans="1:29" outlineLevel="2" x14ac:dyDescent="0.2">
      <c r="A101" s="9" t="s">
        <v>180</v>
      </c>
      <c r="B101" s="10" t="s">
        <v>80</v>
      </c>
      <c r="C101" s="10" t="s">
        <v>43</v>
      </c>
      <c r="D101" s="10" t="s">
        <v>199</v>
      </c>
      <c r="E101" s="10" t="s">
        <v>200</v>
      </c>
      <c r="F101" s="10" t="s">
        <v>201</v>
      </c>
      <c r="G101" s="67">
        <v>6</v>
      </c>
      <c r="H101" s="10" t="s">
        <v>18</v>
      </c>
      <c r="I101" s="57">
        <v>1</v>
      </c>
      <c r="J101" s="57">
        <v>9</v>
      </c>
      <c r="K101" s="57">
        <v>0</v>
      </c>
      <c r="L101" s="58">
        <v>9</v>
      </c>
      <c r="M101" s="27">
        <v>0</v>
      </c>
      <c r="N101" s="90">
        <f t="shared" si="25"/>
        <v>5</v>
      </c>
      <c r="O101" s="91">
        <f t="shared" si="26"/>
        <v>5</v>
      </c>
      <c r="P101" s="23">
        <v>0</v>
      </c>
      <c r="Q101" s="11">
        <v>0</v>
      </c>
      <c r="R101" s="11">
        <v>0</v>
      </c>
      <c r="S101" s="12">
        <v>0</v>
      </c>
      <c r="T101" s="27">
        <v>0</v>
      </c>
      <c r="U101" s="23">
        <v>24</v>
      </c>
      <c r="V101" s="11">
        <v>2</v>
      </c>
      <c r="W101" s="11">
        <v>0</v>
      </c>
      <c r="X101" s="12">
        <v>2</v>
      </c>
      <c r="Y101" s="30">
        <v>0</v>
      </c>
      <c r="Z101" s="63">
        <f t="shared" si="27"/>
        <v>36</v>
      </c>
      <c r="AA101" s="34">
        <f t="shared" si="28"/>
        <v>0</v>
      </c>
      <c r="AB101" s="12">
        <f t="shared" si="29"/>
        <v>36</v>
      </c>
      <c r="AC101" s="75">
        <f t="shared" si="30"/>
        <v>36</v>
      </c>
    </row>
    <row r="102" spans="1:29" outlineLevel="2" x14ac:dyDescent="0.2">
      <c r="A102" s="9" t="s">
        <v>180</v>
      </c>
      <c r="B102" s="10" t="s">
        <v>80</v>
      </c>
      <c r="C102" s="10" t="s">
        <v>43</v>
      </c>
      <c r="D102" s="10" t="s">
        <v>202</v>
      </c>
      <c r="E102" s="10" t="s">
        <v>203</v>
      </c>
      <c r="F102" s="10" t="s">
        <v>204</v>
      </c>
      <c r="G102" s="67">
        <v>6</v>
      </c>
      <c r="H102" s="10" t="s">
        <v>18</v>
      </c>
      <c r="I102" s="57">
        <v>1</v>
      </c>
      <c r="J102" s="57">
        <v>13.5</v>
      </c>
      <c r="K102" s="57">
        <v>0</v>
      </c>
      <c r="L102" s="58">
        <v>4.5</v>
      </c>
      <c r="M102" s="27">
        <v>0</v>
      </c>
      <c r="N102" s="90">
        <f t="shared" si="25"/>
        <v>7.5</v>
      </c>
      <c r="O102" s="91">
        <f t="shared" si="26"/>
        <v>2.5</v>
      </c>
      <c r="P102" s="23">
        <v>0</v>
      </c>
      <c r="Q102" s="11">
        <v>0</v>
      </c>
      <c r="R102" s="11">
        <v>0</v>
      </c>
      <c r="S102" s="12">
        <v>0</v>
      </c>
      <c r="T102" s="27">
        <v>0</v>
      </c>
      <c r="U102" s="23">
        <v>24</v>
      </c>
      <c r="V102" s="11">
        <v>1</v>
      </c>
      <c r="W102" s="11">
        <v>0</v>
      </c>
      <c r="X102" s="12">
        <v>2</v>
      </c>
      <c r="Y102" s="30">
        <v>0</v>
      </c>
      <c r="Z102" s="63">
        <f t="shared" si="27"/>
        <v>22.5</v>
      </c>
      <c r="AA102" s="34">
        <f t="shared" si="28"/>
        <v>0</v>
      </c>
      <c r="AB102" s="12">
        <f t="shared" si="29"/>
        <v>22.5</v>
      </c>
      <c r="AC102" s="75">
        <f t="shared" si="30"/>
        <v>22.5</v>
      </c>
    </row>
    <row r="103" spans="1:29" outlineLevel="2" x14ac:dyDescent="0.2">
      <c r="A103" s="9" t="s">
        <v>180</v>
      </c>
      <c r="B103" s="10" t="s">
        <v>80</v>
      </c>
      <c r="C103" s="10" t="s">
        <v>43</v>
      </c>
      <c r="D103" s="10" t="s">
        <v>205</v>
      </c>
      <c r="E103" s="10" t="s">
        <v>206</v>
      </c>
      <c r="F103" s="10" t="s">
        <v>207</v>
      </c>
      <c r="G103" s="67">
        <v>6</v>
      </c>
      <c r="H103" s="10" t="s">
        <v>18</v>
      </c>
      <c r="I103" s="57">
        <v>1</v>
      </c>
      <c r="J103" s="57">
        <v>13.5</v>
      </c>
      <c r="K103" s="57">
        <v>0</v>
      </c>
      <c r="L103" s="58">
        <v>4.5</v>
      </c>
      <c r="M103" s="27">
        <v>0</v>
      </c>
      <c r="N103" s="90">
        <f t="shared" si="25"/>
        <v>7.5</v>
      </c>
      <c r="O103" s="91">
        <f t="shared" si="26"/>
        <v>2.5</v>
      </c>
      <c r="P103" s="23">
        <v>0</v>
      </c>
      <c r="Q103" s="11">
        <v>0</v>
      </c>
      <c r="R103" s="11">
        <v>0</v>
      </c>
      <c r="S103" s="12">
        <v>0</v>
      </c>
      <c r="T103" s="27">
        <v>0</v>
      </c>
      <c r="U103" s="23">
        <v>24</v>
      </c>
      <c r="V103" s="11">
        <v>1</v>
      </c>
      <c r="W103" s="11">
        <v>0</v>
      </c>
      <c r="X103" s="12">
        <v>2</v>
      </c>
      <c r="Y103" s="30">
        <v>0</v>
      </c>
      <c r="Z103" s="63">
        <f t="shared" si="27"/>
        <v>22.5</v>
      </c>
      <c r="AA103" s="34">
        <f t="shared" si="28"/>
        <v>0</v>
      </c>
      <c r="AB103" s="12">
        <f t="shared" si="29"/>
        <v>22.5</v>
      </c>
      <c r="AC103" s="75">
        <f t="shared" si="30"/>
        <v>22.5</v>
      </c>
    </row>
    <row r="104" spans="1:29" outlineLevel="2" x14ac:dyDescent="0.2">
      <c r="A104" s="9" t="s">
        <v>180</v>
      </c>
      <c r="B104" s="10" t="s">
        <v>80</v>
      </c>
      <c r="C104" s="10" t="s">
        <v>27</v>
      </c>
      <c r="D104" s="10" t="s">
        <v>208</v>
      </c>
      <c r="E104" s="10" t="s">
        <v>209</v>
      </c>
      <c r="F104" s="10" t="s">
        <v>210</v>
      </c>
      <c r="G104" s="67">
        <v>6</v>
      </c>
      <c r="H104" s="10" t="s">
        <v>18</v>
      </c>
      <c r="I104" s="57">
        <v>1</v>
      </c>
      <c r="J104" s="57">
        <v>13.5</v>
      </c>
      <c r="K104" s="57">
        <v>0</v>
      </c>
      <c r="L104" s="58">
        <v>4.5</v>
      </c>
      <c r="M104" s="27">
        <v>0</v>
      </c>
      <c r="N104" s="90">
        <f t="shared" si="25"/>
        <v>7.5</v>
      </c>
      <c r="O104" s="91">
        <f t="shared" si="26"/>
        <v>2.5</v>
      </c>
      <c r="P104" s="23">
        <v>27</v>
      </c>
      <c r="Q104" s="11">
        <v>1</v>
      </c>
      <c r="R104" s="11">
        <v>0</v>
      </c>
      <c r="S104" s="12">
        <v>3</v>
      </c>
      <c r="T104" s="27">
        <v>0</v>
      </c>
      <c r="U104" s="23">
        <v>0</v>
      </c>
      <c r="V104" s="11">
        <v>0</v>
      </c>
      <c r="W104" s="11">
        <v>0</v>
      </c>
      <c r="X104" s="12">
        <v>0</v>
      </c>
      <c r="Y104" s="30">
        <v>0</v>
      </c>
      <c r="Z104" s="63">
        <f t="shared" si="27"/>
        <v>27</v>
      </c>
      <c r="AA104" s="34">
        <f t="shared" si="28"/>
        <v>27</v>
      </c>
      <c r="AB104" s="12">
        <f t="shared" si="29"/>
        <v>0</v>
      </c>
      <c r="AC104" s="75">
        <f t="shared" si="30"/>
        <v>27</v>
      </c>
    </row>
    <row r="105" spans="1:29" outlineLevel="2" x14ac:dyDescent="0.2">
      <c r="A105" s="9" t="s">
        <v>180</v>
      </c>
      <c r="B105" s="10" t="s">
        <v>80</v>
      </c>
      <c r="C105" s="10" t="s">
        <v>43</v>
      </c>
      <c r="D105" s="10" t="s">
        <v>211</v>
      </c>
      <c r="E105" s="10" t="s">
        <v>212</v>
      </c>
      <c r="F105" s="10" t="s">
        <v>213</v>
      </c>
      <c r="G105" s="67">
        <v>6</v>
      </c>
      <c r="H105" s="10" t="s">
        <v>18</v>
      </c>
      <c r="I105" s="57">
        <v>1</v>
      </c>
      <c r="J105" s="57">
        <v>13.5</v>
      </c>
      <c r="K105" s="57">
        <v>0</v>
      </c>
      <c r="L105" s="58">
        <v>4.5</v>
      </c>
      <c r="M105" s="27">
        <v>0</v>
      </c>
      <c r="N105" s="90">
        <f t="shared" si="25"/>
        <v>7.5</v>
      </c>
      <c r="O105" s="91">
        <f t="shared" si="26"/>
        <v>2.5</v>
      </c>
      <c r="P105" s="23">
        <v>0</v>
      </c>
      <c r="Q105" s="11">
        <v>0</v>
      </c>
      <c r="R105" s="11">
        <v>0</v>
      </c>
      <c r="S105" s="12">
        <v>0</v>
      </c>
      <c r="T105" s="27">
        <v>0</v>
      </c>
      <c r="U105" s="23">
        <v>36</v>
      </c>
      <c r="V105" s="11">
        <v>1</v>
      </c>
      <c r="W105" s="11">
        <v>0</v>
      </c>
      <c r="X105" s="12">
        <v>3</v>
      </c>
      <c r="Y105" s="30">
        <v>0</v>
      </c>
      <c r="Z105" s="63">
        <f t="shared" si="27"/>
        <v>27</v>
      </c>
      <c r="AA105" s="34">
        <f t="shared" si="28"/>
        <v>0</v>
      </c>
      <c r="AB105" s="12">
        <f t="shared" si="29"/>
        <v>27</v>
      </c>
      <c r="AC105" s="75">
        <f t="shared" si="30"/>
        <v>27</v>
      </c>
    </row>
    <row r="106" spans="1:29" outlineLevel="2" x14ac:dyDescent="0.2">
      <c r="A106" s="9" t="s">
        <v>180</v>
      </c>
      <c r="B106" s="10" t="s">
        <v>80</v>
      </c>
      <c r="C106" s="10" t="s">
        <v>43</v>
      </c>
      <c r="D106" s="10" t="s">
        <v>214</v>
      </c>
      <c r="E106" s="10" t="s">
        <v>215</v>
      </c>
      <c r="F106" s="10" t="s">
        <v>216</v>
      </c>
      <c r="G106" s="67">
        <v>6</v>
      </c>
      <c r="H106" s="10" t="s">
        <v>18</v>
      </c>
      <c r="I106" s="57">
        <v>1</v>
      </c>
      <c r="J106" s="57">
        <v>13.5</v>
      </c>
      <c r="K106" s="57">
        <v>0</v>
      </c>
      <c r="L106" s="58">
        <v>4.5</v>
      </c>
      <c r="M106" s="27">
        <v>0</v>
      </c>
      <c r="N106" s="90">
        <f t="shared" si="25"/>
        <v>7.5</v>
      </c>
      <c r="O106" s="91">
        <f t="shared" si="26"/>
        <v>2.5</v>
      </c>
      <c r="P106" s="23">
        <v>0</v>
      </c>
      <c r="Q106" s="11">
        <v>0</v>
      </c>
      <c r="R106" s="11">
        <v>0</v>
      </c>
      <c r="S106" s="12">
        <v>0</v>
      </c>
      <c r="T106" s="27">
        <v>0</v>
      </c>
      <c r="U106" s="23">
        <v>27</v>
      </c>
      <c r="V106" s="11">
        <v>1</v>
      </c>
      <c r="W106" s="11">
        <v>0</v>
      </c>
      <c r="X106" s="12">
        <v>3</v>
      </c>
      <c r="Y106" s="30">
        <v>0</v>
      </c>
      <c r="Z106" s="63">
        <f t="shared" si="27"/>
        <v>27</v>
      </c>
      <c r="AA106" s="34">
        <f t="shared" si="28"/>
        <v>0</v>
      </c>
      <c r="AB106" s="12">
        <f t="shared" si="29"/>
        <v>27</v>
      </c>
      <c r="AC106" s="75">
        <f t="shared" si="30"/>
        <v>27</v>
      </c>
    </row>
    <row r="107" spans="1:29" outlineLevel="2" x14ac:dyDescent="0.2">
      <c r="A107" s="9" t="s">
        <v>180</v>
      </c>
      <c r="B107" s="10" t="s">
        <v>80</v>
      </c>
      <c r="C107" s="10" t="s">
        <v>13</v>
      </c>
      <c r="D107" s="10" t="s">
        <v>217</v>
      </c>
      <c r="E107" s="10" t="s">
        <v>10</v>
      </c>
      <c r="F107" s="10" t="s">
        <v>11</v>
      </c>
      <c r="G107" s="67">
        <v>24</v>
      </c>
      <c r="H107" s="10" t="s">
        <v>12</v>
      </c>
      <c r="I107" s="57">
        <v>1</v>
      </c>
      <c r="J107" s="57">
        <f>$AE$2</f>
        <v>0.5</v>
      </c>
      <c r="K107" s="57">
        <v>0</v>
      </c>
      <c r="L107" s="58">
        <v>0</v>
      </c>
      <c r="M107" s="27">
        <v>0</v>
      </c>
      <c r="N107" s="90">
        <f t="shared" si="25"/>
        <v>6.9444444444444448E-2</v>
      </c>
      <c r="O107" s="91">
        <f t="shared" si="26"/>
        <v>0</v>
      </c>
      <c r="P107" s="23">
        <v>2</v>
      </c>
      <c r="Q107" s="11">
        <f>P107</f>
        <v>2</v>
      </c>
      <c r="R107" s="11">
        <v>0</v>
      </c>
      <c r="S107" s="12">
        <v>0</v>
      </c>
      <c r="T107" s="27">
        <v>0</v>
      </c>
      <c r="U107" s="23">
        <v>17</v>
      </c>
      <c r="V107" s="11">
        <f>U107</f>
        <v>17</v>
      </c>
      <c r="W107" s="11">
        <v>0</v>
      </c>
      <c r="X107" s="12">
        <v>0</v>
      </c>
      <c r="Y107" s="30">
        <v>0</v>
      </c>
      <c r="Z107" s="63">
        <f t="shared" si="27"/>
        <v>9.5</v>
      </c>
      <c r="AA107" s="34">
        <f t="shared" si="28"/>
        <v>1</v>
      </c>
      <c r="AB107" s="12">
        <f t="shared" si="29"/>
        <v>8.5</v>
      </c>
      <c r="AC107" s="75">
        <f t="shared" si="30"/>
        <v>9.5</v>
      </c>
    </row>
    <row r="108" spans="1:29" outlineLevel="2" x14ac:dyDescent="0.2">
      <c r="A108" s="9" t="s">
        <v>180</v>
      </c>
      <c r="B108" s="10" t="s">
        <v>85</v>
      </c>
      <c r="C108" s="10" t="s">
        <v>61</v>
      </c>
      <c r="D108" s="10" t="s">
        <v>218</v>
      </c>
      <c r="E108" s="10" t="s">
        <v>219</v>
      </c>
      <c r="F108" s="10" t="s">
        <v>220</v>
      </c>
      <c r="G108" s="67">
        <v>6</v>
      </c>
      <c r="H108" s="10" t="s">
        <v>18</v>
      </c>
      <c r="I108" s="57">
        <v>1</v>
      </c>
      <c r="J108" s="57">
        <v>13.5</v>
      </c>
      <c r="K108" s="57">
        <v>0</v>
      </c>
      <c r="L108" s="58">
        <v>4.5</v>
      </c>
      <c r="M108" s="27">
        <v>0</v>
      </c>
      <c r="N108" s="90">
        <f t="shared" si="25"/>
        <v>7.5</v>
      </c>
      <c r="O108" s="91">
        <f t="shared" si="26"/>
        <v>2.5</v>
      </c>
      <c r="P108" s="23">
        <v>0</v>
      </c>
      <c r="Q108" s="11">
        <v>0</v>
      </c>
      <c r="R108" s="11">
        <v>0</v>
      </c>
      <c r="S108" s="12">
        <v>0</v>
      </c>
      <c r="T108" s="27">
        <v>0</v>
      </c>
      <c r="U108" s="23">
        <v>54</v>
      </c>
      <c r="V108" s="11">
        <v>1</v>
      </c>
      <c r="W108" s="11">
        <v>0</v>
      </c>
      <c r="X108" s="12">
        <v>6</v>
      </c>
      <c r="Y108" s="30">
        <v>0</v>
      </c>
      <c r="Z108" s="63">
        <f t="shared" si="27"/>
        <v>40.5</v>
      </c>
      <c r="AA108" s="34">
        <f t="shared" si="28"/>
        <v>0</v>
      </c>
      <c r="AB108" s="12">
        <f t="shared" si="29"/>
        <v>40.5</v>
      </c>
      <c r="AC108" s="75">
        <f t="shared" si="30"/>
        <v>40.5</v>
      </c>
    </row>
    <row r="109" spans="1:29" outlineLevel="2" x14ac:dyDescent="0.2">
      <c r="A109" s="9" t="s">
        <v>180</v>
      </c>
      <c r="B109" s="10" t="s">
        <v>85</v>
      </c>
      <c r="C109" s="10" t="s">
        <v>13</v>
      </c>
      <c r="D109" s="10" t="s">
        <v>147</v>
      </c>
      <c r="E109" s="10" t="s">
        <v>10</v>
      </c>
      <c r="F109" s="10" t="s">
        <v>11</v>
      </c>
      <c r="G109" s="67">
        <v>24</v>
      </c>
      <c r="H109" s="10" t="s">
        <v>12</v>
      </c>
      <c r="I109" s="57">
        <v>1</v>
      </c>
      <c r="J109" s="57">
        <f>$AE$2</f>
        <v>0.5</v>
      </c>
      <c r="K109" s="57">
        <v>0</v>
      </c>
      <c r="L109" s="58">
        <v>0</v>
      </c>
      <c r="M109" s="27">
        <v>0</v>
      </c>
      <c r="N109" s="90">
        <f t="shared" si="25"/>
        <v>6.9444444444444448E-2</v>
      </c>
      <c r="O109" s="91">
        <f t="shared" si="26"/>
        <v>0</v>
      </c>
      <c r="P109" s="23">
        <v>1</v>
      </c>
      <c r="Q109" s="11">
        <f>P109</f>
        <v>1</v>
      </c>
      <c r="R109" s="11">
        <v>0</v>
      </c>
      <c r="S109" s="12">
        <v>0</v>
      </c>
      <c r="T109" s="27">
        <v>0</v>
      </c>
      <c r="U109" s="23">
        <v>4</v>
      </c>
      <c r="V109" s="11">
        <f>U109</f>
        <v>4</v>
      </c>
      <c r="W109" s="11">
        <v>0</v>
      </c>
      <c r="X109" s="12">
        <v>0</v>
      </c>
      <c r="Y109" s="30">
        <v>0</v>
      </c>
      <c r="Z109" s="63">
        <f t="shared" si="27"/>
        <v>2.5</v>
      </c>
      <c r="AA109" s="34">
        <f t="shared" si="28"/>
        <v>0.5</v>
      </c>
      <c r="AB109" s="12">
        <f t="shared" si="29"/>
        <v>2</v>
      </c>
      <c r="AC109" s="75">
        <f t="shared" si="30"/>
        <v>2.5</v>
      </c>
    </row>
    <row r="110" spans="1:29" outlineLevel="2" x14ac:dyDescent="0.2">
      <c r="A110" s="9" t="s">
        <v>180</v>
      </c>
      <c r="B110" s="10" t="s">
        <v>80</v>
      </c>
      <c r="C110" s="10" t="s">
        <v>103</v>
      </c>
      <c r="D110" s="10" t="s">
        <v>221</v>
      </c>
      <c r="E110" s="10" t="s">
        <v>222</v>
      </c>
      <c r="F110" s="10" t="s">
        <v>223</v>
      </c>
      <c r="G110" s="67">
        <v>6</v>
      </c>
      <c r="H110" s="10" t="s">
        <v>102</v>
      </c>
      <c r="I110" s="57">
        <v>1</v>
      </c>
      <c r="J110" s="57">
        <f t="shared" ref="J110:J115" si="33">(9+$AE$5)*I110</f>
        <v>13.5</v>
      </c>
      <c r="K110" s="57">
        <v>0</v>
      </c>
      <c r="L110" s="58">
        <v>4.5</v>
      </c>
      <c r="M110" s="27">
        <v>0</v>
      </c>
      <c r="N110" s="90">
        <f t="shared" si="25"/>
        <v>7.5</v>
      </c>
      <c r="O110" s="91">
        <f t="shared" si="26"/>
        <v>2.5</v>
      </c>
      <c r="P110" s="23">
        <v>16</v>
      </c>
      <c r="Q110" s="11">
        <v>1</v>
      </c>
      <c r="R110" s="11">
        <v>0</v>
      </c>
      <c r="S110" s="12">
        <v>1</v>
      </c>
      <c r="T110" s="27">
        <v>0</v>
      </c>
      <c r="U110" s="23">
        <v>0</v>
      </c>
      <c r="V110" s="11">
        <v>0</v>
      </c>
      <c r="W110" s="11">
        <v>0</v>
      </c>
      <c r="X110" s="12">
        <v>0</v>
      </c>
      <c r="Y110" s="30">
        <v>0</v>
      </c>
      <c r="Z110" s="63">
        <f t="shared" si="27"/>
        <v>18</v>
      </c>
      <c r="AA110" s="34">
        <f t="shared" si="28"/>
        <v>18</v>
      </c>
      <c r="AB110" s="12">
        <f t="shared" si="29"/>
        <v>0</v>
      </c>
      <c r="AC110" s="75">
        <f t="shared" si="30"/>
        <v>18</v>
      </c>
    </row>
    <row r="111" spans="1:29" outlineLevel="2" x14ac:dyDescent="0.2">
      <c r="A111" s="9" t="s">
        <v>180</v>
      </c>
      <c r="B111" s="10" t="s">
        <v>80</v>
      </c>
      <c r="C111" s="10" t="s">
        <v>103</v>
      </c>
      <c r="D111" s="10" t="s">
        <v>224</v>
      </c>
      <c r="E111" s="10" t="s">
        <v>225</v>
      </c>
      <c r="F111" s="10" t="s">
        <v>226</v>
      </c>
      <c r="G111" s="67">
        <v>6</v>
      </c>
      <c r="H111" s="10" t="s">
        <v>102</v>
      </c>
      <c r="I111" s="57">
        <v>1</v>
      </c>
      <c r="J111" s="57">
        <f t="shared" si="33"/>
        <v>13.5</v>
      </c>
      <c r="K111" s="57">
        <v>0</v>
      </c>
      <c r="L111" s="58">
        <v>4.5</v>
      </c>
      <c r="M111" s="27">
        <v>0</v>
      </c>
      <c r="N111" s="90">
        <f t="shared" si="25"/>
        <v>7.5</v>
      </c>
      <c r="O111" s="91">
        <f t="shared" si="26"/>
        <v>2.5</v>
      </c>
      <c r="P111" s="23">
        <v>20</v>
      </c>
      <c r="Q111" s="11">
        <v>1</v>
      </c>
      <c r="R111" s="11">
        <v>0</v>
      </c>
      <c r="S111" s="12">
        <v>1</v>
      </c>
      <c r="T111" s="27">
        <v>0</v>
      </c>
      <c r="U111" s="23">
        <v>0</v>
      </c>
      <c r="V111" s="11">
        <v>0</v>
      </c>
      <c r="W111" s="11">
        <v>0</v>
      </c>
      <c r="X111" s="12">
        <v>0</v>
      </c>
      <c r="Y111" s="30">
        <v>0</v>
      </c>
      <c r="Z111" s="63">
        <f t="shared" si="27"/>
        <v>18</v>
      </c>
      <c r="AA111" s="34">
        <f t="shared" si="28"/>
        <v>18</v>
      </c>
      <c r="AB111" s="12">
        <f t="shared" si="29"/>
        <v>0</v>
      </c>
      <c r="AC111" s="75">
        <f t="shared" si="30"/>
        <v>18</v>
      </c>
    </row>
    <row r="112" spans="1:29" outlineLevel="2" x14ac:dyDescent="0.2">
      <c r="A112" s="9" t="s">
        <v>180</v>
      </c>
      <c r="B112" s="10" t="s">
        <v>80</v>
      </c>
      <c r="C112" s="10" t="s">
        <v>103</v>
      </c>
      <c r="D112" s="10" t="s">
        <v>227</v>
      </c>
      <c r="E112" s="10" t="s">
        <v>228</v>
      </c>
      <c r="F112" s="10" t="s">
        <v>229</v>
      </c>
      <c r="G112" s="67">
        <v>6</v>
      </c>
      <c r="H112" s="10" t="s">
        <v>102</v>
      </c>
      <c r="I112" s="57">
        <v>1</v>
      </c>
      <c r="J112" s="57">
        <f t="shared" si="33"/>
        <v>13.5</v>
      </c>
      <c r="K112" s="57">
        <v>0</v>
      </c>
      <c r="L112" s="58">
        <v>4.5</v>
      </c>
      <c r="M112" s="27">
        <v>0</v>
      </c>
      <c r="N112" s="90">
        <f t="shared" si="25"/>
        <v>7.5</v>
      </c>
      <c r="O112" s="91">
        <f t="shared" si="26"/>
        <v>2.5</v>
      </c>
      <c r="P112" s="23">
        <v>18</v>
      </c>
      <c r="Q112" s="11">
        <v>1</v>
      </c>
      <c r="R112" s="11">
        <v>0</v>
      </c>
      <c r="S112" s="12">
        <v>2</v>
      </c>
      <c r="T112" s="27">
        <v>0</v>
      </c>
      <c r="U112" s="23">
        <v>0</v>
      </c>
      <c r="V112" s="11">
        <v>0</v>
      </c>
      <c r="W112" s="11">
        <v>0</v>
      </c>
      <c r="X112" s="12">
        <v>0</v>
      </c>
      <c r="Y112" s="30">
        <v>0</v>
      </c>
      <c r="Z112" s="63">
        <f t="shared" si="27"/>
        <v>22.5</v>
      </c>
      <c r="AA112" s="34">
        <f t="shared" si="28"/>
        <v>22.5</v>
      </c>
      <c r="AB112" s="12">
        <f t="shared" si="29"/>
        <v>0</v>
      </c>
      <c r="AC112" s="75">
        <f t="shared" si="30"/>
        <v>22.5</v>
      </c>
    </row>
    <row r="113" spans="1:29" outlineLevel="2" x14ac:dyDescent="0.2">
      <c r="A113" s="9" t="s">
        <v>180</v>
      </c>
      <c r="B113" s="10" t="s">
        <v>80</v>
      </c>
      <c r="C113" s="10" t="s">
        <v>103</v>
      </c>
      <c r="D113" s="10" t="s">
        <v>230</v>
      </c>
      <c r="E113" s="10" t="s">
        <v>231</v>
      </c>
      <c r="F113" s="10" t="s">
        <v>232</v>
      </c>
      <c r="G113" s="67">
        <v>6</v>
      </c>
      <c r="H113" s="10" t="s">
        <v>102</v>
      </c>
      <c r="I113" s="57">
        <v>1</v>
      </c>
      <c r="J113" s="57">
        <f t="shared" si="33"/>
        <v>13.5</v>
      </c>
      <c r="K113" s="57">
        <v>0</v>
      </c>
      <c r="L113" s="58">
        <v>4.5</v>
      </c>
      <c r="M113" s="27">
        <v>0</v>
      </c>
      <c r="N113" s="90">
        <f t="shared" si="25"/>
        <v>7.5</v>
      </c>
      <c r="O113" s="91">
        <f t="shared" si="26"/>
        <v>2.5</v>
      </c>
      <c r="P113" s="23">
        <v>20</v>
      </c>
      <c r="Q113" s="11">
        <v>1</v>
      </c>
      <c r="R113" s="11">
        <v>0</v>
      </c>
      <c r="S113" s="12">
        <v>1</v>
      </c>
      <c r="T113" s="27">
        <v>0</v>
      </c>
      <c r="U113" s="23">
        <v>0</v>
      </c>
      <c r="V113" s="11">
        <v>0</v>
      </c>
      <c r="W113" s="11">
        <v>0</v>
      </c>
      <c r="X113" s="12">
        <v>0</v>
      </c>
      <c r="Y113" s="30">
        <v>0</v>
      </c>
      <c r="Z113" s="63">
        <f t="shared" si="27"/>
        <v>18</v>
      </c>
      <c r="AA113" s="34">
        <f t="shared" si="28"/>
        <v>18</v>
      </c>
      <c r="AB113" s="12">
        <f t="shared" si="29"/>
        <v>0</v>
      </c>
      <c r="AC113" s="75">
        <f t="shared" si="30"/>
        <v>18</v>
      </c>
    </row>
    <row r="114" spans="1:29" outlineLevel="2" x14ac:dyDescent="0.2">
      <c r="A114" s="9" t="s">
        <v>180</v>
      </c>
      <c r="B114" s="10" t="s">
        <v>80</v>
      </c>
      <c r="C114" s="10" t="s">
        <v>103</v>
      </c>
      <c r="D114" s="10" t="s">
        <v>233</v>
      </c>
      <c r="E114" s="10" t="s">
        <v>234</v>
      </c>
      <c r="F114" s="10" t="s">
        <v>235</v>
      </c>
      <c r="G114" s="67">
        <v>6</v>
      </c>
      <c r="H114" s="10" t="s">
        <v>102</v>
      </c>
      <c r="I114" s="57">
        <v>1</v>
      </c>
      <c r="J114" s="57">
        <f t="shared" si="33"/>
        <v>13.5</v>
      </c>
      <c r="K114" s="57">
        <v>0</v>
      </c>
      <c r="L114" s="58">
        <v>4.5</v>
      </c>
      <c r="M114" s="27">
        <v>0</v>
      </c>
      <c r="N114" s="90">
        <f t="shared" si="25"/>
        <v>7.5</v>
      </c>
      <c r="O114" s="91">
        <f t="shared" si="26"/>
        <v>2.5</v>
      </c>
      <c r="P114" s="23">
        <v>16</v>
      </c>
      <c r="Q114" s="11">
        <v>1</v>
      </c>
      <c r="R114" s="11">
        <v>0</v>
      </c>
      <c r="S114" s="12">
        <v>1</v>
      </c>
      <c r="T114" s="27">
        <v>0</v>
      </c>
      <c r="U114" s="23">
        <v>0</v>
      </c>
      <c r="V114" s="11">
        <v>0</v>
      </c>
      <c r="W114" s="11">
        <v>0</v>
      </c>
      <c r="X114" s="12">
        <v>0</v>
      </c>
      <c r="Y114" s="30">
        <v>0</v>
      </c>
      <c r="Z114" s="63">
        <f t="shared" si="27"/>
        <v>18</v>
      </c>
      <c r="AA114" s="34">
        <f t="shared" si="28"/>
        <v>18</v>
      </c>
      <c r="AB114" s="12">
        <f t="shared" si="29"/>
        <v>0</v>
      </c>
      <c r="AC114" s="75">
        <f t="shared" si="30"/>
        <v>18</v>
      </c>
    </row>
    <row r="115" spans="1:29" outlineLevel="2" x14ac:dyDescent="0.2">
      <c r="A115" s="9" t="s">
        <v>180</v>
      </c>
      <c r="B115" s="10" t="s">
        <v>80</v>
      </c>
      <c r="C115" s="10" t="s">
        <v>103</v>
      </c>
      <c r="D115" s="10" t="s">
        <v>236</v>
      </c>
      <c r="E115" s="10" t="s">
        <v>237</v>
      </c>
      <c r="F115" s="10" t="s">
        <v>238</v>
      </c>
      <c r="G115" s="67">
        <v>6</v>
      </c>
      <c r="H115" s="10" t="s">
        <v>102</v>
      </c>
      <c r="I115" s="57">
        <v>1</v>
      </c>
      <c r="J115" s="57">
        <f t="shared" si="33"/>
        <v>13.5</v>
      </c>
      <c r="K115" s="57">
        <v>0</v>
      </c>
      <c r="L115" s="58">
        <v>4.5</v>
      </c>
      <c r="M115" s="27">
        <v>0</v>
      </c>
      <c r="N115" s="90">
        <f t="shared" si="25"/>
        <v>7.5</v>
      </c>
      <c r="O115" s="91">
        <f t="shared" si="26"/>
        <v>2.5</v>
      </c>
      <c r="P115" s="23">
        <v>20</v>
      </c>
      <c r="Q115" s="11">
        <v>1</v>
      </c>
      <c r="R115" s="11">
        <v>0</v>
      </c>
      <c r="S115" s="12">
        <v>1</v>
      </c>
      <c r="T115" s="27">
        <v>0</v>
      </c>
      <c r="U115" s="23">
        <v>0</v>
      </c>
      <c r="V115" s="11">
        <v>0</v>
      </c>
      <c r="W115" s="11">
        <v>0</v>
      </c>
      <c r="X115" s="12">
        <v>0</v>
      </c>
      <c r="Y115" s="30">
        <v>0</v>
      </c>
      <c r="Z115" s="63">
        <f t="shared" si="27"/>
        <v>18</v>
      </c>
      <c r="AA115" s="34">
        <f t="shared" si="28"/>
        <v>18</v>
      </c>
      <c r="AB115" s="12">
        <f t="shared" si="29"/>
        <v>0</v>
      </c>
      <c r="AC115" s="75">
        <f t="shared" si="30"/>
        <v>18</v>
      </c>
    </row>
    <row r="116" spans="1:29" outlineLevel="2" x14ac:dyDescent="0.2">
      <c r="A116" s="9" t="s">
        <v>180</v>
      </c>
      <c r="B116" s="10" t="s">
        <v>75</v>
      </c>
      <c r="C116" s="10" t="s">
        <v>48</v>
      </c>
      <c r="D116" s="10" t="s">
        <v>239</v>
      </c>
      <c r="E116" s="10" t="s">
        <v>240</v>
      </c>
      <c r="F116" s="10" t="s">
        <v>241</v>
      </c>
      <c r="G116" s="67">
        <v>5</v>
      </c>
      <c r="H116" s="10" t="s">
        <v>160</v>
      </c>
      <c r="I116" s="57">
        <v>1</v>
      </c>
      <c r="J116" s="57">
        <v>6.75</v>
      </c>
      <c r="K116" s="57">
        <v>0</v>
      </c>
      <c r="L116" s="58">
        <v>6.75</v>
      </c>
      <c r="M116" s="27">
        <v>0</v>
      </c>
      <c r="N116" s="90">
        <f t="shared" si="25"/>
        <v>4.5</v>
      </c>
      <c r="O116" s="91">
        <f t="shared" si="26"/>
        <v>4.5</v>
      </c>
      <c r="P116" s="23">
        <v>25</v>
      </c>
      <c r="Q116" s="11">
        <v>1</v>
      </c>
      <c r="R116" s="11">
        <v>0</v>
      </c>
      <c r="S116" s="12">
        <v>3</v>
      </c>
      <c r="T116" s="27">
        <v>0</v>
      </c>
      <c r="U116" s="23">
        <v>0</v>
      </c>
      <c r="V116" s="11">
        <v>0</v>
      </c>
      <c r="W116" s="11">
        <v>0</v>
      </c>
      <c r="X116" s="12">
        <v>0</v>
      </c>
      <c r="Y116" s="30">
        <v>0</v>
      </c>
      <c r="Z116" s="63">
        <f t="shared" si="27"/>
        <v>27</v>
      </c>
      <c r="AA116" s="34">
        <f t="shared" si="28"/>
        <v>27</v>
      </c>
      <c r="AB116" s="12">
        <f t="shared" si="29"/>
        <v>0</v>
      </c>
      <c r="AC116" s="75">
        <f t="shared" si="30"/>
        <v>27</v>
      </c>
    </row>
    <row r="117" spans="1:29" outlineLevel="2" x14ac:dyDescent="0.2">
      <c r="A117" s="9" t="s">
        <v>180</v>
      </c>
      <c r="B117" s="10" t="s">
        <v>75</v>
      </c>
      <c r="C117" s="10" t="s">
        <v>19</v>
      </c>
      <c r="D117" s="10" t="s">
        <v>242</v>
      </c>
      <c r="E117" s="10" t="s">
        <v>243</v>
      </c>
      <c r="F117" s="10" t="s">
        <v>244</v>
      </c>
      <c r="G117" s="67">
        <v>5</v>
      </c>
      <c r="H117" s="10" t="s">
        <v>160</v>
      </c>
      <c r="I117" s="57">
        <v>0.5</v>
      </c>
      <c r="J117" s="57">
        <f>9*I117</f>
        <v>4.5</v>
      </c>
      <c r="K117" s="57">
        <v>0</v>
      </c>
      <c r="L117" s="58">
        <f>4.5*I117</f>
        <v>2.25</v>
      </c>
      <c r="M117" s="27">
        <v>0</v>
      </c>
      <c r="N117" s="90">
        <f t="shared" si="25"/>
        <v>3</v>
      </c>
      <c r="O117" s="91">
        <f t="shared" si="26"/>
        <v>1.5</v>
      </c>
      <c r="P117" s="23">
        <v>0</v>
      </c>
      <c r="Q117" s="11">
        <v>0</v>
      </c>
      <c r="R117" s="11">
        <v>0</v>
      </c>
      <c r="S117" s="12">
        <v>0</v>
      </c>
      <c r="T117" s="27">
        <v>0</v>
      </c>
      <c r="U117" s="23">
        <v>24</v>
      </c>
      <c r="V117" s="11">
        <v>1</v>
      </c>
      <c r="W117" s="11">
        <v>0</v>
      </c>
      <c r="X117" s="12">
        <v>2</v>
      </c>
      <c r="Y117" s="30">
        <v>0</v>
      </c>
      <c r="Z117" s="63">
        <f t="shared" si="27"/>
        <v>9</v>
      </c>
      <c r="AA117" s="34">
        <f t="shared" si="28"/>
        <v>0</v>
      </c>
      <c r="AB117" s="12">
        <f t="shared" si="29"/>
        <v>9</v>
      </c>
      <c r="AC117" s="75">
        <f t="shared" si="30"/>
        <v>9</v>
      </c>
    </row>
    <row r="118" spans="1:29" outlineLevel="2" x14ac:dyDescent="0.2">
      <c r="A118" s="9" t="s">
        <v>180</v>
      </c>
      <c r="B118" s="10" t="s">
        <v>75</v>
      </c>
      <c r="C118" s="10" t="s">
        <v>23</v>
      </c>
      <c r="D118" s="10" t="s">
        <v>167</v>
      </c>
      <c r="E118" s="10" t="s">
        <v>168</v>
      </c>
      <c r="F118" s="10" t="s">
        <v>169</v>
      </c>
      <c r="G118" s="67">
        <v>15</v>
      </c>
      <c r="H118" s="10" t="s">
        <v>12</v>
      </c>
      <c r="I118" s="57">
        <v>1</v>
      </c>
      <c r="J118" s="57">
        <f>$AE$2</f>
        <v>0.5</v>
      </c>
      <c r="K118" s="57">
        <v>0</v>
      </c>
      <c r="L118" s="58">
        <v>0</v>
      </c>
      <c r="M118" s="27">
        <v>0</v>
      </c>
      <c r="N118" s="90">
        <f t="shared" si="25"/>
        <v>0.11111111111111112</v>
      </c>
      <c r="O118" s="91">
        <f t="shared" si="26"/>
        <v>0</v>
      </c>
      <c r="P118" s="23">
        <v>4</v>
      </c>
      <c r="Q118" s="11">
        <f>P118</f>
        <v>4</v>
      </c>
      <c r="R118" s="11">
        <v>0</v>
      </c>
      <c r="S118" s="12">
        <v>0</v>
      </c>
      <c r="T118" s="27">
        <v>0</v>
      </c>
      <c r="U118" s="23">
        <v>0</v>
      </c>
      <c r="V118" s="11">
        <f>U118</f>
        <v>0</v>
      </c>
      <c r="W118" s="11">
        <v>0</v>
      </c>
      <c r="X118" s="12">
        <v>0</v>
      </c>
      <c r="Y118" s="30">
        <v>0</v>
      </c>
      <c r="Z118" s="63">
        <f t="shared" si="27"/>
        <v>2</v>
      </c>
      <c r="AA118" s="34">
        <f t="shared" si="28"/>
        <v>2</v>
      </c>
      <c r="AB118" s="12">
        <f t="shared" si="29"/>
        <v>0</v>
      </c>
      <c r="AC118" s="75">
        <f t="shared" si="30"/>
        <v>2</v>
      </c>
    </row>
    <row r="119" spans="1:29" outlineLevel="2" x14ac:dyDescent="0.2">
      <c r="A119" s="9" t="s">
        <v>180</v>
      </c>
      <c r="B119" s="10" t="s">
        <v>14</v>
      </c>
      <c r="C119" s="10" t="s">
        <v>13</v>
      </c>
      <c r="D119" s="10" t="s">
        <v>34</v>
      </c>
      <c r="E119" s="10" t="s">
        <v>35</v>
      </c>
      <c r="F119" s="10" t="s">
        <v>36</v>
      </c>
      <c r="G119" s="67">
        <v>12</v>
      </c>
      <c r="H119" s="10" t="s">
        <v>37</v>
      </c>
      <c r="I119" s="57">
        <v>1</v>
      </c>
      <c r="J119" s="57">
        <f>$AE$3</f>
        <v>0.04</v>
      </c>
      <c r="K119" s="57">
        <v>0</v>
      </c>
      <c r="L119" s="58">
        <v>0</v>
      </c>
      <c r="M119" s="27">
        <v>0</v>
      </c>
      <c r="N119" s="90">
        <f t="shared" si="25"/>
        <v>1.1111111111111112E-2</v>
      </c>
      <c r="O119" s="91">
        <f t="shared" si="26"/>
        <v>0</v>
      </c>
      <c r="P119" s="23">
        <v>0</v>
      </c>
      <c r="Q119" s="11">
        <v>0</v>
      </c>
      <c r="R119" s="11">
        <v>0</v>
      </c>
      <c r="S119" s="12">
        <v>0</v>
      </c>
      <c r="T119" s="27">
        <v>0</v>
      </c>
      <c r="U119" s="23">
        <v>1</v>
      </c>
      <c r="V119" s="11">
        <v>1</v>
      </c>
      <c r="W119" s="11">
        <v>0</v>
      </c>
      <c r="X119" s="12">
        <v>0</v>
      </c>
      <c r="Y119" s="30">
        <v>0</v>
      </c>
      <c r="Z119" s="63">
        <f t="shared" si="27"/>
        <v>0.04</v>
      </c>
      <c r="AA119" s="34">
        <f t="shared" si="28"/>
        <v>0</v>
      </c>
      <c r="AB119" s="12">
        <f t="shared" si="29"/>
        <v>0.04</v>
      </c>
      <c r="AC119" s="75">
        <f t="shared" si="30"/>
        <v>0.04</v>
      </c>
    </row>
    <row r="120" spans="1:29" outlineLevel="2" x14ac:dyDescent="0.2">
      <c r="A120" s="9" t="s">
        <v>180</v>
      </c>
      <c r="B120" s="10" t="s">
        <v>80</v>
      </c>
      <c r="C120" s="10" t="s">
        <v>13</v>
      </c>
      <c r="D120" s="10" t="s">
        <v>34</v>
      </c>
      <c r="E120" s="10" t="s">
        <v>35</v>
      </c>
      <c r="F120" s="10" t="s">
        <v>36</v>
      </c>
      <c r="G120" s="67">
        <v>12</v>
      </c>
      <c r="H120" s="10" t="s">
        <v>37</v>
      </c>
      <c r="I120" s="57">
        <v>1</v>
      </c>
      <c r="J120" s="57">
        <f>$AE$3</f>
        <v>0.04</v>
      </c>
      <c r="K120" s="57">
        <v>0</v>
      </c>
      <c r="L120" s="58">
        <v>0</v>
      </c>
      <c r="M120" s="27">
        <v>0</v>
      </c>
      <c r="N120" s="90">
        <f t="shared" si="25"/>
        <v>1.1111111111111112E-2</v>
      </c>
      <c r="O120" s="91">
        <f t="shared" si="26"/>
        <v>0</v>
      </c>
      <c r="P120" s="23">
        <v>0</v>
      </c>
      <c r="Q120" s="11">
        <v>0</v>
      </c>
      <c r="R120" s="11">
        <v>0</v>
      </c>
      <c r="S120" s="12">
        <v>0</v>
      </c>
      <c r="T120" s="27">
        <v>0</v>
      </c>
      <c r="U120" s="23">
        <v>11</v>
      </c>
      <c r="V120" s="11">
        <v>11</v>
      </c>
      <c r="W120" s="11">
        <v>0</v>
      </c>
      <c r="X120" s="12">
        <v>0</v>
      </c>
      <c r="Y120" s="30">
        <v>0</v>
      </c>
      <c r="Z120" s="63">
        <f t="shared" si="27"/>
        <v>0.44</v>
      </c>
      <c r="AA120" s="34">
        <f t="shared" si="28"/>
        <v>0</v>
      </c>
      <c r="AB120" s="12">
        <f t="shared" si="29"/>
        <v>0.44</v>
      </c>
      <c r="AC120" s="75">
        <f t="shared" si="30"/>
        <v>0.44</v>
      </c>
    </row>
    <row r="121" spans="1:29" outlineLevel="2" x14ac:dyDescent="0.2">
      <c r="A121" s="9" t="s">
        <v>180</v>
      </c>
      <c r="B121" s="10" t="s">
        <v>85</v>
      </c>
      <c r="C121" s="10" t="s">
        <v>13</v>
      </c>
      <c r="D121" s="10" t="s">
        <v>34</v>
      </c>
      <c r="E121" s="10" t="s">
        <v>35</v>
      </c>
      <c r="F121" s="10" t="s">
        <v>36</v>
      </c>
      <c r="G121" s="67">
        <v>12</v>
      </c>
      <c r="H121" s="10" t="s">
        <v>37</v>
      </c>
      <c r="I121" s="57">
        <v>1</v>
      </c>
      <c r="J121" s="57">
        <f>$AE$3</f>
        <v>0.04</v>
      </c>
      <c r="K121" s="57">
        <v>0</v>
      </c>
      <c r="L121" s="58">
        <v>0</v>
      </c>
      <c r="M121" s="27">
        <v>0</v>
      </c>
      <c r="N121" s="90">
        <f t="shared" si="25"/>
        <v>1.1111111111111112E-2</v>
      </c>
      <c r="O121" s="91">
        <f t="shared" si="26"/>
        <v>0</v>
      </c>
      <c r="P121" s="23">
        <v>0</v>
      </c>
      <c r="Q121" s="11">
        <v>0</v>
      </c>
      <c r="R121" s="11">
        <v>0</v>
      </c>
      <c r="S121" s="12">
        <v>0</v>
      </c>
      <c r="T121" s="27">
        <v>0</v>
      </c>
      <c r="U121" s="23">
        <v>1</v>
      </c>
      <c r="V121" s="11">
        <v>1</v>
      </c>
      <c r="W121" s="11">
        <v>0</v>
      </c>
      <c r="X121" s="12">
        <v>0</v>
      </c>
      <c r="Y121" s="30">
        <v>0</v>
      </c>
      <c r="Z121" s="63">
        <f t="shared" si="27"/>
        <v>0.04</v>
      </c>
      <c r="AA121" s="34">
        <f t="shared" si="28"/>
        <v>0</v>
      </c>
      <c r="AB121" s="12">
        <f t="shared" si="29"/>
        <v>0.04</v>
      </c>
      <c r="AC121" s="75">
        <f t="shared" si="30"/>
        <v>0.04</v>
      </c>
    </row>
    <row r="122" spans="1:29" outlineLevel="2" x14ac:dyDescent="0.2">
      <c r="A122" s="9" t="s">
        <v>180</v>
      </c>
      <c r="B122" s="10" t="s">
        <v>8</v>
      </c>
      <c r="C122" s="10" t="s">
        <v>13</v>
      </c>
      <c r="D122" s="10" t="s">
        <v>34</v>
      </c>
      <c r="E122" s="10" t="s">
        <v>35</v>
      </c>
      <c r="F122" s="10" t="s">
        <v>36</v>
      </c>
      <c r="G122" s="67">
        <v>12</v>
      </c>
      <c r="H122" s="10" t="s">
        <v>37</v>
      </c>
      <c r="I122" s="57">
        <v>1</v>
      </c>
      <c r="J122" s="57">
        <f>$AE$3</f>
        <v>0.04</v>
      </c>
      <c r="K122" s="57">
        <v>0</v>
      </c>
      <c r="L122" s="58">
        <v>0</v>
      </c>
      <c r="M122" s="27">
        <v>0</v>
      </c>
      <c r="N122" s="90">
        <f t="shared" si="25"/>
        <v>1.1111111111111112E-2</v>
      </c>
      <c r="O122" s="91">
        <f t="shared" si="26"/>
        <v>0</v>
      </c>
      <c r="P122" s="23">
        <v>0</v>
      </c>
      <c r="Q122" s="11">
        <v>0</v>
      </c>
      <c r="R122" s="11">
        <v>0</v>
      </c>
      <c r="S122" s="12">
        <v>0</v>
      </c>
      <c r="T122" s="27">
        <v>0</v>
      </c>
      <c r="U122" s="23">
        <v>5</v>
      </c>
      <c r="V122" s="11">
        <v>5</v>
      </c>
      <c r="W122" s="11">
        <v>0</v>
      </c>
      <c r="X122" s="12">
        <v>0</v>
      </c>
      <c r="Y122" s="30">
        <v>0</v>
      </c>
      <c r="Z122" s="63">
        <f t="shared" si="27"/>
        <v>0.2</v>
      </c>
      <c r="AA122" s="34">
        <f t="shared" si="28"/>
        <v>0</v>
      </c>
      <c r="AB122" s="12">
        <f t="shared" si="29"/>
        <v>0.2</v>
      </c>
      <c r="AC122" s="75">
        <f t="shared" si="30"/>
        <v>0.2</v>
      </c>
    </row>
    <row r="123" spans="1:29" outlineLevel="1" x14ac:dyDescent="0.2">
      <c r="A123" s="120" t="s">
        <v>592</v>
      </c>
      <c r="B123" s="10"/>
      <c r="C123" s="10"/>
      <c r="D123" s="10"/>
      <c r="E123" s="10"/>
      <c r="F123" s="10"/>
      <c r="G123" s="67"/>
      <c r="H123" s="10"/>
      <c r="I123" s="57"/>
      <c r="J123" s="57"/>
      <c r="K123" s="57"/>
      <c r="L123" s="58"/>
      <c r="M123" s="27"/>
      <c r="N123" s="90"/>
      <c r="O123" s="91"/>
      <c r="P123" s="23"/>
      <c r="Q123" s="11"/>
      <c r="R123" s="11"/>
      <c r="S123" s="12"/>
      <c r="T123" s="27"/>
      <c r="U123" s="23"/>
      <c r="V123" s="11"/>
      <c r="W123" s="11"/>
      <c r="X123" s="12"/>
      <c r="Y123" s="30"/>
      <c r="Z123" s="63"/>
      <c r="AA123" s="34"/>
      <c r="AB123" s="12"/>
      <c r="AC123" s="75">
        <f>SUBTOTAL(9,AC84:AC122)</f>
        <v>663.57</v>
      </c>
    </row>
    <row r="124" spans="1:29" outlineLevel="2" x14ac:dyDescent="0.2">
      <c r="A124" s="9" t="s">
        <v>245</v>
      </c>
      <c r="B124" s="10" t="s">
        <v>123</v>
      </c>
      <c r="C124" s="10" t="s">
        <v>61</v>
      </c>
      <c r="D124" s="10" t="s">
        <v>124</v>
      </c>
      <c r="E124" s="10" t="s">
        <v>125</v>
      </c>
      <c r="F124" s="10" t="s">
        <v>126</v>
      </c>
      <c r="G124" s="67">
        <v>12</v>
      </c>
      <c r="H124" s="10" t="s">
        <v>12</v>
      </c>
      <c r="I124" s="57">
        <v>1</v>
      </c>
      <c r="J124" s="57">
        <f>$AE$2</f>
        <v>0.5</v>
      </c>
      <c r="K124" s="57">
        <v>0</v>
      </c>
      <c r="L124" s="58">
        <v>0</v>
      </c>
      <c r="M124" s="27">
        <v>0</v>
      </c>
      <c r="N124" s="90">
        <f t="shared" ref="N124:N163" si="34">J124*10/3/G124</f>
        <v>0.1388888888888889</v>
      </c>
      <c r="O124" s="91">
        <f t="shared" ref="O124:O163" si="35">L124*10/3/G124</f>
        <v>0</v>
      </c>
      <c r="P124" s="23">
        <v>0</v>
      </c>
      <c r="Q124" s="11">
        <v>0</v>
      </c>
      <c r="R124" s="11">
        <v>0</v>
      </c>
      <c r="S124" s="12">
        <v>0</v>
      </c>
      <c r="T124" s="27">
        <v>0</v>
      </c>
      <c r="U124" s="23">
        <v>1</v>
      </c>
      <c r="V124" s="11">
        <v>1</v>
      </c>
      <c r="W124" s="11">
        <v>0</v>
      </c>
      <c r="X124" s="12">
        <v>0</v>
      </c>
      <c r="Y124" s="30">
        <v>0</v>
      </c>
      <c r="Z124" s="63">
        <f t="shared" ref="Z124:Z163" si="36">J124*(Q124+V124)+L124*(S124+X124)</f>
        <v>0.5</v>
      </c>
      <c r="AA124" s="34">
        <f t="shared" ref="AA124:AA163" si="37">J124*Q124+L124*S124</f>
        <v>0</v>
      </c>
      <c r="AB124" s="12">
        <f t="shared" ref="AB124:AB163" si="38">J124*V124+L124*X124</f>
        <v>0.5</v>
      </c>
      <c r="AC124" s="75">
        <f t="shared" ref="AC124:AC163" si="39">Z124</f>
        <v>0.5</v>
      </c>
    </row>
    <row r="125" spans="1:29" outlineLevel="2" x14ac:dyDescent="0.2">
      <c r="A125" s="9" t="s">
        <v>245</v>
      </c>
      <c r="B125" s="10" t="s">
        <v>14</v>
      </c>
      <c r="C125" s="10" t="s">
        <v>48</v>
      </c>
      <c r="D125" s="10" t="s">
        <v>246</v>
      </c>
      <c r="E125" s="10" t="s">
        <v>247</v>
      </c>
      <c r="F125" s="10" t="s">
        <v>248</v>
      </c>
      <c r="G125" s="67">
        <v>6</v>
      </c>
      <c r="H125" s="10" t="s">
        <v>249</v>
      </c>
      <c r="I125" s="57">
        <v>0.10539999999999999</v>
      </c>
      <c r="J125" s="57">
        <f>I125*13.5</f>
        <v>1.4228999999999998</v>
      </c>
      <c r="K125" s="57">
        <v>0</v>
      </c>
      <c r="L125" s="58">
        <f>I125*4.5</f>
        <v>0.47429999999999994</v>
      </c>
      <c r="M125" s="27">
        <v>0</v>
      </c>
      <c r="N125" s="90">
        <f t="shared" si="34"/>
        <v>0.79049999999999987</v>
      </c>
      <c r="O125" s="91">
        <f t="shared" si="35"/>
        <v>0.26349999999999996</v>
      </c>
      <c r="P125" s="23">
        <v>100</v>
      </c>
      <c r="Q125" s="11">
        <v>1.92</v>
      </c>
      <c r="R125" s="11">
        <v>0</v>
      </c>
      <c r="S125" s="12">
        <v>5</v>
      </c>
      <c r="T125" s="27">
        <v>0</v>
      </c>
      <c r="U125" s="23">
        <v>20</v>
      </c>
      <c r="V125" s="11">
        <v>0.33</v>
      </c>
      <c r="W125" s="11">
        <v>0</v>
      </c>
      <c r="X125" s="12">
        <v>1</v>
      </c>
      <c r="Y125" s="30">
        <v>0</v>
      </c>
      <c r="Z125" s="63">
        <f t="shared" si="36"/>
        <v>6.047324999999999</v>
      </c>
      <c r="AA125" s="34">
        <f t="shared" si="37"/>
        <v>5.1034679999999994</v>
      </c>
      <c r="AB125" s="12">
        <f t="shared" si="38"/>
        <v>0.94385699999999995</v>
      </c>
      <c r="AC125" s="75">
        <f t="shared" si="39"/>
        <v>6.047324999999999</v>
      </c>
    </row>
    <row r="126" spans="1:29" outlineLevel="2" x14ac:dyDescent="0.2">
      <c r="A126" s="9" t="s">
        <v>245</v>
      </c>
      <c r="B126" s="10" t="s">
        <v>80</v>
      </c>
      <c r="C126" s="10" t="s">
        <v>48</v>
      </c>
      <c r="D126" s="10" t="s">
        <v>246</v>
      </c>
      <c r="E126" s="10" t="s">
        <v>247</v>
      </c>
      <c r="F126" s="10" t="s">
        <v>248</v>
      </c>
      <c r="G126" s="67">
        <v>6</v>
      </c>
      <c r="H126" s="10" t="s">
        <v>249</v>
      </c>
      <c r="I126" s="57">
        <v>0.10539999999999999</v>
      </c>
      <c r="J126" s="57">
        <f>I126*13.5</f>
        <v>1.4228999999999998</v>
      </c>
      <c r="K126" s="57">
        <v>0</v>
      </c>
      <c r="L126" s="58">
        <f>I126*4.5</f>
        <v>0.47429999999999994</v>
      </c>
      <c r="M126" s="27">
        <v>0</v>
      </c>
      <c r="N126" s="90">
        <f t="shared" si="34"/>
        <v>0.79049999999999987</v>
      </c>
      <c r="O126" s="91">
        <f t="shared" si="35"/>
        <v>0.26349999999999996</v>
      </c>
      <c r="P126" s="23">
        <v>40</v>
      </c>
      <c r="Q126" s="11">
        <v>0.77</v>
      </c>
      <c r="R126" s="11">
        <v>0</v>
      </c>
      <c r="S126" s="12">
        <v>2</v>
      </c>
      <c r="T126" s="27">
        <v>0</v>
      </c>
      <c r="U126" s="23">
        <v>10</v>
      </c>
      <c r="V126" s="11">
        <v>0.17</v>
      </c>
      <c r="W126" s="11">
        <v>0</v>
      </c>
      <c r="X126" s="12">
        <v>0.5</v>
      </c>
      <c r="Y126" s="30">
        <v>0</v>
      </c>
      <c r="Z126" s="63">
        <f t="shared" si="36"/>
        <v>2.5232760000000001</v>
      </c>
      <c r="AA126" s="34">
        <f t="shared" si="37"/>
        <v>2.0442329999999997</v>
      </c>
      <c r="AB126" s="12">
        <f t="shared" si="38"/>
        <v>0.479043</v>
      </c>
      <c r="AC126" s="75">
        <f t="shared" si="39"/>
        <v>2.5232760000000001</v>
      </c>
    </row>
    <row r="127" spans="1:29" outlineLevel="2" x14ac:dyDescent="0.2">
      <c r="A127" s="9" t="s">
        <v>245</v>
      </c>
      <c r="B127" s="10" t="s">
        <v>85</v>
      </c>
      <c r="C127" s="10" t="s">
        <v>48</v>
      </c>
      <c r="D127" s="10" t="s">
        <v>246</v>
      </c>
      <c r="E127" s="10" t="s">
        <v>247</v>
      </c>
      <c r="F127" s="10" t="s">
        <v>248</v>
      </c>
      <c r="G127" s="67">
        <v>6</v>
      </c>
      <c r="H127" s="10" t="s">
        <v>249</v>
      </c>
      <c r="I127" s="57">
        <v>0.10539999999999999</v>
      </c>
      <c r="J127" s="57">
        <f>I127*13.5</f>
        <v>1.4228999999999998</v>
      </c>
      <c r="K127" s="57">
        <v>0</v>
      </c>
      <c r="L127" s="58">
        <f>I127*4.5</f>
        <v>0.47429999999999994</v>
      </c>
      <c r="M127" s="27">
        <v>0</v>
      </c>
      <c r="N127" s="90">
        <f t="shared" si="34"/>
        <v>0.79049999999999987</v>
      </c>
      <c r="O127" s="91">
        <f t="shared" si="35"/>
        <v>0.26349999999999996</v>
      </c>
      <c r="P127" s="23">
        <v>40</v>
      </c>
      <c r="Q127" s="11">
        <v>0.77</v>
      </c>
      <c r="R127" s="11">
        <v>0</v>
      </c>
      <c r="S127" s="12">
        <v>2</v>
      </c>
      <c r="T127" s="27">
        <v>0</v>
      </c>
      <c r="U127" s="23">
        <v>10</v>
      </c>
      <c r="V127" s="11">
        <v>0.17</v>
      </c>
      <c r="W127" s="11">
        <v>0</v>
      </c>
      <c r="X127" s="12">
        <v>0.5</v>
      </c>
      <c r="Y127" s="30">
        <v>0</v>
      </c>
      <c r="Z127" s="63">
        <f t="shared" si="36"/>
        <v>2.5232760000000001</v>
      </c>
      <c r="AA127" s="34">
        <f t="shared" si="37"/>
        <v>2.0442329999999997</v>
      </c>
      <c r="AB127" s="12">
        <f t="shared" si="38"/>
        <v>0.479043</v>
      </c>
      <c r="AC127" s="75">
        <f t="shared" si="39"/>
        <v>2.5232760000000001</v>
      </c>
    </row>
    <row r="128" spans="1:29" outlineLevel="2" x14ac:dyDescent="0.2">
      <c r="A128" s="9" t="s">
        <v>245</v>
      </c>
      <c r="B128" s="10" t="s">
        <v>8</v>
      </c>
      <c r="C128" s="10" t="s">
        <v>48</v>
      </c>
      <c r="D128" s="10" t="s">
        <v>246</v>
      </c>
      <c r="E128" s="10" t="s">
        <v>247</v>
      </c>
      <c r="F128" s="10" t="s">
        <v>248</v>
      </c>
      <c r="G128" s="67">
        <v>6</v>
      </c>
      <c r="H128" s="10" t="s">
        <v>249</v>
      </c>
      <c r="I128" s="57">
        <v>0.10539999999999999</v>
      </c>
      <c r="J128" s="57">
        <f>I128*13.5</f>
        <v>1.4228999999999998</v>
      </c>
      <c r="K128" s="57">
        <v>0</v>
      </c>
      <c r="L128" s="58">
        <f>I128*4.5</f>
        <v>0.47429999999999994</v>
      </c>
      <c r="M128" s="27">
        <v>0</v>
      </c>
      <c r="N128" s="90">
        <f t="shared" si="34"/>
        <v>0.79049999999999987</v>
      </c>
      <c r="O128" s="91">
        <f t="shared" si="35"/>
        <v>0.26349999999999996</v>
      </c>
      <c r="P128" s="23">
        <v>80</v>
      </c>
      <c r="Q128" s="11">
        <v>1.54</v>
      </c>
      <c r="R128" s="11">
        <v>0</v>
      </c>
      <c r="S128" s="12">
        <v>4</v>
      </c>
      <c r="T128" s="27">
        <v>0</v>
      </c>
      <c r="U128" s="23">
        <v>20</v>
      </c>
      <c r="V128" s="11">
        <v>0.33</v>
      </c>
      <c r="W128" s="11">
        <v>0</v>
      </c>
      <c r="X128" s="12">
        <v>1</v>
      </c>
      <c r="Y128" s="30">
        <v>0</v>
      </c>
      <c r="Z128" s="63">
        <f t="shared" si="36"/>
        <v>5.0323229999999999</v>
      </c>
      <c r="AA128" s="34">
        <f t="shared" si="37"/>
        <v>4.0884659999999995</v>
      </c>
      <c r="AB128" s="12">
        <f t="shared" si="38"/>
        <v>0.94385699999999995</v>
      </c>
      <c r="AC128" s="75">
        <f t="shared" si="39"/>
        <v>5.0323229999999999</v>
      </c>
    </row>
    <row r="129" spans="1:33" outlineLevel="2" x14ac:dyDescent="0.2">
      <c r="A129" s="9" t="s">
        <v>245</v>
      </c>
      <c r="B129" s="10" t="s">
        <v>14</v>
      </c>
      <c r="C129" s="10" t="s">
        <v>13</v>
      </c>
      <c r="D129" s="10" t="s">
        <v>250</v>
      </c>
      <c r="E129" s="10" t="s">
        <v>251</v>
      </c>
      <c r="F129" s="10" t="s">
        <v>252</v>
      </c>
      <c r="G129" s="67">
        <v>6</v>
      </c>
      <c r="H129" s="10" t="s">
        <v>37</v>
      </c>
      <c r="I129" s="57">
        <v>0.5</v>
      </c>
      <c r="J129" s="57">
        <f>(4.5+$AE$5)*I129</f>
        <v>4.5</v>
      </c>
      <c r="K129" s="57">
        <v>0</v>
      </c>
      <c r="L129" s="58">
        <f>9*I129</f>
        <v>4.5</v>
      </c>
      <c r="M129" s="27">
        <v>0</v>
      </c>
      <c r="N129" s="90">
        <f t="shared" si="34"/>
        <v>2.5</v>
      </c>
      <c r="O129" s="91">
        <f t="shared" si="35"/>
        <v>2.5</v>
      </c>
      <c r="P129" s="23">
        <v>0</v>
      </c>
      <c r="Q129" s="11">
        <v>0</v>
      </c>
      <c r="R129" s="11">
        <v>0</v>
      </c>
      <c r="S129" s="12">
        <v>0</v>
      </c>
      <c r="T129" s="27">
        <v>0</v>
      </c>
      <c r="U129" s="23">
        <v>4</v>
      </c>
      <c r="V129" s="11">
        <v>0.2</v>
      </c>
      <c r="W129" s="11">
        <v>0</v>
      </c>
      <c r="X129" s="12">
        <v>0.2</v>
      </c>
      <c r="Y129" s="30">
        <v>0</v>
      </c>
      <c r="Z129" s="63">
        <f t="shared" si="36"/>
        <v>1.8</v>
      </c>
      <c r="AA129" s="34">
        <f t="shared" si="37"/>
        <v>0</v>
      </c>
      <c r="AB129" s="12">
        <f t="shared" si="38"/>
        <v>1.8</v>
      </c>
      <c r="AC129" s="75">
        <f t="shared" si="39"/>
        <v>1.8</v>
      </c>
    </row>
    <row r="130" spans="1:33" outlineLevel="2" x14ac:dyDescent="0.2">
      <c r="A130" s="9" t="s">
        <v>245</v>
      </c>
      <c r="B130" s="10" t="s">
        <v>80</v>
      </c>
      <c r="C130" s="10" t="s">
        <v>13</v>
      </c>
      <c r="D130" s="10" t="s">
        <v>250</v>
      </c>
      <c r="E130" s="10" t="s">
        <v>251</v>
      </c>
      <c r="F130" s="10" t="s">
        <v>252</v>
      </c>
      <c r="G130" s="67">
        <v>6</v>
      </c>
      <c r="H130" s="10" t="s">
        <v>37</v>
      </c>
      <c r="I130" s="57">
        <v>0.5</v>
      </c>
      <c r="J130" s="57">
        <f>(4.5+$AE$5)*I130</f>
        <v>4.5</v>
      </c>
      <c r="K130" s="57">
        <v>0</v>
      </c>
      <c r="L130" s="58">
        <f>9*I130</f>
        <v>4.5</v>
      </c>
      <c r="M130" s="27">
        <v>0</v>
      </c>
      <c r="N130" s="90">
        <f t="shared" si="34"/>
        <v>2.5</v>
      </c>
      <c r="O130" s="91">
        <f t="shared" si="35"/>
        <v>2.5</v>
      </c>
      <c r="P130" s="23">
        <v>0</v>
      </c>
      <c r="Q130" s="11">
        <v>0</v>
      </c>
      <c r="R130" s="11">
        <v>0</v>
      </c>
      <c r="S130" s="12">
        <v>0</v>
      </c>
      <c r="T130" s="27">
        <v>0</v>
      </c>
      <c r="U130" s="23">
        <v>4</v>
      </c>
      <c r="V130" s="11">
        <v>0.2</v>
      </c>
      <c r="W130" s="11">
        <v>0</v>
      </c>
      <c r="X130" s="12">
        <v>0.2</v>
      </c>
      <c r="Y130" s="30">
        <v>0</v>
      </c>
      <c r="Z130" s="63">
        <f t="shared" si="36"/>
        <v>1.8</v>
      </c>
      <c r="AA130" s="34">
        <f t="shared" si="37"/>
        <v>0</v>
      </c>
      <c r="AB130" s="12">
        <f t="shared" si="38"/>
        <v>1.8</v>
      </c>
      <c r="AC130" s="75">
        <f t="shared" si="39"/>
        <v>1.8</v>
      </c>
    </row>
    <row r="131" spans="1:33" outlineLevel="2" x14ac:dyDescent="0.2">
      <c r="A131" s="9" t="s">
        <v>245</v>
      </c>
      <c r="B131" s="10" t="s">
        <v>39</v>
      </c>
      <c r="C131" s="10" t="s">
        <v>13</v>
      </c>
      <c r="D131" s="10" t="s">
        <v>250</v>
      </c>
      <c r="E131" s="10" t="s">
        <v>251</v>
      </c>
      <c r="F131" s="10" t="s">
        <v>252</v>
      </c>
      <c r="G131" s="67">
        <v>6</v>
      </c>
      <c r="H131" s="10" t="s">
        <v>37</v>
      </c>
      <c r="I131" s="57">
        <v>0.5</v>
      </c>
      <c r="J131" s="57">
        <f>(4.5+$AE$5)*I131</f>
        <v>4.5</v>
      </c>
      <c r="K131" s="57">
        <v>0</v>
      </c>
      <c r="L131" s="58">
        <f>9*I131</f>
        <v>4.5</v>
      </c>
      <c r="M131" s="27">
        <v>0</v>
      </c>
      <c r="N131" s="90">
        <f t="shared" si="34"/>
        <v>2.5</v>
      </c>
      <c r="O131" s="91">
        <f t="shared" si="35"/>
        <v>2.5</v>
      </c>
      <c r="P131" s="23">
        <v>0</v>
      </c>
      <c r="Q131" s="11">
        <v>0</v>
      </c>
      <c r="R131" s="11">
        <v>0</v>
      </c>
      <c r="S131" s="12">
        <v>0</v>
      </c>
      <c r="T131" s="27">
        <v>0</v>
      </c>
      <c r="U131" s="23">
        <v>4</v>
      </c>
      <c r="V131" s="11">
        <v>0.2</v>
      </c>
      <c r="W131" s="11">
        <v>0</v>
      </c>
      <c r="X131" s="12">
        <v>0.2</v>
      </c>
      <c r="Y131" s="30">
        <v>0</v>
      </c>
      <c r="Z131" s="63">
        <f t="shared" si="36"/>
        <v>1.8</v>
      </c>
      <c r="AA131" s="34">
        <f t="shared" si="37"/>
        <v>0</v>
      </c>
      <c r="AB131" s="12">
        <f t="shared" si="38"/>
        <v>1.8</v>
      </c>
      <c r="AC131" s="75">
        <f t="shared" si="39"/>
        <v>1.8</v>
      </c>
    </row>
    <row r="132" spans="1:33" outlineLevel="2" x14ac:dyDescent="0.2">
      <c r="A132" s="9" t="s">
        <v>245</v>
      </c>
      <c r="B132" s="10" t="s">
        <v>85</v>
      </c>
      <c r="C132" s="10" t="s">
        <v>13</v>
      </c>
      <c r="D132" s="10" t="s">
        <v>250</v>
      </c>
      <c r="E132" s="10" t="s">
        <v>251</v>
      </c>
      <c r="F132" s="10" t="s">
        <v>252</v>
      </c>
      <c r="G132" s="67">
        <v>6</v>
      </c>
      <c r="H132" s="10" t="s">
        <v>37</v>
      </c>
      <c r="I132" s="57">
        <v>0.5</v>
      </c>
      <c r="J132" s="57">
        <f>(4.5+$AE$5)*I132</f>
        <v>4.5</v>
      </c>
      <c r="K132" s="57">
        <v>0</v>
      </c>
      <c r="L132" s="58">
        <f>9*I132</f>
        <v>4.5</v>
      </c>
      <c r="M132" s="27">
        <v>0</v>
      </c>
      <c r="N132" s="90">
        <f t="shared" si="34"/>
        <v>2.5</v>
      </c>
      <c r="O132" s="91">
        <f t="shared" si="35"/>
        <v>2.5</v>
      </c>
      <c r="P132" s="23">
        <v>0</v>
      </c>
      <c r="Q132" s="11">
        <v>0</v>
      </c>
      <c r="R132" s="11">
        <v>0</v>
      </c>
      <c r="S132" s="12">
        <v>0</v>
      </c>
      <c r="T132" s="27">
        <v>0</v>
      </c>
      <c r="U132" s="23">
        <v>4</v>
      </c>
      <c r="V132" s="11">
        <v>0.2</v>
      </c>
      <c r="W132" s="11">
        <v>0</v>
      </c>
      <c r="X132" s="12">
        <v>0.2</v>
      </c>
      <c r="Y132" s="30">
        <v>0</v>
      </c>
      <c r="Z132" s="63">
        <f t="shared" si="36"/>
        <v>1.8</v>
      </c>
      <c r="AA132" s="34">
        <f t="shared" si="37"/>
        <v>0</v>
      </c>
      <c r="AB132" s="12">
        <f t="shared" si="38"/>
        <v>1.8</v>
      </c>
      <c r="AC132" s="75">
        <f t="shared" si="39"/>
        <v>1.8</v>
      </c>
    </row>
    <row r="133" spans="1:33" outlineLevel="2" x14ac:dyDescent="0.2">
      <c r="A133" s="9" t="s">
        <v>245</v>
      </c>
      <c r="B133" s="10" t="s">
        <v>8</v>
      </c>
      <c r="C133" s="10" t="s">
        <v>13</v>
      </c>
      <c r="D133" s="10" t="s">
        <v>250</v>
      </c>
      <c r="E133" s="10" t="s">
        <v>251</v>
      </c>
      <c r="F133" s="10" t="s">
        <v>252</v>
      </c>
      <c r="G133" s="67">
        <v>6</v>
      </c>
      <c r="H133" s="10" t="s">
        <v>37</v>
      </c>
      <c r="I133" s="57">
        <v>0.5</v>
      </c>
      <c r="J133" s="57">
        <f>(4.5+$AE$5)*I133</f>
        <v>4.5</v>
      </c>
      <c r="K133" s="57">
        <v>0</v>
      </c>
      <c r="L133" s="58">
        <f>9*I133</f>
        <v>4.5</v>
      </c>
      <c r="M133" s="27">
        <v>0</v>
      </c>
      <c r="N133" s="90">
        <f t="shared" si="34"/>
        <v>2.5</v>
      </c>
      <c r="O133" s="91">
        <f t="shared" si="35"/>
        <v>2.5</v>
      </c>
      <c r="P133" s="23">
        <v>0</v>
      </c>
      <c r="Q133" s="11">
        <v>0</v>
      </c>
      <c r="R133" s="11">
        <v>0</v>
      </c>
      <c r="S133" s="12">
        <v>0</v>
      </c>
      <c r="T133" s="27">
        <v>0</v>
      </c>
      <c r="U133" s="23">
        <v>4</v>
      </c>
      <c r="V133" s="11">
        <v>0.2</v>
      </c>
      <c r="W133" s="11">
        <v>0</v>
      </c>
      <c r="X133" s="12">
        <v>0.2</v>
      </c>
      <c r="Y133" s="30">
        <v>0</v>
      </c>
      <c r="Z133" s="63">
        <f t="shared" si="36"/>
        <v>1.8</v>
      </c>
      <c r="AA133" s="34">
        <f t="shared" si="37"/>
        <v>0</v>
      </c>
      <c r="AB133" s="12">
        <f t="shared" si="38"/>
        <v>1.8</v>
      </c>
      <c r="AC133" s="75">
        <f t="shared" si="39"/>
        <v>1.8</v>
      </c>
    </row>
    <row r="134" spans="1:33" outlineLevel="2" x14ac:dyDescent="0.2">
      <c r="A134" s="9" t="s">
        <v>245</v>
      </c>
      <c r="B134" s="10" t="s">
        <v>80</v>
      </c>
      <c r="C134" s="10" t="s">
        <v>61</v>
      </c>
      <c r="D134" s="10" t="s">
        <v>253</v>
      </c>
      <c r="E134" s="10" t="s">
        <v>254</v>
      </c>
      <c r="F134" s="10" t="s">
        <v>255</v>
      </c>
      <c r="G134" s="67">
        <v>6</v>
      </c>
      <c r="H134" s="10" t="s">
        <v>84</v>
      </c>
      <c r="I134" s="57">
        <v>1</v>
      </c>
      <c r="J134" s="57">
        <v>13.5</v>
      </c>
      <c r="K134" s="57">
        <v>0</v>
      </c>
      <c r="L134" s="58">
        <v>4.5</v>
      </c>
      <c r="M134" s="27">
        <v>0</v>
      </c>
      <c r="N134" s="90">
        <f t="shared" si="34"/>
        <v>7.5</v>
      </c>
      <c r="O134" s="91">
        <f t="shared" si="35"/>
        <v>2.5</v>
      </c>
      <c r="P134" s="23">
        <v>0</v>
      </c>
      <c r="Q134" s="11">
        <v>0</v>
      </c>
      <c r="R134" s="11">
        <v>0</v>
      </c>
      <c r="S134" s="12">
        <v>0</v>
      </c>
      <c r="T134" s="27">
        <v>0</v>
      </c>
      <c r="U134" s="23">
        <v>40</v>
      </c>
      <c r="V134" s="11">
        <v>0.75</v>
      </c>
      <c r="W134" s="11">
        <v>0</v>
      </c>
      <c r="X134" s="12">
        <v>2</v>
      </c>
      <c r="Y134" s="30">
        <v>0</v>
      </c>
      <c r="Z134" s="63">
        <f t="shared" si="36"/>
        <v>19.125</v>
      </c>
      <c r="AA134" s="34">
        <f t="shared" si="37"/>
        <v>0</v>
      </c>
      <c r="AB134" s="12">
        <f t="shared" si="38"/>
        <v>19.125</v>
      </c>
      <c r="AC134" s="75">
        <f t="shared" si="39"/>
        <v>19.125</v>
      </c>
    </row>
    <row r="135" spans="1:33" outlineLevel="2" x14ac:dyDescent="0.2">
      <c r="A135" s="9" t="s">
        <v>245</v>
      </c>
      <c r="B135" s="10" t="s">
        <v>85</v>
      </c>
      <c r="C135" s="10" t="s">
        <v>61</v>
      </c>
      <c r="D135" s="10" t="s">
        <v>253</v>
      </c>
      <c r="E135" s="10" t="s">
        <v>254</v>
      </c>
      <c r="F135" s="10" t="s">
        <v>255</v>
      </c>
      <c r="G135" s="67">
        <v>6</v>
      </c>
      <c r="H135" s="10" t="s">
        <v>84</v>
      </c>
      <c r="I135" s="57">
        <v>1</v>
      </c>
      <c r="J135" s="57">
        <v>13.5</v>
      </c>
      <c r="K135" s="57">
        <v>0</v>
      </c>
      <c r="L135" s="58">
        <v>4.5</v>
      </c>
      <c r="M135" s="27">
        <v>0</v>
      </c>
      <c r="N135" s="90">
        <f t="shared" si="34"/>
        <v>7.5</v>
      </c>
      <c r="O135" s="91">
        <f t="shared" si="35"/>
        <v>2.5</v>
      </c>
      <c r="P135" s="23">
        <v>0</v>
      </c>
      <c r="Q135" s="11">
        <v>0</v>
      </c>
      <c r="R135" s="11">
        <v>0</v>
      </c>
      <c r="S135" s="12">
        <v>0</v>
      </c>
      <c r="T135" s="27">
        <v>0</v>
      </c>
      <c r="U135" s="23">
        <v>40</v>
      </c>
      <c r="V135" s="11">
        <v>0.75</v>
      </c>
      <c r="W135" s="11">
        <v>0</v>
      </c>
      <c r="X135" s="12">
        <v>2</v>
      </c>
      <c r="Y135" s="30">
        <v>0</v>
      </c>
      <c r="Z135" s="63">
        <f t="shared" si="36"/>
        <v>19.125</v>
      </c>
      <c r="AA135" s="34">
        <f t="shared" si="37"/>
        <v>0</v>
      </c>
      <c r="AB135" s="12">
        <f t="shared" si="38"/>
        <v>19.125</v>
      </c>
      <c r="AC135" s="75">
        <f t="shared" si="39"/>
        <v>19.125</v>
      </c>
    </row>
    <row r="136" spans="1:33" outlineLevel="2" x14ac:dyDescent="0.2">
      <c r="A136" s="9" t="s">
        <v>245</v>
      </c>
      <c r="B136" s="10" t="s">
        <v>8</v>
      </c>
      <c r="C136" s="10" t="s">
        <v>61</v>
      </c>
      <c r="D136" s="10" t="s">
        <v>253</v>
      </c>
      <c r="E136" s="10" t="s">
        <v>254</v>
      </c>
      <c r="F136" s="10" t="s">
        <v>255</v>
      </c>
      <c r="G136" s="67">
        <v>6</v>
      </c>
      <c r="H136" s="10" t="s">
        <v>84</v>
      </c>
      <c r="I136" s="57">
        <v>1</v>
      </c>
      <c r="J136" s="57">
        <v>13.5</v>
      </c>
      <c r="K136" s="57">
        <v>0</v>
      </c>
      <c r="L136" s="58">
        <v>4.5</v>
      </c>
      <c r="M136" s="27">
        <v>0</v>
      </c>
      <c r="N136" s="90">
        <f t="shared" si="34"/>
        <v>7.5</v>
      </c>
      <c r="O136" s="91">
        <f t="shared" si="35"/>
        <v>2.5</v>
      </c>
      <c r="P136" s="23">
        <v>0</v>
      </c>
      <c r="Q136" s="11">
        <v>0</v>
      </c>
      <c r="R136" s="11">
        <v>0</v>
      </c>
      <c r="S136" s="12">
        <v>0</v>
      </c>
      <c r="T136" s="27">
        <v>0</v>
      </c>
      <c r="U136" s="23">
        <v>80</v>
      </c>
      <c r="V136" s="11">
        <v>1.5</v>
      </c>
      <c r="W136" s="11">
        <v>0</v>
      </c>
      <c r="X136" s="12">
        <v>4</v>
      </c>
      <c r="Y136" s="30">
        <v>0</v>
      </c>
      <c r="Z136" s="63">
        <f t="shared" si="36"/>
        <v>38.25</v>
      </c>
      <c r="AA136" s="34">
        <f t="shared" si="37"/>
        <v>0</v>
      </c>
      <c r="AB136" s="12">
        <f t="shared" si="38"/>
        <v>38.25</v>
      </c>
      <c r="AC136" s="75">
        <f t="shared" si="39"/>
        <v>38.25</v>
      </c>
    </row>
    <row r="137" spans="1:33" outlineLevel="2" x14ac:dyDescent="0.2">
      <c r="A137" s="9" t="s">
        <v>245</v>
      </c>
      <c r="B137" s="10" t="s">
        <v>14</v>
      </c>
      <c r="C137" s="10" t="s">
        <v>13</v>
      </c>
      <c r="D137" s="10" t="s">
        <v>28</v>
      </c>
      <c r="E137" s="10" t="s">
        <v>10</v>
      </c>
      <c r="F137" s="10" t="s">
        <v>11</v>
      </c>
      <c r="G137" s="67">
        <v>24</v>
      </c>
      <c r="H137" s="10" t="s">
        <v>12</v>
      </c>
      <c r="I137" s="57">
        <v>1</v>
      </c>
      <c r="J137" s="57">
        <f>$AE$2</f>
        <v>0.5</v>
      </c>
      <c r="K137" s="57">
        <v>0</v>
      </c>
      <c r="L137" s="58">
        <v>0</v>
      </c>
      <c r="M137" s="27">
        <v>0</v>
      </c>
      <c r="N137" s="90">
        <f t="shared" si="34"/>
        <v>6.9444444444444448E-2</v>
      </c>
      <c r="O137" s="91">
        <f t="shared" si="35"/>
        <v>0</v>
      </c>
      <c r="P137" s="23">
        <v>0</v>
      </c>
      <c r="Q137" s="11">
        <f>P137</f>
        <v>0</v>
      </c>
      <c r="R137" s="11">
        <v>0</v>
      </c>
      <c r="S137" s="12">
        <v>0</v>
      </c>
      <c r="T137" s="27">
        <v>0</v>
      </c>
      <c r="U137" s="23">
        <v>4</v>
      </c>
      <c r="V137" s="11">
        <f>U137</f>
        <v>4</v>
      </c>
      <c r="W137" s="11">
        <v>0</v>
      </c>
      <c r="X137" s="12">
        <v>0</v>
      </c>
      <c r="Y137" s="30">
        <v>0</v>
      </c>
      <c r="Z137" s="63">
        <f t="shared" si="36"/>
        <v>2</v>
      </c>
      <c r="AA137" s="34">
        <f t="shared" si="37"/>
        <v>0</v>
      </c>
      <c r="AB137" s="12">
        <f t="shared" si="38"/>
        <v>2</v>
      </c>
      <c r="AC137" s="75">
        <f t="shared" si="39"/>
        <v>2</v>
      </c>
    </row>
    <row r="138" spans="1:33" outlineLevel="2" x14ac:dyDescent="0.2">
      <c r="A138" s="9" t="s">
        <v>245</v>
      </c>
      <c r="B138" s="10" t="s">
        <v>14</v>
      </c>
      <c r="C138" s="10" t="s">
        <v>27</v>
      </c>
      <c r="D138" s="116" t="s">
        <v>576</v>
      </c>
      <c r="E138" s="10" t="s">
        <v>559</v>
      </c>
      <c r="F138" s="10" t="s">
        <v>560</v>
      </c>
      <c r="G138" s="67">
        <v>6</v>
      </c>
      <c r="H138" s="10" t="s">
        <v>84</v>
      </c>
      <c r="I138" s="57">
        <v>1</v>
      </c>
      <c r="J138" s="57">
        <v>13.5</v>
      </c>
      <c r="K138" s="57">
        <v>0</v>
      </c>
      <c r="L138" s="58">
        <v>4.5</v>
      </c>
      <c r="M138" s="27">
        <v>0</v>
      </c>
      <c r="N138" s="90">
        <f t="shared" si="34"/>
        <v>7.5</v>
      </c>
      <c r="O138" s="91">
        <f t="shared" si="35"/>
        <v>2.5</v>
      </c>
      <c r="P138" s="23">
        <v>100</v>
      </c>
      <c r="Q138" s="11">
        <v>2</v>
      </c>
      <c r="R138" s="11">
        <v>0</v>
      </c>
      <c r="S138" s="12">
        <v>5</v>
      </c>
      <c r="T138" s="27">
        <v>0</v>
      </c>
      <c r="U138" s="23">
        <v>0</v>
      </c>
      <c r="V138" s="11">
        <v>0</v>
      </c>
      <c r="W138" s="11">
        <v>0</v>
      </c>
      <c r="X138" s="12">
        <v>0</v>
      </c>
      <c r="Y138" s="30">
        <v>0</v>
      </c>
      <c r="Z138" s="63">
        <f t="shared" si="36"/>
        <v>49.5</v>
      </c>
      <c r="AA138" s="34">
        <f t="shared" si="37"/>
        <v>49.5</v>
      </c>
      <c r="AB138" s="12">
        <f t="shared" si="38"/>
        <v>0</v>
      </c>
      <c r="AC138" s="75">
        <f t="shared" si="39"/>
        <v>49.5</v>
      </c>
    </row>
    <row r="139" spans="1:33" outlineLevel="2" x14ac:dyDescent="0.2">
      <c r="A139" s="9" t="s">
        <v>245</v>
      </c>
      <c r="B139" s="10" t="s">
        <v>80</v>
      </c>
      <c r="C139" s="10" t="s">
        <v>27</v>
      </c>
      <c r="D139" s="10" t="s">
        <v>256</v>
      </c>
      <c r="E139" s="10" t="s">
        <v>257</v>
      </c>
      <c r="F139" s="10" t="s">
        <v>258</v>
      </c>
      <c r="G139" s="67">
        <v>6</v>
      </c>
      <c r="H139" s="10" t="s">
        <v>18</v>
      </c>
      <c r="I139" s="57">
        <v>1</v>
      </c>
      <c r="J139" s="57">
        <v>9</v>
      </c>
      <c r="K139" s="57">
        <v>0</v>
      </c>
      <c r="L139" s="58">
        <v>9</v>
      </c>
      <c r="M139" s="27">
        <v>0</v>
      </c>
      <c r="N139" s="90">
        <f t="shared" si="34"/>
        <v>5</v>
      </c>
      <c r="O139" s="91">
        <f t="shared" si="35"/>
        <v>5</v>
      </c>
      <c r="P139" s="23">
        <v>30</v>
      </c>
      <c r="Q139" s="11">
        <v>1</v>
      </c>
      <c r="R139" s="11">
        <v>0</v>
      </c>
      <c r="S139" s="12">
        <v>2</v>
      </c>
      <c r="T139" s="27">
        <v>0</v>
      </c>
      <c r="U139" s="23">
        <v>0</v>
      </c>
      <c r="V139" s="11">
        <v>0</v>
      </c>
      <c r="W139" s="11">
        <v>0</v>
      </c>
      <c r="X139" s="12">
        <v>0</v>
      </c>
      <c r="Y139" s="30">
        <v>0</v>
      </c>
      <c r="Z139" s="63">
        <f t="shared" si="36"/>
        <v>27</v>
      </c>
      <c r="AA139" s="34">
        <f t="shared" si="37"/>
        <v>27</v>
      </c>
      <c r="AB139" s="12">
        <f t="shared" si="38"/>
        <v>0</v>
      </c>
      <c r="AC139" s="75">
        <f t="shared" si="39"/>
        <v>27</v>
      </c>
    </row>
    <row r="140" spans="1:33" outlineLevel="2" x14ac:dyDescent="0.2">
      <c r="A140" s="9" t="s">
        <v>245</v>
      </c>
      <c r="B140" s="10" t="s">
        <v>80</v>
      </c>
      <c r="C140" s="10" t="s">
        <v>13</v>
      </c>
      <c r="D140" s="10" t="s">
        <v>217</v>
      </c>
      <c r="E140" s="10" t="s">
        <v>10</v>
      </c>
      <c r="F140" s="10" t="s">
        <v>11</v>
      </c>
      <c r="G140" s="67">
        <v>24</v>
      </c>
      <c r="H140" s="10" t="s">
        <v>12</v>
      </c>
      <c r="I140" s="57">
        <v>1</v>
      </c>
      <c r="J140" s="57">
        <f>$AE$2</f>
        <v>0.5</v>
      </c>
      <c r="K140" s="57">
        <v>0</v>
      </c>
      <c r="L140" s="58">
        <v>0</v>
      </c>
      <c r="M140" s="27">
        <v>0</v>
      </c>
      <c r="N140" s="90">
        <f t="shared" si="34"/>
        <v>6.9444444444444448E-2</v>
      </c>
      <c r="O140" s="91">
        <f t="shared" si="35"/>
        <v>0</v>
      </c>
      <c r="P140" s="23">
        <v>0</v>
      </c>
      <c r="Q140" s="11">
        <f>P140</f>
        <v>0</v>
      </c>
      <c r="R140" s="11">
        <v>0</v>
      </c>
      <c r="S140" s="12">
        <v>0</v>
      </c>
      <c r="T140" s="27">
        <v>0</v>
      </c>
      <c r="U140" s="23">
        <v>3</v>
      </c>
      <c r="V140" s="11">
        <f>U140</f>
        <v>3</v>
      </c>
      <c r="W140" s="11">
        <v>0</v>
      </c>
      <c r="X140" s="12">
        <v>0</v>
      </c>
      <c r="Y140" s="30">
        <v>0</v>
      </c>
      <c r="Z140" s="63">
        <f t="shared" si="36"/>
        <v>1.5</v>
      </c>
      <c r="AA140" s="34">
        <f t="shared" si="37"/>
        <v>0</v>
      </c>
      <c r="AB140" s="12">
        <f t="shared" si="38"/>
        <v>1.5</v>
      </c>
      <c r="AC140" s="75">
        <f t="shared" si="39"/>
        <v>1.5</v>
      </c>
    </row>
    <row r="141" spans="1:33" outlineLevel="2" x14ac:dyDescent="0.2">
      <c r="A141" s="9" t="s">
        <v>245</v>
      </c>
      <c r="B141" s="10" t="s">
        <v>85</v>
      </c>
      <c r="C141" s="10" t="s">
        <v>61</v>
      </c>
      <c r="D141" s="10" t="s">
        <v>259</v>
      </c>
      <c r="E141" s="10" t="s">
        <v>260</v>
      </c>
      <c r="F141" s="10" t="s">
        <v>261</v>
      </c>
      <c r="G141" s="67">
        <v>6</v>
      </c>
      <c r="H141" s="10" t="s">
        <v>18</v>
      </c>
      <c r="I141" s="57">
        <v>1</v>
      </c>
      <c r="J141" s="57">
        <v>9</v>
      </c>
      <c r="K141" s="57">
        <v>0</v>
      </c>
      <c r="L141" s="58">
        <v>9</v>
      </c>
      <c r="M141" s="27">
        <v>0</v>
      </c>
      <c r="N141" s="90">
        <f t="shared" si="34"/>
        <v>5</v>
      </c>
      <c r="O141" s="91">
        <f t="shared" si="35"/>
        <v>5</v>
      </c>
      <c r="P141" s="23">
        <v>0</v>
      </c>
      <c r="Q141" s="11">
        <v>0</v>
      </c>
      <c r="R141" s="11">
        <v>0</v>
      </c>
      <c r="S141" s="12">
        <v>0</v>
      </c>
      <c r="T141" s="27">
        <v>0</v>
      </c>
      <c r="U141" s="23">
        <v>60</v>
      </c>
      <c r="V141" s="11">
        <v>1</v>
      </c>
      <c r="W141" s="11">
        <v>0</v>
      </c>
      <c r="X141" s="12">
        <v>3</v>
      </c>
      <c r="Y141" s="30">
        <v>0</v>
      </c>
      <c r="Z141" s="63">
        <f t="shared" si="36"/>
        <v>36</v>
      </c>
      <c r="AA141" s="34">
        <f t="shared" si="37"/>
        <v>0</v>
      </c>
      <c r="AB141" s="12">
        <f t="shared" si="38"/>
        <v>36</v>
      </c>
      <c r="AC141" s="75">
        <f t="shared" si="39"/>
        <v>36</v>
      </c>
    </row>
    <row r="142" spans="1:33" outlineLevel="2" x14ac:dyDescent="0.2">
      <c r="A142" s="9" t="s">
        <v>245</v>
      </c>
      <c r="B142" s="10" t="s">
        <v>85</v>
      </c>
      <c r="C142" s="10" t="s">
        <v>27</v>
      </c>
      <c r="D142" s="10" t="s">
        <v>262</v>
      </c>
      <c r="E142" s="10" t="s">
        <v>263</v>
      </c>
      <c r="F142" s="10" t="s">
        <v>264</v>
      </c>
      <c r="G142" s="67">
        <v>6</v>
      </c>
      <c r="H142" s="10" t="s">
        <v>18</v>
      </c>
      <c r="I142" s="57">
        <v>1</v>
      </c>
      <c r="J142" s="57">
        <v>9</v>
      </c>
      <c r="K142" s="57">
        <v>0</v>
      </c>
      <c r="L142" s="58">
        <v>9</v>
      </c>
      <c r="M142" s="27">
        <v>0</v>
      </c>
      <c r="N142" s="90">
        <f t="shared" si="34"/>
        <v>5</v>
      </c>
      <c r="O142" s="91">
        <f t="shared" si="35"/>
        <v>5</v>
      </c>
      <c r="P142" s="23">
        <v>40</v>
      </c>
      <c r="Q142" s="11">
        <v>1</v>
      </c>
      <c r="R142" s="11">
        <v>0</v>
      </c>
      <c r="S142" s="12">
        <v>2</v>
      </c>
      <c r="T142" s="27">
        <v>0</v>
      </c>
      <c r="U142" s="23">
        <v>0</v>
      </c>
      <c r="V142" s="11">
        <v>0</v>
      </c>
      <c r="W142" s="11">
        <v>0</v>
      </c>
      <c r="X142" s="12">
        <v>0</v>
      </c>
      <c r="Y142" s="30">
        <v>0</v>
      </c>
      <c r="Z142" s="63">
        <f t="shared" si="36"/>
        <v>27</v>
      </c>
      <c r="AA142" s="34">
        <f t="shared" si="37"/>
        <v>27</v>
      </c>
      <c r="AB142" s="12">
        <f t="shared" si="38"/>
        <v>0</v>
      </c>
      <c r="AC142" s="75">
        <f t="shared" si="39"/>
        <v>27</v>
      </c>
    </row>
    <row r="143" spans="1:33" outlineLevel="2" x14ac:dyDescent="0.2">
      <c r="A143" s="9" t="s">
        <v>245</v>
      </c>
      <c r="B143" s="10" t="s">
        <v>85</v>
      </c>
      <c r="C143" s="10" t="s">
        <v>43</v>
      </c>
      <c r="D143" s="10" t="s">
        <v>265</v>
      </c>
      <c r="E143" s="10" t="s">
        <v>257</v>
      </c>
      <c r="F143" s="10" t="s">
        <v>258</v>
      </c>
      <c r="G143" s="67">
        <v>6</v>
      </c>
      <c r="H143" s="10" t="s">
        <v>18</v>
      </c>
      <c r="I143" s="57">
        <v>1</v>
      </c>
      <c r="J143" s="57">
        <v>9</v>
      </c>
      <c r="K143" s="57">
        <v>0</v>
      </c>
      <c r="L143" s="58">
        <v>9</v>
      </c>
      <c r="M143" s="27">
        <v>0</v>
      </c>
      <c r="N143" s="90">
        <f t="shared" si="34"/>
        <v>5</v>
      </c>
      <c r="O143" s="91">
        <f t="shared" si="35"/>
        <v>5</v>
      </c>
      <c r="P143" s="23">
        <v>0</v>
      </c>
      <c r="Q143" s="11">
        <v>0</v>
      </c>
      <c r="R143" s="11">
        <v>0</v>
      </c>
      <c r="S143" s="12">
        <v>0</v>
      </c>
      <c r="T143" s="27">
        <v>0</v>
      </c>
      <c r="U143" s="23">
        <v>25</v>
      </c>
      <c r="V143" s="11">
        <v>1</v>
      </c>
      <c r="W143" s="11">
        <v>0</v>
      </c>
      <c r="X143" s="12">
        <v>2</v>
      </c>
      <c r="Y143" s="30">
        <v>0</v>
      </c>
      <c r="Z143" s="63">
        <f t="shared" si="36"/>
        <v>27</v>
      </c>
      <c r="AA143" s="34">
        <f t="shared" si="37"/>
        <v>0</v>
      </c>
      <c r="AB143" s="12">
        <f t="shared" si="38"/>
        <v>27</v>
      </c>
      <c r="AC143" s="75">
        <f t="shared" si="39"/>
        <v>27</v>
      </c>
    </row>
    <row r="144" spans="1:33" outlineLevel="2" x14ac:dyDescent="0.2">
      <c r="A144" s="9" t="s">
        <v>245</v>
      </c>
      <c r="B144" s="10" t="s">
        <v>85</v>
      </c>
      <c r="C144" s="10" t="s">
        <v>27</v>
      </c>
      <c r="D144" s="10" t="s">
        <v>266</v>
      </c>
      <c r="E144" s="10" t="s">
        <v>267</v>
      </c>
      <c r="F144" s="10" t="s">
        <v>268</v>
      </c>
      <c r="G144" s="67">
        <v>6</v>
      </c>
      <c r="H144" s="10" t="s">
        <v>18</v>
      </c>
      <c r="I144" s="57">
        <v>1</v>
      </c>
      <c r="J144" s="57">
        <v>9</v>
      </c>
      <c r="K144" s="57">
        <v>0</v>
      </c>
      <c r="L144" s="58">
        <v>9</v>
      </c>
      <c r="M144" s="27">
        <v>0</v>
      </c>
      <c r="N144" s="90">
        <f t="shared" si="34"/>
        <v>5</v>
      </c>
      <c r="O144" s="91">
        <f t="shared" si="35"/>
        <v>5</v>
      </c>
      <c r="P144" s="23">
        <v>25</v>
      </c>
      <c r="Q144" s="11">
        <v>1</v>
      </c>
      <c r="R144" s="11">
        <v>0</v>
      </c>
      <c r="S144" s="12">
        <v>2</v>
      </c>
      <c r="T144" s="27">
        <v>0</v>
      </c>
      <c r="U144" s="23">
        <v>0</v>
      </c>
      <c r="V144" s="11">
        <v>0</v>
      </c>
      <c r="W144" s="11">
        <v>0</v>
      </c>
      <c r="X144" s="12">
        <v>0</v>
      </c>
      <c r="Y144" s="30">
        <v>0</v>
      </c>
      <c r="Z144" s="63">
        <f t="shared" si="36"/>
        <v>27</v>
      </c>
      <c r="AA144" s="34">
        <f t="shared" si="37"/>
        <v>27</v>
      </c>
      <c r="AB144" s="12">
        <f t="shared" si="38"/>
        <v>0</v>
      </c>
      <c r="AC144" s="75">
        <f t="shared" si="39"/>
        <v>27</v>
      </c>
      <c r="AE144" s="138"/>
      <c r="AF144" s="147"/>
      <c r="AG144" s="87"/>
    </row>
    <row r="145" spans="1:34" outlineLevel="2" x14ac:dyDescent="0.2">
      <c r="A145" s="9" t="s">
        <v>245</v>
      </c>
      <c r="B145" s="10" t="s">
        <v>85</v>
      </c>
      <c r="C145" s="10" t="s">
        <v>43</v>
      </c>
      <c r="D145" s="10" t="s">
        <v>269</v>
      </c>
      <c r="E145" s="10" t="s">
        <v>206</v>
      </c>
      <c r="F145" s="10" t="s">
        <v>270</v>
      </c>
      <c r="G145" s="67">
        <v>6</v>
      </c>
      <c r="H145" s="10" t="s">
        <v>18</v>
      </c>
      <c r="I145" s="57">
        <v>1</v>
      </c>
      <c r="J145" s="57">
        <v>9</v>
      </c>
      <c r="K145" s="57">
        <v>0</v>
      </c>
      <c r="L145" s="58">
        <v>9</v>
      </c>
      <c r="M145" s="27">
        <v>0</v>
      </c>
      <c r="N145" s="90">
        <f t="shared" si="34"/>
        <v>5</v>
      </c>
      <c r="O145" s="91">
        <f t="shared" si="35"/>
        <v>5</v>
      </c>
      <c r="P145" s="23">
        <v>0</v>
      </c>
      <c r="Q145" s="11">
        <v>0</v>
      </c>
      <c r="R145" s="11">
        <v>0</v>
      </c>
      <c r="S145" s="12">
        <v>0</v>
      </c>
      <c r="T145" s="27">
        <v>0</v>
      </c>
      <c r="U145" s="23">
        <v>25</v>
      </c>
      <c r="V145" s="11">
        <v>1</v>
      </c>
      <c r="W145" s="11">
        <v>0</v>
      </c>
      <c r="X145" s="12">
        <v>2</v>
      </c>
      <c r="Y145" s="30">
        <v>0</v>
      </c>
      <c r="Z145" s="63">
        <f t="shared" si="36"/>
        <v>27</v>
      </c>
      <c r="AA145" s="34">
        <f t="shared" si="37"/>
        <v>0</v>
      </c>
      <c r="AB145" s="12">
        <f t="shared" si="38"/>
        <v>27</v>
      </c>
      <c r="AC145" s="75">
        <f t="shared" si="39"/>
        <v>27</v>
      </c>
      <c r="AE145" s="138"/>
      <c r="AF145" s="147"/>
      <c r="AG145" s="87"/>
      <c r="AH145" s="4"/>
    </row>
    <row r="146" spans="1:34" outlineLevel="2" x14ac:dyDescent="0.2">
      <c r="A146" s="9" t="s">
        <v>245</v>
      </c>
      <c r="B146" s="10" t="s">
        <v>85</v>
      </c>
      <c r="C146" s="10" t="s">
        <v>13</v>
      </c>
      <c r="D146" s="10" t="s">
        <v>147</v>
      </c>
      <c r="E146" s="10" t="s">
        <v>10</v>
      </c>
      <c r="F146" s="10" t="s">
        <v>11</v>
      </c>
      <c r="G146" s="67">
        <v>24</v>
      </c>
      <c r="H146" s="10" t="s">
        <v>12</v>
      </c>
      <c r="I146" s="57">
        <v>1</v>
      </c>
      <c r="J146" s="57">
        <f>$AE$2</f>
        <v>0.5</v>
      </c>
      <c r="K146" s="57">
        <v>0</v>
      </c>
      <c r="L146" s="58">
        <v>0</v>
      </c>
      <c r="M146" s="27">
        <v>0</v>
      </c>
      <c r="N146" s="90">
        <f t="shared" si="34"/>
        <v>6.9444444444444448E-2</v>
      </c>
      <c r="O146" s="91">
        <f t="shared" si="35"/>
        <v>0</v>
      </c>
      <c r="P146" s="23">
        <v>3</v>
      </c>
      <c r="Q146" s="11">
        <f>P146</f>
        <v>3</v>
      </c>
      <c r="R146" s="11">
        <v>0</v>
      </c>
      <c r="S146" s="12">
        <v>0</v>
      </c>
      <c r="T146" s="27">
        <v>0</v>
      </c>
      <c r="U146" s="23">
        <v>8</v>
      </c>
      <c r="V146" s="11">
        <f>U146</f>
        <v>8</v>
      </c>
      <c r="W146" s="11">
        <v>0</v>
      </c>
      <c r="X146" s="12">
        <v>0</v>
      </c>
      <c r="Y146" s="30">
        <v>0</v>
      </c>
      <c r="Z146" s="63">
        <f t="shared" si="36"/>
        <v>5.5</v>
      </c>
      <c r="AA146" s="34">
        <f t="shared" si="37"/>
        <v>1.5</v>
      </c>
      <c r="AB146" s="12">
        <f t="shared" si="38"/>
        <v>4</v>
      </c>
      <c r="AC146" s="75">
        <f t="shared" si="39"/>
        <v>5.5</v>
      </c>
      <c r="AE146" s="138"/>
      <c r="AF146" s="147"/>
      <c r="AG146" s="87"/>
    </row>
    <row r="147" spans="1:34" outlineLevel="2" x14ac:dyDescent="0.2">
      <c r="A147" s="9" t="s">
        <v>245</v>
      </c>
      <c r="B147" s="10" t="s">
        <v>14</v>
      </c>
      <c r="C147" s="10" t="s">
        <v>103</v>
      </c>
      <c r="D147" s="10" t="s">
        <v>110</v>
      </c>
      <c r="E147" s="10" t="s">
        <v>111</v>
      </c>
      <c r="F147" s="10" t="s">
        <v>112</v>
      </c>
      <c r="G147" s="67">
        <v>6</v>
      </c>
      <c r="H147" s="10" t="s">
        <v>102</v>
      </c>
      <c r="I147" s="57">
        <v>1</v>
      </c>
      <c r="J147" s="57">
        <f>(4.5+$AE$5)*I147</f>
        <v>9</v>
      </c>
      <c r="K147" s="57">
        <v>0</v>
      </c>
      <c r="L147" s="58">
        <v>9</v>
      </c>
      <c r="M147" s="27">
        <v>0</v>
      </c>
      <c r="N147" s="90">
        <f t="shared" si="34"/>
        <v>5</v>
      </c>
      <c r="O147" s="91">
        <f t="shared" si="35"/>
        <v>5</v>
      </c>
      <c r="P147" s="23">
        <v>30</v>
      </c>
      <c r="Q147" s="11">
        <v>0.5</v>
      </c>
      <c r="R147" s="11">
        <v>0</v>
      </c>
      <c r="S147" s="12">
        <v>1</v>
      </c>
      <c r="T147" s="27">
        <v>0</v>
      </c>
      <c r="U147" s="23">
        <v>0</v>
      </c>
      <c r="V147" s="11">
        <v>0</v>
      </c>
      <c r="W147" s="11">
        <v>0</v>
      </c>
      <c r="X147" s="12">
        <v>0</v>
      </c>
      <c r="Y147" s="30">
        <v>0</v>
      </c>
      <c r="Z147" s="63">
        <f t="shared" si="36"/>
        <v>13.5</v>
      </c>
      <c r="AA147" s="34">
        <f t="shared" si="37"/>
        <v>13.5</v>
      </c>
      <c r="AB147" s="12">
        <f t="shared" si="38"/>
        <v>0</v>
      </c>
      <c r="AC147" s="75">
        <f t="shared" si="39"/>
        <v>13.5</v>
      </c>
      <c r="AE147" s="138"/>
      <c r="AF147" s="147"/>
      <c r="AG147" s="87"/>
    </row>
    <row r="148" spans="1:34" outlineLevel="2" x14ac:dyDescent="0.2">
      <c r="A148" s="9" t="s">
        <v>245</v>
      </c>
      <c r="B148" s="10" t="s">
        <v>8</v>
      </c>
      <c r="C148" s="10" t="s">
        <v>103</v>
      </c>
      <c r="D148" s="10" t="s">
        <v>110</v>
      </c>
      <c r="E148" s="10" t="s">
        <v>111</v>
      </c>
      <c r="F148" s="10" t="s">
        <v>112</v>
      </c>
      <c r="G148" s="67">
        <v>6</v>
      </c>
      <c r="H148" s="10" t="s">
        <v>102</v>
      </c>
      <c r="I148" s="57">
        <v>1</v>
      </c>
      <c r="J148" s="57">
        <f>(4.5+$AE$5)*I148</f>
        <v>9</v>
      </c>
      <c r="K148" s="57">
        <v>0</v>
      </c>
      <c r="L148" s="58">
        <v>9</v>
      </c>
      <c r="M148" s="27">
        <v>0</v>
      </c>
      <c r="N148" s="90">
        <f t="shared" si="34"/>
        <v>5</v>
      </c>
      <c r="O148" s="91">
        <f t="shared" si="35"/>
        <v>5</v>
      </c>
      <c r="P148" s="23">
        <v>30</v>
      </c>
      <c r="Q148" s="11">
        <v>0.5</v>
      </c>
      <c r="R148" s="11">
        <v>0</v>
      </c>
      <c r="S148" s="12">
        <v>1</v>
      </c>
      <c r="T148" s="27">
        <v>0</v>
      </c>
      <c r="U148" s="23">
        <v>0</v>
      </c>
      <c r="V148" s="11">
        <v>0</v>
      </c>
      <c r="W148" s="11">
        <v>0</v>
      </c>
      <c r="X148" s="12">
        <v>0</v>
      </c>
      <c r="Y148" s="30">
        <v>0</v>
      </c>
      <c r="Z148" s="63">
        <f t="shared" si="36"/>
        <v>13.5</v>
      </c>
      <c r="AA148" s="34">
        <f t="shared" si="37"/>
        <v>13.5</v>
      </c>
      <c r="AB148" s="12">
        <f t="shared" si="38"/>
        <v>0</v>
      </c>
      <c r="AC148" s="75">
        <f t="shared" si="39"/>
        <v>13.5</v>
      </c>
    </row>
    <row r="149" spans="1:34" outlineLevel="2" x14ac:dyDescent="0.2">
      <c r="A149" s="9" t="s">
        <v>245</v>
      </c>
      <c r="B149" s="10" t="s">
        <v>14</v>
      </c>
      <c r="C149" s="10" t="s">
        <v>103</v>
      </c>
      <c r="D149" s="10" t="s">
        <v>113</v>
      </c>
      <c r="E149" s="10" t="s">
        <v>114</v>
      </c>
      <c r="F149" s="10" t="s">
        <v>115</v>
      </c>
      <c r="G149" s="67">
        <v>6</v>
      </c>
      <c r="H149" s="10" t="s">
        <v>102</v>
      </c>
      <c r="I149" s="57">
        <v>1</v>
      </c>
      <c r="J149" s="57">
        <f>(9+$AE$5)*I149</f>
        <v>13.5</v>
      </c>
      <c r="K149" s="57">
        <v>0</v>
      </c>
      <c r="L149" s="58">
        <v>4.5</v>
      </c>
      <c r="M149" s="27">
        <v>0</v>
      </c>
      <c r="N149" s="90">
        <f t="shared" si="34"/>
        <v>7.5</v>
      </c>
      <c r="O149" s="91">
        <f t="shared" si="35"/>
        <v>2.5</v>
      </c>
      <c r="P149" s="23">
        <v>30</v>
      </c>
      <c r="Q149" s="11">
        <v>0.5</v>
      </c>
      <c r="R149" s="11">
        <v>0</v>
      </c>
      <c r="S149" s="12">
        <v>1</v>
      </c>
      <c r="T149" s="27">
        <v>0</v>
      </c>
      <c r="U149" s="23">
        <v>0</v>
      </c>
      <c r="V149" s="11">
        <v>0</v>
      </c>
      <c r="W149" s="11">
        <v>0</v>
      </c>
      <c r="X149" s="12">
        <v>0</v>
      </c>
      <c r="Y149" s="30">
        <v>0</v>
      </c>
      <c r="Z149" s="63">
        <f t="shared" si="36"/>
        <v>11.25</v>
      </c>
      <c r="AA149" s="34">
        <f t="shared" si="37"/>
        <v>11.25</v>
      </c>
      <c r="AB149" s="12">
        <f t="shared" si="38"/>
        <v>0</v>
      </c>
      <c r="AC149" s="75">
        <f t="shared" si="39"/>
        <v>11.25</v>
      </c>
    </row>
    <row r="150" spans="1:34" outlineLevel="2" x14ac:dyDescent="0.2">
      <c r="A150" s="9" t="s">
        <v>245</v>
      </c>
      <c r="B150" s="10" t="s">
        <v>8</v>
      </c>
      <c r="C150" s="10" t="s">
        <v>103</v>
      </c>
      <c r="D150" s="10" t="s">
        <v>113</v>
      </c>
      <c r="E150" s="10" t="s">
        <v>114</v>
      </c>
      <c r="F150" s="10" t="s">
        <v>115</v>
      </c>
      <c r="G150" s="67">
        <v>6</v>
      </c>
      <c r="H150" s="10" t="s">
        <v>102</v>
      </c>
      <c r="I150" s="57">
        <v>1</v>
      </c>
      <c r="J150" s="57">
        <f>(9+$AE$5)*I150</f>
        <v>13.5</v>
      </c>
      <c r="K150" s="57">
        <v>0</v>
      </c>
      <c r="L150" s="58">
        <v>4.5</v>
      </c>
      <c r="M150" s="27">
        <v>0</v>
      </c>
      <c r="N150" s="90">
        <f t="shared" si="34"/>
        <v>7.5</v>
      </c>
      <c r="O150" s="91">
        <f t="shared" si="35"/>
        <v>2.5</v>
      </c>
      <c r="P150" s="23">
        <v>30</v>
      </c>
      <c r="Q150" s="11">
        <v>0.5</v>
      </c>
      <c r="R150" s="11">
        <v>0</v>
      </c>
      <c r="S150" s="12">
        <v>1</v>
      </c>
      <c r="T150" s="27">
        <v>0</v>
      </c>
      <c r="U150" s="23">
        <v>0</v>
      </c>
      <c r="V150" s="11">
        <v>0</v>
      </c>
      <c r="W150" s="11">
        <v>0</v>
      </c>
      <c r="X150" s="12">
        <v>0</v>
      </c>
      <c r="Y150" s="30">
        <v>0</v>
      </c>
      <c r="Z150" s="63">
        <f t="shared" si="36"/>
        <v>11.25</v>
      </c>
      <c r="AA150" s="34">
        <f t="shared" si="37"/>
        <v>11.25</v>
      </c>
      <c r="AB150" s="12">
        <f t="shared" si="38"/>
        <v>0</v>
      </c>
      <c r="AC150" s="75">
        <f t="shared" si="39"/>
        <v>11.25</v>
      </c>
    </row>
    <row r="151" spans="1:34" outlineLevel="2" x14ac:dyDescent="0.2">
      <c r="A151" s="9" t="s">
        <v>245</v>
      </c>
      <c r="B151" s="10" t="s">
        <v>85</v>
      </c>
      <c r="C151" s="10" t="s">
        <v>103</v>
      </c>
      <c r="D151" s="10" t="s">
        <v>271</v>
      </c>
      <c r="E151" s="10" t="s">
        <v>272</v>
      </c>
      <c r="F151" s="10" t="s">
        <v>273</v>
      </c>
      <c r="G151" s="67">
        <v>6</v>
      </c>
      <c r="H151" s="10" t="s">
        <v>102</v>
      </c>
      <c r="I151" s="57">
        <v>1</v>
      </c>
      <c r="J151" s="57">
        <f>(4.5+$AE$5)*I151</f>
        <v>9</v>
      </c>
      <c r="K151" s="57">
        <v>0</v>
      </c>
      <c r="L151" s="58">
        <v>9</v>
      </c>
      <c r="M151" s="27">
        <v>0</v>
      </c>
      <c r="N151" s="90">
        <f t="shared" si="34"/>
        <v>5</v>
      </c>
      <c r="O151" s="91">
        <f t="shared" si="35"/>
        <v>5</v>
      </c>
      <c r="P151" s="23">
        <v>20</v>
      </c>
      <c r="Q151" s="11">
        <v>1</v>
      </c>
      <c r="R151" s="11">
        <v>0</v>
      </c>
      <c r="S151" s="12">
        <v>1</v>
      </c>
      <c r="T151" s="27">
        <v>0</v>
      </c>
      <c r="U151" s="23">
        <v>0</v>
      </c>
      <c r="V151" s="11">
        <v>0</v>
      </c>
      <c r="W151" s="11">
        <v>0</v>
      </c>
      <c r="X151" s="12">
        <v>0</v>
      </c>
      <c r="Y151" s="30">
        <v>0</v>
      </c>
      <c r="Z151" s="63">
        <f t="shared" si="36"/>
        <v>18</v>
      </c>
      <c r="AA151" s="34">
        <f t="shared" si="37"/>
        <v>18</v>
      </c>
      <c r="AB151" s="12">
        <f t="shared" si="38"/>
        <v>0</v>
      </c>
      <c r="AC151" s="75">
        <f t="shared" si="39"/>
        <v>18</v>
      </c>
    </row>
    <row r="152" spans="1:34" outlineLevel="2" x14ac:dyDescent="0.2">
      <c r="A152" s="9" t="s">
        <v>245</v>
      </c>
      <c r="B152" s="10" t="s">
        <v>85</v>
      </c>
      <c r="C152" s="10" t="s">
        <v>103</v>
      </c>
      <c r="D152" s="10" t="s">
        <v>274</v>
      </c>
      <c r="E152" s="10" t="s">
        <v>275</v>
      </c>
      <c r="F152" s="10" t="s">
        <v>276</v>
      </c>
      <c r="G152" s="67">
        <v>6</v>
      </c>
      <c r="H152" s="10" t="s">
        <v>102</v>
      </c>
      <c r="I152" s="57">
        <v>1</v>
      </c>
      <c r="J152" s="57">
        <f>(4.5+$AE$5)*I152</f>
        <v>9</v>
      </c>
      <c r="K152" s="57">
        <v>0</v>
      </c>
      <c r="L152" s="58">
        <v>9</v>
      </c>
      <c r="M152" s="27">
        <v>0</v>
      </c>
      <c r="N152" s="90">
        <f t="shared" si="34"/>
        <v>5</v>
      </c>
      <c r="O152" s="91">
        <f t="shared" si="35"/>
        <v>5</v>
      </c>
      <c r="P152" s="23">
        <v>20</v>
      </c>
      <c r="Q152" s="11">
        <v>1</v>
      </c>
      <c r="R152" s="11">
        <v>0</v>
      </c>
      <c r="S152" s="12">
        <v>1</v>
      </c>
      <c r="T152" s="27">
        <v>0</v>
      </c>
      <c r="U152" s="23">
        <v>0</v>
      </c>
      <c r="V152" s="11">
        <v>0</v>
      </c>
      <c r="W152" s="11">
        <v>0</v>
      </c>
      <c r="X152" s="12">
        <v>0</v>
      </c>
      <c r="Y152" s="30">
        <v>0</v>
      </c>
      <c r="Z152" s="63">
        <f t="shared" si="36"/>
        <v>18</v>
      </c>
      <c r="AA152" s="34">
        <f t="shared" si="37"/>
        <v>18</v>
      </c>
      <c r="AB152" s="12">
        <f t="shared" si="38"/>
        <v>0</v>
      </c>
      <c r="AC152" s="75">
        <f t="shared" si="39"/>
        <v>18</v>
      </c>
    </row>
    <row r="153" spans="1:34" outlineLevel="2" x14ac:dyDescent="0.2">
      <c r="A153" s="9" t="s">
        <v>245</v>
      </c>
      <c r="B153" s="10" t="s">
        <v>179</v>
      </c>
      <c r="C153" s="10" t="s">
        <v>13</v>
      </c>
      <c r="D153" s="10" t="s">
        <v>277</v>
      </c>
      <c r="E153" s="10" t="s">
        <v>10</v>
      </c>
      <c r="F153" s="10" t="s">
        <v>11</v>
      </c>
      <c r="G153" s="67">
        <v>24</v>
      </c>
      <c r="H153" s="10" t="s">
        <v>12</v>
      </c>
      <c r="I153" s="57">
        <v>1</v>
      </c>
      <c r="J153" s="57">
        <f>$AE$2</f>
        <v>0.5</v>
      </c>
      <c r="K153" s="57">
        <v>0</v>
      </c>
      <c r="L153" s="58">
        <v>0</v>
      </c>
      <c r="M153" s="27">
        <v>0</v>
      </c>
      <c r="N153" s="90">
        <f t="shared" si="34"/>
        <v>6.9444444444444448E-2</v>
      </c>
      <c r="O153" s="91">
        <f t="shared" si="35"/>
        <v>0</v>
      </c>
      <c r="P153" s="23">
        <v>0</v>
      </c>
      <c r="Q153" s="11">
        <f>P153</f>
        <v>0</v>
      </c>
      <c r="R153" s="11">
        <v>0</v>
      </c>
      <c r="S153" s="12">
        <v>0</v>
      </c>
      <c r="T153" s="27">
        <v>0</v>
      </c>
      <c r="U153" s="23">
        <v>1</v>
      </c>
      <c r="V153" s="11">
        <f>U153</f>
        <v>1</v>
      </c>
      <c r="W153" s="11">
        <v>0</v>
      </c>
      <c r="X153" s="12">
        <v>0</v>
      </c>
      <c r="Y153" s="30">
        <v>0</v>
      </c>
      <c r="Z153" s="63">
        <f t="shared" si="36"/>
        <v>0.5</v>
      </c>
      <c r="AA153" s="34">
        <f t="shared" si="37"/>
        <v>0</v>
      </c>
      <c r="AB153" s="12">
        <f t="shared" si="38"/>
        <v>0.5</v>
      </c>
      <c r="AC153" s="75">
        <f t="shared" si="39"/>
        <v>0.5</v>
      </c>
    </row>
    <row r="154" spans="1:34" outlineLevel="2" x14ac:dyDescent="0.2">
      <c r="A154" s="9" t="s">
        <v>245</v>
      </c>
      <c r="B154" s="10" t="s">
        <v>75</v>
      </c>
      <c r="C154" s="10" t="s">
        <v>48</v>
      </c>
      <c r="D154" s="10" t="s">
        <v>281</v>
      </c>
      <c r="E154" s="10" t="s">
        <v>282</v>
      </c>
      <c r="F154" s="10" t="s">
        <v>283</v>
      </c>
      <c r="G154" s="67">
        <v>5</v>
      </c>
      <c r="H154" s="10" t="s">
        <v>160</v>
      </c>
      <c r="I154" s="57">
        <v>1</v>
      </c>
      <c r="J154" s="57">
        <v>6.75</v>
      </c>
      <c r="K154" s="57">
        <v>0</v>
      </c>
      <c r="L154" s="58">
        <v>6.75</v>
      </c>
      <c r="M154" s="27">
        <v>0</v>
      </c>
      <c r="N154" s="90">
        <f t="shared" si="34"/>
        <v>4.5</v>
      </c>
      <c r="O154" s="91">
        <f t="shared" si="35"/>
        <v>4.5</v>
      </c>
      <c r="P154" s="23">
        <v>25</v>
      </c>
      <c r="Q154" s="11">
        <v>1</v>
      </c>
      <c r="R154" s="11">
        <v>0</v>
      </c>
      <c r="S154" s="12">
        <v>2</v>
      </c>
      <c r="T154" s="27">
        <v>0</v>
      </c>
      <c r="U154" s="23">
        <v>0</v>
      </c>
      <c r="V154" s="11">
        <v>0</v>
      </c>
      <c r="W154" s="11">
        <v>0</v>
      </c>
      <c r="X154" s="12">
        <v>0</v>
      </c>
      <c r="Y154" s="30">
        <v>0</v>
      </c>
      <c r="Z154" s="63">
        <f t="shared" si="36"/>
        <v>20.25</v>
      </c>
      <c r="AA154" s="34">
        <f t="shared" si="37"/>
        <v>20.25</v>
      </c>
      <c r="AB154" s="12">
        <f t="shared" si="38"/>
        <v>0</v>
      </c>
      <c r="AC154" s="75">
        <f t="shared" si="39"/>
        <v>20.25</v>
      </c>
      <c r="AD154" s="61"/>
      <c r="AE154" s="61"/>
      <c r="AF154" s="148"/>
      <c r="AG154" s="4"/>
    </row>
    <row r="155" spans="1:34" outlineLevel="2" x14ac:dyDescent="0.2">
      <c r="A155" s="9" t="s">
        <v>245</v>
      </c>
      <c r="B155" s="10" t="s">
        <v>75</v>
      </c>
      <c r="C155" s="10" t="s">
        <v>19</v>
      </c>
      <c r="D155" s="10" t="s">
        <v>284</v>
      </c>
      <c r="E155" s="10" t="s">
        <v>285</v>
      </c>
      <c r="F155" s="10" t="s">
        <v>286</v>
      </c>
      <c r="G155" s="67">
        <v>5</v>
      </c>
      <c r="H155" s="10" t="s">
        <v>160</v>
      </c>
      <c r="I155" s="57">
        <v>1</v>
      </c>
      <c r="J155" s="57">
        <v>6.75</v>
      </c>
      <c r="K155" s="57">
        <v>0</v>
      </c>
      <c r="L155" s="58">
        <v>6.75</v>
      </c>
      <c r="M155" s="27">
        <v>0</v>
      </c>
      <c r="N155" s="90">
        <f t="shared" si="34"/>
        <v>4.5</v>
      </c>
      <c r="O155" s="91">
        <f t="shared" si="35"/>
        <v>4.5</v>
      </c>
      <c r="P155" s="23">
        <v>0</v>
      </c>
      <c r="Q155" s="11">
        <v>0</v>
      </c>
      <c r="R155" s="11">
        <v>0</v>
      </c>
      <c r="S155" s="12">
        <v>0</v>
      </c>
      <c r="T155" s="27">
        <v>0</v>
      </c>
      <c r="U155" s="23">
        <v>24</v>
      </c>
      <c r="V155" s="11">
        <v>1</v>
      </c>
      <c r="W155" s="11">
        <v>0</v>
      </c>
      <c r="X155" s="12">
        <v>2</v>
      </c>
      <c r="Y155" s="30">
        <v>0</v>
      </c>
      <c r="Z155" s="63">
        <f t="shared" si="36"/>
        <v>20.25</v>
      </c>
      <c r="AA155" s="34">
        <f t="shared" si="37"/>
        <v>0</v>
      </c>
      <c r="AB155" s="12">
        <f t="shared" si="38"/>
        <v>20.25</v>
      </c>
      <c r="AC155" s="75">
        <f t="shared" si="39"/>
        <v>20.25</v>
      </c>
      <c r="AD155" s="139"/>
    </row>
    <row r="156" spans="1:34" outlineLevel="2" x14ac:dyDescent="0.2">
      <c r="A156" s="9" t="s">
        <v>245</v>
      </c>
      <c r="B156" s="10" t="s">
        <v>75</v>
      </c>
      <c r="C156" s="10" t="s">
        <v>19</v>
      </c>
      <c r="D156" s="10" t="s">
        <v>287</v>
      </c>
      <c r="E156" s="10" t="s">
        <v>267</v>
      </c>
      <c r="F156" s="10" t="s">
        <v>288</v>
      </c>
      <c r="G156" s="67">
        <v>5</v>
      </c>
      <c r="H156" s="10" t="s">
        <v>160</v>
      </c>
      <c r="I156" s="57">
        <v>1</v>
      </c>
      <c r="J156" s="57">
        <v>6.75</v>
      </c>
      <c r="K156" s="57">
        <v>0</v>
      </c>
      <c r="L156" s="58">
        <v>6.75</v>
      </c>
      <c r="M156" s="27">
        <v>0</v>
      </c>
      <c r="N156" s="90">
        <f t="shared" si="34"/>
        <v>4.5</v>
      </c>
      <c r="O156" s="91">
        <f t="shared" si="35"/>
        <v>4.5</v>
      </c>
      <c r="P156" s="23">
        <v>0</v>
      </c>
      <c r="Q156" s="11">
        <v>0</v>
      </c>
      <c r="R156" s="11">
        <v>0</v>
      </c>
      <c r="S156" s="12">
        <v>0</v>
      </c>
      <c r="T156" s="27">
        <v>0</v>
      </c>
      <c r="U156" s="23">
        <v>24</v>
      </c>
      <c r="V156" s="11">
        <v>1</v>
      </c>
      <c r="W156" s="11">
        <v>0</v>
      </c>
      <c r="X156" s="12">
        <v>2</v>
      </c>
      <c r="Y156" s="30">
        <v>0</v>
      </c>
      <c r="Z156" s="63">
        <f t="shared" si="36"/>
        <v>20.25</v>
      </c>
      <c r="AA156" s="34">
        <f t="shared" si="37"/>
        <v>0</v>
      </c>
      <c r="AB156" s="12">
        <f t="shared" si="38"/>
        <v>20.25</v>
      </c>
      <c r="AC156" s="75">
        <f t="shared" si="39"/>
        <v>20.25</v>
      </c>
    </row>
    <row r="157" spans="1:34" outlineLevel="2" x14ac:dyDescent="0.2">
      <c r="A157" s="9" t="s">
        <v>245</v>
      </c>
      <c r="B157" s="10" t="s">
        <v>75</v>
      </c>
      <c r="C157" s="10" t="s">
        <v>19</v>
      </c>
      <c r="D157" s="10" t="s">
        <v>164</v>
      </c>
      <c r="E157" s="10" t="s">
        <v>165</v>
      </c>
      <c r="F157" s="10" t="s">
        <v>166</v>
      </c>
      <c r="G157" s="67">
        <v>5</v>
      </c>
      <c r="H157" s="10" t="s">
        <v>160</v>
      </c>
      <c r="I157" s="57">
        <v>0.5</v>
      </c>
      <c r="J157" s="57">
        <f>4.5*I157</f>
        <v>2.25</v>
      </c>
      <c r="K157" s="57">
        <v>1</v>
      </c>
      <c r="L157" s="58">
        <f>9*I157</f>
        <v>4.5</v>
      </c>
      <c r="M157" s="27">
        <v>0</v>
      </c>
      <c r="N157" s="90">
        <f t="shared" si="34"/>
        <v>1.5</v>
      </c>
      <c r="O157" s="91">
        <f t="shared" si="35"/>
        <v>3</v>
      </c>
      <c r="P157" s="23">
        <v>0</v>
      </c>
      <c r="Q157" s="11">
        <v>0</v>
      </c>
      <c r="R157" s="11">
        <v>0</v>
      </c>
      <c r="S157" s="12">
        <v>0</v>
      </c>
      <c r="T157" s="27">
        <v>0</v>
      </c>
      <c r="U157" s="23">
        <v>24</v>
      </c>
      <c r="V157" s="11">
        <v>1</v>
      </c>
      <c r="W157" s="11">
        <v>0</v>
      </c>
      <c r="X157" s="12">
        <v>2</v>
      </c>
      <c r="Y157" s="30">
        <v>0</v>
      </c>
      <c r="Z157" s="63">
        <f t="shared" si="36"/>
        <v>11.25</v>
      </c>
      <c r="AA157" s="34">
        <f t="shared" si="37"/>
        <v>0</v>
      </c>
      <c r="AB157" s="12">
        <f t="shared" si="38"/>
        <v>11.25</v>
      </c>
      <c r="AC157" s="75">
        <f t="shared" si="39"/>
        <v>11.25</v>
      </c>
    </row>
    <row r="158" spans="1:34" outlineLevel="2" x14ac:dyDescent="0.2">
      <c r="A158" s="9" t="s">
        <v>245</v>
      </c>
      <c r="B158" s="10" t="s">
        <v>75</v>
      </c>
      <c r="C158" s="10" t="s">
        <v>19</v>
      </c>
      <c r="D158" s="10" t="s">
        <v>242</v>
      </c>
      <c r="E158" s="10" t="s">
        <v>243</v>
      </c>
      <c r="F158" s="10" t="s">
        <v>244</v>
      </c>
      <c r="G158" s="67">
        <v>5</v>
      </c>
      <c r="H158" s="10" t="s">
        <v>160</v>
      </c>
      <c r="I158" s="57">
        <v>0.5</v>
      </c>
      <c r="J158" s="57">
        <f>9*I158</f>
        <v>4.5</v>
      </c>
      <c r="K158" s="57">
        <v>1</v>
      </c>
      <c r="L158" s="58">
        <f>4.5*I158</f>
        <v>2.25</v>
      </c>
      <c r="M158" s="27">
        <v>0</v>
      </c>
      <c r="N158" s="90">
        <f t="shared" si="34"/>
        <v>3</v>
      </c>
      <c r="O158" s="91">
        <f t="shared" si="35"/>
        <v>1.5</v>
      </c>
      <c r="P158" s="23">
        <v>0</v>
      </c>
      <c r="Q158" s="11">
        <v>0</v>
      </c>
      <c r="R158" s="11">
        <v>0</v>
      </c>
      <c r="S158" s="12">
        <v>0</v>
      </c>
      <c r="T158" s="27">
        <v>0</v>
      </c>
      <c r="U158" s="23">
        <v>24</v>
      </c>
      <c r="V158" s="11">
        <v>1</v>
      </c>
      <c r="W158" s="11">
        <v>0</v>
      </c>
      <c r="X158" s="12">
        <v>2</v>
      </c>
      <c r="Y158" s="30">
        <v>0</v>
      </c>
      <c r="Z158" s="63">
        <f t="shared" si="36"/>
        <v>9</v>
      </c>
      <c r="AA158" s="34">
        <f t="shared" si="37"/>
        <v>0</v>
      </c>
      <c r="AB158" s="12">
        <f t="shared" si="38"/>
        <v>9</v>
      </c>
      <c r="AC158" s="75">
        <f t="shared" si="39"/>
        <v>9</v>
      </c>
    </row>
    <row r="159" spans="1:34" outlineLevel="2" x14ac:dyDescent="0.2">
      <c r="A159" s="9" t="s">
        <v>245</v>
      </c>
      <c r="B159" s="10" t="s">
        <v>75</v>
      </c>
      <c r="C159" s="10" t="s">
        <v>23</v>
      </c>
      <c r="D159" s="10" t="s">
        <v>167</v>
      </c>
      <c r="E159" s="10" t="s">
        <v>168</v>
      </c>
      <c r="F159" s="10" t="s">
        <v>169</v>
      </c>
      <c r="G159" s="67">
        <v>15</v>
      </c>
      <c r="H159" s="10" t="s">
        <v>12</v>
      </c>
      <c r="I159" s="57">
        <v>1</v>
      </c>
      <c r="J159" s="57">
        <f>$AE$2</f>
        <v>0.5</v>
      </c>
      <c r="K159" s="57">
        <v>0</v>
      </c>
      <c r="L159" s="58">
        <v>0</v>
      </c>
      <c r="M159" s="27">
        <v>0</v>
      </c>
      <c r="N159" s="90">
        <f t="shared" si="34"/>
        <v>0.11111111111111112</v>
      </c>
      <c r="O159" s="91">
        <f t="shared" si="35"/>
        <v>0</v>
      </c>
      <c r="P159" s="23">
        <v>8</v>
      </c>
      <c r="Q159" s="11">
        <f>P159</f>
        <v>8</v>
      </c>
      <c r="R159" s="11">
        <v>0</v>
      </c>
      <c r="S159" s="12">
        <v>0</v>
      </c>
      <c r="T159" s="27">
        <v>0</v>
      </c>
      <c r="U159" s="23">
        <v>0</v>
      </c>
      <c r="V159" s="11">
        <f>U159</f>
        <v>0</v>
      </c>
      <c r="W159" s="11">
        <v>0</v>
      </c>
      <c r="X159" s="12">
        <v>0</v>
      </c>
      <c r="Y159" s="30">
        <v>0</v>
      </c>
      <c r="Z159" s="63">
        <f t="shared" si="36"/>
        <v>4</v>
      </c>
      <c r="AA159" s="34">
        <f t="shared" si="37"/>
        <v>4</v>
      </c>
      <c r="AB159" s="12">
        <f t="shared" si="38"/>
        <v>0</v>
      </c>
      <c r="AC159" s="75">
        <f t="shared" si="39"/>
        <v>4</v>
      </c>
    </row>
    <row r="160" spans="1:34" outlineLevel="2" x14ac:dyDescent="0.2">
      <c r="A160" s="9" t="s">
        <v>245</v>
      </c>
      <c r="B160" s="10" t="s">
        <v>75</v>
      </c>
      <c r="C160" s="10" t="s">
        <v>23</v>
      </c>
      <c r="D160" s="10" t="s">
        <v>289</v>
      </c>
      <c r="E160" s="10" t="s">
        <v>290</v>
      </c>
      <c r="F160" s="10" t="s">
        <v>291</v>
      </c>
      <c r="G160" s="67">
        <v>5</v>
      </c>
      <c r="H160" s="10" t="s">
        <v>33</v>
      </c>
      <c r="I160" s="57">
        <v>1</v>
      </c>
      <c r="J160" s="57">
        <f>(9+$AE$5)*I160</f>
        <v>13.5</v>
      </c>
      <c r="K160" s="57">
        <v>0</v>
      </c>
      <c r="L160" s="58">
        <v>4.5</v>
      </c>
      <c r="M160" s="27">
        <v>0</v>
      </c>
      <c r="N160" s="90">
        <f t="shared" si="34"/>
        <v>9</v>
      </c>
      <c r="O160" s="91">
        <f t="shared" si="35"/>
        <v>3</v>
      </c>
      <c r="P160" s="23">
        <v>24</v>
      </c>
      <c r="Q160" s="11">
        <v>1</v>
      </c>
      <c r="R160" s="11">
        <v>0</v>
      </c>
      <c r="S160" s="12">
        <v>2</v>
      </c>
      <c r="T160" s="27">
        <v>0</v>
      </c>
      <c r="U160" s="23">
        <v>0</v>
      </c>
      <c r="V160" s="11">
        <v>0</v>
      </c>
      <c r="W160" s="11">
        <v>0</v>
      </c>
      <c r="X160" s="12">
        <v>0</v>
      </c>
      <c r="Y160" s="30">
        <v>0</v>
      </c>
      <c r="Z160" s="63">
        <f t="shared" si="36"/>
        <v>22.5</v>
      </c>
      <c r="AA160" s="34">
        <f t="shared" si="37"/>
        <v>22.5</v>
      </c>
      <c r="AB160" s="12">
        <f t="shared" si="38"/>
        <v>0</v>
      </c>
      <c r="AC160" s="75">
        <f t="shared" si="39"/>
        <v>22.5</v>
      </c>
    </row>
    <row r="161" spans="1:29" outlineLevel="2" x14ac:dyDescent="0.2">
      <c r="A161" s="9" t="s">
        <v>245</v>
      </c>
      <c r="B161" s="10" t="s">
        <v>75</v>
      </c>
      <c r="C161" s="10" t="s">
        <v>48</v>
      </c>
      <c r="D161" s="10" t="s">
        <v>295</v>
      </c>
      <c r="E161" s="10" t="s">
        <v>296</v>
      </c>
      <c r="F161" s="10" t="s">
        <v>297</v>
      </c>
      <c r="G161" s="67">
        <v>5</v>
      </c>
      <c r="H161" s="10" t="s">
        <v>33</v>
      </c>
      <c r="I161" s="57">
        <v>1</v>
      </c>
      <c r="J161" s="57">
        <v>9</v>
      </c>
      <c r="K161" s="57">
        <v>0</v>
      </c>
      <c r="L161" s="58">
        <v>4.5</v>
      </c>
      <c r="M161" s="27">
        <v>0</v>
      </c>
      <c r="N161" s="90">
        <f t="shared" si="34"/>
        <v>6</v>
      </c>
      <c r="O161" s="91">
        <f t="shared" si="35"/>
        <v>3</v>
      </c>
      <c r="P161" s="23">
        <v>12</v>
      </c>
      <c r="Q161" s="11">
        <v>1</v>
      </c>
      <c r="R161" s="11">
        <v>0</v>
      </c>
      <c r="S161" s="12">
        <v>1</v>
      </c>
      <c r="T161" s="27">
        <v>0</v>
      </c>
      <c r="U161" s="23">
        <v>0</v>
      </c>
      <c r="V161" s="11">
        <v>0</v>
      </c>
      <c r="W161" s="11">
        <v>0</v>
      </c>
      <c r="X161" s="12">
        <v>0</v>
      </c>
      <c r="Y161" s="30">
        <v>0</v>
      </c>
      <c r="Z161" s="63">
        <f t="shared" si="36"/>
        <v>13.5</v>
      </c>
      <c r="AA161" s="34">
        <f t="shared" si="37"/>
        <v>13.5</v>
      </c>
      <c r="AB161" s="12">
        <f t="shared" si="38"/>
        <v>0</v>
      </c>
      <c r="AC161" s="75">
        <f t="shared" si="39"/>
        <v>13.5</v>
      </c>
    </row>
    <row r="162" spans="1:29" outlineLevel="2" x14ac:dyDescent="0.2">
      <c r="A162" s="9" t="s">
        <v>245</v>
      </c>
      <c r="B162" s="10" t="s">
        <v>14</v>
      </c>
      <c r="C162" s="10" t="s">
        <v>13</v>
      </c>
      <c r="D162" s="10" t="s">
        <v>34</v>
      </c>
      <c r="E162" s="10" t="s">
        <v>35</v>
      </c>
      <c r="F162" s="10" t="s">
        <v>36</v>
      </c>
      <c r="G162" s="67">
        <v>12</v>
      </c>
      <c r="H162" s="10" t="s">
        <v>37</v>
      </c>
      <c r="I162" s="57">
        <v>1</v>
      </c>
      <c r="J162" s="57">
        <f>$AE$3</f>
        <v>0.04</v>
      </c>
      <c r="K162" s="57">
        <v>0</v>
      </c>
      <c r="L162" s="58">
        <v>0</v>
      </c>
      <c r="M162" s="27">
        <v>0</v>
      </c>
      <c r="N162" s="90">
        <f t="shared" si="34"/>
        <v>1.1111111111111112E-2</v>
      </c>
      <c r="O162" s="91">
        <f t="shared" si="35"/>
        <v>0</v>
      </c>
      <c r="P162" s="23">
        <v>0</v>
      </c>
      <c r="Q162" s="11">
        <v>0</v>
      </c>
      <c r="R162" s="11">
        <v>0</v>
      </c>
      <c r="S162" s="12">
        <v>0</v>
      </c>
      <c r="T162" s="27">
        <v>0</v>
      </c>
      <c r="U162" s="23">
        <v>2</v>
      </c>
      <c r="V162" s="11">
        <v>2</v>
      </c>
      <c r="W162" s="11">
        <v>0</v>
      </c>
      <c r="X162" s="12">
        <v>0</v>
      </c>
      <c r="Y162" s="30">
        <v>0</v>
      </c>
      <c r="Z162" s="63">
        <f t="shared" si="36"/>
        <v>0.08</v>
      </c>
      <c r="AA162" s="34">
        <f t="shared" si="37"/>
        <v>0</v>
      </c>
      <c r="AB162" s="12">
        <f t="shared" si="38"/>
        <v>0.08</v>
      </c>
      <c r="AC162" s="75">
        <f t="shared" si="39"/>
        <v>0.08</v>
      </c>
    </row>
    <row r="163" spans="1:29" outlineLevel="2" x14ac:dyDescent="0.2">
      <c r="A163" s="9" t="s">
        <v>245</v>
      </c>
      <c r="B163" s="10" t="s">
        <v>85</v>
      </c>
      <c r="C163" s="10" t="s">
        <v>13</v>
      </c>
      <c r="D163" s="10" t="s">
        <v>34</v>
      </c>
      <c r="E163" s="10" t="s">
        <v>35</v>
      </c>
      <c r="F163" s="10" t="s">
        <v>36</v>
      </c>
      <c r="G163" s="67">
        <v>12</v>
      </c>
      <c r="H163" s="10" t="s">
        <v>37</v>
      </c>
      <c r="I163" s="57">
        <v>1</v>
      </c>
      <c r="J163" s="57">
        <f>$AE$3</f>
        <v>0.04</v>
      </c>
      <c r="K163" s="57">
        <v>0</v>
      </c>
      <c r="L163" s="58">
        <v>0</v>
      </c>
      <c r="M163" s="27">
        <v>0</v>
      </c>
      <c r="N163" s="90">
        <f t="shared" si="34"/>
        <v>1.1111111111111112E-2</v>
      </c>
      <c r="O163" s="91">
        <f t="shared" si="35"/>
        <v>0</v>
      </c>
      <c r="P163" s="23">
        <v>0</v>
      </c>
      <c r="Q163" s="11">
        <v>0</v>
      </c>
      <c r="R163" s="11">
        <v>0</v>
      </c>
      <c r="S163" s="12">
        <v>0</v>
      </c>
      <c r="T163" s="27">
        <v>0</v>
      </c>
      <c r="U163" s="23">
        <v>4</v>
      </c>
      <c r="V163" s="11">
        <v>4</v>
      </c>
      <c r="W163" s="11">
        <v>0</v>
      </c>
      <c r="X163" s="12">
        <v>0</v>
      </c>
      <c r="Y163" s="30">
        <v>0</v>
      </c>
      <c r="Z163" s="63">
        <f t="shared" si="36"/>
        <v>0.16</v>
      </c>
      <c r="AA163" s="34">
        <f t="shared" si="37"/>
        <v>0</v>
      </c>
      <c r="AB163" s="12">
        <f t="shared" si="38"/>
        <v>0.16</v>
      </c>
      <c r="AC163" s="75">
        <f t="shared" si="39"/>
        <v>0.16</v>
      </c>
    </row>
    <row r="164" spans="1:29" outlineLevel="1" x14ac:dyDescent="0.2">
      <c r="A164" s="120" t="s">
        <v>593</v>
      </c>
      <c r="B164" s="10"/>
      <c r="C164" s="10"/>
      <c r="D164" s="10"/>
      <c r="E164" s="10"/>
      <c r="F164" s="10"/>
      <c r="G164" s="67"/>
      <c r="H164" s="10"/>
      <c r="I164" s="57"/>
      <c r="J164" s="57"/>
      <c r="K164" s="57"/>
      <c r="L164" s="58"/>
      <c r="M164" s="27"/>
      <c r="N164" s="90"/>
      <c r="O164" s="91"/>
      <c r="P164" s="23"/>
      <c r="Q164" s="11"/>
      <c r="R164" s="11"/>
      <c r="S164" s="12"/>
      <c r="T164" s="27"/>
      <c r="U164" s="23"/>
      <c r="V164" s="11"/>
      <c r="W164" s="11"/>
      <c r="X164" s="12"/>
      <c r="Y164" s="30"/>
      <c r="Z164" s="63"/>
      <c r="AA164" s="34"/>
      <c r="AB164" s="12"/>
      <c r="AC164" s="75">
        <f>SUBTOTAL(9,AC124:AC163)</f>
        <v>538.86619999999994</v>
      </c>
    </row>
    <row r="165" spans="1:29" outlineLevel="2" x14ac:dyDescent="0.2">
      <c r="A165" s="9" t="s">
        <v>298</v>
      </c>
      <c r="B165" s="10" t="s">
        <v>80</v>
      </c>
      <c r="C165" s="10" t="s">
        <v>61</v>
      </c>
      <c r="D165" s="10" t="s">
        <v>299</v>
      </c>
      <c r="E165" s="10" t="s">
        <v>300</v>
      </c>
      <c r="F165" s="10" t="s">
        <v>301</v>
      </c>
      <c r="G165" s="67">
        <v>6</v>
      </c>
      <c r="H165" s="10" t="s">
        <v>84</v>
      </c>
      <c r="I165" s="57">
        <v>1</v>
      </c>
      <c r="J165" s="57">
        <v>15.75</v>
      </c>
      <c r="K165" s="57">
        <v>0</v>
      </c>
      <c r="L165" s="58">
        <v>2.25</v>
      </c>
      <c r="M165" s="27">
        <v>0</v>
      </c>
      <c r="N165" s="90">
        <f t="shared" ref="N165:N186" si="40">J165*10/3/G165</f>
        <v>8.75</v>
      </c>
      <c r="O165" s="91">
        <f t="shared" ref="O165:O186" si="41">L165*10/3/G165</f>
        <v>1.25</v>
      </c>
      <c r="P165" s="23">
        <v>0</v>
      </c>
      <c r="Q165" s="11">
        <v>0</v>
      </c>
      <c r="R165" s="11">
        <v>0</v>
      </c>
      <c r="S165" s="12">
        <v>0</v>
      </c>
      <c r="T165" s="27">
        <v>0</v>
      </c>
      <c r="U165" s="23">
        <v>50</v>
      </c>
      <c r="V165" s="11">
        <v>0.75</v>
      </c>
      <c r="W165" s="11">
        <v>0</v>
      </c>
      <c r="X165" s="12">
        <v>2.5</v>
      </c>
      <c r="Y165" s="30">
        <v>0</v>
      </c>
      <c r="Z165" s="63">
        <f t="shared" ref="Z165:Z186" si="42">J165*(Q165+V165)+L165*(S165+X165)</f>
        <v>17.4375</v>
      </c>
      <c r="AA165" s="34">
        <f t="shared" ref="AA165:AA186" si="43">J165*Q165+L165*S165</f>
        <v>0</v>
      </c>
      <c r="AB165" s="12">
        <f t="shared" ref="AB165:AB186" si="44">J165*V165+L165*X165</f>
        <v>17.4375</v>
      </c>
      <c r="AC165" s="75">
        <f t="shared" ref="AC165:AC186" si="45">Z165</f>
        <v>17.4375</v>
      </c>
    </row>
    <row r="166" spans="1:29" outlineLevel="2" x14ac:dyDescent="0.2">
      <c r="A166" s="9" t="s">
        <v>298</v>
      </c>
      <c r="B166" s="10" t="s">
        <v>85</v>
      </c>
      <c r="C166" s="10" t="s">
        <v>61</v>
      </c>
      <c r="D166" s="10" t="s">
        <v>299</v>
      </c>
      <c r="E166" s="10" t="s">
        <v>300</v>
      </c>
      <c r="F166" s="10" t="s">
        <v>301</v>
      </c>
      <c r="G166" s="67">
        <v>6</v>
      </c>
      <c r="H166" s="10" t="s">
        <v>84</v>
      </c>
      <c r="I166" s="57">
        <v>1</v>
      </c>
      <c r="J166" s="57">
        <v>15.75</v>
      </c>
      <c r="K166" s="57">
        <v>0</v>
      </c>
      <c r="L166" s="58">
        <v>2.25</v>
      </c>
      <c r="M166" s="27">
        <v>0</v>
      </c>
      <c r="N166" s="90">
        <f t="shared" si="40"/>
        <v>8.75</v>
      </c>
      <c r="O166" s="91">
        <f t="shared" si="41"/>
        <v>1.25</v>
      </c>
      <c r="P166" s="23">
        <v>0</v>
      </c>
      <c r="Q166" s="11">
        <v>0</v>
      </c>
      <c r="R166" s="11">
        <v>0</v>
      </c>
      <c r="S166" s="12">
        <v>0</v>
      </c>
      <c r="T166" s="27">
        <v>0</v>
      </c>
      <c r="U166" s="23">
        <v>50</v>
      </c>
      <c r="V166" s="11">
        <v>0.75</v>
      </c>
      <c r="W166" s="11">
        <v>0</v>
      </c>
      <c r="X166" s="12">
        <v>2.5</v>
      </c>
      <c r="Y166" s="30">
        <v>0</v>
      </c>
      <c r="Z166" s="63">
        <f t="shared" si="42"/>
        <v>17.4375</v>
      </c>
      <c r="AA166" s="34">
        <f t="shared" si="43"/>
        <v>0</v>
      </c>
      <c r="AB166" s="12">
        <f t="shared" si="44"/>
        <v>17.4375</v>
      </c>
      <c r="AC166" s="75">
        <f t="shared" si="45"/>
        <v>17.4375</v>
      </c>
    </row>
    <row r="167" spans="1:29" outlineLevel="2" x14ac:dyDescent="0.2">
      <c r="A167" s="9" t="s">
        <v>298</v>
      </c>
      <c r="B167" s="10" t="s">
        <v>8</v>
      </c>
      <c r="C167" s="10" t="s">
        <v>61</v>
      </c>
      <c r="D167" s="10" t="s">
        <v>299</v>
      </c>
      <c r="E167" s="10" t="s">
        <v>300</v>
      </c>
      <c r="F167" s="10" t="s">
        <v>301</v>
      </c>
      <c r="G167" s="67">
        <v>6</v>
      </c>
      <c r="H167" s="10" t="s">
        <v>84</v>
      </c>
      <c r="I167" s="57">
        <v>1</v>
      </c>
      <c r="J167" s="57">
        <v>15.75</v>
      </c>
      <c r="K167" s="57">
        <v>0</v>
      </c>
      <c r="L167" s="58">
        <v>2.25</v>
      </c>
      <c r="M167" s="27">
        <v>0</v>
      </c>
      <c r="N167" s="90">
        <f t="shared" si="40"/>
        <v>8.75</v>
      </c>
      <c r="O167" s="91">
        <f t="shared" si="41"/>
        <v>1.25</v>
      </c>
      <c r="P167" s="23">
        <v>0</v>
      </c>
      <c r="Q167" s="11">
        <v>0</v>
      </c>
      <c r="R167" s="11">
        <v>0</v>
      </c>
      <c r="S167" s="12">
        <v>0</v>
      </c>
      <c r="T167" s="27">
        <v>0</v>
      </c>
      <c r="U167" s="23">
        <v>100</v>
      </c>
      <c r="V167" s="11">
        <v>1.5</v>
      </c>
      <c r="W167" s="11">
        <v>0</v>
      </c>
      <c r="X167" s="12">
        <v>5</v>
      </c>
      <c r="Y167" s="30">
        <v>0</v>
      </c>
      <c r="Z167" s="63">
        <f t="shared" si="42"/>
        <v>34.875</v>
      </c>
      <c r="AA167" s="34">
        <f t="shared" si="43"/>
        <v>0</v>
      </c>
      <c r="AB167" s="12">
        <f t="shared" si="44"/>
        <v>34.875</v>
      </c>
      <c r="AC167" s="75">
        <f t="shared" si="45"/>
        <v>34.875</v>
      </c>
    </row>
    <row r="168" spans="1:29" outlineLevel="2" x14ac:dyDescent="0.2">
      <c r="A168" s="9" t="s">
        <v>298</v>
      </c>
      <c r="B168" s="10" t="s">
        <v>8</v>
      </c>
      <c r="C168" s="10" t="s">
        <v>27</v>
      </c>
      <c r="D168" s="10" t="s">
        <v>302</v>
      </c>
      <c r="E168" s="10" t="s">
        <v>303</v>
      </c>
      <c r="F168" s="10" t="s">
        <v>304</v>
      </c>
      <c r="G168" s="67">
        <v>6</v>
      </c>
      <c r="H168" s="10" t="s">
        <v>18</v>
      </c>
      <c r="I168" s="57">
        <v>1</v>
      </c>
      <c r="J168" s="57">
        <v>15.75</v>
      </c>
      <c r="K168" s="57">
        <v>0</v>
      </c>
      <c r="L168" s="58">
        <v>2.25</v>
      </c>
      <c r="M168" s="27">
        <v>0</v>
      </c>
      <c r="N168" s="90">
        <f t="shared" si="40"/>
        <v>8.75</v>
      </c>
      <c r="O168" s="91">
        <f t="shared" si="41"/>
        <v>1.25</v>
      </c>
      <c r="P168" s="23">
        <v>140</v>
      </c>
      <c r="Q168" s="11">
        <v>2</v>
      </c>
      <c r="R168" s="11">
        <v>0</v>
      </c>
      <c r="S168" s="12">
        <v>7</v>
      </c>
      <c r="T168" s="27">
        <v>0</v>
      </c>
      <c r="U168" s="23">
        <v>0</v>
      </c>
      <c r="V168" s="11">
        <v>0</v>
      </c>
      <c r="W168" s="11">
        <v>0</v>
      </c>
      <c r="X168" s="12">
        <v>0</v>
      </c>
      <c r="Y168" s="30">
        <v>0</v>
      </c>
      <c r="Z168" s="63">
        <f t="shared" si="42"/>
        <v>47.25</v>
      </c>
      <c r="AA168" s="34">
        <f t="shared" si="43"/>
        <v>47.25</v>
      </c>
      <c r="AB168" s="12">
        <f t="shared" si="44"/>
        <v>0</v>
      </c>
      <c r="AC168" s="75">
        <f t="shared" si="45"/>
        <v>47.25</v>
      </c>
    </row>
    <row r="169" spans="1:29" outlineLevel="2" x14ac:dyDescent="0.2">
      <c r="A169" s="9" t="s">
        <v>298</v>
      </c>
      <c r="B169" s="10" t="s">
        <v>8</v>
      </c>
      <c r="C169" s="10" t="s">
        <v>43</v>
      </c>
      <c r="D169" s="10" t="s">
        <v>305</v>
      </c>
      <c r="E169" s="10" t="s">
        <v>306</v>
      </c>
      <c r="F169" s="10" t="s">
        <v>307</v>
      </c>
      <c r="G169" s="67">
        <v>6</v>
      </c>
      <c r="H169" s="10" t="s">
        <v>18</v>
      </c>
      <c r="I169" s="57">
        <v>1</v>
      </c>
      <c r="J169" s="57">
        <v>15.75</v>
      </c>
      <c r="K169" s="57">
        <v>0</v>
      </c>
      <c r="L169" s="58">
        <v>2.25</v>
      </c>
      <c r="M169" s="27">
        <v>0</v>
      </c>
      <c r="N169" s="90">
        <f t="shared" si="40"/>
        <v>8.75</v>
      </c>
      <c r="O169" s="91">
        <f t="shared" si="41"/>
        <v>1.25</v>
      </c>
      <c r="P169" s="23">
        <v>0</v>
      </c>
      <c r="Q169" s="11">
        <v>0</v>
      </c>
      <c r="R169" s="11">
        <v>0</v>
      </c>
      <c r="S169" s="12">
        <v>0</v>
      </c>
      <c r="T169" s="27">
        <v>0</v>
      </c>
      <c r="U169" s="23">
        <v>140</v>
      </c>
      <c r="V169" s="11">
        <v>2</v>
      </c>
      <c r="W169" s="11">
        <v>0</v>
      </c>
      <c r="X169" s="12">
        <v>7</v>
      </c>
      <c r="Y169" s="30">
        <v>0</v>
      </c>
      <c r="Z169" s="63">
        <f t="shared" si="42"/>
        <v>47.25</v>
      </c>
      <c r="AA169" s="34">
        <f t="shared" si="43"/>
        <v>0</v>
      </c>
      <c r="AB169" s="12">
        <f t="shared" si="44"/>
        <v>47.25</v>
      </c>
      <c r="AC169" s="75">
        <f t="shared" si="45"/>
        <v>47.25</v>
      </c>
    </row>
    <row r="170" spans="1:29" outlineLevel="2" x14ac:dyDescent="0.2">
      <c r="A170" s="9" t="s">
        <v>298</v>
      </c>
      <c r="B170" s="10" t="s">
        <v>8</v>
      </c>
      <c r="C170" s="10" t="s">
        <v>61</v>
      </c>
      <c r="D170" s="10" t="s">
        <v>308</v>
      </c>
      <c r="E170" s="10" t="s">
        <v>96</v>
      </c>
      <c r="F170" s="10" t="s">
        <v>97</v>
      </c>
      <c r="G170" s="67">
        <v>6</v>
      </c>
      <c r="H170" s="10" t="s">
        <v>18</v>
      </c>
      <c r="I170" s="57">
        <v>1</v>
      </c>
      <c r="J170" s="57">
        <v>13.5</v>
      </c>
      <c r="K170" s="57">
        <v>0</v>
      </c>
      <c r="L170" s="58">
        <v>4.5</v>
      </c>
      <c r="M170" s="27">
        <v>0</v>
      </c>
      <c r="N170" s="90">
        <f t="shared" si="40"/>
        <v>7.5</v>
      </c>
      <c r="O170" s="91">
        <f t="shared" si="41"/>
        <v>2.5</v>
      </c>
      <c r="P170" s="23">
        <v>0</v>
      </c>
      <c r="Q170" s="11">
        <v>0</v>
      </c>
      <c r="R170" s="11">
        <v>0</v>
      </c>
      <c r="S170" s="12">
        <v>0</v>
      </c>
      <c r="T170" s="27">
        <v>0</v>
      </c>
      <c r="U170" s="23">
        <v>120</v>
      </c>
      <c r="V170" s="11">
        <v>2</v>
      </c>
      <c r="W170" s="11">
        <v>0</v>
      </c>
      <c r="X170" s="12">
        <v>6</v>
      </c>
      <c r="Y170" s="30">
        <v>0</v>
      </c>
      <c r="Z170" s="63">
        <f t="shared" si="42"/>
        <v>54</v>
      </c>
      <c r="AA170" s="34">
        <f t="shared" si="43"/>
        <v>0</v>
      </c>
      <c r="AB170" s="12">
        <f t="shared" si="44"/>
        <v>54</v>
      </c>
      <c r="AC170" s="75">
        <f t="shared" si="45"/>
        <v>54</v>
      </c>
    </row>
    <row r="171" spans="1:29" outlineLevel="2" x14ac:dyDescent="0.2">
      <c r="A171" s="9" t="s">
        <v>298</v>
      </c>
      <c r="B171" s="10" t="s">
        <v>8</v>
      </c>
      <c r="C171" s="10" t="s">
        <v>43</v>
      </c>
      <c r="D171" s="10" t="s">
        <v>309</v>
      </c>
      <c r="E171" s="10" t="s">
        <v>310</v>
      </c>
      <c r="F171" s="10" t="s">
        <v>311</v>
      </c>
      <c r="G171" s="67">
        <v>6</v>
      </c>
      <c r="H171" s="10" t="s">
        <v>18</v>
      </c>
      <c r="I171" s="57">
        <f>1/3</f>
        <v>0.33333333333333331</v>
      </c>
      <c r="J171" s="57">
        <f>9*I171</f>
        <v>3</v>
      </c>
      <c r="K171" s="57">
        <v>0</v>
      </c>
      <c r="L171" s="58">
        <f>9*I171</f>
        <v>3</v>
      </c>
      <c r="M171" s="27">
        <v>0</v>
      </c>
      <c r="N171" s="90">
        <f t="shared" si="40"/>
        <v>1.6666666666666667</v>
      </c>
      <c r="O171" s="91">
        <f t="shared" si="41"/>
        <v>1.6666666666666667</v>
      </c>
      <c r="P171" s="23">
        <v>0</v>
      </c>
      <c r="Q171" s="11">
        <v>0</v>
      </c>
      <c r="R171" s="11">
        <v>0</v>
      </c>
      <c r="S171" s="12">
        <v>0</v>
      </c>
      <c r="T171" s="27">
        <v>0</v>
      </c>
      <c r="U171" s="23">
        <v>140</v>
      </c>
      <c r="V171" s="11">
        <v>2</v>
      </c>
      <c r="W171" s="11">
        <v>0</v>
      </c>
      <c r="X171" s="12">
        <v>7</v>
      </c>
      <c r="Y171" s="30">
        <v>0</v>
      </c>
      <c r="Z171" s="63">
        <f t="shared" si="42"/>
        <v>27</v>
      </c>
      <c r="AA171" s="34">
        <f t="shared" si="43"/>
        <v>0</v>
      </c>
      <c r="AB171" s="12">
        <f t="shared" si="44"/>
        <v>27</v>
      </c>
      <c r="AC171" s="75">
        <f t="shared" si="45"/>
        <v>27</v>
      </c>
    </row>
    <row r="172" spans="1:29" outlineLevel="2" x14ac:dyDescent="0.2">
      <c r="A172" s="9" t="s">
        <v>298</v>
      </c>
      <c r="B172" s="10" t="s">
        <v>8</v>
      </c>
      <c r="C172" s="10" t="s">
        <v>13</v>
      </c>
      <c r="D172" s="10" t="s">
        <v>9</v>
      </c>
      <c r="E172" s="10" t="s">
        <v>10</v>
      </c>
      <c r="F172" s="10" t="s">
        <v>11</v>
      </c>
      <c r="G172" s="67">
        <v>24</v>
      </c>
      <c r="H172" s="10" t="s">
        <v>12</v>
      </c>
      <c r="I172" s="57">
        <v>1</v>
      </c>
      <c r="J172" s="57">
        <f>$AE$2</f>
        <v>0.5</v>
      </c>
      <c r="K172" s="57">
        <v>0</v>
      </c>
      <c r="L172" s="58">
        <v>0</v>
      </c>
      <c r="M172" s="27">
        <v>0</v>
      </c>
      <c r="N172" s="90">
        <f t="shared" si="40"/>
        <v>6.9444444444444448E-2</v>
      </c>
      <c r="O172" s="91">
        <f t="shared" si="41"/>
        <v>0</v>
      </c>
      <c r="P172" s="23">
        <v>0</v>
      </c>
      <c r="Q172" s="11">
        <f>P172</f>
        <v>0</v>
      </c>
      <c r="R172" s="11">
        <v>0</v>
      </c>
      <c r="S172" s="12">
        <v>0</v>
      </c>
      <c r="T172" s="27">
        <v>0</v>
      </c>
      <c r="U172" s="23">
        <v>8</v>
      </c>
      <c r="V172" s="11">
        <f>U172</f>
        <v>8</v>
      </c>
      <c r="W172" s="11">
        <v>0</v>
      </c>
      <c r="X172" s="12">
        <v>0</v>
      </c>
      <c r="Y172" s="30">
        <v>0</v>
      </c>
      <c r="Z172" s="63">
        <f t="shared" si="42"/>
        <v>4</v>
      </c>
      <c r="AA172" s="34">
        <f t="shared" si="43"/>
        <v>0</v>
      </c>
      <c r="AB172" s="12">
        <f t="shared" si="44"/>
        <v>4</v>
      </c>
      <c r="AC172" s="75">
        <f t="shared" si="45"/>
        <v>4</v>
      </c>
    </row>
    <row r="173" spans="1:29" outlineLevel="2" x14ac:dyDescent="0.2">
      <c r="A173" s="9" t="s">
        <v>298</v>
      </c>
      <c r="B173" s="10" t="s">
        <v>14</v>
      </c>
      <c r="C173" s="10" t="s">
        <v>23</v>
      </c>
      <c r="D173" s="10" t="s">
        <v>89</v>
      </c>
      <c r="E173" s="10" t="s">
        <v>90</v>
      </c>
      <c r="F173" s="10" t="s">
        <v>91</v>
      </c>
      <c r="G173" s="67">
        <v>6</v>
      </c>
      <c r="H173" s="10" t="s">
        <v>18</v>
      </c>
      <c r="I173" s="57">
        <v>0.2</v>
      </c>
      <c r="J173" s="57">
        <f>9*I173</f>
        <v>1.8</v>
      </c>
      <c r="K173" s="57">
        <v>0</v>
      </c>
      <c r="L173" s="58">
        <f>9*I173</f>
        <v>1.8</v>
      </c>
      <c r="M173" s="27">
        <v>0</v>
      </c>
      <c r="N173" s="90">
        <f t="shared" si="40"/>
        <v>1</v>
      </c>
      <c r="O173" s="91">
        <f t="shared" si="41"/>
        <v>1</v>
      </c>
      <c r="P173" s="23">
        <v>120</v>
      </c>
      <c r="Q173" s="11">
        <v>2</v>
      </c>
      <c r="R173" s="11">
        <v>0</v>
      </c>
      <c r="S173" s="12">
        <v>6</v>
      </c>
      <c r="T173" s="27">
        <v>0</v>
      </c>
      <c r="U173" s="23">
        <v>0</v>
      </c>
      <c r="V173" s="11">
        <v>0</v>
      </c>
      <c r="W173" s="11">
        <v>0</v>
      </c>
      <c r="X173" s="12">
        <v>0</v>
      </c>
      <c r="Y173" s="30">
        <v>0</v>
      </c>
      <c r="Z173" s="63">
        <f t="shared" si="42"/>
        <v>14.4</v>
      </c>
      <c r="AA173" s="34">
        <f t="shared" si="43"/>
        <v>14.4</v>
      </c>
      <c r="AB173" s="12">
        <f t="shared" si="44"/>
        <v>0</v>
      </c>
      <c r="AC173" s="75">
        <f t="shared" si="45"/>
        <v>14.4</v>
      </c>
    </row>
    <row r="174" spans="1:29" outlineLevel="2" x14ac:dyDescent="0.2">
      <c r="A174" s="9" t="s">
        <v>298</v>
      </c>
      <c r="B174" s="10" t="s">
        <v>14</v>
      </c>
      <c r="C174" s="10" t="s">
        <v>23</v>
      </c>
      <c r="D174" s="10" t="s">
        <v>312</v>
      </c>
      <c r="E174" s="10" t="s">
        <v>313</v>
      </c>
      <c r="F174" s="10" t="s">
        <v>314</v>
      </c>
      <c r="G174" s="67">
        <v>6</v>
      </c>
      <c r="H174" s="10" t="s">
        <v>18</v>
      </c>
      <c r="I174" s="57">
        <v>0.8</v>
      </c>
      <c r="J174" s="57">
        <f>15.75*I174</f>
        <v>12.600000000000001</v>
      </c>
      <c r="K174" s="57">
        <v>0</v>
      </c>
      <c r="L174" s="58">
        <f>2.25*I174</f>
        <v>1.8</v>
      </c>
      <c r="M174" s="27">
        <v>0</v>
      </c>
      <c r="N174" s="90">
        <f t="shared" si="40"/>
        <v>7.0000000000000009</v>
      </c>
      <c r="O174" s="91">
        <f t="shared" si="41"/>
        <v>1</v>
      </c>
      <c r="P174" s="23">
        <v>135</v>
      </c>
      <c r="Q174" s="11">
        <v>2</v>
      </c>
      <c r="R174" s="11">
        <v>0</v>
      </c>
      <c r="S174" s="12">
        <v>9</v>
      </c>
      <c r="T174" s="27">
        <v>0</v>
      </c>
      <c r="U174" s="23">
        <v>0</v>
      </c>
      <c r="V174" s="11">
        <v>0</v>
      </c>
      <c r="W174" s="11">
        <v>0</v>
      </c>
      <c r="X174" s="12">
        <v>0</v>
      </c>
      <c r="Y174" s="30">
        <v>0</v>
      </c>
      <c r="Z174" s="63">
        <f t="shared" si="42"/>
        <v>41.400000000000006</v>
      </c>
      <c r="AA174" s="34">
        <f t="shared" si="43"/>
        <v>41.400000000000006</v>
      </c>
      <c r="AB174" s="12">
        <f t="shared" si="44"/>
        <v>0</v>
      </c>
      <c r="AC174" s="75">
        <f t="shared" si="45"/>
        <v>41.400000000000006</v>
      </c>
    </row>
    <row r="175" spans="1:29" outlineLevel="2" x14ac:dyDescent="0.2">
      <c r="A175" s="9" t="s">
        <v>298</v>
      </c>
      <c r="B175" s="10" t="s">
        <v>14</v>
      </c>
      <c r="C175" s="10" t="s">
        <v>61</v>
      </c>
      <c r="D175" s="10" t="s">
        <v>315</v>
      </c>
      <c r="E175" s="10" t="s">
        <v>316</v>
      </c>
      <c r="F175" s="10" t="s">
        <v>317</v>
      </c>
      <c r="G175" s="67">
        <v>6</v>
      </c>
      <c r="H175" s="10" t="s">
        <v>18</v>
      </c>
      <c r="I175" s="57">
        <v>0.2</v>
      </c>
      <c r="J175" s="57">
        <f>9*I175</f>
        <v>1.8</v>
      </c>
      <c r="K175" s="57">
        <v>0</v>
      </c>
      <c r="L175" s="58">
        <f>9*I175</f>
        <v>1.8</v>
      </c>
      <c r="M175" s="27">
        <v>0</v>
      </c>
      <c r="N175" s="90">
        <f t="shared" si="40"/>
        <v>1</v>
      </c>
      <c r="O175" s="91">
        <f t="shared" si="41"/>
        <v>1</v>
      </c>
      <c r="P175" s="23">
        <v>0</v>
      </c>
      <c r="Q175" s="11">
        <v>0</v>
      </c>
      <c r="R175" s="11">
        <v>0</v>
      </c>
      <c r="S175" s="12">
        <v>0</v>
      </c>
      <c r="T175" s="27">
        <v>0</v>
      </c>
      <c r="U175" s="23">
        <v>100</v>
      </c>
      <c r="V175" s="11">
        <v>2</v>
      </c>
      <c r="W175" s="11">
        <v>0</v>
      </c>
      <c r="X175" s="12">
        <v>5</v>
      </c>
      <c r="Y175" s="30">
        <v>0</v>
      </c>
      <c r="Z175" s="63">
        <f t="shared" si="42"/>
        <v>12.6</v>
      </c>
      <c r="AA175" s="34">
        <f t="shared" si="43"/>
        <v>0</v>
      </c>
      <c r="AB175" s="12">
        <f t="shared" si="44"/>
        <v>12.6</v>
      </c>
      <c r="AC175" s="75">
        <f t="shared" si="45"/>
        <v>12.6</v>
      </c>
    </row>
    <row r="176" spans="1:29" outlineLevel="2" x14ac:dyDescent="0.2">
      <c r="A176" s="9" t="s">
        <v>298</v>
      </c>
      <c r="B176" s="10" t="s">
        <v>14</v>
      </c>
      <c r="C176" s="10" t="s">
        <v>27</v>
      </c>
      <c r="D176" s="10" t="s">
        <v>318</v>
      </c>
      <c r="E176" s="10" t="s">
        <v>319</v>
      </c>
      <c r="F176" s="10" t="s">
        <v>320</v>
      </c>
      <c r="G176" s="67">
        <v>6</v>
      </c>
      <c r="H176" s="10" t="s">
        <v>18</v>
      </c>
      <c r="I176" s="57">
        <f>1/3</f>
        <v>0.33333333333333331</v>
      </c>
      <c r="J176" s="57">
        <f>9*I176</f>
        <v>3</v>
      </c>
      <c r="K176" s="57">
        <v>0</v>
      </c>
      <c r="L176" s="58">
        <f>9*I176</f>
        <v>3</v>
      </c>
      <c r="M176" s="27">
        <v>0</v>
      </c>
      <c r="N176" s="90">
        <f t="shared" si="40"/>
        <v>1.6666666666666667</v>
      </c>
      <c r="O176" s="91">
        <f t="shared" si="41"/>
        <v>1.6666666666666667</v>
      </c>
      <c r="P176" s="23">
        <v>100</v>
      </c>
      <c r="Q176" s="11">
        <v>2</v>
      </c>
      <c r="R176" s="11">
        <v>0</v>
      </c>
      <c r="S176" s="12">
        <v>5</v>
      </c>
      <c r="T176" s="27">
        <v>0</v>
      </c>
      <c r="U176" s="23">
        <v>0</v>
      </c>
      <c r="V176" s="11">
        <v>0</v>
      </c>
      <c r="W176" s="11">
        <v>0</v>
      </c>
      <c r="X176" s="12">
        <v>0</v>
      </c>
      <c r="Y176" s="30">
        <v>0</v>
      </c>
      <c r="Z176" s="63">
        <f t="shared" si="42"/>
        <v>21</v>
      </c>
      <c r="AA176" s="34">
        <f t="shared" si="43"/>
        <v>21</v>
      </c>
      <c r="AB176" s="12">
        <f t="shared" si="44"/>
        <v>0</v>
      </c>
      <c r="AC176" s="75">
        <f t="shared" si="45"/>
        <v>21</v>
      </c>
    </row>
    <row r="177" spans="1:29" outlineLevel="2" x14ac:dyDescent="0.2">
      <c r="A177" s="9" t="s">
        <v>298</v>
      </c>
      <c r="B177" s="10" t="s">
        <v>14</v>
      </c>
      <c r="C177" s="10" t="s">
        <v>43</v>
      </c>
      <c r="D177" s="10" t="s">
        <v>321</v>
      </c>
      <c r="E177" s="10" t="s">
        <v>322</v>
      </c>
      <c r="F177" s="10" t="s">
        <v>323</v>
      </c>
      <c r="G177" s="67">
        <v>6</v>
      </c>
      <c r="H177" s="10" t="s">
        <v>18</v>
      </c>
      <c r="I177" s="57">
        <v>1</v>
      </c>
      <c r="J177" s="57">
        <v>13.5</v>
      </c>
      <c r="K177" s="57">
        <v>0</v>
      </c>
      <c r="L177" s="58">
        <v>4.5</v>
      </c>
      <c r="M177" s="27">
        <v>0</v>
      </c>
      <c r="N177" s="90">
        <f t="shared" si="40"/>
        <v>7.5</v>
      </c>
      <c r="O177" s="91">
        <f t="shared" si="41"/>
        <v>2.5</v>
      </c>
      <c r="P177" s="23">
        <v>0</v>
      </c>
      <c r="Q177" s="11">
        <v>0</v>
      </c>
      <c r="R177" s="11">
        <v>0</v>
      </c>
      <c r="S177" s="12">
        <v>0</v>
      </c>
      <c r="T177" s="27">
        <v>0</v>
      </c>
      <c r="U177" s="23">
        <v>120</v>
      </c>
      <c r="V177" s="11">
        <v>2</v>
      </c>
      <c r="W177" s="11">
        <v>0</v>
      </c>
      <c r="X177" s="12">
        <v>6</v>
      </c>
      <c r="Y177" s="30">
        <v>0</v>
      </c>
      <c r="Z177" s="63">
        <f t="shared" si="42"/>
        <v>54</v>
      </c>
      <c r="AA177" s="34">
        <f t="shared" si="43"/>
        <v>0</v>
      </c>
      <c r="AB177" s="12">
        <f t="shared" si="44"/>
        <v>54</v>
      </c>
      <c r="AC177" s="75">
        <f t="shared" si="45"/>
        <v>54</v>
      </c>
    </row>
    <row r="178" spans="1:29" outlineLevel="2" x14ac:dyDescent="0.2">
      <c r="A178" s="9" t="s">
        <v>298</v>
      </c>
      <c r="B178" s="10" t="s">
        <v>14</v>
      </c>
      <c r="C178" s="10" t="s">
        <v>43</v>
      </c>
      <c r="D178" s="10" t="s">
        <v>92</v>
      </c>
      <c r="E178" s="10" t="s">
        <v>93</v>
      </c>
      <c r="F178" s="10" t="s">
        <v>94</v>
      </c>
      <c r="G178" s="67">
        <v>6</v>
      </c>
      <c r="H178" s="10" t="s">
        <v>18</v>
      </c>
      <c r="I178" s="57">
        <v>0.2</v>
      </c>
      <c r="J178" s="57">
        <v>1.8</v>
      </c>
      <c r="K178" s="57">
        <v>0</v>
      </c>
      <c r="L178" s="58">
        <v>1.8</v>
      </c>
      <c r="M178" s="27">
        <v>0</v>
      </c>
      <c r="N178" s="90">
        <f t="shared" si="40"/>
        <v>1</v>
      </c>
      <c r="O178" s="91">
        <f t="shared" si="41"/>
        <v>1</v>
      </c>
      <c r="P178" s="23">
        <v>0</v>
      </c>
      <c r="Q178" s="11">
        <v>0</v>
      </c>
      <c r="R178" s="11">
        <v>0</v>
      </c>
      <c r="S178" s="12">
        <v>0</v>
      </c>
      <c r="T178" s="27">
        <v>0</v>
      </c>
      <c r="U178" s="23">
        <v>120</v>
      </c>
      <c r="V178" s="11">
        <v>2</v>
      </c>
      <c r="W178" s="11">
        <v>0</v>
      </c>
      <c r="X178" s="12">
        <v>6</v>
      </c>
      <c r="Y178" s="30">
        <v>0</v>
      </c>
      <c r="Z178" s="63">
        <f t="shared" si="42"/>
        <v>14.4</v>
      </c>
      <c r="AA178" s="34">
        <f t="shared" si="43"/>
        <v>0</v>
      </c>
      <c r="AB178" s="12">
        <f t="shared" si="44"/>
        <v>14.4</v>
      </c>
      <c r="AC178" s="75">
        <f t="shared" si="45"/>
        <v>14.4</v>
      </c>
    </row>
    <row r="179" spans="1:29" outlineLevel="2" x14ac:dyDescent="0.2">
      <c r="A179" s="9" t="s">
        <v>298</v>
      </c>
      <c r="B179" s="10" t="s">
        <v>14</v>
      </c>
      <c r="C179" s="10" t="s">
        <v>13</v>
      </c>
      <c r="D179" s="10" t="s">
        <v>28</v>
      </c>
      <c r="E179" s="10" t="s">
        <v>10</v>
      </c>
      <c r="F179" s="10" t="s">
        <v>11</v>
      </c>
      <c r="G179" s="67">
        <v>24</v>
      </c>
      <c r="H179" s="10" t="s">
        <v>12</v>
      </c>
      <c r="I179" s="57">
        <v>1</v>
      </c>
      <c r="J179" s="57">
        <f>$AE$2</f>
        <v>0.5</v>
      </c>
      <c r="K179" s="57">
        <v>0</v>
      </c>
      <c r="L179" s="58">
        <v>0</v>
      </c>
      <c r="M179" s="27">
        <v>0</v>
      </c>
      <c r="N179" s="90">
        <f t="shared" si="40"/>
        <v>6.9444444444444448E-2</v>
      </c>
      <c r="O179" s="91">
        <f t="shared" si="41"/>
        <v>0</v>
      </c>
      <c r="P179" s="23">
        <v>1</v>
      </c>
      <c r="Q179" s="11">
        <f>P179</f>
        <v>1</v>
      </c>
      <c r="R179" s="11">
        <v>0</v>
      </c>
      <c r="S179" s="12">
        <v>0</v>
      </c>
      <c r="T179" s="27">
        <v>0</v>
      </c>
      <c r="U179" s="23">
        <v>6</v>
      </c>
      <c r="V179" s="11">
        <f>U179</f>
        <v>6</v>
      </c>
      <c r="W179" s="11">
        <v>0</v>
      </c>
      <c r="X179" s="12">
        <v>0</v>
      </c>
      <c r="Y179" s="30">
        <v>0</v>
      </c>
      <c r="Z179" s="63">
        <f t="shared" si="42"/>
        <v>3.5</v>
      </c>
      <c r="AA179" s="34">
        <f t="shared" si="43"/>
        <v>0.5</v>
      </c>
      <c r="AB179" s="12">
        <f t="shared" si="44"/>
        <v>3</v>
      </c>
      <c r="AC179" s="75">
        <f t="shared" si="45"/>
        <v>3.5</v>
      </c>
    </row>
    <row r="180" spans="1:29" outlineLevel="2" x14ac:dyDescent="0.2">
      <c r="A180" s="9" t="s">
        <v>298</v>
      </c>
      <c r="B180" s="10" t="s">
        <v>14</v>
      </c>
      <c r="C180" s="10" t="s">
        <v>103</v>
      </c>
      <c r="D180" s="10" t="s">
        <v>324</v>
      </c>
      <c r="E180" s="10" t="s">
        <v>325</v>
      </c>
      <c r="F180" s="10" t="s">
        <v>326</v>
      </c>
      <c r="G180" s="67">
        <v>6</v>
      </c>
      <c r="H180" s="10" t="s">
        <v>102</v>
      </c>
      <c r="I180" s="57">
        <v>1</v>
      </c>
      <c r="J180" s="57">
        <f>(9+$AE$5)*I180</f>
        <v>13.5</v>
      </c>
      <c r="K180" s="57">
        <v>0</v>
      </c>
      <c r="L180" s="58">
        <v>4.5</v>
      </c>
      <c r="M180" s="27">
        <v>0</v>
      </c>
      <c r="N180" s="90">
        <f t="shared" si="40"/>
        <v>7.5</v>
      </c>
      <c r="O180" s="91">
        <f t="shared" si="41"/>
        <v>2.5</v>
      </c>
      <c r="P180" s="23">
        <v>24</v>
      </c>
      <c r="Q180" s="11">
        <v>0.5</v>
      </c>
      <c r="R180" s="11">
        <v>0</v>
      </c>
      <c r="S180" s="12">
        <v>1.5</v>
      </c>
      <c r="T180" s="27">
        <v>0</v>
      </c>
      <c r="U180" s="23">
        <v>0</v>
      </c>
      <c r="V180" s="11">
        <v>0</v>
      </c>
      <c r="W180" s="11">
        <v>0</v>
      </c>
      <c r="X180" s="12">
        <v>0</v>
      </c>
      <c r="Y180" s="30">
        <v>0</v>
      </c>
      <c r="Z180" s="63">
        <f t="shared" si="42"/>
        <v>13.5</v>
      </c>
      <c r="AA180" s="34">
        <f t="shared" si="43"/>
        <v>13.5</v>
      </c>
      <c r="AB180" s="12">
        <f t="shared" si="44"/>
        <v>0</v>
      </c>
      <c r="AC180" s="75">
        <f t="shared" si="45"/>
        <v>13.5</v>
      </c>
    </row>
    <row r="181" spans="1:29" outlineLevel="2" x14ac:dyDescent="0.2">
      <c r="A181" s="9" t="s">
        <v>298</v>
      </c>
      <c r="B181" s="10" t="s">
        <v>8</v>
      </c>
      <c r="C181" s="10" t="s">
        <v>103</v>
      </c>
      <c r="D181" s="10" t="s">
        <v>324</v>
      </c>
      <c r="E181" s="10" t="s">
        <v>325</v>
      </c>
      <c r="F181" s="10" t="s">
        <v>326</v>
      </c>
      <c r="G181" s="67">
        <v>6</v>
      </c>
      <c r="H181" s="10" t="s">
        <v>102</v>
      </c>
      <c r="I181" s="57">
        <v>1</v>
      </c>
      <c r="J181" s="57">
        <f>(9+$AE$5)*I181</f>
        <v>13.5</v>
      </c>
      <c r="K181" s="57">
        <v>0</v>
      </c>
      <c r="L181" s="58">
        <v>4.5</v>
      </c>
      <c r="M181" s="27">
        <v>0</v>
      </c>
      <c r="N181" s="90">
        <f t="shared" si="40"/>
        <v>7.5</v>
      </c>
      <c r="O181" s="91">
        <f t="shared" si="41"/>
        <v>2.5</v>
      </c>
      <c r="P181" s="23">
        <v>24</v>
      </c>
      <c r="Q181" s="11">
        <v>0.5</v>
      </c>
      <c r="R181" s="11">
        <v>0</v>
      </c>
      <c r="S181" s="12">
        <v>1.5</v>
      </c>
      <c r="T181" s="27">
        <v>0</v>
      </c>
      <c r="U181" s="23">
        <v>0</v>
      </c>
      <c r="V181" s="11">
        <v>0</v>
      </c>
      <c r="W181" s="11">
        <v>0</v>
      </c>
      <c r="X181" s="12">
        <v>0</v>
      </c>
      <c r="Y181" s="30">
        <v>0</v>
      </c>
      <c r="Z181" s="63">
        <f t="shared" si="42"/>
        <v>13.5</v>
      </c>
      <c r="AA181" s="34">
        <f t="shared" si="43"/>
        <v>13.5</v>
      </c>
      <c r="AB181" s="12">
        <f t="shared" si="44"/>
        <v>0</v>
      </c>
      <c r="AC181" s="75">
        <f t="shared" si="45"/>
        <v>13.5</v>
      </c>
    </row>
    <row r="182" spans="1:29" outlineLevel="2" x14ac:dyDescent="0.2">
      <c r="A182" s="9" t="s">
        <v>298</v>
      </c>
      <c r="B182" s="10" t="s">
        <v>29</v>
      </c>
      <c r="C182" s="10" t="s">
        <v>13</v>
      </c>
      <c r="D182" s="10" t="s">
        <v>30</v>
      </c>
      <c r="E182" s="10" t="s">
        <v>31</v>
      </c>
      <c r="F182" s="10" t="s">
        <v>32</v>
      </c>
      <c r="G182" s="67">
        <v>6</v>
      </c>
      <c r="H182" s="10" t="s">
        <v>33</v>
      </c>
      <c r="I182" s="57">
        <v>0.125</v>
      </c>
      <c r="J182" s="57">
        <v>0</v>
      </c>
      <c r="K182" s="57"/>
      <c r="L182" s="58">
        <v>2</v>
      </c>
      <c r="M182" s="27"/>
      <c r="N182" s="90">
        <f t="shared" si="40"/>
        <v>0</v>
      </c>
      <c r="O182" s="91">
        <f t="shared" si="41"/>
        <v>1.1111111111111112</v>
      </c>
      <c r="P182" s="23">
        <v>0</v>
      </c>
      <c r="Q182" s="11">
        <v>0</v>
      </c>
      <c r="R182" s="11">
        <v>0</v>
      </c>
      <c r="S182" s="12">
        <v>0</v>
      </c>
      <c r="T182" s="27"/>
      <c r="U182" s="23">
        <v>30</v>
      </c>
      <c r="V182" s="11">
        <v>0</v>
      </c>
      <c r="W182" s="11"/>
      <c r="X182" s="12">
        <v>1</v>
      </c>
      <c r="Y182" s="30">
        <v>0</v>
      </c>
      <c r="Z182" s="63">
        <f t="shared" si="42"/>
        <v>2</v>
      </c>
      <c r="AA182" s="34">
        <f t="shared" si="43"/>
        <v>0</v>
      </c>
      <c r="AB182" s="12">
        <f t="shared" si="44"/>
        <v>2</v>
      </c>
      <c r="AC182" s="75">
        <f t="shared" si="45"/>
        <v>2</v>
      </c>
    </row>
    <row r="183" spans="1:29" outlineLevel="2" x14ac:dyDescent="0.2">
      <c r="A183" s="9" t="s">
        <v>298</v>
      </c>
      <c r="B183" s="10" t="s">
        <v>75</v>
      </c>
      <c r="C183" s="10" t="s">
        <v>48</v>
      </c>
      <c r="D183" s="10" t="s">
        <v>327</v>
      </c>
      <c r="E183" s="10" t="s">
        <v>328</v>
      </c>
      <c r="F183" s="10" t="s">
        <v>329</v>
      </c>
      <c r="G183" s="67">
        <v>5</v>
      </c>
      <c r="H183" s="10" t="s">
        <v>160</v>
      </c>
      <c r="I183" s="57">
        <v>1</v>
      </c>
      <c r="J183" s="57">
        <v>9</v>
      </c>
      <c r="K183" s="57">
        <v>0</v>
      </c>
      <c r="L183" s="58">
        <v>4.5</v>
      </c>
      <c r="M183" s="27">
        <v>0</v>
      </c>
      <c r="N183" s="90">
        <f t="shared" si="40"/>
        <v>6</v>
      </c>
      <c r="O183" s="91">
        <f t="shared" si="41"/>
        <v>3</v>
      </c>
      <c r="P183" s="23">
        <v>25</v>
      </c>
      <c r="Q183" s="11">
        <v>1</v>
      </c>
      <c r="R183" s="11">
        <v>0</v>
      </c>
      <c r="S183" s="12">
        <v>2</v>
      </c>
      <c r="T183" s="27">
        <v>0</v>
      </c>
      <c r="U183" s="23">
        <v>0</v>
      </c>
      <c r="V183" s="11">
        <v>0</v>
      </c>
      <c r="W183" s="11">
        <v>0</v>
      </c>
      <c r="X183" s="12">
        <v>0</v>
      </c>
      <c r="Y183" s="30">
        <v>0</v>
      </c>
      <c r="Z183" s="63">
        <f t="shared" si="42"/>
        <v>18</v>
      </c>
      <c r="AA183" s="34">
        <f t="shared" si="43"/>
        <v>18</v>
      </c>
      <c r="AB183" s="12">
        <f t="shared" si="44"/>
        <v>0</v>
      </c>
      <c r="AC183" s="75">
        <f t="shared" si="45"/>
        <v>18</v>
      </c>
    </row>
    <row r="184" spans="1:29" outlineLevel="2" x14ac:dyDescent="0.2">
      <c r="A184" s="9" t="s">
        <v>298</v>
      </c>
      <c r="B184" s="10" t="s">
        <v>75</v>
      </c>
      <c r="C184" s="10" t="s">
        <v>23</v>
      </c>
      <c r="D184" s="10" t="s">
        <v>167</v>
      </c>
      <c r="E184" s="10" t="s">
        <v>168</v>
      </c>
      <c r="F184" s="10" t="s">
        <v>169</v>
      </c>
      <c r="G184" s="67">
        <v>15</v>
      </c>
      <c r="H184" s="10" t="s">
        <v>12</v>
      </c>
      <c r="I184" s="57">
        <v>1</v>
      </c>
      <c r="J184" s="57">
        <f>$AE$2</f>
        <v>0.5</v>
      </c>
      <c r="K184" s="57">
        <v>0</v>
      </c>
      <c r="L184" s="58">
        <v>0</v>
      </c>
      <c r="M184" s="27">
        <v>0</v>
      </c>
      <c r="N184" s="90">
        <f t="shared" si="40"/>
        <v>0.11111111111111112</v>
      </c>
      <c r="O184" s="91">
        <f t="shared" si="41"/>
        <v>0</v>
      </c>
      <c r="P184" s="23">
        <v>3</v>
      </c>
      <c r="Q184" s="11">
        <f>P184</f>
        <v>3</v>
      </c>
      <c r="R184" s="11">
        <v>0</v>
      </c>
      <c r="S184" s="12">
        <v>0</v>
      </c>
      <c r="T184" s="27">
        <v>0</v>
      </c>
      <c r="U184" s="23">
        <v>0</v>
      </c>
      <c r="V184" s="11">
        <f>U184</f>
        <v>0</v>
      </c>
      <c r="W184" s="11">
        <v>0</v>
      </c>
      <c r="X184" s="12">
        <v>0</v>
      </c>
      <c r="Y184" s="30">
        <v>0</v>
      </c>
      <c r="Z184" s="63">
        <f t="shared" si="42"/>
        <v>1.5</v>
      </c>
      <c r="AA184" s="34">
        <f t="shared" si="43"/>
        <v>1.5</v>
      </c>
      <c r="AB184" s="12">
        <f t="shared" si="44"/>
        <v>0</v>
      </c>
      <c r="AC184" s="75">
        <f t="shared" si="45"/>
        <v>1.5</v>
      </c>
    </row>
    <row r="185" spans="1:29" outlineLevel="2" x14ac:dyDescent="0.2">
      <c r="A185" s="9" t="s">
        <v>298</v>
      </c>
      <c r="B185" s="10" t="s">
        <v>75</v>
      </c>
      <c r="C185" s="10" t="s">
        <v>48</v>
      </c>
      <c r="D185" s="10" t="s">
        <v>292</v>
      </c>
      <c r="E185" s="10" t="s">
        <v>293</v>
      </c>
      <c r="F185" s="10" t="s">
        <v>294</v>
      </c>
      <c r="G185" s="67">
        <v>5</v>
      </c>
      <c r="H185" s="10" t="s">
        <v>33</v>
      </c>
      <c r="I185" s="57">
        <v>1</v>
      </c>
      <c r="J185" s="57">
        <v>9</v>
      </c>
      <c r="K185" s="57">
        <v>0</v>
      </c>
      <c r="L185" s="58">
        <v>4.5</v>
      </c>
      <c r="M185" s="27">
        <v>0</v>
      </c>
      <c r="N185" s="90">
        <f t="shared" si="40"/>
        <v>6</v>
      </c>
      <c r="O185" s="91">
        <f t="shared" si="41"/>
        <v>3</v>
      </c>
      <c r="P185" s="23">
        <v>12</v>
      </c>
      <c r="Q185" s="11">
        <v>1</v>
      </c>
      <c r="R185" s="11">
        <v>0</v>
      </c>
      <c r="S185" s="12">
        <v>1</v>
      </c>
      <c r="T185" s="27">
        <v>0</v>
      </c>
      <c r="U185" s="23">
        <v>0</v>
      </c>
      <c r="V185" s="11">
        <v>0</v>
      </c>
      <c r="W185" s="11">
        <v>0</v>
      </c>
      <c r="X185" s="12">
        <v>0</v>
      </c>
      <c r="Y185" s="30">
        <v>0</v>
      </c>
      <c r="Z185" s="63">
        <f t="shared" si="42"/>
        <v>13.5</v>
      </c>
      <c r="AA185" s="34">
        <f t="shared" si="43"/>
        <v>13.5</v>
      </c>
      <c r="AB185" s="12">
        <f t="shared" si="44"/>
        <v>0</v>
      </c>
      <c r="AC185" s="75">
        <f t="shared" si="45"/>
        <v>13.5</v>
      </c>
    </row>
    <row r="186" spans="1:29" outlineLevel="2" x14ac:dyDescent="0.2">
      <c r="A186" s="9" t="s">
        <v>298</v>
      </c>
      <c r="B186" s="10" t="s">
        <v>8</v>
      </c>
      <c r="C186" s="10" t="s">
        <v>13</v>
      </c>
      <c r="D186" s="10" t="s">
        <v>34</v>
      </c>
      <c r="E186" s="10" t="s">
        <v>35</v>
      </c>
      <c r="F186" s="10" t="s">
        <v>36</v>
      </c>
      <c r="G186" s="67">
        <v>12</v>
      </c>
      <c r="H186" s="10" t="s">
        <v>37</v>
      </c>
      <c r="I186" s="57">
        <v>1</v>
      </c>
      <c r="J186" s="57">
        <f>$AE$3</f>
        <v>0.04</v>
      </c>
      <c r="K186" s="57">
        <v>0</v>
      </c>
      <c r="L186" s="58">
        <v>0</v>
      </c>
      <c r="M186" s="27">
        <v>0</v>
      </c>
      <c r="N186" s="90">
        <f t="shared" si="40"/>
        <v>1.1111111111111112E-2</v>
      </c>
      <c r="O186" s="91">
        <f t="shared" si="41"/>
        <v>0</v>
      </c>
      <c r="P186" s="23">
        <v>0</v>
      </c>
      <c r="Q186" s="11">
        <v>0</v>
      </c>
      <c r="R186" s="11">
        <v>0</v>
      </c>
      <c r="S186" s="12">
        <v>0</v>
      </c>
      <c r="T186" s="27">
        <v>0</v>
      </c>
      <c r="U186" s="23">
        <v>4</v>
      </c>
      <c r="V186" s="11">
        <v>4</v>
      </c>
      <c r="W186" s="11">
        <v>0</v>
      </c>
      <c r="X186" s="12">
        <v>0</v>
      </c>
      <c r="Y186" s="30">
        <v>0</v>
      </c>
      <c r="Z186" s="63">
        <f t="shared" si="42"/>
        <v>0.16</v>
      </c>
      <c r="AA186" s="34">
        <f t="shared" si="43"/>
        <v>0</v>
      </c>
      <c r="AB186" s="12">
        <f t="shared" si="44"/>
        <v>0.16</v>
      </c>
      <c r="AC186" s="75">
        <f t="shared" si="45"/>
        <v>0.16</v>
      </c>
    </row>
    <row r="187" spans="1:29" outlineLevel="1" x14ac:dyDescent="0.2">
      <c r="A187" s="120" t="s">
        <v>594</v>
      </c>
      <c r="B187" s="10"/>
      <c r="C187" s="10"/>
      <c r="D187" s="10"/>
      <c r="E187" s="10"/>
      <c r="F187" s="10"/>
      <c r="G187" s="67"/>
      <c r="H187" s="10"/>
      <c r="I187" s="57"/>
      <c r="J187" s="57"/>
      <c r="K187" s="57"/>
      <c r="L187" s="58"/>
      <c r="M187" s="27"/>
      <c r="N187" s="90"/>
      <c r="O187" s="91"/>
      <c r="P187" s="23"/>
      <c r="Q187" s="11"/>
      <c r="R187" s="11"/>
      <c r="S187" s="12"/>
      <c r="T187" s="27"/>
      <c r="U187" s="23"/>
      <c r="V187" s="11"/>
      <c r="W187" s="11"/>
      <c r="X187" s="12"/>
      <c r="Y187" s="30"/>
      <c r="Z187" s="63"/>
      <c r="AA187" s="34"/>
      <c r="AB187" s="12"/>
      <c r="AC187" s="75">
        <f>SUBTOTAL(9,AC165:AC186)</f>
        <v>472.71</v>
      </c>
    </row>
    <row r="188" spans="1:29" outlineLevel="2" x14ac:dyDescent="0.2">
      <c r="A188" s="9" t="s">
        <v>330</v>
      </c>
      <c r="B188" s="10" t="s">
        <v>14</v>
      </c>
      <c r="C188" s="10" t="s">
        <v>48</v>
      </c>
      <c r="D188" s="10" t="s">
        <v>246</v>
      </c>
      <c r="E188" s="10" t="s">
        <v>247</v>
      </c>
      <c r="F188" s="10" t="s">
        <v>248</v>
      </c>
      <c r="G188" s="67">
        <v>6</v>
      </c>
      <c r="H188" s="10" t="s">
        <v>249</v>
      </c>
      <c r="I188" s="57">
        <v>0.28920000000000001</v>
      </c>
      <c r="J188" s="57">
        <f>I188*13.5</f>
        <v>3.9042000000000003</v>
      </c>
      <c r="K188" s="57">
        <v>0</v>
      </c>
      <c r="L188" s="58">
        <f>I188*4.5</f>
        <v>1.3014000000000001</v>
      </c>
      <c r="M188" s="27">
        <v>0</v>
      </c>
      <c r="N188" s="90">
        <f t="shared" ref="N188:N195" si="46">J188*10/3/G188</f>
        <v>2.169</v>
      </c>
      <c r="O188" s="91">
        <f t="shared" ref="O188:O195" si="47">L188*10/3/G188</f>
        <v>0.72299999999999998</v>
      </c>
      <c r="P188" s="23">
        <v>100</v>
      </c>
      <c r="Q188" s="11">
        <v>1.92</v>
      </c>
      <c r="R188" s="11">
        <v>0</v>
      </c>
      <c r="S188" s="12">
        <v>5</v>
      </c>
      <c r="T188" s="27">
        <v>0</v>
      </c>
      <c r="U188" s="23">
        <v>20</v>
      </c>
      <c r="V188" s="11">
        <v>0.33</v>
      </c>
      <c r="W188" s="11">
        <v>0</v>
      </c>
      <c r="X188" s="12">
        <v>1</v>
      </c>
      <c r="Y188" s="30">
        <v>0</v>
      </c>
      <c r="Z188" s="63">
        <f t="shared" ref="Z188:Z195" si="48">J188*(Q188+V188)+L188*(S188+X188)</f>
        <v>16.592850000000002</v>
      </c>
      <c r="AA188" s="34">
        <f t="shared" ref="AA188:AA195" si="49">J188*Q188+L188*S188</f>
        <v>14.003064000000002</v>
      </c>
      <c r="AB188" s="12">
        <f t="shared" ref="AB188:AB195" si="50">J188*V188+L188*X188</f>
        <v>2.5897860000000001</v>
      </c>
      <c r="AC188" s="75">
        <f t="shared" ref="AC188:AC195" si="51">Z188</f>
        <v>16.592850000000002</v>
      </c>
    </row>
    <row r="189" spans="1:29" outlineLevel="2" x14ac:dyDescent="0.2">
      <c r="A189" s="9" t="s">
        <v>330</v>
      </c>
      <c r="B189" s="10" t="s">
        <v>80</v>
      </c>
      <c r="C189" s="10" t="s">
        <v>48</v>
      </c>
      <c r="D189" s="10" t="s">
        <v>246</v>
      </c>
      <c r="E189" s="10" t="s">
        <v>247</v>
      </c>
      <c r="F189" s="10" t="s">
        <v>248</v>
      </c>
      <c r="G189" s="67">
        <v>6</v>
      </c>
      <c r="H189" s="10" t="s">
        <v>249</v>
      </c>
      <c r="I189" s="57">
        <v>0.28920000000000001</v>
      </c>
      <c r="J189" s="57">
        <f>I189*13.5</f>
        <v>3.9042000000000003</v>
      </c>
      <c r="K189" s="57">
        <v>0</v>
      </c>
      <c r="L189" s="58">
        <f>I189*4.5</f>
        <v>1.3014000000000001</v>
      </c>
      <c r="M189" s="27">
        <v>0</v>
      </c>
      <c r="N189" s="90">
        <f t="shared" si="46"/>
        <v>2.169</v>
      </c>
      <c r="O189" s="91">
        <f t="shared" si="47"/>
        <v>0.72299999999999998</v>
      </c>
      <c r="P189" s="23">
        <v>40</v>
      </c>
      <c r="Q189" s="11">
        <v>0.77</v>
      </c>
      <c r="R189" s="11">
        <v>0</v>
      </c>
      <c r="S189" s="12">
        <v>2</v>
      </c>
      <c r="T189" s="27">
        <v>0</v>
      </c>
      <c r="U189" s="23">
        <v>10</v>
      </c>
      <c r="V189" s="11">
        <v>0.17</v>
      </c>
      <c r="W189" s="11">
        <v>0</v>
      </c>
      <c r="X189" s="12">
        <v>0.5</v>
      </c>
      <c r="Y189" s="30">
        <v>0</v>
      </c>
      <c r="Z189" s="63">
        <f t="shared" si="48"/>
        <v>6.9234480000000005</v>
      </c>
      <c r="AA189" s="34">
        <f t="shared" si="49"/>
        <v>5.6090340000000012</v>
      </c>
      <c r="AB189" s="12">
        <f t="shared" si="50"/>
        <v>1.3144140000000002</v>
      </c>
      <c r="AC189" s="75">
        <f t="shared" si="51"/>
        <v>6.9234480000000005</v>
      </c>
    </row>
    <row r="190" spans="1:29" outlineLevel="2" x14ac:dyDescent="0.2">
      <c r="A190" s="9" t="s">
        <v>330</v>
      </c>
      <c r="B190" s="10" t="s">
        <v>85</v>
      </c>
      <c r="C190" s="10" t="s">
        <v>48</v>
      </c>
      <c r="D190" s="10" t="s">
        <v>246</v>
      </c>
      <c r="E190" s="10" t="s">
        <v>247</v>
      </c>
      <c r="F190" s="10" t="s">
        <v>248</v>
      </c>
      <c r="G190" s="67">
        <v>6</v>
      </c>
      <c r="H190" s="10" t="s">
        <v>249</v>
      </c>
      <c r="I190" s="57">
        <v>0.28920000000000001</v>
      </c>
      <c r="J190" s="57">
        <f>I190*13.5</f>
        <v>3.9042000000000003</v>
      </c>
      <c r="K190" s="57">
        <v>0</v>
      </c>
      <c r="L190" s="58">
        <f>I190*4.5</f>
        <v>1.3014000000000001</v>
      </c>
      <c r="M190" s="27">
        <v>0</v>
      </c>
      <c r="N190" s="90">
        <f t="shared" si="46"/>
        <v>2.169</v>
      </c>
      <c r="O190" s="91">
        <f t="shared" si="47"/>
        <v>0.72299999999999998</v>
      </c>
      <c r="P190" s="23">
        <v>40</v>
      </c>
      <c r="Q190" s="11">
        <v>0.77</v>
      </c>
      <c r="R190" s="11">
        <v>0</v>
      </c>
      <c r="S190" s="12">
        <v>2</v>
      </c>
      <c r="T190" s="27">
        <v>0</v>
      </c>
      <c r="U190" s="23">
        <v>10</v>
      </c>
      <c r="V190" s="11">
        <v>0.17</v>
      </c>
      <c r="W190" s="11">
        <v>0</v>
      </c>
      <c r="X190" s="12">
        <v>0.5</v>
      </c>
      <c r="Y190" s="30">
        <v>0</v>
      </c>
      <c r="Z190" s="63">
        <f t="shared" si="48"/>
        <v>6.9234480000000005</v>
      </c>
      <c r="AA190" s="34">
        <f t="shared" si="49"/>
        <v>5.6090340000000012</v>
      </c>
      <c r="AB190" s="12">
        <f t="shared" si="50"/>
        <v>1.3144140000000002</v>
      </c>
      <c r="AC190" s="75">
        <f t="shared" si="51"/>
        <v>6.9234480000000005</v>
      </c>
    </row>
    <row r="191" spans="1:29" outlineLevel="2" x14ac:dyDescent="0.2">
      <c r="A191" s="9" t="s">
        <v>330</v>
      </c>
      <c r="B191" s="10" t="s">
        <v>8</v>
      </c>
      <c r="C191" s="10" t="s">
        <v>48</v>
      </c>
      <c r="D191" s="10" t="s">
        <v>246</v>
      </c>
      <c r="E191" s="10" t="s">
        <v>247</v>
      </c>
      <c r="F191" s="10" t="s">
        <v>248</v>
      </c>
      <c r="G191" s="67">
        <v>6</v>
      </c>
      <c r="H191" s="10" t="s">
        <v>249</v>
      </c>
      <c r="I191" s="57">
        <v>0.28920000000000001</v>
      </c>
      <c r="J191" s="57">
        <f>I191*13.5</f>
        <v>3.9042000000000003</v>
      </c>
      <c r="K191" s="57">
        <v>0</v>
      </c>
      <c r="L191" s="58">
        <f>I191*4.5</f>
        <v>1.3014000000000001</v>
      </c>
      <c r="M191" s="27">
        <v>0</v>
      </c>
      <c r="N191" s="90">
        <f t="shared" si="46"/>
        <v>2.169</v>
      </c>
      <c r="O191" s="91">
        <f t="shared" si="47"/>
        <v>0.72299999999999998</v>
      </c>
      <c r="P191" s="23">
        <v>80</v>
      </c>
      <c r="Q191" s="11">
        <v>1.54</v>
      </c>
      <c r="R191" s="11">
        <v>0</v>
      </c>
      <c r="S191" s="12">
        <v>4</v>
      </c>
      <c r="T191" s="27">
        <v>0</v>
      </c>
      <c r="U191" s="23">
        <v>20</v>
      </c>
      <c r="V191" s="11">
        <v>0.33</v>
      </c>
      <c r="W191" s="11">
        <v>0</v>
      </c>
      <c r="X191" s="12">
        <v>1</v>
      </c>
      <c r="Y191" s="30">
        <v>0</v>
      </c>
      <c r="Z191" s="63">
        <f t="shared" si="48"/>
        <v>13.807854000000003</v>
      </c>
      <c r="AA191" s="34">
        <f t="shared" si="49"/>
        <v>11.218068000000002</v>
      </c>
      <c r="AB191" s="12">
        <f t="shared" si="50"/>
        <v>2.5897860000000001</v>
      </c>
      <c r="AC191" s="75">
        <f t="shared" si="51"/>
        <v>13.807854000000003</v>
      </c>
    </row>
    <row r="192" spans="1:29" outlineLevel="2" x14ac:dyDescent="0.2">
      <c r="A192" s="9" t="s">
        <v>330</v>
      </c>
      <c r="B192" s="10" t="s">
        <v>14</v>
      </c>
      <c r="C192" s="10" t="s">
        <v>48</v>
      </c>
      <c r="D192" s="10" t="s">
        <v>331</v>
      </c>
      <c r="E192" s="10" t="s">
        <v>332</v>
      </c>
      <c r="F192" s="10" t="s">
        <v>333</v>
      </c>
      <c r="G192" s="67">
        <v>6</v>
      </c>
      <c r="H192" s="10" t="s">
        <v>47</v>
      </c>
      <c r="I192" s="57">
        <v>1</v>
      </c>
      <c r="J192" s="57">
        <v>9</v>
      </c>
      <c r="K192" s="57">
        <v>0</v>
      </c>
      <c r="L192" s="58">
        <v>9</v>
      </c>
      <c r="M192" s="27">
        <v>0</v>
      </c>
      <c r="N192" s="90">
        <f t="shared" si="46"/>
        <v>5</v>
      </c>
      <c r="O192" s="91">
        <f t="shared" si="47"/>
        <v>5</v>
      </c>
      <c r="P192" s="23">
        <v>100</v>
      </c>
      <c r="Q192" s="11">
        <v>2</v>
      </c>
      <c r="R192" s="11">
        <v>0</v>
      </c>
      <c r="S192" s="12">
        <v>5</v>
      </c>
      <c r="T192" s="27">
        <v>0</v>
      </c>
      <c r="U192" s="23">
        <v>40</v>
      </c>
      <c r="V192" s="11">
        <v>1</v>
      </c>
      <c r="W192" s="11">
        <v>0</v>
      </c>
      <c r="X192" s="12">
        <v>2</v>
      </c>
      <c r="Y192" s="30">
        <v>0</v>
      </c>
      <c r="Z192" s="63">
        <f t="shared" si="48"/>
        <v>90</v>
      </c>
      <c r="AA192" s="34">
        <f t="shared" si="49"/>
        <v>63</v>
      </c>
      <c r="AB192" s="12">
        <f t="shared" si="50"/>
        <v>27</v>
      </c>
      <c r="AC192" s="75">
        <f t="shared" si="51"/>
        <v>90</v>
      </c>
    </row>
    <row r="193" spans="1:29" outlineLevel="2" x14ac:dyDescent="0.2">
      <c r="A193" s="9" t="s">
        <v>330</v>
      </c>
      <c r="B193" s="10" t="s">
        <v>80</v>
      </c>
      <c r="C193" s="10" t="s">
        <v>48</v>
      </c>
      <c r="D193" s="10" t="s">
        <v>331</v>
      </c>
      <c r="E193" s="10" t="s">
        <v>332</v>
      </c>
      <c r="F193" s="10" t="s">
        <v>333</v>
      </c>
      <c r="G193" s="67">
        <v>6</v>
      </c>
      <c r="H193" s="10" t="s">
        <v>47</v>
      </c>
      <c r="I193" s="57">
        <v>1</v>
      </c>
      <c r="J193" s="57">
        <v>9</v>
      </c>
      <c r="K193" s="57">
        <v>0</v>
      </c>
      <c r="L193" s="58">
        <v>9</v>
      </c>
      <c r="M193" s="27">
        <v>0</v>
      </c>
      <c r="N193" s="90">
        <f t="shared" si="46"/>
        <v>5</v>
      </c>
      <c r="O193" s="91">
        <f t="shared" si="47"/>
        <v>5</v>
      </c>
      <c r="P193" s="23">
        <v>20</v>
      </c>
      <c r="Q193" s="11">
        <v>1</v>
      </c>
      <c r="R193" s="11">
        <v>0</v>
      </c>
      <c r="S193" s="12">
        <v>1</v>
      </c>
      <c r="T193" s="27">
        <v>0</v>
      </c>
      <c r="U193" s="23">
        <v>20</v>
      </c>
      <c r="V193" s="11">
        <v>0.25</v>
      </c>
      <c r="W193" s="11">
        <v>0</v>
      </c>
      <c r="X193" s="12">
        <v>1</v>
      </c>
      <c r="Y193" s="30">
        <v>0</v>
      </c>
      <c r="Z193" s="63">
        <f t="shared" si="48"/>
        <v>29.25</v>
      </c>
      <c r="AA193" s="34">
        <f t="shared" si="49"/>
        <v>18</v>
      </c>
      <c r="AB193" s="12">
        <f t="shared" si="50"/>
        <v>11.25</v>
      </c>
      <c r="AC193" s="75">
        <f t="shared" si="51"/>
        <v>29.25</v>
      </c>
    </row>
    <row r="194" spans="1:29" outlineLevel="2" x14ac:dyDescent="0.2">
      <c r="A194" s="9" t="s">
        <v>330</v>
      </c>
      <c r="B194" s="10" t="s">
        <v>85</v>
      </c>
      <c r="C194" s="10" t="s">
        <v>48</v>
      </c>
      <c r="D194" s="10" t="s">
        <v>331</v>
      </c>
      <c r="E194" s="10" t="s">
        <v>332</v>
      </c>
      <c r="F194" s="10" t="s">
        <v>333</v>
      </c>
      <c r="G194" s="67">
        <v>6</v>
      </c>
      <c r="H194" s="10" t="s">
        <v>47</v>
      </c>
      <c r="I194" s="57">
        <v>1</v>
      </c>
      <c r="J194" s="57">
        <v>9</v>
      </c>
      <c r="K194" s="57">
        <v>0</v>
      </c>
      <c r="L194" s="58">
        <v>9</v>
      </c>
      <c r="M194" s="27">
        <v>0</v>
      </c>
      <c r="N194" s="90">
        <f t="shared" si="46"/>
        <v>5</v>
      </c>
      <c r="O194" s="91">
        <f t="shared" si="47"/>
        <v>5</v>
      </c>
      <c r="P194" s="23">
        <v>20</v>
      </c>
      <c r="Q194" s="11">
        <v>1</v>
      </c>
      <c r="R194" s="11">
        <v>0</v>
      </c>
      <c r="S194" s="12">
        <v>1</v>
      </c>
      <c r="T194" s="27">
        <v>0</v>
      </c>
      <c r="U194" s="23">
        <v>20</v>
      </c>
      <c r="V194" s="11">
        <v>0.25</v>
      </c>
      <c r="W194" s="11">
        <v>0</v>
      </c>
      <c r="X194" s="12">
        <v>1</v>
      </c>
      <c r="Y194" s="30">
        <v>0</v>
      </c>
      <c r="Z194" s="63">
        <f t="shared" si="48"/>
        <v>29.25</v>
      </c>
      <c r="AA194" s="34">
        <f t="shared" si="49"/>
        <v>18</v>
      </c>
      <c r="AB194" s="12">
        <f t="shared" si="50"/>
        <v>11.25</v>
      </c>
      <c r="AC194" s="75">
        <f t="shared" si="51"/>
        <v>29.25</v>
      </c>
    </row>
    <row r="195" spans="1:29" outlineLevel="2" x14ac:dyDescent="0.2">
      <c r="A195" s="9" t="s">
        <v>330</v>
      </c>
      <c r="B195" s="10" t="s">
        <v>8</v>
      </c>
      <c r="C195" s="10" t="s">
        <v>48</v>
      </c>
      <c r="D195" s="10" t="s">
        <v>331</v>
      </c>
      <c r="E195" s="10" t="s">
        <v>332</v>
      </c>
      <c r="F195" s="10" t="s">
        <v>333</v>
      </c>
      <c r="G195" s="67">
        <v>6</v>
      </c>
      <c r="H195" s="10" t="s">
        <v>47</v>
      </c>
      <c r="I195" s="57">
        <v>1</v>
      </c>
      <c r="J195" s="57">
        <v>9</v>
      </c>
      <c r="K195" s="57">
        <v>0</v>
      </c>
      <c r="L195" s="58">
        <v>9</v>
      </c>
      <c r="M195" s="27">
        <v>0</v>
      </c>
      <c r="N195" s="90">
        <f t="shared" si="46"/>
        <v>5</v>
      </c>
      <c r="O195" s="91">
        <f t="shared" si="47"/>
        <v>5</v>
      </c>
      <c r="P195" s="23">
        <v>20</v>
      </c>
      <c r="Q195" s="11">
        <v>1</v>
      </c>
      <c r="R195" s="11">
        <v>0</v>
      </c>
      <c r="S195" s="12">
        <v>1</v>
      </c>
      <c r="T195" s="27">
        <v>0</v>
      </c>
      <c r="U195" s="23">
        <v>40</v>
      </c>
      <c r="V195" s="11">
        <v>0.5</v>
      </c>
      <c r="W195" s="11">
        <v>0</v>
      </c>
      <c r="X195" s="12">
        <v>2</v>
      </c>
      <c r="Y195" s="30">
        <v>0</v>
      </c>
      <c r="Z195" s="63">
        <f t="shared" si="48"/>
        <v>40.5</v>
      </c>
      <c r="AA195" s="34">
        <f t="shared" si="49"/>
        <v>18</v>
      </c>
      <c r="AB195" s="12">
        <f t="shared" si="50"/>
        <v>22.5</v>
      </c>
      <c r="AC195" s="75">
        <f t="shared" si="51"/>
        <v>40.5</v>
      </c>
    </row>
    <row r="196" spans="1:29" outlineLevel="1" x14ac:dyDescent="0.2">
      <c r="A196" s="120" t="s">
        <v>595</v>
      </c>
      <c r="B196" s="10"/>
      <c r="C196" s="10"/>
      <c r="D196" s="10"/>
      <c r="E196" s="10"/>
      <c r="F196" s="10"/>
      <c r="G196" s="67"/>
      <c r="H196" s="10"/>
      <c r="I196" s="57"/>
      <c r="J196" s="57"/>
      <c r="K196" s="57"/>
      <c r="L196" s="58"/>
      <c r="M196" s="27"/>
      <c r="N196" s="90"/>
      <c r="O196" s="91"/>
      <c r="P196" s="23"/>
      <c r="Q196" s="11"/>
      <c r="R196" s="11"/>
      <c r="S196" s="12"/>
      <c r="T196" s="27"/>
      <c r="U196" s="23"/>
      <c r="V196" s="11"/>
      <c r="W196" s="11"/>
      <c r="X196" s="12"/>
      <c r="Y196" s="30"/>
      <c r="Z196" s="63"/>
      <c r="AA196" s="34"/>
      <c r="AB196" s="12"/>
      <c r="AC196" s="75">
        <f>SUBTOTAL(9,AC188:AC195)</f>
        <v>233.24760000000001</v>
      </c>
    </row>
    <row r="197" spans="1:29" outlineLevel="2" x14ac:dyDescent="0.2">
      <c r="A197" s="9" t="s">
        <v>334</v>
      </c>
      <c r="B197" s="10" t="s">
        <v>14</v>
      </c>
      <c r="C197" s="10" t="s">
        <v>19</v>
      </c>
      <c r="D197" s="10" t="s">
        <v>335</v>
      </c>
      <c r="E197" s="10" t="s">
        <v>336</v>
      </c>
      <c r="F197" s="10" t="s">
        <v>337</v>
      </c>
      <c r="G197" s="67">
        <v>6</v>
      </c>
      <c r="H197" s="10" t="s">
        <v>47</v>
      </c>
      <c r="I197" s="57">
        <v>1</v>
      </c>
      <c r="J197" s="57">
        <v>9</v>
      </c>
      <c r="K197" s="57">
        <v>0</v>
      </c>
      <c r="L197" s="58">
        <v>9</v>
      </c>
      <c r="M197" s="27">
        <v>0</v>
      </c>
      <c r="N197" s="90">
        <f t="shared" ref="N197:N222" si="52">J197*10/3/G197</f>
        <v>5</v>
      </c>
      <c r="O197" s="91">
        <f t="shared" ref="O197:O222" si="53">L197*10/3/G197</f>
        <v>5</v>
      </c>
      <c r="P197" s="23">
        <v>30</v>
      </c>
      <c r="Q197" s="11">
        <v>0.33</v>
      </c>
      <c r="R197" s="11">
        <v>0</v>
      </c>
      <c r="S197" s="12">
        <v>1.5</v>
      </c>
      <c r="T197" s="27">
        <v>0</v>
      </c>
      <c r="U197" s="23">
        <v>60</v>
      </c>
      <c r="V197" s="11">
        <v>1</v>
      </c>
      <c r="W197" s="11">
        <v>0</v>
      </c>
      <c r="X197" s="12">
        <v>3</v>
      </c>
      <c r="Y197" s="30">
        <v>0</v>
      </c>
      <c r="Z197" s="63">
        <f t="shared" ref="Z197:Z222" si="54">J197*(Q197+V197)+L197*(S197+X197)</f>
        <v>52.47</v>
      </c>
      <c r="AA197" s="34">
        <f t="shared" ref="AA197:AA222" si="55">J197*Q197+L197*S197</f>
        <v>16.47</v>
      </c>
      <c r="AB197" s="12">
        <f t="shared" ref="AB197:AB222" si="56">J197*V197+L197*X197</f>
        <v>36</v>
      </c>
      <c r="AC197" s="75">
        <f t="shared" ref="AC197:AC222" si="57">Z197</f>
        <v>52.47</v>
      </c>
    </row>
    <row r="198" spans="1:29" outlineLevel="2" x14ac:dyDescent="0.2">
      <c r="A198" s="9" t="s">
        <v>334</v>
      </c>
      <c r="B198" s="10" t="s">
        <v>80</v>
      </c>
      <c r="C198" s="10" t="s">
        <v>19</v>
      </c>
      <c r="D198" s="10" t="s">
        <v>335</v>
      </c>
      <c r="E198" s="10" t="s">
        <v>336</v>
      </c>
      <c r="F198" s="10" t="s">
        <v>337</v>
      </c>
      <c r="G198" s="67">
        <v>6</v>
      </c>
      <c r="H198" s="10" t="s">
        <v>47</v>
      </c>
      <c r="I198" s="57">
        <v>1</v>
      </c>
      <c r="J198" s="57">
        <v>9</v>
      </c>
      <c r="K198" s="57">
        <v>0</v>
      </c>
      <c r="L198" s="58">
        <v>9</v>
      </c>
      <c r="M198" s="27">
        <v>0</v>
      </c>
      <c r="N198" s="90">
        <f t="shared" si="52"/>
        <v>5</v>
      </c>
      <c r="O198" s="91">
        <f t="shared" si="53"/>
        <v>5</v>
      </c>
      <c r="P198" s="23">
        <v>10</v>
      </c>
      <c r="Q198" s="11">
        <v>0.17</v>
      </c>
      <c r="R198" s="11">
        <v>0</v>
      </c>
      <c r="S198" s="12">
        <v>0.5</v>
      </c>
      <c r="T198" s="27">
        <v>0</v>
      </c>
      <c r="U198" s="23">
        <v>40</v>
      </c>
      <c r="V198" s="11">
        <v>1</v>
      </c>
      <c r="W198" s="11">
        <v>0</v>
      </c>
      <c r="X198" s="12">
        <v>2</v>
      </c>
      <c r="Y198" s="30">
        <v>0</v>
      </c>
      <c r="Z198" s="63">
        <f t="shared" si="54"/>
        <v>33.03</v>
      </c>
      <c r="AA198" s="34">
        <f t="shared" si="55"/>
        <v>6.03</v>
      </c>
      <c r="AB198" s="12">
        <f t="shared" si="56"/>
        <v>27</v>
      </c>
      <c r="AC198" s="75">
        <f t="shared" si="57"/>
        <v>33.03</v>
      </c>
    </row>
    <row r="199" spans="1:29" outlineLevel="2" x14ac:dyDescent="0.2">
      <c r="A199" s="9" t="s">
        <v>334</v>
      </c>
      <c r="B199" s="10" t="s">
        <v>85</v>
      </c>
      <c r="C199" s="10" t="s">
        <v>19</v>
      </c>
      <c r="D199" s="10" t="s">
        <v>335</v>
      </c>
      <c r="E199" s="10" t="s">
        <v>336</v>
      </c>
      <c r="F199" s="10" t="s">
        <v>337</v>
      </c>
      <c r="G199" s="67">
        <v>6</v>
      </c>
      <c r="H199" s="10" t="s">
        <v>47</v>
      </c>
      <c r="I199" s="57">
        <v>1</v>
      </c>
      <c r="J199" s="57">
        <v>9</v>
      </c>
      <c r="K199" s="57">
        <v>0</v>
      </c>
      <c r="L199" s="58">
        <v>9</v>
      </c>
      <c r="M199" s="27">
        <v>0</v>
      </c>
      <c r="N199" s="90">
        <f t="shared" si="52"/>
        <v>5</v>
      </c>
      <c r="O199" s="91">
        <f t="shared" si="53"/>
        <v>5</v>
      </c>
      <c r="P199" s="23">
        <v>10</v>
      </c>
      <c r="Q199" s="11">
        <v>0.17</v>
      </c>
      <c r="R199" s="11">
        <v>0</v>
      </c>
      <c r="S199" s="12">
        <v>0.5</v>
      </c>
      <c r="T199" s="27">
        <v>0</v>
      </c>
      <c r="U199" s="23">
        <v>40</v>
      </c>
      <c r="V199" s="11">
        <v>1</v>
      </c>
      <c r="W199" s="11">
        <v>0</v>
      </c>
      <c r="X199" s="12">
        <v>2</v>
      </c>
      <c r="Y199" s="30">
        <v>0</v>
      </c>
      <c r="Z199" s="63">
        <f t="shared" si="54"/>
        <v>33.03</v>
      </c>
      <c r="AA199" s="34">
        <f t="shared" si="55"/>
        <v>6.03</v>
      </c>
      <c r="AB199" s="12">
        <f t="shared" si="56"/>
        <v>27</v>
      </c>
      <c r="AC199" s="75">
        <f t="shared" si="57"/>
        <v>33.03</v>
      </c>
    </row>
    <row r="200" spans="1:29" outlineLevel="2" x14ac:dyDescent="0.2">
      <c r="A200" s="9" t="s">
        <v>334</v>
      </c>
      <c r="B200" s="10" t="s">
        <v>8</v>
      </c>
      <c r="C200" s="10" t="s">
        <v>19</v>
      </c>
      <c r="D200" s="10" t="s">
        <v>335</v>
      </c>
      <c r="E200" s="10" t="s">
        <v>336</v>
      </c>
      <c r="F200" s="10" t="s">
        <v>337</v>
      </c>
      <c r="G200" s="67">
        <v>6</v>
      </c>
      <c r="H200" s="10" t="s">
        <v>47</v>
      </c>
      <c r="I200" s="57">
        <v>1</v>
      </c>
      <c r="J200" s="57">
        <v>9</v>
      </c>
      <c r="K200" s="57">
        <v>0</v>
      </c>
      <c r="L200" s="58">
        <v>9</v>
      </c>
      <c r="M200" s="27">
        <v>0</v>
      </c>
      <c r="N200" s="90">
        <f t="shared" si="52"/>
        <v>5</v>
      </c>
      <c r="O200" s="91">
        <f t="shared" si="53"/>
        <v>5</v>
      </c>
      <c r="P200" s="23">
        <v>30</v>
      </c>
      <c r="Q200" s="11">
        <v>0.33</v>
      </c>
      <c r="R200" s="11">
        <v>0</v>
      </c>
      <c r="S200" s="12">
        <v>1.5</v>
      </c>
      <c r="T200" s="27">
        <v>0</v>
      </c>
      <c r="U200" s="23">
        <v>60</v>
      </c>
      <c r="V200" s="11">
        <v>1</v>
      </c>
      <c r="W200" s="11">
        <v>0</v>
      </c>
      <c r="X200" s="12">
        <v>3</v>
      </c>
      <c r="Y200" s="30">
        <v>0</v>
      </c>
      <c r="Z200" s="63">
        <f t="shared" si="54"/>
        <v>52.47</v>
      </c>
      <c r="AA200" s="34">
        <f t="shared" si="55"/>
        <v>16.47</v>
      </c>
      <c r="AB200" s="12">
        <f t="shared" si="56"/>
        <v>36</v>
      </c>
      <c r="AC200" s="75">
        <f t="shared" si="57"/>
        <v>52.47</v>
      </c>
    </row>
    <row r="201" spans="1:29" outlineLevel="2" x14ac:dyDescent="0.2">
      <c r="A201" s="9" t="s">
        <v>334</v>
      </c>
      <c r="B201" s="10" t="s">
        <v>14</v>
      </c>
      <c r="C201" s="10" t="s">
        <v>43</v>
      </c>
      <c r="D201" s="10" t="s">
        <v>187</v>
      </c>
      <c r="E201" s="10" t="s">
        <v>188</v>
      </c>
      <c r="F201" s="10" t="s">
        <v>189</v>
      </c>
      <c r="G201" s="67">
        <v>6</v>
      </c>
      <c r="H201" s="10" t="s">
        <v>84</v>
      </c>
      <c r="I201" s="57">
        <v>0.5</v>
      </c>
      <c r="J201" s="57">
        <f>9*I201</f>
        <v>4.5</v>
      </c>
      <c r="K201" s="57">
        <v>0</v>
      </c>
      <c r="L201" s="58">
        <f>9*I201</f>
        <v>4.5</v>
      </c>
      <c r="M201" s="27">
        <v>0</v>
      </c>
      <c r="N201" s="90">
        <f t="shared" si="52"/>
        <v>2.5</v>
      </c>
      <c r="O201" s="91">
        <f t="shared" si="53"/>
        <v>2.5</v>
      </c>
      <c r="P201" s="23">
        <v>0</v>
      </c>
      <c r="Q201" s="11">
        <v>0</v>
      </c>
      <c r="R201" s="11">
        <v>0</v>
      </c>
      <c r="S201" s="12">
        <v>0</v>
      </c>
      <c r="T201" s="27">
        <v>0</v>
      </c>
      <c r="U201" s="23">
        <v>100</v>
      </c>
      <c r="V201" s="11">
        <v>2</v>
      </c>
      <c r="W201" s="11">
        <v>0</v>
      </c>
      <c r="X201" s="12">
        <v>5</v>
      </c>
      <c r="Y201" s="30">
        <v>0</v>
      </c>
      <c r="Z201" s="63">
        <f t="shared" si="54"/>
        <v>31.5</v>
      </c>
      <c r="AA201" s="34">
        <f t="shared" si="55"/>
        <v>0</v>
      </c>
      <c r="AB201" s="12">
        <f t="shared" si="56"/>
        <v>31.5</v>
      </c>
      <c r="AC201" s="75">
        <f t="shared" si="57"/>
        <v>31.5</v>
      </c>
    </row>
    <row r="202" spans="1:29" outlineLevel="2" x14ac:dyDescent="0.2">
      <c r="A202" s="9" t="s">
        <v>334</v>
      </c>
      <c r="B202" s="10" t="s">
        <v>80</v>
      </c>
      <c r="C202" s="10" t="s">
        <v>103</v>
      </c>
      <c r="D202" s="10" t="s">
        <v>187</v>
      </c>
      <c r="E202" s="10" t="s">
        <v>188</v>
      </c>
      <c r="F202" s="10" t="s">
        <v>189</v>
      </c>
      <c r="G202" s="67">
        <v>6</v>
      </c>
      <c r="H202" s="10" t="s">
        <v>84</v>
      </c>
      <c r="I202" s="57">
        <v>0.5</v>
      </c>
      <c r="J202" s="57">
        <f>9*I202</f>
        <v>4.5</v>
      </c>
      <c r="K202" s="57">
        <v>1</v>
      </c>
      <c r="L202" s="58">
        <f>9*I202</f>
        <v>4.5</v>
      </c>
      <c r="M202" s="27">
        <v>0</v>
      </c>
      <c r="N202" s="90">
        <f t="shared" si="52"/>
        <v>2.5</v>
      </c>
      <c r="O202" s="91">
        <f t="shared" si="53"/>
        <v>2.5</v>
      </c>
      <c r="P202" s="23">
        <v>20</v>
      </c>
      <c r="Q202" s="11">
        <v>0.5</v>
      </c>
      <c r="R202" s="11">
        <v>0</v>
      </c>
      <c r="S202" s="12">
        <v>1</v>
      </c>
      <c r="T202" s="27">
        <v>0</v>
      </c>
      <c r="U202" s="23">
        <v>0</v>
      </c>
      <c r="V202" s="11">
        <v>0</v>
      </c>
      <c r="W202" s="11">
        <v>0</v>
      </c>
      <c r="X202" s="12">
        <v>0</v>
      </c>
      <c r="Y202" s="30">
        <v>0</v>
      </c>
      <c r="Z202" s="63">
        <f t="shared" si="54"/>
        <v>6.75</v>
      </c>
      <c r="AA202" s="34">
        <f t="shared" si="55"/>
        <v>6.75</v>
      </c>
      <c r="AB202" s="12">
        <f t="shared" si="56"/>
        <v>0</v>
      </c>
      <c r="AC202" s="75">
        <f t="shared" si="57"/>
        <v>6.75</v>
      </c>
    </row>
    <row r="203" spans="1:29" outlineLevel="2" x14ac:dyDescent="0.2">
      <c r="A203" s="9" t="s">
        <v>334</v>
      </c>
      <c r="B203" s="10" t="s">
        <v>85</v>
      </c>
      <c r="C203" s="10" t="s">
        <v>103</v>
      </c>
      <c r="D203" s="10" t="s">
        <v>187</v>
      </c>
      <c r="E203" s="10" t="s">
        <v>188</v>
      </c>
      <c r="F203" s="10" t="s">
        <v>189</v>
      </c>
      <c r="G203" s="67">
        <v>6</v>
      </c>
      <c r="H203" s="10" t="s">
        <v>84</v>
      </c>
      <c r="I203" s="57">
        <v>0.5</v>
      </c>
      <c r="J203" s="57">
        <f>9*I203</f>
        <v>4.5</v>
      </c>
      <c r="K203" s="57">
        <v>1</v>
      </c>
      <c r="L203" s="58">
        <f>9*I203</f>
        <v>4.5</v>
      </c>
      <c r="M203" s="27">
        <v>0</v>
      </c>
      <c r="N203" s="90">
        <f t="shared" si="52"/>
        <v>2.5</v>
      </c>
      <c r="O203" s="91">
        <f t="shared" si="53"/>
        <v>2.5</v>
      </c>
      <c r="P203" s="23">
        <v>20</v>
      </c>
      <c r="Q203" s="11">
        <v>0.5</v>
      </c>
      <c r="R203" s="11">
        <v>0</v>
      </c>
      <c r="S203" s="12">
        <v>1</v>
      </c>
      <c r="T203" s="27">
        <v>0</v>
      </c>
      <c r="U203" s="23">
        <v>0</v>
      </c>
      <c r="V203" s="11">
        <v>0</v>
      </c>
      <c r="W203" s="11">
        <v>0</v>
      </c>
      <c r="X203" s="12">
        <v>0</v>
      </c>
      <c r="Y203" s="30">
        <v>0</v>
      </c>
      <c r="Z203" s="63">
        <f t="shared" si="54"/>
        <v>6.75</v>
      </c>
      <c r="AA203" s="34">
        <f t="shared" si="55"/>
        <v>6.75</v>
      </c>
      <c r="AB203" s="12">
        <f t="shared" si="56"/>
        <v>0</v>
      </c>
      <c r="AC203" s="75">
        <f t="shared" si="57"/>
        <v>6.75</v>
      </c>
    </row>
    <row r="204" spans="1:29" outlineLevel="2" x14ac:dyDescent="0.2">
      <c r="A204" s="9" t="s">
        <v>334</v>
      </c>
      <c r="B204" s="10" t="s">
        <v>8</v>
      </c>
      <c r="C204" s="10" t="s">
        <v>103</v>
      </c>
      <c r="D204" s="10" t="s">
        <v>187</v>
      </c>
      <c r="E204" s="10" t="s">
        <v>188</v>
      </c>
      <c r="F204" s="10" t="s">
        <v>189</v>
      </c>
      <c r="G204" s="67">
        <v>6</v>
      </c>
      <c r="H204" s="10" t="s">
        <v>84</v>
      </c>
      <c r="I204" s="57">
        <v>0.5</v>
      </c>
      <c r="J204" s="57">
        <f>9*I204</f>
        <v>4.5</v>
      </c>
      <c r="K204" s="57">
        <v>1</v>
      </c>
      <c r="L204" s="58">
        <f>9*I204</f>
        <v>4.5</v>
      </c>
      <c r="M204" s="27">
        <v>0</v>
      </c>
      <c r="N204" s="90">
        <f t="shared" si="52"/>
        <v>2.5</v>
      </c>
      <c r="O204" s="91">
        <f t="shared" si="53"/>
        <v>2.5</v>
      </c>
      <c r="P204" s="23">
        <v>40</v>
      </c>
      <c r="Q204" s="11">
        <v>1</v>
      </c>
      <c r="R204" s="11">
        <v>0</v>
      </c>
      <c r="S204" s="12">
        <v>2</v>
      </c>
      <c r="T204" s="27">
        <v>0</v>
      </c>
      <c r="U204" s="23">
        <v>0</v>
      </c>
      <c r="V204" s="11">
        <v>0</v>
      </c>
      <c r="W204" s="11">
        <v>0</v>
      </c>
      <c r="X204" s="12">
        <v>0</v>
      </c>
      <c r="Y204" s="30">
        <v>0</v>
      </c>
      <c r="Z204" s="63">
        <f t="shared" si="54"/>
        <v>13.5</v>
      </c>
      <c r="AA204" s="34">
        <f t="shared" si="55"/>
        <v>13.5</v>
      </c>
      <c r="AB204" s="12">
        <f t="shared" si="56"/>
        <v>0</v>
      </c>
      <c r="AC204" s="75">
        <f t="shared" si="57"/>
        <v>13.5</v>
      </c>
    </row>
    <row r="205" spans="1:29" outlineLevel="2" x14ac:dyDescent="0.2">
      <c r="A205" s="9" t="s">
        <v>334</v>
      </c>
      <c r="B205" s="10" t="s">
        <v>8</v>
      </c>
      <c r="C205" s="10" t="s">
        <v>27</v>
      </c>
      <c r="D205" s="10" t="s">
        <v>338</v>
      </c>
      <c r="E205" s="10" t="s">
        <v>339</v>
      </c>
      <c r="F205" s="10" t="s">
        <v>340</v>
      </c>
      <c r="G205" s="67">
        <v>6</v>
      </c>
      <c r="H205" s="10" t="s">
        <v>18</v>
      </c>
      <c r="I205" s="57">
        <v>1</v>
      </c>
      <c r="J205" s="57">
        <v>9</v>
      </c>
      <c r="K205" s="57">
        <v>0</v>
      </c>
      <c r="L205" s="58">
        <v>9</v>
      </c>
      <c r="M205" s="27">
        <v>0</v>
      </c>
      <c r="N205" s="90">
        <f t="shared" si="52"/>
        <v>5</v>
      </c>
      <c r="O205" s="91">
        <f t="shared" si="53"/>
        <v>5</v>
      </c>
      <c r="P205" s="23">
        <v>100</v>
      </c>
      <c r="Q205" s="11">
        <v>2</v>
      </c>
      <c r="R205" s="11">
        <v>0</v>
      </c>
      <c r="S205" s="12">
        <v>5</v>
      </c>
      <c r="T205" s="27">
        <v>0</v>
      </c>
      <c r="U205" s="23">
        <v>0</v>
      </c>
      <c r="V205" s="11">
        <v>0</v>
      </c>
      <c r="W205" s="11">
        <v>0</v>
      </c>
      <c r="X205" s="12">
        <v>0</v>
      </c>
      <c r="Y205" s="30">
        <v>0</v>
      </c>
      <c r="Z205" s="63">
        <f t="shared" si="54"/>
        <v>63</v>
      </c>
      <c r="AA205" s="34">
        <f t="shared" si="55"/>
        <v>63</v>
      </c>
      <c r="AB205" s="12">
        <f t="shared" si="56"/>
        <v>0</v>
      </c>
      <c r="AC205" s="75">
        <f t="shared" si="57"/>
        <v>63</v>
      </c>
    </row>
    <row r="206" spans="1:29" outlineLevel="2" x14ac:dyDescent="0.2">
      <c r="A206" s="9" t="s">
        <v>334</v>
      </c>
      <c r="B206" s="10" t="s">
        <v>8</v>
      </c>
      <c r="C206" s="10" t="s">
        <v>43</v>
      </c>
      <c r="D206" s="10" t="s">
        <v>309</v>
      </c>
      <c r="E206" s="10" t="s">
        <v>310</v>
      </c>
      <c r="F206" s="10" t="s">
        <v>311</v>
      </c>
      <c r="G206" s="67">
        <v>6</v>
      </c>
      <c r="H206" s="10" t="s">
        <v>18</v>
      </c>
      <c r="I206" s="57">
        <f>1/3</f>
        <v>0.33333333333333331</v>
      </c>
      <c r="J206" s="57">
        <f>9*I206</f>
        <v>3</v>
      </c>
      <c r="K206" s="57">
        <v>0</v>
      </c>
      <c r="L206" s="58">
        <f>9*I206</f>
        <v>3</v>
      </c>
      <c r="M206" s="27">
        <v>0</v>
      </c>
      <c r="N206" s="90">
        <f t="shared" si="52"/>
        <v>1.6666666666666667</v>
      </c>
      <c r="O206" s="91">
        <f t="shared" si="53"/>
        <v>1.6666666666666667</v>
      </c>
      <c r="P206" s="23">
        <v>0</v>
      </c>
      <c r="Q206" s="11">
        <v>0</v>
      </c>
      <c r="R206" s="11">
        <v>0</v>
      </c>
      <c r="S206" s="12">
        <v>0</v>
      </c>
      <c r="T206" s="27">
        <v>0</v>
      </c>
      <c r="U206" s="23">
        <v>140</v>
      </c>
      <c r="V206" s="11">
        <v>2</v>
      </c>
      <c r="W206" s="11">
        <v>0</v>
      </c>
      <c r="X206" s="12">
        <v>7</v>
      </c>
      <c r="Y206" s="30">
        <v>0</v>
      </c>
      <c r="Z206" s="63">
        <f t="shared" si="54"/>
        <v>27</v>
      </c>
      <c r="AA206" s="34">
        <f t="shared" si="55"/>
        <v>0</v>
      </c>
      <c r="AB206" s="12">
        <f t="shared" si="56"/>
        <v>27</v>
      </c>
      <c r="AC206" s="75">
        <f t="shared" si="57"/>
        <v>27</v>
      </c>
    </row>
    <row r="207" spans="1:29" outlineLevel="2" x14ac:dyDescent="0.2">
      <c r="A207" s="9" t="s">
        <v>334</v>
      </c>
      <c r="B207" s="10" t="s">
        <v>8</v>
      </c>
      <c r="C207" s="10" t="s">
        <v>13</v>
      </c>
      <c r="D207" s="10" t="s">
        <v>9</v>
      </c>
      <c r="E207" s="10" t="s">
        <v>10</v>
      </c>
      <c r="F207" s="10" t="s">
        <v>11</v>
      </c>
      <c r="G207" s="67">
        <v>24</v>
      </c>
      <c r="H207" s="10" t="s">
        <v>12</v>
      </c>
      <c r="I207" s="57">
        <v>1</v>
      </c>
      <c r="J207" s="57">
        <f>$AE$2</f>
        <v>0.5</v>
      </c>
      <c r="K207" s="57">
        <v>0</v>
      </c>
      <c r="L207" s="58">
        <v>0</v>
      </c>
      <c r="M207" s="27">
        <v>0</v>
      </c>
      <c r="N207" s="90">
        <f t="shared" si="52"/>
        <v>6.9444444444444448E-2</v>
      </c>
      <c r="O207" s="91">
        <f t="shared" si="53"/>
        <v>0</v>
      </c>
      <c r="P207" s="23">
        <v>0</v>
      </c>
      <c r="Q207" s="11">
        <f>P207</f>
        <v>0</v>
      </c>
      <c r="R207" s="11">
        <v>0</v>
      </c>
      <c r="S207" s="12">
        <v>0</v>
      </c>
      <c r="T207" s="27">
        <v>0</v>
      </c>
      <c r="U207" s="23">
        <v>5</v>
      </c>
      <c r="V207" s="11">
        <f>U207</f>
        <v>5</v>
      </c>
      <c r="W207" s="11">
        <v>0</v>
      </c>
      <c r="X207" s="12">
        <v>0</v>
      </c>
      <c r="Y207" s="30">
        <v>0</v>
      </c>
      <c r="Z207" s="63">
        <f t="shared" si="54"/>
        <v>2.5</v>
      </c>
      <c r="AA207" s="34">
        <f t="shared" si="55"/>
        <v>0</v>
      </c>
      <c r="AB207" s="12">
        <f t="shared" si="56"/>
        <v>2.5</v>
      </c>
      <c r="AC207" s="75">
        <f t="shared" si="57"/>
        <v>2.5</v>
      </c>
    </row>
    <row r="208" spans="1:29" outlineLevel="2" x14ac:dyDescent="0.2">
      <c r="A208" s="9" t="s">
        <v>334</v>
      </c>
      <c r="B208" s="10" t="s">
        <v>14</v>
      </c>
      <c r="C208" s="10" t="s">
        <v>23</v>
      </c>
      <c r="D208" s="10" t="s">
        <v>89</v>
      </c>
      <c r="E208" s="10" t="s">
        <v>90</v>
      </c>
      <c r="F208" s="10" t="s">
        <v>91</v>
      </c>
      <c r="G208" s="67">
        <v>6</v>
      </c>
      <c r="H208" s="10" t="s">
        <v>18</v>
      </c>
      <c r="I208" s="57">
        <v>0.2</v>
      </c>
      <c r="J208" s="57">
        <f>9*I208</f>
        <v>1.8</v>
      </c>
      <c r="K208" s="57">
        <v>0</v>
      </c>
      <c r="L208" s="58">
        <f>9*I208</f>
        <v>1.8</v>
      </c>
      <c r="M208" s="27">
        <v>0</v>
      </c>
      <c r="N208" s="90">
        <f t="shared" si="52"/>
        <v>1</v>
      </c>
      <c r="O208" s="91">
        <f t="shared" si="53"/>
        <v>1</v>
      </c>
      <c r="P208" s="23">
        <v>120</v>
      </c>
      <c r="Q208" s="11">
        <v>2</v>
      </c>
      <c r="R208" s="11">
        <v>0</v>
      </c>
      <c r="S208" s="12">
        <v>6</v>
      </c>
      <c r="T208" s="27">
        <v>0</v>
      </c>
      <c r="U208" s="23">
        <v>0</v>
      </c>
      <c r="V208" s="11">
        <v>0</v>
      </c>
      <c r="W208" s="11">
        <v>0</v>
      </c>
      <c r="X208" s="12">
        <v>0</v>
      </c>
      <c r="Y208" s="30">
        <v>0</v>
      </c>
      <c r="Z208" s="63">
        <f t="shared" si="54"/>
        <v>14.4</v>
      </c>
      <c r="AA208" s="34">
        <f t="shared" si="55"/>
        <v>14.4</v>
      </c>
      <c r="AB208" s="12">
        <f t="shared" si="56"/>
        <v>0</v>
      </c>
      <c r="AC208" s="75">
        <f t="shared" si="57"/>
        <v>14.4</v>
      </c>
    </row>
    <row r="209" spans="1:30" outlineLevel="2" x14ac:dyDescent="0.2">
      <c r="A209" s="9" t="s">
        <v>334</v>
      </c>
      <c r="B209" s="10" t="s">
        <v>14</v>
      </c>
      <c r="C209" s="10" t="s">
        <v>61</v>
      </c>
      <c r="D209" s="10" t="s">
        <v>341</v>
      </c>
      <c r="E209" s="10" t="s">
        <v>342</v>
      </c>
      <c r="F209" s="10" t="s">
        <v>343</v>
      </c>
      <c r="G209" s="67">
        <v>6</v>
      </c>
      <c r="H209" s="10" t="s">
        <v>18</v>
      </c>
      <c r="I209" s="57">
        <v>1</v>
      </c>
      <c r="J209" s="57">
        <v>9</v>
      </c>
      <c r="K209" s="57">
        <v>0</v>
      </c>
      <c r="L209" s="58">
        <v>9</v>
      </c>
      <c r="M209" s="27">
        <v>0</v>
      </c>
      <c r="N209" s="90">
        <f t="shared" si="52"/>
        <v>5</v>
      </c>
      <c r="O209" s="91">
        <f t="shared" si="53"/>
        <v>5</v>
      </c>
      <c r="P209" s="23">
        <v>0</v>
      </c>
      <c r="Q209" s="11">
        <v>0</v>
      </c>
      <c r="R209" s="11">
        <v>0</v>
      </c>
      <c r="S209" s="12">
        <v>0</v>
      </c>
      <c r="T209" s="27">
        <v>0</v>
      </c>
      <c r="U209" s="23">
        <v>120</v>
      </c>
      <c r="V209" s="11">
        <v>2</v>
      </c>
      <c r="W209" s="11">
        <v>0</v>
      </c>
      <c r="X209" s="12">
        <v>6</v>
      </c>
      <c r="Y209" s="30">
        <v>0</v>
      </c>
      <c r="Z209" s="63">
        <f t="shared" si="54"/>
        <v>72</v>
      </c>
      <c r="AA209" s="34">
        <f t="shared" si="55"/>
        <v>0</v>
      </c>
      <c r="AB209" s="12">
        <f t="shared" si="56"/>
        <v>72</v>
      </c>
      <c r="AC209" s="75">
        <f t="shared" si="57"/>
        <v>72</v>
      </c>
    </row>
    <row r="210" spans="1:30" outlineLevel="2" x14ac:dyDescent="0.2">
      <c r="A210" s="9" t="s">
        <v>334</v>
      </c>
      <c r="B210" s="10" t="s">
        <v>14</v>
      </c>
      <c r="C210" s="10" t="s">
        <v>61</v>
      </c>
      <c r="D210" s="10" t="s">
        <v>315</v>
      </c>
      <c r="E210" s="10" t="s">
        <v>316</v>
      </c>
      <c r="F210" s="10" t="s">
        <v>317</v>
      </c>
      <c r="G210" s="67">
        <v>6</v>
      </c>
      <c r="H210" s="10" t="s">
        <v>18</v>
      </c>
      <c r="I210" s="57">
        <v>0.2</v>
      </c>
      <c r="J210" s="57">
        <f>9*I210</f>
        <v>1.8</v>
      </c>
      <c r="K210" s="57">
        <v>0</v>
      </c>
      <c r="L210" s="58">
        <f>9*I210</f>
        <v>1.8</v>
      </c>
      <c r="M210" s="27">
        <v>0</v>
      </c>
      <c r="N210" s="90">
        <f t="shared" si="52"/>
        <v>1</v>
      </c>
      <c r="O210" s="91">
        <f t="shared" si="53"/>
        <v>1</v>
      </c>
      <c r="P210" s="23">
        <v>0</v>
      </c>
      <c r="Q210" s="11">
        <v>0</v>
      </c>
      <c r="R210" s="11">
        <v>0</v>
      </c>
      <c r="S210" s="12">
        <v>0</v>
      </c>
      <c r="T210" s="27">
        <v>0</v>
      </c>
      <c r="U210" s="23">
        <v>100</v>
      </c>
      <c r="V210" s="11">
        <v>2</v>
      </c>
      <c r="W210" s="11">
        <v>0</v>
      </c>
      <c r="X210" s="12">
        <v>5</v>
      </c>
      <c r="Y210" s="30">
        <v>0</v>
      </c>
      <c r="Z210" s="63">
        <f t="shared" si="54"/>
        <v>12.6</v>
      </c>
      <c r="AA210" s="34">
        <f t="shared" si="55"/>
        <v>0</v>
      </c>
      <c r="AB210" s="12">
        <f t="shared" si="56"/>
        <v>12.6</v>
      </c>
      <c r="AC210" s="75">
        <f t="shared" si="57"/>
        <v>12.6</v>
      </c>
    </row>
    <row r="211" spans="1:30" outlineLevel="2" x14ac:dyDescent="0.2">
      <c r="A211" s="9" t="s">
        <v>334</v>
      </c>
      <c r="B211" s="10" t="s">
        <v>14</v>
      </c>
      <c r="C211" s="10" t="s">
        <v>27</v>
      </c>
      <c r="D211" s="10" t="s">
        <v>318</v>
      </c>
      <c r="E211" s="10" t="s">
        <v>319</v>
      </c>
      <c r="F211" s="10" t="s">
        <v>320</v>
      </c>
      <c r="G211" s="67">
        <v>6</v>
      </c>
      <c r="H211" s="10" t="s">
        <v>18</v>
      </c>
      <c r="I211" s="57">
        <f>1/3</f>
        <v>0.33333333333333331</v>
      </c>
      <c r="J211" s="57">
        <f>9*I211</f>
        <v>3</v>
      </c>
      <c r="K211" s="57">
        <v>0</v>
      </c>
      <c r="L211" s="58">
        <f>9*I211</f>
        <v>3</v>
      </c>
      <c r="M211" s="27">
        <v>0</v>
      </c>
      <c r="N211" s="90">
        <f t="shared" si="52"/>
        <v>1.6666666666666667</v>
      </c>
      <c r="O211" s="91">
        <f t="shared" si="53"/>
        <v>1.6666666666666667</v>
      </c>
      <c r="P211" s="23">
        <v>100</v>
      </c>
      <c r="Q211" s="11">
        <v>2</v>
      </c>
      <c r="R211" s="11">
        <v>0</v>
      </c>
      <c r="S211" s="12">
        <v>5</v>
      </c>
      <c r="T211" s="27">
        <v>0</v>
      </c>
      <c r="U211" s="23">
        <v>0</v>
      </c>
      <c r="V211" s="11">
        <v>0</v>
      </c>
      <c r="W211" s="11">
        <v>0</v>
      </c>
      <c r="X211" s="12">
        <v>0</v>
      </c>
      <c r="Y211" s="30">
        <v>0</v>
      </c>
      <c r="Z211" s="63">
        <f t="shared" si="54"/>
        <v>21</v>
      </c>
      <c r="AA211" s="34">
        <f t="shared" si="55"/>
        <v>21</v>
      </c>
      <c r="AB211" s="12">
        <f t="shared" si="56"/>
        <v>0</v>
      </c>
      <c r="AC211" s="75">
        <f t="shared" si="57"/>
        <v>21</v>
      </c>
    </row>
    <row r="212" spans="1:30" outlineLevel="2" x14ac:dyDescent="0.2">
      <c r="A212" s="9" t="s">
        <v>334</v>
      </c>
      <c r="B212" s="10" t="s">
        <v>14</v>
      </c>
      <c r="C212" s="10" t="s">
        <v>27</v>
      </c>
      <c r="D212" s="10" t="s">
        <v>344</v>
      </c>
      <c r="E212" s="10" t="s">
        <v>345</v>
      </c>
      <c r="F212" s="10" t="s">
        <v>346</v>
      </c>
      <c r="G212" s="67">
        <v>6</v>
      </c>
      <c r="H212" s="10" t="s">
        <v>18</v>
      </c>
      <c r="I212" s="57">
        <v>1</v>
      </c>
      <c r="J212" s="57">
        <v>13.5</v>
      </c>
      <c r="K212" s="57">
        <v>0</v>
      </c>
      <c r="L212" s="58">
        <v>4.5</v>
      </c>
      <c r="M212" s="27">
        <v>0</v>
      </c>
      <c r="N212" s="90">
        <f t="shared" si="52"/>
        <v>7.5</v>
      </c>
      <c r="O212" s="91">
        <f t="shared" si="53"/>
        <v>2.5</v>
      </c>
      <c r="P212" s="23">
        <v>120</v>
      </c>
      <c r="Q212" s="11">
        <v>2</v>
      </c>
      <c r="R212" s="11">
        <v>0</v>
      </c>
      <c r="S212" s="12">
        <v>6</v>
      </c>
      <c r="T212" s="27">
        <v>0</v>
      </c>
      <c r="U212" s="23">
        <v>0</v>
      </c>
      <c r="V212" s="11">
        <v>0</v>
      </c>
      <c r="W212" s="11">
        <v>0</v>
      </c>
      <c r="X212" s="12">
        <v>0</v>
      </c>
      <c r="Y212" s="30">
        <v>0</v>
      </c>
      <c r="Z212" s="63">
        <f t="shared" si="54"/>
        <v>54</v>
      </c>
      <c r="AA212" s="34">
        <f t="shared" si="55"/>
        <v>54</v>
      </c>
      <c r="AB212" s="12">
        <f t="shared" si="56"/>
        <v>0</v>
      </c>
      <c r="AC212" s="75">
        <f t="shared" si="57"/>
        <v>54</v>
      </c>
    </row>
    <row r="213" spans="1:30" outlineLevel="2" x14ac:dyDescent="0.2">
      <c r="A213" s="9" t="s">
        <v>334</v>
      </c>
      <c r="B213" s="10" t="s">
        <v>14</v>
      </c>
      <c r="C213" s="10" t="s">
        <v>43</v>
      </c>
      <c r="D213" s="10" t="s">
        <v>347</v>
      </c>
      <c r="E213" s="10" t="s">
        <v>348</v>
      </c>
      <c r="F213" s="10" t="s">
        <v>349</v>
      </c>
      <c r="G213" s="67">
        <v>6</v>
      </c>
      <c r="H213" s="10" t="s">
        <v>18</v>
      </c>
      <c r="I213" s="57">
        <v>1</v>
      </c>
      <c r="J213" s="57">
        <v>13.5</v>
      </c>
      <c r="K213" s="57">
        <v>0</v>
      </c>
      <c r="L213" s="58">
        <v>4.5</v>
      </c>
      <c r="M213" s="27">
        <v>0</v>
      </c>
      <c r="N213" s="90">
        <f t="shared" si="52"/>
        <v>7.5</v>
      </c>
      <c r="O213" s="91">
        <f t="shared" si="53"/>
        <v>2.5</v>
      </c>
      <c r="P213" s="23">
        <v>0</v>
      </c>
      <c r="Q213" s="11">
        <v>0</v>
      </c>
      <c r="R213" s="11">
        <v>0</v>
      </c>
      <c r="S213" s="12">
        <v>0</v>
      </c>
      <c r="T213" s="27">
        <v>0</v>
      </c>
      <c r="U213" s="23">
        <v>120</v>
      </c>
      <c r="V213" s="11">
        <v>2</v>
      </c>
      <c r="W213" s="11">
        <v>0</v>
      </c>
      <c r="X213" s="12">
        <v>6</v>
      </c>
      <c r="Y213" s="30">
        <v>0</v>
      </c>
      <c r="Z213" s="63">
        <f t="shared" si="54"/>
        <v>54</v>
      </c>
      <c r="AA213" s="34">
        <f t="shared" si="55"/>
        <v>0</v>
      </c>
      <c r="AB213" s="12">
        <f t="shared" si="56"/>
        <v>54</v>
      </c>
      <c r="AC213" s="75">
        <f t="shared" si="57"/>
        <v>54</v>
      </c>
    </row>
    <row r="214" spans="1:30" outlineLevel="2" x14ac:dyDescent="0.2">
      <c r="A214" s="9" t="s">
        <v>334</v>
      </c>
      <c r="B214" s="10" t="s">
        <v>14</v>
      </c>
      <c r="C214" s="10" t="s">
        <v>43</v>
      </c>
      <c r="D214" s="10" t="s">
        <v>350</v>
      </c>
      <c r="E214" s="10" t="s">
        <v>351</v>
      </c>
      <c r="F214" s="10" t="s">
        <v>352</v>
      </c>
      <c r="G214" s="67">
        <v>6</v>
      </c>
      <c r="H214" s="10" t="s">
        <v>18</v>
      </c>
      <c r="I214" s="57">
        <v>1</v>
      </c>
      <c r="J214" s="57">
        <v>13.5</v>
      </c>
      <c r="K214" s="57">
        <v>0</v>
      </c>
      <c r="L214" s="58">
        <v>4.5</v>
      </c>
      <c r="M214" s="27">
        <v>0</v>
      </c>
      <c r="N214" s="90">
        <f t="shared" si="52"/>
        <v>7.5</v>
      </c>
      <c r="O214" s="91">
        <f t="shared" si="53"/>
        <v>2.5</v>
      </c>
      <c r="P214" s="23">
        <v>0</v>
      </c>
      <c r="Q214" s="11">
        <v>0</v>
      </c>
      <c r="R214" s="11">
        <v>0</v>
      </c>
      <c r="S214" s="12">
        <v>0</v>
      </c>
      <c r="T214" s="27">
        <v>0</v>
      </c>
      <c r="U214" s="23">
        <v>120</v>
      </c>
      <c r="V214" s="11">
        <v>2</v>
      </c>
      <c r="W214" s="11">
        <v>0</v>
      </c>
      <c r="X214" s="12">
        <v>6</v>
      </c>
      <c r="Y214" s="30">
        <v>0</v>
      </c>
      <c r="Z214" s="63">
        <f t="shared" si="54"/>
        <v>54</v>
      </c>
      <c r="AA214" s="34">
        <f t="shared" si="55"/>
        <v>0</v>
      </c>
      <c r="AB214" s="12">
        <f t="shared" si="56"/>
        <v>54</v>
      </c>
      <c r="AC214" s="75">
        <f t="shared" si="57"/>
        <v>54</v>
      </c>
    </row>
    <row r="215" spans="1:30" outlineLevel="2" x14ac:dyDescent="0.2">
      <c r="A215" s="9" t="s">
        <v>334</v>
      </c>
      <c r="B215" s="10" t="s">
        <v>14</v>
      </c>
      <c r="C215" s="10" t="s">
        <v>43</v>
      </c>
      <c r="D215" s="10" t="s">
        <v>92</v>
      </c>
      <c r="E215" s="10" t="s">
        <v>93</v>
      </c>
      <c r="F215" s="10" t="s">
        <v>94</v>
      </c>
      <c r="G215" s="67">
        <v>6</v>
      </c>
      <c r="H215" s="10" t="s">
        <v>18</v>
      </c>
      <c r="I215" s="57">
        <v>0.2</v>
      </c>
      <c r="J215" s="57">
        <v>1.8</v>
      </c>
      <c r="K215" s="57">
        <v>0</v>
      </c>
      <c r="L215" s="58">
        <v>1.8</v>
      </c>
      <c r="M215" s="27">
        <v>0</v>
      </c>
      <c r="N215" s="90">
        <f t="shared" si="52"/>
        <v>1</v>
      </c>
      <c r="O215" s="91">
        <f t="shared" si="53"/>
        <v>1</v>
      </c>
      <c r="P215" s="23">
        <v>0</v>
      </c>
      <c r="Q215" s="11">
        <v>0</v>
      </c>
      <c r="R215" s="11">
        <v>0</v>
      </c>
      <c r="S215" s="12">
        <v>0</v>
      </c>
      <c r="T215" s="27">
        <v>0</v>
      </c>
      <c r="U215" s="23">
        <v>120</v>
      </c>
      <c r="V215" s="11">
        <v>2</v>
      </c>
      <c r="W215" s="11">
        <v>0</v>
      </c>
      <c r="X215" s="12">
        <v>6</v>
      </c>
      <c r="Y215" s="30">
        <v>0</v>
      </c>
      <c r="Z215" s="63">
        <f t="shared" si="54"/>
        <v>14.4</v>
      </c>
      <c r="AA215" s="34">
        <f t="shared" si="55"/>
        <v>0</v>
      </c>
      <c r="AB215" s="12">
        <f t="shared" si="56"/>
        <v>14.4</v>
      </c>
      <c r="AC215" s="75">
        <f t="shared" si="57"/>
        <v>14.4</v>
      </c>
    </row>
    <row r="216" spans="1:30" outlineLevel="2" x14ac:dyDescent="0.2">
      <c r="A216" s="9" t="s">
        <v>334</v>
      </c>
      <c r="B216" s="10" t="s">
        <v>14</v>
      </c>
      <c r="C216" s="10" t="s">
        <v>13</v>
      </c>
      <c r="D216" s="10" t="s">
        <v>28</v>
      </c>
      <c r="E216" s="10" t="s">
        <v>10</v>
      </c>
      <c r="F216" s="10" t="s">
        <v>11</v>
      </c>
      <c r="G216" s="67">
        <v>24</v>
      </c>
      <c r="H216" s="10" t="s">
        <v>12</v>
      </c>
      <c r="I216" s="57">
        <v>1</v>
      </c>
      <c r="J216" s="57">
        <f>$AE$2</f>
        <v>0.5</v>
      </c>
      <c r="K216" s="57">
        <v>0</v>
      </c>
      <c r="L216" s="58">
        <v>0</v>
      </c>
      <c r="M216" s="27">
        <v>0</v>
      </c>
      <c r="N216" s="90">
        <f t="shared" si="52"/>
        <v>6.9444444444444448E-2</v>
      </c>
      <c r="O216" s="91">
        <f t="shared" si="53"/>
        <v>0</v>
      </c>
      <c r="P216" s="23">
        <v>2</v>
      </c>
      <c r="Q216" s="11">
        <f>P216</f>
        <v>2</v>
      </c>
      <c r="R216" s="11">
        <v>0</v>
      </c>
      <c r="S216" s="12">
        <v>0</v>
      </c>
      <c r="T216" s="27">
        <v>0</v>
      </c>
      <c r="U216" s="23">
        <v>8</v>
      </c>
      <c r="V216" s="11">
        <f>U216</f>
        <v>8</v>
      </c>
      <c r="W216" s="11">
        <v>0</v>
      </c>
      <c r="X216" s="12">
        <v>0</v>
      </c>
      <c r="Y216" s="30">
        <v>0</v>
      </c>
      <c r="Z216" s="63">
        <f t="shared" si="54"/>
        <v>5</v>
      </c>
      <c r="AA216" s="34">
        <f t="shared" si="55"/>
        <v>1</v>
      </c>
      <c r="AB216" s="12">
        <f t="shared" si="56"/>
        <v>4</v>
      </c>
      <c r="AC216" s="75">
        <f t="shared" si="57"/>
        <v>5</v>
      </c>
    </row>
    <row r="217" spans="1:30" outlineLevel="2" x14ac:dyDescent="0.2">
      <c r="A217" s="9" t="s">
        <v>334</v>
      </c>
      <c r="B217" s="10" t="s">
        <v>14</v>
      </c>
      <c r="C217" s="10" t="s">
        <v>23</v>
      </c>
      <c r="D217" s="10" t="s">
        <v>353</v>
      </c>
      <c r="E217" s="10" t="s">
        <v>354</v>
      </c>
      <c r="F217" s="10" t="s">
        <v>355</v>
      </c>
      <c r="G217" s="67">
        <v>6</v>
      </c>
      <c r="H217" s="10" t="s">
        <v>18</v>
      </c>
      <c r="I217" s="57">
        <v>1</v>
      </c>
      <c r="J217" s="57">
        <v>13.5</v>
      </c>
      <c r="K217" s="57">
        <v>0</v>
      </c>
      <c r="L217" s="58">
        <v>4.5</v>
      </c>
      <c r="M217" s="27">
        <v>0</v>
      </c>
      <c r="N217" s="90">
        <f t="shared" si="52"/>
        <v>7.5</v>
      </c>
      <c r="O217" s="91">
        <f t="shared" si="53"/>
        <v>2.5</v>
      </c>
      <c r="P217" s="23">
        <v>120</v>
      </c>
      <c r="Q217" s="11">
        <v>2</v>
      </c>
      <c r="R217" s="11">
        <v>0</v>
      </c>
      <c r="S217" s="12">
        <v>10</v>
      </c>
      <c r="T217" s="27">
        <v>0</v>
      </c>
      <c r="U217" s="23">
        <v>0</v>
      </c>
      <c r="V217" s="11">
        <v>0</v>
      </c>
      <c r="W217" s="11">
        <v>0</v>
      </c>
      <c r="X217" s="12">
        <v>0</v>
      </c>
      <c r="Y217" s="30">
        <v>0</v>
      </c>
      <c r="Z217" s="63">
        <f t="shared" si="54"/>
        <v>72</v>
      </c>
      <c r="AA217" s="34">
        <f t="shared" si="55"/>
        <v>72</v>
      </c>
      <c r="AB217" s="12">
        <f t="shared" si="56"/>
        <v>0</v>
      </c>
      <c r="AC217" s="75">
        <f t="shared" si="57"/>
        <v>72</v>
      </c>
    </row>
    <row r="218" spans="1:30" outlineLevel="2" x14ac:dyDescent="0.2">
      <c r="A218" s="9" t="s">
        <v>334</v>
      </c>
      <c r="B218" s="10" t="s">
        <v>14</v>
      </c>
      <c r="C218" s="10" t="s">
        <v>103</v>
      </c>
      <c r="D218" s="10" t="s">
        <v>356</v>
      </c>
      <c r="E218" s="10" t="s">
        <v>357</v>
      </c>
      <c r="F218" s="10" t="s">
        <v>358</v>
      </c>
      <c r="G218" s="67">
        <v>6</v>
      </c>
      <c r="H218" s="10" t="s">
        <v>102</v>
      </c>
      <c r="I218" s="57">
        <f>1/3</f>
        <v>0.33333333333333331</v>
      </c>
      <c r="J218" s="57">
        <f>(9+$AE$5)*I218</f>
        <v>4.5</v>
      </c>
      <c r="K218" s="57">
        <v>0</v>
      </c>
      <c r="L218" s="58">
        <f>4.5*I218</f>
        <v>1.5</v>
      </c>
      <c r="M218" s="27">
        <v>0</v>
      </c>
      <c r="N218" s="90">
        <f t="shared" si="52"/>
        <v>2.5</v>
      </c>
      <c r="O218" s="91">
        <f t="shared" si="53"/>
        <v>0.83333333333333337</v>
      </c>
      <c r="P218" s="23">
        <v>40</v>
      </c>
      <c r="Q218" s="11">
        <v>1</v>
      </c>
      <c r="R218" s="11">
        <v>0</v>
      </c>
      <c r="S218" s="12">
        <v>2</v>
      </c>
      <c r="T218" s="27">
        <v>0</v>
      </c>
      <c r="U218" s="23">
        <v>0</v>
      </c>
      <c r="V218" s="11">
        <v>0</v>
      </c>
      <c r="W218" s="11">
        <v>0</v>
      </c>
      <c r="X218" s="12">
        <v>0</v>
      </c>
      <c r="Y218" s="30">
        <v>0</v>
      </c>
      <c r="Z218" s="63">
        <f t="shared" si="54"/>
        <v>7.5</v>
      </c>
      <c r="AA218" s="34">
        <f t="shared" si="55"/>
        <v>7.5</v>
      </c>
      <c r="AB218" s="12">
        <f t="shared" si="56"/>
        <v>0</v>
      </c>
      <c r="AC218" s="75">
        <f t="shared" si="57"/>
        <v>7.5</v>
      </c>
    </row>
    <row r="219" spans="1:30" outlineLevel="2" x14ac:dyDescent="0.2">
      <c r="A219" s="9" t="s">
        <v>334</v>
      </c>
      <c r="B219" s="10" t="s">
        <v>14</v>
      </c>
      <c r="C219" s="10" t="s">
        <v>103</v>
      </c>
      <c r="D219" s="10" t="s">
        <v>119</v>
      </c>
      <c r="E219" s="10" t="s">
        <v>120</v>
      </c>
      <c r="F219" s="10" t="s">
        <v>121</v>
      </c>
      <c r="G219" s="67">
        <v>6</v>
      </c>
      <c r="H219" s="10" t="s">
        <v>102</v>
      </c>
      <c r="I219" s="57">
        <f>1/3</f>
        <v>0.33333333333333331</v>
      </c>
      <c r="J219" s="57">
        <f>(9+$AE$5)*I219</f>
        <v>4.5</v>
      </c>
      <c r="K219" s="57">
        <v>0</v>
      </c>
      <c r="L219" s="58">
        <f>4.5*I219</f>
        <v>1.5</v>
      </c>
      <c r="M219" s="27">
        <v>0</v>
      </c>
      <c r="N219" s="90">
        <f t="shared" si="52"/>
        <v>2.5</v>
      </c>
      <c r="O219" s="91">
        <f t="shared" si="53"/>
        <v>0.83333333333333337</v>
      </c>
      <c r="P219" s="23">
        <v>30</v>
      </c>
      <c r="Q219" s="11">
        <v>1</v>
      </c>
      <c r="R219" s="11">
        <v>0</v>
      </c>
      <c r="S219" s="12">
        <v>2</v>
      </c>
      <c r="T219" s="27">
        <v>0</v>
      </c>
      <c r="U219" s="23">
        <v>0</v>
      </c>
      <c r="V219" s="11">
        <v>0</v>
      </c>
      <c r="W219" s="11">
        <v>0</v>
      </c>
      <c r="X219" s="12">
        <v>0</v>
      </c>
      <c r="Y219" s="30">
        <v>0</v>
      </c>
      <c r="Z219" s="63">
        <f t="shared" si="54"/>
        <v>7.5</v>
      </c>
      <c r="AA219" s="34">
        <f t="shared" si="55"/>
        <v>7.5</v>
      </c>
      <c r="AB219" s="12">
        <f t="shared" si="56"/>
        <v>0</v>
      </c>
      <c r="AC219" s="75">
        <f t="shared" si="57"/>
        <v>7.5</v>
      </c>
    </row>
    <row r="220" spans="1:30" outlineLevel="2" x14ac:dyDescent="0.2">
      <c r="A220" s="9" t="s">
        <v>334</v>
      </c>
      <c r="B220" s="10" t="s">
        <v>29</v>
      </c>
      <c r="C220" s="10" t="s">
        <v>13</v>
      </c>
      <c r="D220" s="10" t="s">
        <v>30</v>
      </c>
      <c r="E220" s="10" t="s">
        <v>31</v>
      </c>
      <c r="F220" s="10" t="s">
        <v>32</v>
      </c>
      <c r="G220" s="67">
        <v>6</v>
      </c>
      <c r="H220" s="10" t="s">
        <v>33</v>
      </c>
      <c r="I220" s="57">
        <v>0.125</v>
      </c>
      <c r="J220" s="57">
        <v>0</v>
      </c>
      <c r="K220" s="57"/>
      <c r="L220" s="58">
        <v>2</v>
      </c>
      <c r="M220" s="27"/>
      <c r="N220" s="90">
        <f t="shared" si="52"/>
        <v>0</v>
      </c>
      <c r="O220" s="91">
        <f t="shared" si="53"/>
        <v>1.1111111111111112</v>
      </c>
      <c r="P220" s="23">
        <v>0</v>
      </c>
      <c r="Q220" s="11">
        <v>0</v>
      </c>
      <c r="R220" s="11">
        <v>0</v>
      </c>
      <c r="S220" s="12">
        <v>0</v>
      </c>
      <c r="T220" s="27"/>
      <c r="U220" s="23">
        <v>30</v>
      </c>
      <c r="V220" s="11">
        <v>0</v>
      </c>
      <c r="W220" s="11"/>
      <c r="X220" s="12">
        <v>1</v>
      </c>
      <c r="Y220" s="30">
        <v>0</v>
      </c>
      <c r="Z220" s="63">
        <f t="shared" si="54"/>
        <v>2</v>
      </c>
      <c r="AA220" s="34">
        <f t="shared" si="55"/>
        <v>0</v>
      </c>
      <c r="AB220" s="12">
        <f t="shared" si="56"/>
        <v>2</v>
      </c>
      <c r="AC220" s="75">
        <f t="shared" si="57"/>
        <v>2</v>
      </c>
    </row>
    <row r="221" spans="1:30" outlineLevel="2" x14ac:dyDescent="0.2">
      <c r="A221" s="9" t="s">
        <v>334</v>
      </c>
      <c r="B221" s="10" t="s">
        <v>14</v>
      </c>
      <c r="C221" s="10" t="s">
        <v>13</v>
      </c>
      <c r="D221" s="10" t="s">
        <v>34</v>
      </c>
      <c r="E221" s="10" t="s">
        <v>35</v>
      </c>
      <c r="F221" s="10" t="s">
        <v>36</v>
      </c>
      <c r="G221" s="67">
        <v>12</v>
      </c>
      <c r="H221" s="10" t="s">
        <v>37</v>
      </c>
      <c r="I221" s="57">
        <v>1</v>
      </c>
      <c r="J221" s="57">
        <f>$AE$3</f>
        <v>0.04</v>
      </c>
      <c r="K221" s="57">
        <v>0</v>
      </c>
      <c r="L221" s="58">
        <v>0</v>
      </c>
      <c r="M221" s="27">
        <v>0</v>
      </c>
      <c r="N221" s="90">
        <f t="shared" si="52"/>
        <v>1.1111111111111112E-2</v>
      </c>
      <c r="O221" s="91">
        <f t="shared" si="53"/>
        <v>0</v>
      </c>
      <c r="P221" s="23">
        <v>0</v>
      </c>
      <c r="Q221" s="11">
        <v>0</v>
      </c>
      <c r="R221" s="11">
        <v>0</v>
      </c>
      <c r="S221" s="12">
        <v>0</v>
      </c>
      <c r="T221" s="27">
        <v>0</v>
      </c>
      <c r="U221" s="23">
        <v>10</v>
      </c>
      <c r="V221" s="11">
        <v>10</v>
      </c>
      <c r="W221" s="11">
        <v>0</v>
      </c>
      <c r="X221" s="12">
        <v>0</v>
      </c>
      <c r="Y221" s="30">
        <v>0</v>
      </c>
      <c r="Z221" s="63">
        <f t="shared" si="54"/>
        <v>0.4</v>
      </c>
      <c r="AA221" s="34">
        <f t="shared" si="55"/>
        <v>0</v>
      </c>
      <c r="AB221" s="12">
        <f t="shared" si="56"/>
        <v>0.4</v>
      </c>
      <c r="AC221" s="75">
        <f t="shared" si="57"/>
        <v>0.4</v>
      </c>
      <c r="AD221" s="140"/>
    </row>
    <row r="222" spans="1:30" outlineLevel="2" x14ac:dyDescent="0.2">
      <c r="A222" s="9" t="s">
        <v>334</v>
      </c>
      <c r="B222" s="10" t="s">
        <v>8</v>
      </c>
      <c r="C222" s="10" t="s">
        <v>13</v>
      </c>
      <c r="D222" s="10" t="s">
        <v>34</v>
      </c>
      <c r="E222" s="10" t="s">
        <v>35</v>
      </c>
      <c r="F222" s="10" t="s">
        <v>36</v>
      </c>
      <c r="G222" s="67">
        <v>12</v>
      </c>
      <c r="H222" s="10" t="s">
        <v>37</v>
      </c>
      <c r="I222" s="57">
        <v>1</v>
      </c>
      <c r="J222" s="57">
        <f>$AE$3</f>
        <v>0.04</v>
      </c>
      <c r="K222" s="57">
        <v>0</v>
      </c>
      <c r="L222" s="58">
        <v>0</v>
      </c>
      <c r="M222" s="27">
        <v>0</v>
      </c>
      <c r="N222" s="90">
        <f t="shared" si="52"/>
        <v>1.1111111111111112E-2</v>
      </c>
      <c r="O222" s="91">
        <f t="shared" si="53"/>
        <v>0</v>
      </c>
      <c r="P222" s="23">
        <v>0</v>
      </c>
      <c r="Q222" s="11">
        <v>0</v>
      </c>
      <c r="R222" s="11">
        <v>0</v>
      </c>
      <c r="S222" s="12">
        <v>0</v>
      </c>
      <c r="T222" s="27">
        <v>0</v>
      </c>
      <c r="U222" s="23">
        <v>4</v>
      </c>
      <c r="V222" s="11">
        <v>4</v>
      </c>
      <c r="W222" s="11">
        <v>0</v>
      </c>
      <c r="X222" s="12">
        <v>0</v>
      </c>
      <c r="Y222" s="30">
        <v>0</v>
      </c>
      <c r="Z222" s="63">
        <f t="shared" si="54"/>
        <v>0.16</v>
      </c>
      <c r="AA222" s="34">
        <f t="shared" si="55"/>
        <v>0</v>
      </c>
      <c r="AB222" s="12">
        <f t="shared" si="56"/>
        <v>0.16</v>
      </c>
      <c r="AC222" s="75">
        <f t="shared" si="57"/>
        <v>0.16</v>
      </c>
      <c r="AD222" s="140"/>
    </row>
    <row r="223" spans="1:30" outlineLevel="1" x14ac:dyDescent="0.2">
      <c r="A223" s="120" t="s">
        <v>596</v>
      </c>
      <c r="B223" s="10"/>
      <c r="C223" s="10"/>
      <c r="D223" s="10"/>
      <c r="E223" s="10"/>
      <c r="F223" s="10"/>
      <c r="G223" s="67"/>
      <c r="H223" s="10"/>
      <c r="I223" s="57"/>
      <c r="J223" s="57"/>
      <c r="K223" s="57"/>
      <c r="L223" s="58"/>
      <c r="M223" s="27"/>
      <c r="N223" s="90"/>
      <c r="O223" s="91"/>
      <c r="P223" s="23"/>
      <c r="Q223" s="11"/>
      <c r="R223" s="11"/>
      <c r="S223" s="12"/>
      <c r="T223" s="27"/>
      <c r="U223" s="23"/>
      <c r="V223" s="11"/>
      <c r="W223" s="11"/>
      <c r="X223" s="12"/>
      <c r="Y223" s="30"/>
      <c r="Z223" s="63"/>
      <c r="AA223" s="34"/>
      <c r="AB223" s="12"/>
      <c r="AC223" s="75">
        <f>SUBTOTAL(9,AC197:AC222)</f>
        <v>712.95999999999992</v>
      </c>
      <c r="AD223" s="140"/>
    </row>
    <row r="224" spans="1:30" outlineLevel="2" x14ac:dyDescent="0.2">
      <c r="A224" s="9" t="s">
        <v>369</v>
      </c>
      <c r="B224" s="10" t="s">
        <v>14</v>
      </c>
      <c r="C224" s="10" t="s">
        <v>48</v>
      </c>
      <c r="D224" s="10" t="s">
        <v>370</v>
      </c>
      <c r="E224" s="10" t="s">
        <v>371</v>
      </c>
      <c r="F224" s="10" t="s">
        <v>372</v>
      </c>
      <c r="G224" s="67">
        <v>6</v>
      </c>
      <c r="H224" s="10" t="s">
        <v>47</v>
      </c>
      <c r="I224" s="57">
        <v>1</v>
      </c>
      <c r="J224" s="57">
        <v>9</v>
      </c>
      <c r="K224" s="57">
        <v>0</v>
      </c>
      <c r="L224" s="58">
        <v>9</v>
      </c>
      <c r="M224" s="27">
        <v>0</v>
      </c>
      <c r="N224" s="90">
        <f t="shared" ref="N224:N244" si="58">J224*10/3/G224</f>
        <v>5</v>
      </c>
      <c r="O224" s="91">
        <f t="shared" ref="O224:O244" si="59">L224*10/3/G224</f>
        <v>5</v>
      </c>
      <c r="P224" s="23">
        <v>100</v>
      </c>
      <c r="Q224" s="11">
        <v>1.92</v>
      </c>
      <c r="R224" s="11">
        <v>0</v>
      </c>
      <c r="S224" s="12">
        <v>5</v>
      </c>
      <c r="T224" s="27">
        <v>0</v>
      </c>
      <c r="U224" s="23">
        <v>20</v>
      </c>
      <c r="V224" s="11">
        <v>0.33</v>
      </c>
      <c r="W224" s="11">
        <v>0</v>
      </c>
      <c r="X224" s="12">
        <v>1</v>
      </c>
      <c r="Y224" s="30">
        <v>0</v>
      </c>
      <c r="Z224" s="63">
        <f t="shared" ref="Z224:Z244" si="60">J224*(Q224+V224)+L224*(S224+X224)</f>
        <v>74.25</v>
      </c>
      <c r="AA224" s="34">
        <f t="shared" ref="AA224:AA244" si="61">J224*Q224+L224*S224</f>
        <v>62.28</v>
      </c>
      <c r="AB224" s="12">
        <f t="shared" ref="AB224:AB244" si="62">J224*V224+L224*X224</f>
        <v>11.97</v>
      </c>
      <c r="AC224" s="75">
        <f t="shared" ref="AC224:AC244" si="63">Z224</f>
        <v>74.25</v>
      </c>
      <c r="AD224" s="140"/>
    </row>
    <row r="225" spans="1:32" outlineLevel="2" x14ac:dyDescent="0.2">
      <c r="A225" s="9" t="s">
        <v>369</v>
      </c>
      <c r="B225" s="10" t="s">
        <v>80</v>
      </c>
      <c r="C225" s="10" t="s">
        <v>48</v>
      </c>
      <c r="D225" s="10" t="s">
        <v>370</v>
      </c>
      <c r="E225" s="10" t="s">
        <v>371</v>
      </c>
      <c r="F225" s="10" t="s">
        <v>372</v>
      </c>
      <c r="G225" s="67">
        <v>6</v>
      </c>
      <c r="H225" s="10" t="s">
        <v>47</v>
      </c>
      <c r="I225" s="57">
        <v>1</v>
      </c>
      <c r="J225" s="57">
        <v>9</v>
      </c>
      <c r="K225" s="57">
        <v>0</v>
      </c>
      <c r="L225" s="58">
        <v>9</v>
      </c>
      <c r="M225" s="27">
        <v>0</v>
      </c>
      <c r="N225" s="90">
        <f t="shared" si="58"/>
        <v>5</v>
      </c>
      <c r="O225" s="91">
        <f t="shared" si="59"/>
        <v>5</v>
      </c>
      <c r="P225" s="23">
        <v>40</v>
      </c>
      <c r="Q225" s="11">
        <v>0.77</v>
      </c>
      <c r="R225" s="11">
        <v>0</v>
      </c>
      <c r="S225" s="12">
        <v>2</v>
      </c>
      <c r="T225" s="27">
        <v>0</v>
      </c>
      <c r="U225" s="23">
        <v>10</v>
      </c>
      <c r="V225" s="11">
        <v>0.17</v>
      </c>
      <c r="W225" s="11">
        <v>0</v>
      </c>
      <c r="X225" s="12">
        <v>0.5</v>
      </c>
      <c r="Y225" s="30">
        <v>0</v>
      </c>
      <c r="Z225" s="63">
        <f t="shared" si="60"/>
        <v>30.96</v>
      </c>
      <c r="AA225" s="34">
        <f t="shared" si="61"/>
        <v>24.93</v>
      </c>
      <c r="AB225" s="12">
        <f t="shared" si="62"/>
        <v>6.03</v>
      </c>
      <c r="AC225" s="75">
        <f t="shared" si="63"/>
        <v>30.96</v>
      </c>
    </row>
    <row r="226" spans="1:32" outlineLevel="2" x14ac:dyDescent="0.2">
      <c r="A226" s="9" t="s">
        <v>369</v>
      </c>
      <c r="B226" s="10" t="s">
        <v>85</v>
      </c>
      <c r="C226" s="10" t="s">
        <v>48</v>
      </c>
      <c r="D226" s="10" t="s">
        <v>370</v>
      </c>
      <c r="E226" s="10" t="s">
        <v>371</v>
      </c>
      <c r="F226" s="10" t="s">
        <v>372</v>
      </c>
      <c r="G226" s="67">
        <v>6</v>
      </c>
      <c r="H226" s="10" t="s">
        <v>47</v>
      </c>
      <c r="I226" s="57">
        <v>1</v>
      </c>
      <c r="J226" s="57">
        <v>9</v>
      </c>
      <c r="K226" s="57">
        <v>0</v>
      </c>
      <c r="L226" s="58">
        <v>9</v>
      </c>
      <c r="M226" s="27">
        <v>0</v>
      </c>
      <c r="N226" s="90">
        <f t="shared" si="58"/>
        <v>5</v>
      </c>
      <c r="O226" s="91">
        <f t="shared" si="59"/>
        <v>5</v>
      </c>
      <c r="P226" s="23">
        <v>40</v>
      </c>
      <c r="Q226" s="11">
        <v>0.77</v>
      </c>
      <c r="R226" s="11">
        <v>0</v>
      </c>
      <c r="S226" s="12">
        <v>2</v>
      </c>
      <c r="T226" s="27">
        <v>0</v>
      </c>
      <c r="U226" s="23">
        <v>10</v>
      </c>
      <c r="V226" s="11">
        <v>0.17</v>
      </c>
      <c r="W226" s="11">
        <v>0</v>
      </c>
      <c r="X226" s="12">
        <v>0.5</v>
      </c>
      <c r="Y226" s="30">
        <v>0</v>
      </c>
      <c r="Z226" s="63">
        <f t="shared" si="60"/>
        <v>30.96</v>
      </c>
      <c r="AA226" s="34">
        <f t="shared" si="61"/>
        <v>24.93</v>
      </c>
      <c r="AB226" s="12">
        <f t="shared" si="62"/>
        <v>6.03</v>
      </c>
      <c r="AC226" s="75">
        <f t="shared" si="63"/>
        <v>30.96</v>
      </c>
    </row>
    <row r="227" spans="1:32" outlineLevel="2" x14ac:dyDescent="0.2">
      <c r="A227" s="9" t="s">
        <v>369</v>
      </c>
      <c r="B227" s="10" t="s">
        <v>8</v>
      </c>
      <c r="C227" s="10" t="s">
        <v>48</v>
      </c>
      <c r="D227" s="10" t="s">
        <v>370</v>
      </c>
      <c r="E227" s="10" t="s">
        <v>371</v>
      </c>
      <c r="F227" s="10" t="s">
        <v>372</v>
      </c>
      <c r="G227" s="67">
        <v>6</v>
      </c>
      <c r="H227" s="10" t="s">
        <v>47</v>
      </c>
      <c r="I227" s="57">
        <v>1</v>
      </c>
      <c r="J227" s="57">
        <v>9</v>
      </c>
      <c r="K227" s="57">
        <v>0</v>
      </c>
      <c r="L227" s="58">
        <v>9</v>
      </c>
      <c r="M227" s="27">
        <v>0</v>
      </c>
      <c r="N227" s="90">
        <f t="shared" si="58"/>
        <v>5</v>
      </c>
      <c r="O227" s="91">
        <f t="shared" si="59"/>
        <v>5</v>
      </c>
      <c r="P227" s="23">
        <v>80</v>
      </c>
      <c r="Q227" s="11">
        <v>1.54</v>
      </c>
      <c r="R227" s="11">
        <v>0</v>
      </c>
      <c r="S227" s="12">
        <v>4</v>
      </c>
      <c r="T227" s="27">
        <v>0</v>
      </c>
      <c r="U227" s="23">
        <v>20</v>
      </c>
      <c r="V227" s="11">
        <v>0.33</v>
      </c>
      <c r="W227" s="11">
        <v>0</v>
      </c>
      <c r="X227" s="12">
        <v>1</v>
      </c>
      <c r="Y227" s="30">
        <v>0</v>
      </c>
      <c r="Z227" s="63">
        <f t="shared" si="60"/>
        <v>61.83</v>
      </c>
      <c r="AA227" s="34">
        <f t="shared" si="61"/>
        <v>49.86</v>
      </c>
      <c r="AB227" s="12">
        <f t="shared" si="62"/>
        <v>11.97</v>
      </c>
      <c r="AC227" s="75">
        <f t="shared" si="63"/>
        <v>61.83</v>
      </c>
      <c r="AD227" s="140"/>
    </row>
    <row r="228" spans="1:32" outlineLevel="2" x14ac:dyDescent="0.2">
      <c r="A228" s="9" t="s">
        <v>369</v>
      </c>
      <c r="B228" s="10" t="s">
        <v>14</v>
      </c>
      <c r="C228" s="10" t="s">
        <v>13</v>
      </c>
      <c r="D228" s="10" t="s">
        <v>28</v>
      </c>
      <c r="E228" s="10" t="s">
        <v>10</v>
      </c>
      <c r="F228" s="10" t="s">
        <v>11</v>
      </c>
      <c r="G228" s="67">
        <v>24</v>
      </c>
      <c r="H228" s="10" t="s">
        <v>12</v>
      </c>
      <c r="I228" s="57">
        <v>1</v>
      </c>
      <c r="J228" s="57">
        <f>$AE$2</f>
        <v>0.5</v>
      </c>
      <c r="K228" s="57">
        <v>0</v>
      </c>
      <c r="L228" s="58">
        <v>0</v>
      </c>
      <c r="M228" s="27">
        <v>0</v>
      </c>
      <c r="N228" s="90">
        <f t="shared" si="58"/>
        <v>6.9444444444444448E-2</v>
      </c>
      <c r="O228" s="91">
        <f t="shared" si="59"/>
        <v>0</v>
      </c>
      <c r="P228" s="23">
        <v>0</v>
      </c>
      <c r="Q228" s="11">
        <f>P228</f>
        <v>0</v>
      </c>
      <c r="R228" s="11">
        <v>0</v>
      </c>
      <c r="S228" s="12">
        <v>0</v>
      </c>
      <c r="T228" s="27">
        <v>0</v>
      </c>
      <c r="U228" s="23">
        <v>5</v>
      </c>
      <c r="V228" s="11">
        <f>U228</f>
        <v>5</v>
      </c>
      <c r="W228" s="11">
        <v>0</v>
      </c>
      <c r="X228" s="12">
        <v>0</v>
      </c>
      <c r="Y228" s="30">
        <v>0</v>
      </c>
      <c r="Z228" s="63">
        <f t="shared" si="60"/>
        <v>2.5</v>
      </c>
      <c r="AA228" s="34">
        <f t="shared" si="61"/>
        <v>0</v>
      </c>
      <c r="AB228" s="12">
        <f t="shared" si="62"/>
        <v>2.5</v>
      </c>
      <c r="AC228" s="75">
        <f t="shared" si="63"/>
        <v>2.5</v>
      </c>
      <c r="AD228" s="140"/>
    </row>
    <row r="229" spans="1:32" outlineLevel="2" x14ac:dyDescent="0.2">
      <c r="A229" s="9" t="s">
        <v>369</v>
      </c>
      <c r="B229" s="10" t="s">
        <v>29</v>
      </c>
      <c r="C229" s="10" t="s">
        <v>13</v>
      </c>
      <c r="D229" s="10" t="s">
        <v>30</v>
      </c>
      <c r="E229" s="10" t="s">
        <v>31</v>
      </c>
      <c r="F229" s="10" t="s">
        <v>32</v>
      </c>
      <c r="G229" s="67">
        <v>6</v>
      </c>
      <c r="H229" s="10" t="s">
        <v>33</v>
      </c>
      <c r="I229" s="57">
        <v>6.25E-2</v>
      </c>
      <c r="J229" s="57">
        <v>0</v>
      </c>
      <c r="K229" s="57"/>
      <c r="L229" s="58">
        <v>1</v>
      </c>
      <c r="M229" s="27"/>
      <c r="N229" s="90">
        <f t="shared" si="58"/>
        <v>0</v>
      </c>
      <c r="O229" s="91">
        <f t="shared" si="59"/>
        <v>0.55555555555555558</v>
      </c>
      <c r="P229" s="23">
        <v>0</v>
      </c>
      <c r="Q229" s="11">
        <v>0</v>
      </c>
      <c r="R229" s="11">
        <v>0</v>
      </c>
      <c r="S229" s="12">
        <v>0</v>
      </c>
      <c r="T229" s="27"/>
      <c r="U229" s="23">
        <v>30</v>
      </c>
      <c r="V229" s="11">
        <v>0</v>
      </c>
      <c r="W229" s="11"/>
      <c r="X229" s="12">
        <v>1</v>
      </c>
      <c r="Y229" s="30">
        <v>0</v>
      </c>
      <c r="Z229" s="63">
        <f t="shared" si="60"/>
        <v>1</v>
      </c>
      <c r="AA229" s="34">
        <f t="shared" si="61"/>
        <v>0</v>
      </c>
      <c r="AB229" s="12">
        <f t="shared" si="62"/>
        <v>1</v>
      </c>
      <c r="AC229" s="75">
        <f t="shared" si="63"/>
        <v>1</v>
      </c>
      <c r="AD229" s="140"/>
    </row>
    <row r="230" spans="1:32" outlineLevel="2" x14ac:dyDescent="0.2">
      <c r="A230" s="9" t="s">
        <v>369</v>
      </c>
      <c r="B230" s="10" t="s">
        <v>39</v>
      </c>
      <c r="C230" s="10" t="s">
        <v>48</v>
      </c>
      <c r="D230" s="10" t="s">
        <v>373</v>
      </c>
      <c r="E230" s="10" t="s">
        <v>374</v>
      </c>
      <c r="F230" s="10" t="s">
        <v>375</v>
      </c>
      <c r="G230" s="67">
        <v>7.5</v>
      </c>
      <c r="H230" s="10" t="s">
        <v>47</v>
      </c>
      <c r="I230" s="57">
        <v>1</v>
      </c>
      <c r="J230" s="57">
        <v>13.5</v>
      </c>
      <c r="K230" s="57">
        <v>0</v>
      </c>
      <c r="L230" s="58">
        <v>9</v>
      </c>
      <c r="M230" s="27">
        <v>0</v>
      </c>
      <c r="N230" s="90">
        <f t="shared" si="58"/>
        <v>6</v>
      </c>
      <c r="O230" s="91">
        <f t="shared" si="59"/>
        <v>4</v>
      </c>
      <c r="P230" s="23">
        <v>60</v>
      </c>
      <c r="Q230" s="11">
        <v>1</v>
      </c>
      <c r="R230" s="11">
        <v>0</v>
      </c>
      <c r="S230" s="12">
        <v>3</v>
      </c>
      <c r="T230" s="27">
        <v>0</v>
      </c>
      <c r="U230" s="23">
        <v>30</v>
      </c>
      <c r="V230" s="11">
        <v>1</v>
      </c>
      <c r="W230" s="11">
        <v>0</v>
      </c>
      <c r="X230" s="12">
        <v>1</v>
      </c>
      <c r="Y230" s="30">
        <v>0</v>
      </c>
      <c r="Z230" s="63">
        <f t="shared" si="60"/>
        <v>63</v>
      </c>
      <c r="AA230" s="34">
        <f t="shared" si="61"/>
        <v>40.5</v>
      </c>
      <c r="AB230" s="12">
        <f t="shared" si="62"/>
        <v>22.5</v>
      </c>
      <c r="AC230" s="75">
        <f t="shared" si="63"/>
        <v>63</v>
      </c>
      <c r="AD230" s="140"/>
    </row>
    <row r="231" spans="1:32" outlineLevel="2" x14ac:dyDescent="0.2">
      <c r="A231" s="9" t="s">
        <v>369</v>
      </c>
      <c r="B231" s="10" t="s">
        <v>39</v>
      </c>
      <c r="C231" s="10" t="s">
        <v>19</v>
      </c>
      <c r="D231" s="10" t="s">
        <v>376</v>
      </c>
      <c r="E231" s="10" t="s">
        <v>377</v>
      </c>
      <c r="F231" s="10" t="s">
        <v>378</v>
      </c>
      <c r="G231" s="67">
        <v>7.5</v>
      </c>
      <c r="H231" s="10" t="s">
        <v>18</v>
      </c>
      <c r="I231" s="57">
        <v>1</v>
      </c>
      <c r="J231" s="57">
        <v>9</v>
      </c>
      <c r="K231" s="57">
        <v>0</v>
      </c>
      <c r="L231" s="58">
        <v>13.5</v>
      </c>
      <c r="M231" s="27">
        <v>0</v>
      </c>
      <c r="N231" s="90">
        <f t="shared" si="58"/>
        <v>4</v>
      </c>
      <c r="O231" s="91">
        <f t="shared" si="59"/>
        <v>6</v>
      </c>
      <c r="P231" s="23">
        <v>20</v>
      </c>
      <c r="Q231" s="11">
        <v>1</v>
      </c>
      <c r="R231" s="11">
        <v>0</v>
      </c>
      <c r="S231" s="12">
        <v>1</v>
      </c>
      <c r="T231" s="27">
        <v>0</v>
      </c>
      <c r="U231" s="23">
        <v>40</v>
      </c>
      <c r="V231" s="11">
        <v>1</v>
      </c>
      <c r="W231" s="11">
        <v>0</v>
      </c>
      <c r="X231" s="12">
        <v>2</v>
      </c>
      <c r="Y231" s="30">
        <v>0</v>
      </c>
      <c r="Z231" s="63">
        <f t="shared" si="60"/>
        <v>58.5</v>
      </c>
      <c r="AA231" s="34">
        <f t="shared" si="61"/>
        <v>22.5</v>
      </c>
      <c r="AB231" s="12">
        <f t="shared" si="62"/>
        <v>36</v>
      </c>
      <c r="AC231" s="75">
        <f t="shared" si="63"/>
        <v>58.5</v>
      </c>
      <c r="AD231" s="140"/>
      <c r="AF231" s="145"/>
    </row>
    <row r="232" spans="1:32" outlineLevel="2" x14ac:dyDescent="0.2">
      <c r="A232" s="9" t="s">
        <v>369</v>
      </c>
      <c r="B232" s="10" t="s">
        <v>39</v>
      </c>
      <c r="C232" s="10" t="s">
        <v>23</v>
      </c>
      <c r="D232" s="10" t="s">
        <v>379</v>
      </c>
      <c r="E232" s="10" t="s">
        <v>380</v>
      </c>
      <c r="F232" s="10" t="s">
        <v>381</v>
      </c>
      <c r="G232" s="67">
        <v>6</v>
      </c>
      <c r="H232" s="10" t="s">
        <v>18</v>
      </c>
      <c r="I232" s="57">
        <v>1</v>
      </c>
      <c r="J232" s="57">
        <v>9</v>
      </c>
      <c r="K232" s="57">
        <v>0</v>
      </c>
      <c r="L232" s="58">
        <v>9</v>
      </c>
      <c r="M232" s="27">
        <v>0</v>
      </c>
      <c r="N232" s="90">
        <f t="shared" si="58"/>
        <v>5</v>
      </c>
      <c r="O232" s="91">
        <f t="shared" si="59"/>
        <v>5</v>
      </c>
      <c r="P232" s="23">
        <v>40</v>
      </c>
      <c r="Q232" s="11">
        <v>1</v>
      </c>
      <c r="R232" s="11">
        <v>0</v>
      </c>
      <c r="S232" s="12">
        <v>2</v>
      </c>
      <c r="T232" s="27">
        <v>0</v>
      </c>
      <c r="U232" s="23">
        <v>0</v>
      </c>
      <c r="V232" s="11">
        <v>0</v>
      </c>
      <c r="W232" s="11">
        <v>0</v>
      </c>
      <c r="X232" s="12">
        <v>0</v>
      </c>
      <c r="Y232" s="30">
        <v>0</v>
      </c>
      <c r="Z232" s="63">
        <f t="shared" si="60"/>
        <v>27</v>
      </c>
      <c r="AA232" s="34">
        <f t="shared" si="61"/>
        <v>27</v>
      </c>
      <c r="AB232" s="12">
        <f t="shared" si="62"/>
        <v>0</v>
      </c>
      <c r="AC232" s="75">
        <f t="shared" si="63"/>
        <v>27</v>
      </c>
    </row>
    <row r="233" spans="1:32" outlineLevel="2" x14ac:dyDescent="0.2">
      <c r="A233" s="9" t="s">
        <v>369</v>
      </c>
      <c r="B233" s="10" t="s">
        <v>39</v>
      </c>
      <c r="C233" s="10" t="s">
        <v>23</v>
      </c>
      <c r="D233" s="10" t="s">
        <v>382</v>
      </c>
      <c r="E233" s="10" t="s">
        <v>383</v>
      </c>
      <c r="F233" s="10" t="s">
        <v>384</v>
      </c>
      <c r="G233" s="67">
        <v>6</v>
      </c>
      <c r="H233" s="10" t="s">
        <v>18</v>
      </c>
      <c r="I233" s="57">
        <v>1</v>
      </c>
      <c r="J233" s="57">
        <v>9</v>
      </c>
      <c r="K233" s="57">
        <v>0</v>
      </c>
      <c r="L233" s="58">
        <v>9</v>
      </c>
      <c r="M233" s="27">
        <v>0</v>
      </c>
      <c r="N233" s="90">
        <f t="shared" si="58"/>
        <v>5</v>
      </c>
      <c r="O233" s="91">
        <f t="shared" si="59"/>
        <v>5</v>
      </c>
      <c r="P233" s="23">
        <v>40</v>
      </c>
      <c r="Q233" s="11">
        <v>1</v>
      </c>
      <c r="R233" s="11">
        <v>0</v>
      </c>
      <c r="S233" s="12">
        <v>2</v>
      </c>
      <c r="T233" s="27">
        <v>0</v>
      </c>
      <c r="U233" s="23">
        <v>0</v>
      </c>
      <c r="V233" s="11">
        <v>0</v>
      </c>
      <c r="W233" s="11">
        <v>0</v>
      </c>
      <c r="X233" s="12">
        <v>0</v>
      </c>
      <c r="Y233" s="30">
        <v>0</v>
      </c>
      <c r="Z233" s="63">
        <f t="shared" si="60"/>
        <v>27</v>
      </c>
      <c r="AA233" s="34">
        <f t="shared" si="61"/>
        <v>27</v>
      </c>
      <c r="AB233" s="12">
        <f t="shared" si="62"/>
        <v>0</v>
      </c>
      <c r="AC233" s="75">
        <f t="shared" si="63"/>
        <v>27</v>
      </c>
    </row>
    <row r="234" spans="1:32" outlineLevel="2" x14ac:dyDescent="0.2">
      <c r="A234" s="9" t="s">
        <v>369</v>
      </c>
      <c r="B234" s="10" t="s">
        <v>39</v>
      </c>
      <c r="C234" s="10" t="s">
        <v>61</v>
      </c>
      <c r="D234" s="10" t="s">
        <v>385</v>
      </c>
      <c r="E234" s="10" t="s">
        <v>386</v>
      </c>
      <c r="F234" s="10" t="s">
        <v>387</v>
      </c>
      <c r="G234" s="67">
        <v>6</v>
      </c>
      <c r="H234" s="10" t="s">
        <v>18</v>
      </c>
      <c r="I234" s="57">
        <v>1</v>
      </c>
      <c r="J234" s="57">
        <v>9</v>
      </c>
      <c r="K234" s="57">
        <v>0</v>
      </c>
      <c r="L234" s="58">
        <v>9</v>
      </c>
      <c r="M234" s="27">
        <v>0</v>
      </c>
      <c r="N234" s="90">
        <f t="shared" si="58"/>
        <v>5</v>
      </c>
      <c r="O234" s="91">
        <f t="shared" si="59"/>
        <v>5</v>
      </c>
      <c r="P234" s="23">
        <v>0</v>
      </c>
      <c r="Q234" s="11">
        <v>0</v>
      </c>
      <c r="R234" s="11">
        <v>0</v>
      </c>
      <c r="S234" s="12">
        <v>0</v>
      </c>
      <c r="T234" s="27">
        <v>0</v>
      </c>
      <c r="U234" s="23">
        <v>40</v>
      </c>
      <c r="V234" s="11">
        <v>1</v>
      </c>
      <c r="W234" s="11">
        <v>0</v>
      </c>
      <c r="X234" s="12">
        <v>2</v>
      </c>
      <c r="Y234" s="30">
        <v>0</v>
      </c>
      <c r="Z234" s="63">
        <f t="shared" si="60"/>
        <v>27</v>
      </c>
      <c r="AA234" s="34">
        <f t="shared" si="61"/>
        <v>0</v>
      </c>
      <c r="AB234" s="12">
        <f t="shared" si="62"/>
        <v>27</v>
      </c>
      <c r="AC234" s="75">
        <f t="shared" si="63"/>
        <v>27</v>
      </c>
    </row>
    <row r="235" spans="1:32" outlineLevel="2" x14ac:dyDescent="0.2">
      <c r="A235" s="9" t="s">
        <v>369</v>
      </c>
      <c r="B235" s="10" t="s">
        <v>39</v>
      </c>
      <c r="C235" s="10" t="s">
        <v>61</v>
      </c>
      <c r="D235" s="10" t="s">
        <v>388</v>
      </c>
      <c r="E235" s="10" t="s">
        <v>389</v>
      </c>
      <c r="F235" s="10" t="s">
        <v>390</v>
      </c>
      <c r="G235" s="67">
        <v>6</v>
      </c>
      <c r="H235" s="10" t="s">
        <v>18</v>
      </c>
      <c r="I235" s="57">
        <v>1</v>
      </c>
      <c r="J235" s="57">
        <v>9</v>
      </c>
      <c r="K235" s="57">
        <v>0</v>
      </c>
      <c r="L235" s="58">
        <v>9</v>
      </c>
      <c r="M235" s="27">
        <v>0</v>
      </c>
      <c r="N235" s="90">
        <f t="shared" si="58"/>
        <v>5</v>
      </c>
      <c r="O235" s="91">
        <f t="shared" si="59"/>
        <v>5</v>
      </c>
      <c r="P235" s="23">
        <v>0</v>
      </c>
      <c r="Q235" s="11">
        <v>0</v>
      </c>
      <c r="R235" s="11">
        <v>0</v>
      </c>
      <c r="S235" s="12">
        <v>0</v>
      </c>
      <c r="T235" s="27">
        <v>0</v>
      </c>
      <c r="U235" s="23">
        <v>40</v>
      </c>
      <c r="V235" s="11">
        <v>1</v>
      </c>
      <c r="W235" s="11">
        <v>0</v>
      </c>
      <c r="X235" s="12">
        <v>2</v>
      </c>
      <c r="Y235" s="30">
        <v>0</v>
      </c>
      <c r="Z235" s="63">
        <f t="shared" si="60"/>
        <v>27</v>
      </c>
      <c r="AA235" s="34">
        <f t="shared" si="61"/>
        <v>0</v>
      </c>
      <c r="AB235" s="12">
        <f t="shared" si="62"/>
        <v>27</v>
      </c>
      <c r="AC235" s="75">
        <f t="shared" si="63"/>
        <v>27</v>
      </c>
    </row>
    <row r="236" spans="1:32" outlineLevel="2" x14ac:dyDescent="0.2">
      <c r="A236" s="9" t="s">
        <v>369</v>
      </c>
      <c r="B236" s="10" t="s">
        <v>39</v>
      </c>
      <c r="C236" s="10" t="s">
        <v>27</v>
      </c>
      <c r="D236" s="10" t="s">
        <v>430</v>
      </c>
      <c r="E236" s="10" t="s">
        <v>431</v>
      </c>
      <c r="F236" s="10" t="s">
        <v>432</v>
      </c>
      <c r="G236" s="67">
        <v>6</v>
      </c>
      <c r="H236" s="10" t="s">
        <v>18</v>
      </c>
      <c r="I236" s="57">
        <f>1/3</f>
        <v>0.33333333333333331</v>
      </c>
      <c r="J236" s="57">
        <f>13.5*I236</f>
        <v>4.5</v>
      </c>
      <c r="K236" s="57">
        <v>1</v>
      </c>
      <c r="L236" s="58">
        <f>4.5*I236</f>
        <v>1.5</v>
      </c>
      <c r="M236" s="27">
        <v>0</v>
      </c>
      <c r="N236" s="90">
        <f t="shared" si="58"/>
        <v>2.5</v>
      </c>
      <c r="O236" s="91">
        <f t="shared" si="59"/>
        <v>0.83333333333333337</v>
      </c>
      <c r="P236" s="23">
        <v>40</v>
      </c>
      <c r="Q236" s="11">
        <v>1</v>
      </c>
      <c r="R236" s="11">
        <v>0</v>
      </c>
      <c r="S236" s="12">
        <v>2</v>
      </c>
      <c r="T236" s="27">
        <v>0</v>
      </c>
      <c r="U236" s="23">
        <v>0</v>
      </c>
      <c r="V236" s="11">
        <v>0</v>
      </c>
      <c r="W236" s="11">
        <v>0</v>
      </c>
      <c r="X236" s="12">
        <v>0</v>
      </c>
      <c r="Y236" s="30">
        <v>0</v>
      </c>
      <c r="Z236" s="63">
        <f t="shared" si="60"/>
        <v>7.5</v>
      </c>
      <c r="AA236" s="34">
        <f t="shared" si="61"/>
        <v>7.5</v>
      </c>
      <c r="AB236" s="12">
        <f t="shared" si="62"/>
        <v>0</v>
      </c>
      <c r="AC236" s="75">
        <f t="shared" si="63"/>
        <v>7.5</v>
      </c>
    </row>
    <row r="237" spans="1:32" outlineLevel="2" x14ac:dyDescent="0.2">
      <c r="A237" s="9" t="s">
        <v>369</v>
      </c>
      <c r="B237" s="10" t="s">
        <v>39</v>
      </c>
      <c r="C237" s="10" t="s">
        <v>13</v>
      </c>
      <c r="D237" s="10" t="s">
        <v>74</v>
      </c>
      <c r="E237" s="10" t="s">
        <v>10</v>
      </c>
      <c r="F237" s="10" t="s">
        <v>11</v>
      </c>
      <c r="G237" s="67">
        <v>24</v>
      </c>
      <c r="H237" s="10" t="s">
        <v>12</v>
      </c>
      <c r="I237" s="57">
        <v>1</v>
      </c>
      <c r="J237" s="57">
        <f>$AE$2</f>
        <v>0.5</v>
      </c>
      <c r="K237" s="57">
        <v>0</v>
      </c>
      <c r="L237" s="58">
        <v>0</v>
      </c>
      <c r="M237" s="27">
        <v>0</v>
      </c>
      <c r="N237" s="90">
        <f t="shared" si="58"/>
        <v>6.9444444444444448E-2</v>
      </c>
      <c r="O237" s="91">
        <f t="shared" si="59"/>
        <v>0</v>
      </c>
      <c r="P237" s="23">
        <v>3</v>
      </c>
      <c r="Q237" s="11">
        <f>P237</f>
        <v>3</v>
      </c>
      <c r="R237" s="11">
        <v>0</v>
      </c>
      <c r="S237" s="12">
        <v>0</v>
      </c>
      <c r="T237" s="27">
        <v>0</v>
      </c>
      <c r="U237" s="23">
        <v>14</v>
      </c>
      <c r="V237" s="11">
        <f>U237</f>
        <v>14</v>
      </c>
      <c r="W237" s="11">
        <v>0</v>
      </c>
      <c r="X237" s="12">
        <v>0</v>
      </c>
      <c r="Y237" s="30">
        <v>0</v>
      </c>
      <c r="Z237" s="63">
        <f t="shared" si="60"/>
        <v>8.5</v>
      </c>
      <c r="AA237" s="34">
        <f t="shared" si="61"/>
        <v>1.5</v>
      </c>
      <c r="AB237" s="12">
        <f t="shared" si="62"/>
        <v>7</v>
      </c>
      <c r="AC237" s="75">
        <f t="shared" si="63"/>
        <v>8.5</v>
      </c>
    </row>
    <row r="238" spans="1:32" outlineLevel="2" x14ac:dyDescent="0.2">
      <c r="A238" s="9" t="s">
        <v>369</v>
      </c>
      <c r="B238" s="10" t="s">
        <v>39</v>
      </c>
      <c r="C238" s="10" t="s">
        <v>103</v>
      </c>
      <c r="D238" s="10" t="s">
        <v>391</v>
      </c>
      <c r="E238" s="10" t="s">
        <v>392</v>
      </c>
      <c r="F238" s="10" t="s">
        <v>393</v>
      </c>
      <c r="G238" s="67">
        <v>6</v>
      </c>
      <c r="H238" s="10" t="s">
        <v>102</v>
      </c>
      <c r="I238" s="57">
        <v>1</v>
      </c>
      <c r="J238" s="57">
        <f t="shared" ref="J238:J243" si="64">(4.5+$AE$5)*I238</f>
        <v>9</v>
      </c>
      <c r="K238" s="57">
        <v>0</v>
      </c>
      <c r="L238" s="58">
        <v>9</v>
      </c>
      <c r="M238" s="27">
        <v>0</v>
      </c>
      <c r="N238" s="90">
        <f t="shared" si="58"/>
        <v>5</v>
      </c>
      <c r="O238" s="91">
        <f t="shared" si="59"/>
        <v>5</v>
      </c>
      <c r="P238" s="23">
        <v>20</v>
      </c>
      <c r="Q238" s="11">
        <v>1</v>
      </c>
      <c r="R238" s="11">
        <v>0</v>
      </c>
      <c r="S238" s="12">
        <v>1</v>
      </c>
      <c r="T238" s="27">
        <v>0</v>
      </c>
      <c r="U238" s="23">
        <v>0</v>
      </c>
      <c r="V238" s="11">
        <v>0</v>
      </c>
      <c r="W238" s="11">
        <v>0</v>
      </c>
      <c r="X238" s="12">
        <v>0</v>
      </c>
      <c r="Y238" s="30">
        <v>0</v>
      </c>
      <c r="Z238" s="63">
        <f t="shared" si="60"/>
        <v>18</v>
      </c>
      <c r="AA238" s="34">
        <f t="shared" si="61"/>
        <v>18</v>
      </c>
      <c r="AB238" s="12">
        <f t="shared" si="62"/>
        <v>0</v>
      </c>
      <c r="AC238" s="75">
        <f t="shared" si="63"/>
        <v>18</v>
      </c>
    </row>
    <row r="239" spans="1:32" outlineLevel="2" x14ac:dyDescent="0.2">
      <c r="A239" s="9" t="s">
        <v>369</v>
      </c>
      <c r="B239" s="10" t="s">
        <v>39</v>
      </c>
      <c r="C239" s="10" t="s">
        <v>103</v>
      </c>
      <c r="D239" s="10" t="s">
        <v>394</v>
      </c>
      <c r="E239" s="10" t="s">
        <v>395</v>
      </c>
      <c r="F239" s="10" t="s">
        <v>396</v>
      </c>
      <c r="G239" s="67">
        <v>6</v>
      </c>
      <c r="H239" s="10" t="s">
        <v>102</v>
      </c>
      <c r="I239" s="57">
        <v>1</v>
      </c>
      <c r="J239" s="57">
        <f t="shared" si="64"/>
        <v>9</v>
      </c>
      <c r="K239" s="57">
        <v>0</v>
      </c>
      <c r="L239" s="58">
        <v>9</v>
      </c>
      <c r="M239" s="27">
        <v>0</v>
      </c>
      <c r="N239" s="90">
        <f t="shared" si="58"/>
        <v>5</v>
      </c>
      <c r="O239" s="91">
        <f t="shared" si="59"/>
        <v>5</v>
      </c>
      <c r="P239" s="23">
        <v>20</v>
      </c>
      <c r="Q239" s="11">
        <v>1</v>
      </c>
      <c r="R239" s="11">
        <v>0</v>
      </c>
      <c r="S239" s="12">
        <v>1</v>
      </c>
      <c r="T239" s="27">
        <v>0</v>
      </c>
      <c r="U239" s="23">
        <v>0</v>
      </c>
      <c r="V239" s="11">
        <v>0</v>
      </c>
      <c r="W239" s="11">
        <v>0</v>
      </c>
      <c r="X239" s="12">
        <v>0</v>
      </c>
      <c r="Y239" s="30">
        <v>0</v>
      </c>
      <c r="Z239" s="63">
        <f t="shared" si="60"/>
        <v>18</v>
      </c>
      <c r="AA239" s="34">
        <f t="shared" si="61"/>
        <v>18</v>
      </c>
      <c r="AB239" s="12">
        <f t="shared" si="62"/>
        <v>0</v>
      </c>
      <c r="AC239" s="75">
        <f t="shared" si="63"/>
        <v>18</v>
      </c>
    </row>
    <row r="240" spans="1:32" outlineLevel="2" x14ac:dyDescent="0.2">
      <c r="A240" s="9" t="s">
        <v>369</v>
      </c>
      <c r="B240" s="10" t="s">
        <v>39</v>
      </c>
      <c r="C240" s="10" t="s">
        <v>103</v>
      </c>
      <c r="D240" s="10" t="s">
        <v>397</v>
      </c>
      <c r="E240" s="10" t="s">
        <v>398</v>
      </c>
      <c r="F240" s="10" t="s">
        <v>399</v>
      </c>
      <c r="G240" s="67">
        <v>6</v>
      </c>
      <c r="H240" s="10" t="s">
        <v>102</v>
      </c>
      <c r="I240" s="57">
        <v>1</v>
      </c>
      <c r="J240" s="57">
        <f t="shared" si="64"/>
        <v>9</v>
      </c>
      <c r="K240" s="57">
        <v>0</v>
      </c>
      <c r="L240" s="58">
        <v>9</v>
      </c>
      <c r="M240" s="27">
        <v>0</v>
      </c>
      <c r="N240" s="90">
        <f t="shared" si="58"/>
        <v>5</v>
      </c>
      <c r="O240" s="91">
        <f t="shared" si="59"/>
        <v>5</v>
      </c>
      <c r="P240" s="23">
        <v>20</v>
      </c>
      <c r="Q240" s="11">
        <v>1</v>
      </c>
      <c r="R240" s="11">
        <v>0</v>
      </c>
      <c r="S240" s="12">
        <v>1</v>
      </c>
      <c r="T240" s="27">
        <v>0</v>
      </c>
      <c r="U240" s="23">
        <v>0</v>
      </c>
      <c r="V240" s="11">
        <v>0</v>
      </c>
      <c r="W240" s="11">
        <v>0</v>
      </c>
      <c r="X240" s="12">
        <v>0</v>
      </c>
      <c r="Y240" s="30">
        <v>0</v>
      </c>
      <c r="Z240" s="63">
        <f t="shared" si="60"/>
        <v>18</v>
      </c>
      <c r="AA240" s="34">
        <f t="shared" si="61"/>
        <v>18</v>
      </c>
      <c r="AB240" s="12">
        <f t="shared" si="62"/>
        <v>0</v>
      </c>
      <c r="AC240" s="75">
        <f t="shared" si="63"/>
        <v>18</v>
      </c>
    </row>
    <row r="241" spans="1:29" outlineLevel="2" x14ac:dyDescent="0.2">
      <c r="A241" s="9" t="s">
        <v>369</v>
      </c>
      <c r="B241" s="10" t="s">
        <v>39</v>
      </c>
      <c r="C241" s="10" t="s">
        <v>103</v>
      </c>
      <c r="D241" s="10" t="s">
        <v>400</v>
      </c>
      <c r="E241" s="10" t="s">
        <v>401</v>
      </c>
      <c r="F241" s="10" t="s">
        <v>402</v>
      </c>
      <c r="G241" s="67">
        <v>6</v>
      </c>
      <c r="H241" s="10" t="s">
        <v>102</v>
      </c>
      <c r="I241" s="57">
        <v>1</v>
      </c>
      <c r="J241" s="57">
        <f t="shared" si="64"/>
        <v>9</v>
      </c>
      <c r="K241" s="57">
        <v>0</v>
      </c>
      <c r="L241" s="58">
        <v>9</v>
      </c>
      <c r="M241" s="27">
        <v>0</v>
      </c>
      <c r="N241" s="90">
        <f t="shared" si="58"/>
        <v>5</v>
      </c>
      <c r="O241" s="91">
        <f t="shared" si="59"/>
        <v>5</v>
      </c>
      <c r="P241" s="23">
        <v>20</v>
      </c>
      <c r="Q241" s="11">
        <v>1</v>
      </c>
      <c r="R241" s="11">
        <v>0</v>
      </c>
      <c r="S241" s="12">
        <v>1</v>
      </c>
      <c r="T241" s="27">
        <v>0</v>
      </c>
      <c r="U241" s="23">
        <v>0</v>
      </c>
      <c r="V241" s="11">
        <v>0</v>
      </c>
      <c r="W241" s="11">
        <v>0</v>
      </c>
      <c r="X241" s="12">
        <v>0</v>
      </c>
      <c r="Y241" s="30">
        <v>0</v>
      </c>
      <c r="Z241" s="63">
        <f t="shared" si="60"/>
        <v>18</v>
      </c>
      <c r="AA241" s="34">
        <f t="shared" si="61"/>
        <v>18</v>
      </c>
      <c r="AB241" s="12">
        <f t="shared" si="62"/>
        <v>0</v>
      </c>
      <c r="AC241" s="75">
        <f t="shared" si="63"/>
        <v>18</v>
      </c>
    </row>
    <row r="242" spans="1:29" outlineLevel="2" x14ac:dyDescent="0.2">
      <c r="A242" s="9" t="s">
        <v>369</v>
      </c>
      <c r="B242" s="10" t="s">
        <v>39</v>
      </c>
      <c r="C242" s="10" t="s">
        <v>103</v>
      </c>
      <c r="D242" s="10" t="s">
        <v>403</v>
      </c>
      <c r="E242" s="10" t="s">
        <v>404</v>
      </c>
      <c r="F242" s="10" t="s">
        <v>405</v>
      </c>
      <c r="G242" s="67">
        <v>6</v>
      </c>
      <c r="H242" s="10" t="s">
        <v>102</v>
      </c>
      <c r="I242" s="57">
        <v>1</v>
      </c>
      <c r="J242" s="57">
        <f t="shared" si="64"/>
        <v>9</v>
      </c>
      <c r="K242" s="57">
        <v>0</v>
      </c>
      <c r="L242" s="58">
        <v>9</v>
      </c>
      <c r="M242" s="27">
        <v>0</v>
      </c>
      <c r="N242" s="90">
        <f t="shared" si="58"/>
        <v>5</v>
      </c>
      <c r="O242" s="91">
        <f t="shared" si="59"/>
        <v>5</v>
      </c>
      <c r="P242" s="23">
        <v>20</v>
      </c>
      <c r="Q242" s="11">
        <v>1</v>
      </c>
      <c r="R242" s="11">
        <v>0</v>
      </c>
      <c r="S242" s="12">
        <v>1</v>
      </c>
      <c r="T242" s="27">
        <v>0</v>
      </c>
      <c r="U242" s="23">
        <v>0</v>
      </c>
      <c r="V242" s="11">
        <v>0</v>
      </c>
      <c r="W242" s="11">
        <v>0</v>
      </c>
      <c r="X242" s="12">
        <v>0</v>
      </c>
      <c r="Y242" s="30">
        <v>0</v>
      </c>
      <c r="Z242" s="63">
        <f t="shared" si="60"/>
        <v>18</v>
      </c>
      <c r="AA242" s="34">
        <f t="shared" si="61"/>
        <v>18</v>
      </c>
      <c r="AB242" s="12">
        <f t="shared" si="62"/>
        <v>0</v>
      </c>
      <c r="AC242" s="75">
        <f t="shared" si="63"/>
        <v>18</v>
      </c>
    </row>
    <row r="243" spans="1:29" outlineLevel="2" x14ac:dyDescent="0.2">
      <c r="A243" s="9" t="s">
        <v>369</v>
      </c>
      <c r="B243" s="10" t="s">
        <v>39</v>
      </c>
      <c r="C243" s="10" t="s">
        <v>103</v>
      </c>
      <c r="D243" s="10" t="s">
        <v>406</v>
      </c>
      <c r="E243" s="10" t="s">
        <v>407</v>
      </c>
      <c r="F243" s="10" t="s">
        <v>408</v>
      </c>
      <c r="G243" s="67">
        <v>6</v>
      </c>
      <c r="H243" s="10" t="s">
        <v>102</v>
      </c>
      <c r="I243" s="57">
        <v>1</v>
      </c>
      <c r="J243" s="57">
        <f t="shared" si="64"/>
        <v>9</v>
      </c>
      <c r="K243" s="57">
        <v>0</v>
      </c>
      <c r="L243" s="58">
        <v>9</v>
      </c>
      <c r="M243" s="27">
        <v>0</v>
      </c>
      <c r="N243" s="90">
        <f t="shared" si="58"/>
        <v>5</v>
      </c>
      <c r="O243" s="91">
        <f t="shared" si="59"/>
        <v>5</v>
      </c>
      <c r="P243" s="23">
        <v>20</v>
      </c>
      <c r="Q243" s="11">
        <v>1</v>
      </c>
      <c r="R243" s="11">
        <v>0</v>
      </c>
      <c r="S243" s="12">
        <v>1</v>
      </c>
      <c r="T243" s="27">
        <v>0</v>
      </c>
      <c r="U243" s="23">
        <v>0</v>
      </c>
      <c r="V243" s="11">
        <v>0</v>
      </c>
      <c r="W243" s="11">
        <v>0</v>
      </c>
      <c r="X243" s="12">
        <v>0</v>
      </c>
      <c r="Y243" s="30">
        <v>0</v>
      </c>
      <c r="Z243" s="63">
        <f t="shared" si="60"/>
        <v>18</v>
      </c>
      <c r="AA243" s="34">
        <f t="shared" si="61"/>
        <v>18</v>
      </c>
      <c r="AB243" s="12">
        <f t="shared" si="62"/>
        <v>0</v>
      </c>
      <c r="AC243" s="75">
        <f t="shared" si="63"/>
        <v>18</v>
      </c>
    </row>
    <row r="244" spans="1:29" outlineLevel="2" x14ac:dyDescent="0.2">
      <c r="A244" s="9" t="s">
        <v>369</v>
      </c>
      <c r="B244" s="10" t="s">
        <v>39</v>
      </c>
      <c r="C244" s="10" t="s">
        <v>13</v>
      </c>
      <c r="D244" s="10" t="s">
        <v>34</v>
      </c>
      <c r="E244" s="10" t="s">
        <v>35</v>
      </c>
      <c r="F244" s="10" t="s">
        <v>36</v>
      </c>
      <c r="G244" s="67">
        <v>12</v>
      </c>
      <c r="H244" s="10" t="s">
        <v>37</v>
      </c>
      <c r="I244" s="57">
        <v>1</v>
      </c>
      <c r="J244" s="57">
        <f>$AE$3</f>
        <v>0.04</v>
      </c>
      <c r="K244" s="57">
        <v>0</v>
      </c>
      <c r="L244" s="58">
        <v>0</v>
      </c>
      <c r="M244" s="27">
        <v>0</v>
      </c>
      <c r="N244" s="90">
        <f t="shared" si="58"/>
        <v>1.1111111111111112E-2</v>
      </c>
      <c r="O244" s="91">
        <f t="shared" si="59"/>
        <v>0</v>
      </c>
      <c r="P244" s="23">
        <v>0</v>
      </c>
      <c r="Q244" s="11">
        <v>0</v>
      </c>
      <c r="R244" s="11">
        <v>0</v>
      </c>
      <c r="S244" s="12">
        <v>0</v>
      </c>
      <c r="T244" s="27">
        <v>0</v>
      </c>
      <c r="U244" s="23">
        <v>4</v>
      </c>
      <c r="V244" s="11">
        <v>4</v>
      </c>
      <c r="W244" s="11">
        <v>0</v>
      </c>
      <c r="X244" s="12">
        <v>0</v>
      </c>
      <c r="Y244" s="30">
        <v>0</v>
      </c>
      <c r="Z244" s="63">
        <f t="shared" si="60"/>
        <v>0.16</v>
      </c>
      <c r="AA244" s="34">
        <f t="shared" si="61"/>
        <v>0</v>
      </c>
      <c r="AB244" s="12">
        <f t="shared" si="62"/>
        <v>0.16</v>
      </c>
      <c r="AC244" s="75">
        <f t="shared" si="63"/>
        <v>0.16</v>
      </c>
    </row>
    <row r="245" spans="1:29" outlineLevel="1" x14ac:dyDescent="0.2">
      <c r="A245" s="120" t="s">
        <v>597</v>
      </c>
      <c r="B245" s="10"/>
      <c r="C245" s="10"/>
      <c r="D245" s="10"/>
      <c r="E245" s="10"/>
      <c r="F245" s="10"/>
      <c r="G245" s="67"/>
      <c r="H245" s="10"/>
      <c r="I245" s="57"/>
      <c r="J245" s="57"/>
      <c r="K245" s="57"/>
      <c r="L245" s="58"/>
      <c r="M245" s="27"/>
      <c r="N245" s="90"/>
      <c r="O245" s="91"/>
      <c r="P245" s="23"/>
      <c r="Q245" s="11"/>
      <c r="R245" s="11"/>
      <c r="S245" s="12"/>
      <c r="T245" s="27"/>
      <c r="U245" s="23"/>
      <c r="V245" s="11"/>
      <c r="W245" s="11"/>
      <c r="X245" s="12"/>
      <c r="Y245" s="30"/>
      <c r="Z245" s="63"/>
      <c r="AA245" s="34"/>
      <c r="AB245" s="12"/>
      <c r="AC245" s="75">
        <f>SUBTOTAL(9,AC224:AC244)</f>
        <v>555.16</v>
      </c>
    </row>
    <row r="246" spans="1:29" outlineLevel="2" x14ac:dyDescent="0.2">
      <c r="A246" s="9" t="s">
        <v>409</v>
      </c>
      <c r="B246" s="10" t="s">
        <v>14</v>
      </c>
      <c r="C246" s="10" t="s">
        <v>48</v>
      </c>
      <c r="D246" s="10" t="s">
        <v>246</v>
      </c>
      <c r="E246" s="10" t="s">
        <v>247</v>
      </c>
      <c r="F246" s="10" t="s">
        <v>248</v>
      </c>
      <c r="G246" s="67">
        <v>6</v>
      </c>
      <c r="H246" s="10" t="s">
        <v>249</v>
      </c>
      <c r="I246" s="57">
        <v>0.10539999999999999</v>
      </c>
      <c r="J246" s="57">
        <f>I246*13.5</f>
        <v>1.4228999999999998</v>
      </c>
      <c r="K246" s="57">
        <v>0</v>
      </c>
      <c r="L246" s="58">
        <f>I246*4.5</f>
        <v>0.47429999999999994</v>
      </c>
      <c r="M246" s="27">
        <v>0</v>
      </c>
      <c r="N246" s="90">
        <f t="shared" ref="N246:N268" si="65">J246*10/3/G246</f>
        <v>0.79049999999999987</v>
      </c>
      <c r="O246" s="91">
        <f t="shared" ref="O246:O268" si="66">L246*10/3/G246</f>
        <v>0.26349999999999996</v>
      </c>
      <c r="P246" s="23">
        <v>100</v>
      </c>
      <c r="Q246" s="11">
        <v>1.92</v>
      </c>
      <c r="R246" s="11">
        <v>0</v>
      </c>
      <c r="S246" s="12">
        <v>5</v>
      </c>
      <c r="T246" s="27">
        <v>0</v>
      </c>
      <c r="U246" s="23">
        <v>20</v>
      </c>
      <c r="V246" s="11">
        <v>0.33</v>
      </c>
      <c r="W246" s="11">
        <v>0</v>
      </c>
      <c r="X246" s="12">
        <v>1</v>
      </c>
      <c r="Y246" s="30">
        <v>0</v>
      </c>
      <c r="Z246" s="63">
        <f t="shared" ref="Z246:Z268" si="67">J246*(Q246+V246)+L246*(S246+X246)</f>
        <v>6.047324999999999</v>
      </c>
      <c r="AA246" s="34">
        <f t="shared" ref="AA246:AA268" si="68">J246*Q246+L246*S246</f>
        <v>5.1034679999999994</v>
      </c>
      <c r="AB246" s="12">
        <f t="shared" ref="AB246:AB268" si="69">J246*V246+L246*X246</f>
        <v>0.94385699999999995</v>
      </c>
      <c r="AC246" s="75">
        <f t="shared" ref="AC246:AC268" si="70">Z246</f>
        <v>6.047324999999999</v>
      </c>
    </row>
    <row r="247" spans="1:29" outlineLevel="2" x14ac:dyDescent="0.2">
      <c r="A247" s="9" t="s">
        <v>409</v>
      </c>
      <c r="B247" s="10" t="s">
        <v>80</v>
      </c>
      <c r="C247" s="10" t="s">
        <v>48</v>
      </c>
      <c r="D247" s="10" t="s">
        <v>246</v>
      </c>
      <c r="E247" s="10" t="s">
        <v>247</v>
      </c>
      <c r="F247" s="10" t="s">
        <v>248</v>
      </c>
      <c r="G247" s="67">
        <v>6</v>
      </c>
      <c r="H247" s="10" t="s">
        <v>249</v>
      </c>
      <c r="I247" s="57">
        <v>0.10539999999999999</v>
      </c>
      <c r="J247" s="57">
        <f>I247*13.5</f>
        <v>1.4228999999999998</v>
      </c>
      <c r="K247" s="57">
        <v>0</v>
      </c>
      <c r="L247" s="58">
        <f>I247*4.5</f>
        <v>0.47429999999999994</v>
      </c>
      <c r="M247" s="27">
        <v>0</v>
      </c>
      <c r="N247" s="90">
        <f t="shared" si="65"/>
        <v>0.79049999999999987</v>
      </c>
      <c r="O247" s="91">
        <f t="shared" si="66"/>
        <v>0.26349999999999996</v>
      </c>
      <c r="P247" s="23">
        <v>40</v>
      </c>
      <c r="Q247" s="11">
        <v>0.77</v>
      </c>
      <c r="R247" s="11">
        <v>0</v>
      </c>
      <c r="S247" s="12">
        <v>2</v>
      </c>
      <c r="T247" s="27">
        <v>0</v>
      </c>
      <c r="U247" s="23">
        <v>10</v>
      </c>
      <c r="V247" s="11">
        <v>0.17</v>
      </c>
      <c r="W247" s="11">
        <v>0</v>
      </c>
      <c r="X247" s="12">
        <v>0.5</v>
      </c>
      <c r="Y247" s="30">
        <v>0</v>
      </c>
      <c r="Z247" s="63">
        <f t="shared" si="67"/>
        <v>2.5232760000000001</v>
      </c>
      <c r="AA247" s="34">
        <f t="shared" si="68"/>
        <v>2.0442329999999997</v>
      </c>
      <c r="AB247" s="12">
        <f t="shared" si="69"/>
        <v>0.479043</v>
      </c>
      <c r="AC247" s="75">
        <f t="shared" si="70"/>
        <v>2.5232760000000001</v>
      </c>
    </row>
    <row r="248" spans="1:29" outlineLevel="2" x14ac:dyDescent="0.2">
      <c r="A248" s="9" t="s">
        <v>409</v>
      </c>
      <c r="B248" s="10" t="s">
        <v>85</v>
      </c>
      <c r="C248" s="10" t="s">
        <v>48</v>
      </c>
      <c r="D248" s="10" t="s">
        <v>246</v>
      </c>
      <c r="E248" s="10" t="s">
        <v>247</v>
      </c>
      <c r="F248" s="10" t="s">
        <v>248</v>
      </c>
      <c r="G248" s="67">
        <v>6</v>
      </c>
      <c r="H248" s="10" t="s">
        <v>249</v>
      </c>
      <c r="I248" s="57">
        <v>0.10539999999999999</v>
      </c>
      <c r="J248" s="57">
        <f>I248*13.5</f>
        <v>1.4228999999999998</v>
      </c>
      <c r="K248" s="57">
        <v>0</v>
      </c>
      <c r="L248" s="58">
        <f>I248*4.5</f>
        <v>0.47429999999999994</v>
      </c>
      <c r="M248" s="27">
        <v>0</v>
      </c>
      <c r="N248" s="90">
        <f t="shared" si="65"/>
        <v>0.79049999999999987</v>
      </c>
      <c r="O248" s="91">
        <f t="shared" si="66"/>
        <v>0.26349999999999996</v>
      </c>
      <c r="P248" s="23">
        <v>40</v>
      </c>
      <c r="Q248" s="11">
        <v>0.77</v>
      </c>
      <c r="R248" s="11">
        <v>0</v>
      </c>
      <c r="S248" s="12">
        <v>2</v>
      </c>
      <c r="T248" s="27">
        <v>0</v>
      </c>
      <c r="U248" s="23">
        <v>10</v>
      </c>
      <c r="V248" s="11">
        <v>0.17</v>
      </c>
      <c r="W248" s="11">
        <v>0</v>
      </c>
      <c r="X248" s="12">
        <v>0.5</v>
      </c>
      <c r="Y248" s="30">
        <v>0</v>
      </c>
      <c r="Z248" s="63">
        <f t="shared" si="67"/>
        <v>2.5232760000000001</v>
      </c>
      <c r="AA248" s="34">
        <f t="shared" si="68"/>
        <v>2.0442329999999997</v>
      </c>
      <c r="AB248" s="12">
        <f t="shared" si="69"/>
        <v>0.479043</v>
      </c>
      <c r="AC248" s="75">
        <f t="shared" si="70"/>
        <v>2.5232760000000001</v>
      </c>
    </row>
    <row r="249" spans="1:29" outlineLevel="2" x14ac:dyDescent="0.2">
      <c r="A249" s="9" t="s">
        <v>409</v>
      </c>
      <c r="B249" s="10" t="s">
        <v>8</v>
      </c>
      <c r="C249" s="10" t="s">
        <v>48</v>
      </c>
      <c r="D249" s="10" t="s">
        <v>246</v>
      </c>
      <c r="E249" s="10" t="s">
        <v>247</v>
      </c>
      <c r="F249" s="10" t="s">
        <v>248</v>
      </c>
      <c r="G249" s="67">
        <v>6</v>
      </c>
      <c r="H249" s="10" t="s">
        <v>249</v>
      </c>
      <c r="I249" s="57">
        <v>0.10539999999999999</v>
      </c>
      <c r="J249" s="57">
        <f>I249*13.5</f>
        <v>1.4228999999999998</v>
      </c>
      <c r="K249" s="57">
        <v>0</v>
      </c>
      <c r="L249" s="58">
        <f>I249*4.5</f>
        <v>0.47429999999999994</v>
      </c>
      <c r="M249" s="27">
        <v>0</v>
      </c>
      <c r="N249" s="90">
        <f t="shared" si="65"/>
        <v>0.79049999999999987</v>
      </c>
      <c r="O249" s="91">
        <f t="shared" si="66"/>
        <v>0.26349999999999996</v>
      </c>
      <c r="P249" s="23">
        <v>80</v>
      </c>
      <c r="Q249" s="11">
        <v>1.54</v>
      </c>
      <c r="R249" s="11">
        <v>0</v>
      </c>
      <c r="S249" s="12">
        <v>4</v>
      </c>
      <c r="T249" s="27">
        <v>0</v>
      </c>
      <c r="U249" s="23">
        <v>20</v>
      </c>
      <c r="V249" s="11">
        <v>0.33</v>
      </c>
      <c r="W249" s="11">
        <v>0</v>
      </c>
      <c r="X249" s="12">
        <v>1</v>
      </c>
      <c r="Y249" s="30">
        <v>0</v>
      </c>
      <c r="Z249" s="63">
        <f t="shared" si="67"/>
        <v>5.0323229999999999</v>
      </c>
      <c r="AA249" s="34">
        <f t="shared" si="68"/>
        <v>4.0884659999999995</v>
      </c>
      <c r="AB249" s="12">
        <f t="shared" si="69"/>
        <v>0.94385699999999995</v>
      </c>
      <c r="AC249" s="75">
        <f t="shared" si="70"/>
        <v>5.0323229999999999</v>
      </c>
    </row>
    <row r="250" spans="1:29" outlineLevel="2" x14ac:dyDescent="0.2">
      <c r="A250" s="9" t="s">
        <v>409</v>
      </c>
      <c r="B250" s="10" t="s">
        <v>14</v>
      </c>
      <c r="C250" s="10" t="s">
        <v>13</v>
      </c>
      <c r="D250" s="10" t="s">
        <v>250</v>
      </c>
      <c r="E250" s="10" t="s">
        <v>251</v>
      </c>
      <c r="F250" s="10" t="s">
        <v>252</v>
      </c>
      <c r="G250" s="67">
        <v>6</v>
      </c>
      <c r="H250" s="10" t="s">
        <v>37</v>
      </c>
      <c r="I250" s="57">
        <v>0.5</v>
      </c>
      <c r="J250" s="57">
        <f>(4.5+$AE$5)*I250</f>
        <v>4.5</v>
      </c>
      <c r="K250" s="57">
        <v>1</v>
      </c>
      <c r="L250" s="58">
        <f>9*I250</f>
        <v>4.5</v>
      </c>
      <c r="M250" s="27">
        <v>0</v>
      </c>
      <c r="N250" s="90">
        <f t="shared" si="65"/>
        <v>2.5</v>
      </c>
      <c r="O250" s="91">
        <f t="shared" si="66"/>
        <v>2.5</v>
      </c>
      <c r="P250" s="23">
        <v>0</v>
      </c>
      <c r="Q250" s="11">
        <v>0</v>
      </c>
      <c r="R250" s="11">
        <v>0</v>
      </c>
      <c r="S250" s="12">
        <v>0</v>
      </c>
      <c r="T250" s="27">
        <v>0</v>
      </c>
      <c r="U250" s="23">
        <v>4</v>
      </c>
      <c r="V250" s="11">
        <v>0.2</v>
      </c>
      <c r="W250" s="11">
        <v>0</v>
      </c>
      <c r="X250" s="12">
        <v>0.2</v>
      </c>
      <c r="Y250" s="30">
        <v>0</v>
      </c>
      <c r="Z250" s="63">
        <f t="shared" si="67"/>
        <v>1.8</v>
      </c>
      <c r="AA250" s="34">
        <f t="shared" si="68"/>
        <v>0</v>
      </c>
      <c r="AB250" s="12">
        <f t="shared" si="69"/>
        <v>1.8</v>
      </c>
      <c r="AC250" s="75">
        <f t="shared" si="70"/>
        <v>1.8</v>
      </c>
    </row>
    <row r="251" spans="1:29" outlineLevel="2" x14ac:dyDescent="0.2">
      <c r="A251" s="9" t="s">
        <v>409</v>
      </c>
      <c r="B251" s="10" t="s">
        <v>80</v>
      </c>
      <c r="C251" s="10" t="s">
        <v>13</v>
      </c>
      <c r="D251" s="10" t="s">
        <v>250</v>
      </c>
      <c r="E251" s="10" t="s">
        <v>251</v>
      </c>
      <c r="F251" s="10" t="s">
        <v>252</v>
      </c>
      <c r="G251" s="67">
        <v>6</v>
      </c>
      <c r="H251" s="10" t="s">
        <v>37</v>
      </c>
      <c r="I251" s="57">
        <v>0.5</v>
      </c>
      <c r="J251" s="57">
        <f>(4.5+$AE$5)*I251</f>
        <v>4.5</v>
      </c>
      <c r="K251" s="57">
        <v>1</v>
      </c>
      <c r="L251" s="58">
        <f>9*I251</f>
        <v>4.5</v>
      </c>
      <c r="M251" s="27">
        <v>0</v>
      </c>
      <c r="N251" s="90">
        <f t="shared" si="65"/>
        <v>2.5</v>
      </c>
      <c r="O251" s="91">
        <f t="shared" si="66"/>
        <v>2.5</v>
      </c>
      <c r="P251" s="23">
        <v>0</v>
      </c>
      <c r="Q251" s="11">
        <v>0</v>
      </c>
      <c r="R251" s="11">
        <v>0</v>
      </c>
      <c r="S251" s="12">
        <v>0</v>
      </c>
      <c r="T251" s="27">
        <v>0</v>
      </c>
      <c r="U251" s="23">
        <v>4</v>
      </c>
      <c r="V251" s="11">
        <v>0.2</v>
      </c>
      <c r="W251" s="11">
        <v>0</v>
      </c>
      <c r="X251" s="12">
        <v>0.2</v>
      </c>
      <c r="Y251" s="30">
        <v>0</v>
      </c>
      <c r="Z251" s="63">
        <f t="shared" si="67"/>
        <v>1.8</v>
      </c>
      <c r="AA251" s="34">
        <f t="shared" si="68"/>
        <v>0</v>
      </c>
      <c r="AB251" s="12">
        <f t="shared" si="69"/>
        <v>1.8</v>
      </c>
      <c r="AC251" s="75">
        <f t="shared" si="70"/>
        <v>1.8</v>
      </c>
    </row>
    <row r="252" spans="1:29" outlineLevel="2" x14ac:dyDescent="0.2">
      <c r="A252" s="9" t="s">
        <v>409</v>
      </c>
      <c r="B252" s="10" t="s">
        <v>39</v>
      </c>
      <c r="C252" s="10" t="s">
        <v>13</v>
      </c>
      <c r="D252" s="10" t="s">
        <v>250</v>
      </c>
      <c r="E252" s="10" t="s">
        <v>251</v>
      </c>
      <c r="F252" s="10" t="s">
        <v>252</v>
      </c>
      <c r="G252" s="67">
        <v>6</v>
      </c>
      <c r="H252" s="10" t="s">
        <v>37</v>
      </c>
      <c r="I252" s="57">
        <v>0.5</v>
      </c>
      <c r="J252" s="57">
        <f>(4.5+$AE$5)*I252</f>
        <v>4.5</v>
      </c>
      <c r="K252" s="57">
        <v>1</v>
      </c>
      <c r="L252" s="58">
        <f>9*I252</f>
        <v>4.5</v>
      </c>
      <c r="M252" s="27">
        <v>0</v>
      </c>
      <c r="N252" s="90">
        <f t="shared" si="65"/>
        <v>2.5</v>
      </c>
      <c r="O252" s="91">
        <f t="shared" si="66"/>
        <v>2.5</v>
      </c>
      <c r="P252" s="23">
        <v>0</v>
      </c>
      <c r="Q252" s="11">
        <v>0</v>
      </c>
      <c r="R252" s="11">
        <v>0</v>
      </c>
      <c r="S252" s="12">
        <v>0</v>
      </c>
      <c r="T252" s="27">
        <v>0</v>
      </c>
      <c r="U252" s="23">
        <v>4</v>
      </c>
      <c r="V252" s="11">
        <v>0.2</v>
      </c>
      <c r="W252" s="11">
        <v>0</v>
      </c>
      <c r="X252" s="12">
        <v>0.2</v>
      </c>
      <c r="Y252" s="30">
        <v>0</v>
      </c>
      <c r="Z252" s="63">
        <f t="shared" si="67"/>
        <v>1.8</v>
      </c>
      <c r="AA252" s="34">
        <f t="shared" si="68"/>
        <v>0</v>
      </c>
      <c r="AB252" s="12">
        <f t="shared" si="69"/>
        <v>1.8</v>
      </c>
      <c r="AC252" s="75">
        <f t="shared" si="70"/>
        <v>1.8</v>
      </c>
    </row>
    <row r="253" spans="1:29" outlineLevel="2" x14ac:dyDescent="0.2">
      <c r="A253" s="9" t="s">
        <v>409</v>
      </c>
      <c r="B253" s="10" t="s">
        <v>85</v>
      </c>
      <c r="C253" s="10" t="s">
        <v>13</v>
      </c>
      <c r="D253" s="10" t="s">
        <v>250</v>
      </c>
      <c r="E253" s="10" t="s">
        <v>251</v>
      </c>
      <c r="F253" s="10" t="s">
        <v>252</v>
      </c>
      <c r="G253" s="67">
        <v>6</v>
      </c>
      <c r="H253" s="10" t="s">
        <v>37</v>
      </c>
      <c r="I253" s="57">
        <v>0.5</v>
      </c>
      <c r="J253" s="57">
        <f>(4.5+$AE$5)*I253</f>
        <v>4.5</v>
      </c>
      <c r="K253" s="57">
        <v>1</v>
      </c>
      <c r="L253" s="58">
        <f>9*I253</f>
        <v>4.5</v>
      </c>
      <c r="M253" s="27">
        <v>0</v>
      </c>
      <c r="N253" s="90">
        <f t="shared" si="65"/>
        <v>2.5</v>
      </c>
      <c r="O253" s="91">
        <f t="shared" si="66"/>
        <v>2.5</v>
      </c>
      <c r="P253" s="23">
        <v>0</v>
      </c>
      <c r="Q253" s="11">
        <v>0</v>
      </c>
      <c r="R253" s="11">
        <v>0</v>
      </c>
      <c r="S253" s="12">
        <v>0</v>
      </c>
      <c r="T253" s="27">
        <v>0</v>
      </c>
      <c r="U253" s="23">
        <v>4</v>
      </c>
      <c r="V253" s="11">
        <v>0.2</v>
      </c>
      <c r="W253" s="11">
        <v>0</v>
      </c>
      <c r="X253" s="12">
        <v>0.2</v>
      </c>
      <c r="Y253" s="30">
        <v>0</v>
      </c>
      <c r="Z253" s="63">
        <f t="shared" si="67"/>
        <v>1.8</v>
      </c>
      <c r="AA253" s="34">
        <f t="shared" si="68"/>
        <v>0</v>
      </c>
      <c r="AB253" s="12">
        <f t="shared" si="69"/>
        <v>1.8</v>
      </c>
      <c r="AC253" s="75">
        <f t="shared" si="70"/>
        <v>1.8</v>
      </c>
    </row>
    <row r="254" spans="1:29" outlineLevel="2" x14ac:dyDescent="0.2">
      <c r="A254" s="9" t="s">
        <v>409</v>
      </c>
      <c r="B254" s="10" t="s">
        <v>8</v>
      </c>
      <c r="C254" s="10" t="s">
        <v>13</v>
      </c>
      <c r="D254" s="10" t="s">
        <v>250</v>
      </c>
      <c r="E254" s="10" t="s">
        <v>251</v>
      </c>
      <c r="F254" s="10" t="s">
        <v>252</v>
      </c>
      <c r="G254" s="67">
        <v>6</v>
      </c>
      <c r="H254" s="10" t="s">
        <v>37</v>
      </c>
      <c r="I254" s="57">
        <v>0.5</v>
      </c>
      <c r="J254" s="57">
        <f>(4.5+$AE$5)*I254</f>
        <v>4.5</v>
      </c>
      <c r="K254" s="57">
        <v>1</v>
      </c>
      <c r="L254" s="58">
        <f>9*I254</f>
        <v>4.5</v>
      </c>
      <c r="M254" s="27">
        <v>0</v>
      </c>
      <c r="N254" s="90">
        <f t="shared" si="65"/>
        <v>2.5</v>
      </c>
      <c r="O254" s="91">
        <f t="shared" si="66"/>
        <v>2.5</v>
      </c>
      <c r="P254" s="23">
        <v>0</v>
      </c>
      <c r="Q254" s="11">
        <v>0</v>
      </c>
      <c r="R254" s="11">
        <v>0</v>
      </c>
      <c r="S254" s="12">
        <v>0</v>
      </c>
      <c r="T254" s="27">
        <v>0</v>
      </c>
      <c r="U254" s="23">
        <v>4</v>
      </c>
      <c r="V254" s="11">
        <v>0.2</v>
      </c>
      <c r="W254" s="11">
        <v>0</v>
      </c>
      <c r="X254" s="12">
        <v>0.2</v>
      </c>
      <c r="Y254" s="30">
        <v>0</v>
      </c>
      <c r="Z254" s="63">
        <f t="shared" si="67"/>
        <v>1.8</v>
      </c>
      <c r="AA254" s="34">
        <f t="shared" si="68"/>
        <v>0</v>
      </c>
      <c r="AB254" s="12">
        <f t="shared" si="69"/>
        <v>1.8</v>
      </c>
      <c r="AC254" s="75">
        <f t="shared" si="70"/>
        <v>1.8</v>
      </c>
    </row>
    <row r="255" spans="1:29" outlineLevel="2" x14ac:dyDescent="0.2">
      <c r="A255" s="9" t="s">
        <v>409</v>
      </c>
      <c r="B255" s="10" t="s">
        <v>80</v>
      </c>
      <c r="C255" s="10" t="s">
        <v>23</v>
      </c>
      <c r="D255" s="10" t="s">
        <v>410</v>
      </c>
      <c r="E255" s="10" t="s">
        <v>411</v>
      </c>
      <c r="F255" s="10" t="s">
        <v>412</v>
      </c>
      <c r="G255" s="67">
        <v>6</v>
      </c>
      <c r="H255" s="10" t="s">
        <v>84</v>
      </c>
      <c r="I255" s="57">
        <v>1</v>
      </c>
      <c r="J255" s="57">
        <v>15.75</v>
      </c>
      <c r="K255" s="57">
        <v>0</v>
      </c>
      <c r="L255" s="58">
        <v>2.25</v>
      </c>
      <c r="M255" s="27">
        <v>0</v>
      </c>
      <c r="N255" s="90">
        <f t="shared" si="65"/>
        <v>8.75</v>
      </c>
      <c r="O255" s="91">
        <f t="shared" si="66"/>
        <v>1.25</v>
      </c>
      <c r="P255" s="23">
        <v>45</v>
      </c>
      <c r="Q255" s="11">
        <v>0.75</v>
      </c>
      <c r="R255" s="11">
        <v>0</v>
      </c>
      <c r="S255" s="12">
        <v>3</v>
      </c>
      <c r="T255" s="27">
        <v>0</v>
      </c>
      <c r="U255" s="23">
        <v>0</v>
      </c>
      <c r="V255" s="11">
        <v>0</v>
      </c>
      <c r="W255" s="11">
        <v>0</v>
      </c>
      <c r="X255" s="12">
        <v>0</v>
      </c>
      <c r="Y255" s="30">
        <v>0</v>
      </c>
      <c r="Z255" s="63">
        <f t="shared" si="67"/>
        <v>18.5625</v>
      </c>
      <c r="AA255" s="34">
        <f t="shared" si="68"/>
        <v>18.5625</v>
      </c>
      <c r="AB255" s="12">
        <f t="shared" si="69"/>
        <v>0</v>
      </c>
      <c r="AC255" s="75">
        <f t="shared" si="70"/>
        <v>18.5625</v>
      </c>
    </row>
    <row r="256" spans="1:29" outlineLevel="2" x14ac:dyDescent="0.2">
      <c r="A256" s="9" t="s">
        <v>409</v>
      </c>
      <c r="B256" s="10" t="s">
        <v>85</v>
      </c>
      <c r="C256" s="10" t="s">
        <v>23</v>
      </c>
      <c r="D256" s="10" t="s">
        <v>410</v>
      </c>
      <c r="E256" s="10" t="s">
        <v>411</v>
      </c>
      <c r="F256" s="10" t="s">
        <v>412</v>
      </c>
      <c r="G256" s="67">
        <v>6</v>
      </c>
      <c r="H256" s="10" t="s">
        <v>84</v>
      </c>
      <c r="I256" s="57">
        <v>1</v>
      </c>
      <c r="J256" s="57">
        <v>15.75</v>
      </c>
      <c r="K256" s="57">
        <v>0</v>
      </c>
      <c r="L256" s="58">
        <v>2.25</v>
      </c>
      <c r="M256" s="27">
        <v>0</v>
      </c>
      <c r="N256" s="90">
        <f t="shared" si="65"/>
        <v>8.75</v>
      </c>
      <c r="O256" s="91">
        <f t="shared" si="66"/>
        <v>1.25</v>
      </c>
      <c r="P256" s="23">
        <v>45</v>
      </c>
      <c r="Q256" s="11">
        <v>0.75</v>
      </c>
      <c r="R256" s="11">
        <v>0</v>
      </c>
      <c r="S256" s="12">
        <v>3</v>
      </c>
      <c r="T256" s="27">
        <v>0</v>
      </c>
      <c r="U256" s="23">
        <v>0</v>
      </c>
      <c r="V256" s="11">
        <v>0</v>
      </c>
      <c r="W256" s="11">
        <v>0</v>
      </c>
      <c r="X256" s="12">
        <v>0</v>
      </c>
      <c r="Y256" s="30">
        <v>0</v>
      </c>
      <c r="Z256" s="63">
        <f t="shared" si="67"/>
        <v>18.5625</v>
      </c>
      <c r="AA256" s="34">
        <f t="shared" si="68"/>
        <v>18.5625</v>
      </c>
      <c r="AB256" s="12">
        <f t="shared" si="69"/>
        <v>0</v>
      </c>
      <c r="AC256" s="75">
        <f t="shared" si="70"/>
        <v>18.5625</v>
      </c>
    </row>
    <row r="257" spans="1:29" outlineLevel="2" x14ac:dyDescent="0.2">
      <c r="A257" s="9" t="s">
        <v>409</v>
      </c>
      <c r="B257" s="10" t="s">
        <v>8</v>
      </c>
      <c r="C257" s="10" t="s">
        <v>23</v>
      </c>
      <c r="D257" s="10" t="s">
        <v>410</v>
      </c>
      <c r="E257" s="10" t="s">
        <v>411</v>
      </c>
      <c r="F257" s="10" t="s">
        <v>412</v>
      </c>
      <c r="G257" s="67">
        <v>6</v>
      </c>
      <c r="H257" s="10" t="s">
        <v>84</v>
      </c>
      <c r="I257" s="57">
        <v>1</v>
      </c>
      <c r="J257" s="57">
        <v>15.75</v>
      </c>
      <c r="K257" s="57">
        <v>0</v>
      </c>
      <c r="L257" s="58">
        <v>2.25</v>
      </c>
      <c r="M257" s="27">
        <v>0</v>
      </c>
      <c r="N257" s="90">
        <f t="shared" si="65"/>
        <v>8.75</v>
      </c>
      <c r="O257" s="91">
        <f t="shared" si="66"/>
        <v>1.25</v>
      </c>
      <c r="P257" s="23">
        <v>90</v>
      </c>
      <c r="Q257" s="11">
        <v>1.5</v>
      </c>
      <c r="R257" s="11">
        <v>0</v>
      </c>
      <c r="S257" s="12">
        <v>6</v>
      </c>
      <c r="T257" s="27">
        <v>0</v>
      </c>
      <c r="U257" s="23">
        <v>0</v>
      </c>
      <c r="V257" s="11">
        <v>0</v>
      </c>
      <c r="W257" s="11">
        <v>0</v>
      </c>
      <c r="X257" s="12">
        <v>0</v>
      </c>
      <c r="Y257" s="30">
        <v>0</v>
      </c>
      <c r="Z257" s="63">
        <f t="shared" si="67"/>
        <v>37.125</v>
      </c>
      <c r="AA257" s="34">
        <f t="shared" si="68"/>
        <v>37.125</v>
      </c>
      <c r="AB257" s="12">
        <f t="shared" si="69"/>
        <v>0</v>
      </c>
      <c r="AC257" s="75">
        <f t="shared" si="70"/>
        <v>37.125</v>
      </c>
    </row>
    <row r="258" spans="1:29" outlineLevel="2" x14ac:dyDescent="0.2">
      <c r="A258" s="9" t="s">
        <v>409</v>
      </c>
      <c r="B258" s="10" t="s">
        <v>80</v>
      </c>
      <c r="C258" s="10" t="s">
        <v>23</v>
      </c>
      <c r="D258" s="10" t="s">
        <v>413</v>
      </c>
      <c r="E258" s="10" t="s">
        <v>414</v>
      </c>
      <c r="F258" s="10" t="s">
        <v>415</v>
      </c>
      <c r="G258" s="67">
        <v>6</v>
      </c>
      <c r="H258" s="10" t="s">
        <v>84</v>
      </c>
      <c r="I258" s="57">
        <v>1</v>
      </c>
      <c r="J258" s="57">
        <v>15.75</v>
      </c>
      <c r="K258" s="57">
        <v>0</v>
      </c>
      <c r="L258" s="58">
        <v>2.25</v>
      </c>
      <c r="M258" s="27">
        <v>0</v>
      </c>
      <c r="N258" s="90">
        <f t="shared" si="65"/>
        <v>8.75</v>
      </c>
      <c r="O258" s="91">
        <f t="shared" si="66"/>
        <v>1.25</v>
      </c>
      <c r="P258" s="23">
        <v>45</v>
      </c>
      <c r="Q258" s="11">
        <v>0.9</v>
      </c>
      <c r="R258" s="11">
        <v>0</v>
      </c>
      <c r="S258" s="12">
        <v>3</v>
      </c>
      <c r="T258" s="27">
        <v>0</v>
      </c>
      <c r="U258" s="23">
        <v>0</v>
      </c>
      <c r="V258" s="11">
        <v>0</v>
      </c>
      <c r="W258" s="11">
        <v>0</v>
      </c>
      <c r="X258" s="12">
        <v>0</v>
      </c>
      <c r="Y258" s="30">
        <v>0</v>
      </c>
      <c r="Z258" s="63">
        <f t="shared" si="67"/>
        <v>20.925000000000001</v>
      </c>
      <c r="AA258" s="34">
        <f t="shared" si="68"/>
        <v>20.925000000000001</v>
      </c>
      <c r="AB258" s="12">
        <f t="shared" si="69"/>
        <v>0</v>
      </c>
      <c r="AC258" s="75">
        <f t="shared" si="70"/>
        <v>20.925000000000001</v>
      </c>
    </row>
    <row r="259" spans="1:29" outlineLevel="2" x14ac:dyDescent="0.2">
      <c r="A259" s="9" t="s">
        <v>409</v>
      </c>
      <c r="B259" s="10" t="s">
        <v>85</v>
      </c>
      <c r="C259" s="10" t="s">
        <v>23</v>
      </c>
      <c r="D259" s="10" t="s">
        <v>413</v>
      </c>
      <c r="E259" s="10" t="s">
        <v>414</v>
      </c>
      <c r="F259" s="10" t="s">
        <v>415</v>
      </c>
      <c r="G259" s="67">
        <v>6</v>
      </c>
      <c r="H259" s="10" t="s">
        <v>84</v>
      </c>
      <c r="I259" s="57">
        <v>1</v>
      </c>
      <c r="J259" s="57">
        <v>15.75</v>
      </c>
      <c r="K259" s="57">
        <v>0</v>
      </c>
      <c r="L259" s="58">
        <v>2.25</v>
      </c>
      <c r="M259" s="27">
        <v>0</v>
      </c>
      <c r="N259" s="90">
        <f t="shared" si="65"/>
        <v>8.75</v>
      </c>
      <c r="O259" s="91">
        <f t="shared" si="66"/>
        <v>1.25</v>
      </c>
      <c r="P259" s="23">
        <v>45</v>
      </c>
      <c r="Q259" s="11">
        <v>0.9</v>
      </c>
      <c r="R259" s="11">
        <v>0</v>
      </c>
      <c r="S259" s="12">
        <v>3</v>
      </c>
      <c r="T259" s="27">
        <v>0</v>
      </c>
      <c r="U259" s="23">
        <v>0</v>
      </c>
      <c r="V259" s="11">
        <v>0</v>
      </c>
      <c r="W259" s="11">
        <v>0</v>
      </c>
      <c r="X259" s="12">
        <v>0</v>
      </c>
      <c r="Y259" s="30">
        <v>0</v>
      </c>
      <c r="Z259" s="63">
        <f t="shared" si="67"/>
        <v>20.925000000000001</v>
      </c>
      <c r="AA259" s="34">
        <f t="shared" si="68"/>
        <v>20.925000000000001</v>
      </c>
      <c r="AB259" s="12">
        <f t="shared" si="69"/>
        <v>0</v>
      </c>
      <c r="AC259" s="75">
        <f t="shared" si="70"/>
        <v>20.925000000000001</v>
      </c>
    </row>
    <row r="260" spans="1:29" outlineLevel="2" x14ac:dyDescent="0.2">
      <c r="A260" s="9" t="s">
        <v>409</v>
      </c>
      <c r="B260" s="10" t="s">
        <v>8</v>
      </c>
      <c r="C260" s="10" t="s">
        <v>23</v>
      </c>
      <c r="D260" s="10" t="s">
        <v>413</v>
      </c>
      <c r="E260" s="10" t="s">
        <v>414</v>
      </c>
      <c r="F260" s="10" t="s">
        <v>415</v>
      </c>
      <c r="G260" s="67">
        <v>6</v>
      </c>
      <c r="H260" s="10" t="s">
        <v>84</v>
      </c>
      <c r="I260" s="57">
        <v>1</v>
      </c>
      <c r="J260" s="57">
        <v>15.75</v>
      </c>
      <c r="K260" s="57">
        <v>0</v>
      </c>
      <c r="L260" s="58">
        <v>2.25</v>
      </c>
      <c r="M260" s="27">
        <v>0</v>
      </c>
      <c r="N260" s="90">
        <f t="shared" si="65"/>
        <v>8.75</v>
      </c>
      <c r="O260" s="91">
        <f t="shared" si="66"/>
        <v>1.25</v>
      </c>
      <c r="P260" s="23">
        <v>60</v>
      </c>
      <c r="Q260" s="11">
        <v>1.2</v>
      </c>
      <c r="R260" s="11">
        <v>0</v>
      </c>
      <c r="S260" s="12">
        <v>4</v>
      </c>
      <c r="T260" s="27">
        <v>0</v>
      </c>
      <c r="U260" s="23">
        <v>0</v>
      </c>
      <c r="V260" s="11">
        <v>0</v>
      </c>
      <c r="W260" s="11">
        <v>0</v>
      </c>
      <c r="X260" s="12">
        <v>0</v>
      </c>
      <c r="Y260" s="30">
        <v>0</v>
      </c>
      <c r="Z260" s="63">
        <f t="shared" si="67"/>
        <v>27.9</v>
      </c>
      <c r="AA260" s="34">
        <f t="shared" si="68"/>
        <v>27.9</v>
      </c>
      <c r="AB260" s="12">
        <f t="shared" si="69"/>
        <v>0</v>
      </c>
      <c r="AC260" s="75">
        <f t="shared" si="70"/>
        <v>27.9</v>
      </c>
    </row>
    <row r="261" spans="1:29" outlineLevel="2" x14ac:dyDescent="0.2">
      <c r="A261" s="9" t="s">
        <v>409</v>
      </c>
      <c r="B261" s="10" t="s">
        <v>8</v>
      </c>
      <c r="C261" s="10" t="s">
        <v>43</v>
      </c>
      <c r="D261" s="10" t="s">
        <v>416</v>
      </c>
      <c r="E261" s="10" t="s">
        <v>417</v>
      </c>
      <c r="F261" s="10" t="s">
        <v>418</v>
      </c>
      <c r="G261" s="67">
        <v>6</v>
      </c>
      <c r="H261" s="10" t="s">
        <v>18</v>
      </c>
      <c r="I261" s="57">
        <v>1</v>
      </c>
      <c r="J261" s="57">
        <v>15.75</v>
      </c>
      <c r="K261" s="57">
        <v>0</v>
      </c>
      <c r="L261" s="58">
        <v>2.25</v>
      </c>
      <c r="M261" s="27">
        <v>0</v>
      </c>
      <c r="N261" s="90">
        <f t="shared" si="65"/>
        <v>8.75</v>
      </c>
      <c r="O261" s="91">
        <f t="shared" si="66"/>
        <v>1.25</v>
      </c>
      <c r="P261" s="23">
        <v>0</v>
      </c>
      <c r="Q261" s="11">
        <v>0</v>
      </c>
      <c r="R261" s="11">
        <v>0</v>
      </c>
      <c r="S261" s="12">
        <v>0</v>
      </c>
      <c r="T261" s="27">
        <v>0</v>
      </c>
      <c r="U261" s="23">
        <v>135</v>
      </c>
      <c r="V261" s="11">
        <v>2</v>
      </c>
      <c r="W261" s="11">
        <v>0</v>
      </c>
      <c r="X261" s="12">
        <v>9</v>
      </c>
      <c r="Y261" s="30">
        <v>0</v>
      </c>
      <c r="Z261" s="63">
        <f t="shared" si="67"/>
        <v>51.75</v>
      </c>
      <c r="AA261" s="34">
        <f t="shared" si="68"/>
        <v>0</v>
      </c>
      <c r="AB261" s="12">
        <f t="shared" si="69"/>
        <v>51.75</v>
      </c>
      <c r="AC261" s="75">
        <f t="shared" si="70"/>
        <v>51.75</v>
      </c>
    </row>
    <row r="262" spans="1:29" outlineLevel="2" x14ac:dyDescent="0.2">
      <c r="A262" s="9" t="s">
        <v>409</v>
      </c>
      <c r="B262" s="10" t="s">
        <v>8</v>
      </c>
      <c r="C262" s="10" t="s">
        <v>43</v>
      </c>
      <c r="D262" s="10" t="s">
        <v>419</v>
      </c>
      <c r="E262" s="10" t="s">
        <v>420</v>
      </c>
      <c r="F262" s="10" t="s">
        <v>421</v>
      </c>
      <c r="G262" s="67">
        <v>6</v>
      </c>
      <c r="H262" s="10" t="s">
        <v>18</v>
      </c>
      <c r="I262" s="57">
        <v>1</v>
      </c>
      <c r="J262" s="57">
        <v>15.75</v>
      </c>
      <c r="K262" s="57">
        <v>0</v>
      </c>
      <c r="L262" s="58">
        <v>2.25</v>
      </c>
      <c r="M262" s="27">
        <v>0</v>
      </c>
      <c r="N262" s="90">
        <f t="shared" si="65"/>
        <v>8.75</v>
      </c>
      <c r="O262" s="91">
        <f t="shared" si="66"/>
        <v>1.25</v>
      </c>
      <c r="P262" s="23">
        <v>0</v>
      </c>
      <c r="Q262" s="11">
        <v>0</v>
      </c>
      <c r="R262" s="11">
        <v>0</v>
      </c>
      <c r="S262" s="12">
        <v>0</v>
      </c>
      <c r="T262" s="27">
        <v>0</v>
      </c>
      <c r="U262" s="23">
        <v>135</v>
      </c>
      <c r="V262" s="11">
        <v>2</v>
      </c>
      <c r="W262" s="11">
        <v>0</v>
      </c>
      <c r="X262" s="12">
        <v>9</v>
      </c>
      <c r="Y262" s="30">
        <v>0</v>
      </c>
      <c r="Z262" s="63">
        <f t="shared" si="67"/>
        <v>51.75</v>
      </c>
      <c r="AA262" s="34">
        <f t="shared" si="68"/>
        <v>0</v>
      </c>
      <c r="AB262" s="12">
        <f t="shared" si="69"/>
        <v>51.75</v>
      </c>
      <c r="AC262" s="75">
        <f t="shared" si="70"/>
        <v>51.75</v>
      </c>
    </row>
    <row r="263" spans="1:29" outlineLevel="2" x14ac:dyDescent="0.2">
      <c r="A263" s="9" t="s">
        <v>409</v>
      </c>
      <c r="B263" s="10" t="s">
        <v>8</v>
      </c>
      <c r="C263" s="10" t="s">
        <v>13</v>
      </c>
      <c r="D263" s="10" t="s">
        <v>9</v>
      </c>
      <c r="E263" s="10" t="s">
        <v>10</v>
      </c>
      <c r="F263" s="10" t="s">
        <v>11</v>
      </c>
      <c r="G263" s="67">
        <v>24</v>
      </c>
      <c r="H263" s="10" t="s">
        <v>12</v>
      </c>
      <c r="I263" s="57">
        <v>1</v>
      </c>
      <c r="J263" s="57">
        <f>$AE$2</f>
        <v>0.5</v>
      </c>
      <c r="K263" s="57">
        <v>0</v>
      </c>
      <c r="L263" s="58">
        <v>0</v>
      </c>
      <c r="M263" s="27">
        <v>0</v>
      </c>
      <c r="N263" s="90">
        <f t="shared" si="65"/>
        <v>6.9444444444444448E-2</v>
      </c>
      <c r="O263" s="91">
        <f t="shared" si="66"/>
        <v>0</v>
      </c>
      <c r="P263" s="23">
        <v>1</v>
      </c>
      <c r="Q263" s="11">
        <f>P263</f>
        <v>1</v>
      </c>
      <c r="R263" s="11">
        <v>0</v>
      </c>
      <c r="S263" s="12">
        <v>0</v>
      </c>
      <c r="T263" s="27">
        <v>0</v>
      </c>
      <c r="U263" s="23">
        <v>8</v>
      </c>
      <c r="V263" s="11">
        <f>U263</f>
        <v>8</v>
      </c>
      <c r="W263" s="11">
        <v>0</v>
      </c>
      <c r="X263" s="12">
        <v>0</v>
      </c>
      <c r="Y263" s="30">
        <v>0</v>
      </c>
      <c r="Z263" s="63">
        <f t="shared" si="67"/>
        <v>4.5</v>
      </c>
      <c r="AA263" s="34">
        <f t="shared" si="68"/>
        <v>0.5</v>
      </c>
      <c r="AB263" s="12">
        <f t="shared" si="69"/>
        <v>4</v>
      </c>
      <c r="AC263" s="75">
        <f t="shared" si="70"/>
        <v>4.5</v>
      </c>
    </row>
    <row r="264" spans="1:29" outlineLevel="2" x14ac:dyDescent="0.2">
      <c r="A264" s="9" t="s">
        <v>409</v>
      </c>
      <c r="B264" s="10" t="s">
        <v>14</v>
      </c>
      <c r="C264" s="10" t="s">
        <v>23</v>
      </c>
      <c r="D264" s="10" t="s">
        <v>312</v>
      </c>
      <c r="E264" s="10" t="s">
        <v>313</v>
      </c>
      <c r="F264" s="10" t="s">
        <v>314</v>
      </c>
      <c r="G264" s="67">
        <v>6</v>
      </c>
      <c r="H264" s="10" t="s">
        <v>18</v>
      </c>
      <c r="I264" s="57">
        <v>0.2</v>
      </c>
      <c r="J264" s="57">
        <f>15.75*I264</f>
        <v>3.1500000000000004</v>
      </c>
      <c r="K264" s="57">
        <v>0</v>
      </c>
      <c r="L264" s="58">
        <f>2.25*I264</f>
        <v>0.45</v>
      </c>
      <c r="M264" s="27">
        <v>0</v>
      </c>
      <c r="N264" s="90">
        <f t="shared" si="65"/>
        <v>1.7500000000000002</v>
      </c>
      <c r="O264" s="91">
        <f t="shared" si="66"/>
        <v>0.25</v>
      </c>
      <c r="P264" s="23">
        <v>135</v>
      </c>
      <c r="Q264" s="11">
        <v>2</v>
      </c>
      <c r="R264" s="11">
        <v>0</v>
      </c>
      <c r="S264" s="12">
        <v>9</v>
      </c>
      <c r="T264" s="27">
        <v>0</v>
      </c>
      <c r="U264" s="23">
        <v>0</v>
      </c>
      <c r="V264" s="11">
        <v>0</v>
      </c>
      <c r="W264" s="11">
        <v>0</v>
      </c>
      <c r="X264" s="12">
        <v>0</v>
      </c>
      <c r="Y264" s="30">
        <v>0</v>
      </c>
      <c r="Z264" s="63">
        <f t="shared" si="67"/>
        <v>10.350000000000001</v>
      </c>
      <c r="AA264" s="34">
        <f t="shared" si="68"/>
        <v>10.350000000000001</v>
      </c>
      <c r="AB264" s="12">
        <f t="shared" si="69"/>
        <v>0</v>
      </c>
      <c r="AC264" s="75">
        <f t="shared" si="70"/>
        <v>10.350000000000001</v>
      </c>
    </row>
    <row r="265" spans="1:29" outlineLevel="2" x14ac:dyDescent="0.2">
      <c r="A265" s="9" t="s">
        <v>409</v>
      </c>
      <c r="B265" s="10" t="s">
        <v>8</v>
      </c>
      <c r="C265" s="10" t="s">
        <v>103</v>
      </c>
      <c r="D265" s="10" t="s">
        <v>422</v>
      </c>
      <c r="E265" s="10" t="s">
        <v>423</v>
      </c>
      <c r="F265" s="10" t="s">
        <v>424</v>
      </c>
      <c r="G265" s="67">
        <v>6</v>
      </c>
      <c r="H265" s="10" t="s">
        <v>102</v>
      </c>
      <c r="I265" s="57">
        <v>1</v>
      </c>
      <c r="J265" s="57">
        <f>(11.25+$AE$5)*I265</f>
        <v>15.75</v>
      </c>
      <c r="K265" s="57">
        <v>0</v>
      </c>
      <c r="L265" s="58">
        <v>2.25</v>
      </c>
      <c r="M265" s="27">
        <v>0</v>
      </c>
      <c r="N265" s="90">
        <f t="shared" si="65"/>
        <v>8.75</v>
      </c>
      <c r="O265" s="91">
        <f t="shared" si="66"/>
        <v>1.25</v>
      </c>
      <c r="P265" s="23">
        <v>30</v>
      </c>
      <c r="Q265" s="11">
        <v>1</v>
      </c>
      <c r="R265" s="11">
        <v>0</v>
      </c>
      <c r="S265" s="12">
        <v>2</v>
      </c>
      <c r="T265" s="27">
        <v>0</v>
      </c>
      <c r="U265" s="23">
        <v>0</v>
      </c>
      <c r="V265" s="11">
        <v>0</v>
      </c>
      <c r="W265" s="11">
        <v>0</v>
      </c>
      <c r="X265" s="12">
        <v>0</v>
      </c>
      <c r="Y265" s="30">
        <v>0</v>
      </c>
      <c r="Z265" s="63">
        <f t="shared" si="67"/>
        <v>20.25</v>
      </c>
      <c r="AA265" s="34">
        <f t="shared" si="68"/>
        <v>20.25</v>
      </c>
      <c r="AB265" s="12">
        <f t="shared" si="69"/>
        <v>0</v>
      </c>
      <c r="AC265" s="75">
        <f t="shared" si="70"/>
        <v>20.25</v>
      </c>
    </row>
    <row r="266" spans="1:29" outlineLevel="2" x14ac:dyDescent="0.2">
      <c r="A266" s="9" t="s">
        <v>409</v>
      </c>
      <c r="B266" s="10" t="s">
        <v>29</v>
      </c>
      <c r="C266" s="10" t="s">
        <v>13</v>
      </c>
      <c r="D266" s="10" t="s">
        <v>30</v>
      </c>
      <c r="E266" s="10" t="s">
        <v>31</v>
      </c>
      <c r="F266" s="10" t="s">
        <v>32</v>
      </c>
      <c r="G266" s="67">
        <v>6</v>
      </c>
      <c r="H266" s="10" t="s">
        <v>33</v>
      </c>
      <c r="I266" s="57">
        <v>6.8000000000000005E-2</v>
      </c>
      <c r="J266" s="57">
        <f>34*I266</f>
        <v>2.3120000000000003</v>
      </c>
      <c r="K266" s="57">
        <v>0</v>
      </c>
      <c r="L266" s="58">
        <v>0</v>
      </c>
      <c r="M266" s="27">
        <v>0</v>
      </c>
      <c r="N266" s="90">
        <f t="shared" si="65"/>
        <v>1.2844444444444447</v>
      </c>
      <c r="O266" s="91">
        <f t="shared" si="66"/>
        <v>0</v>
      </c>
      <c r="P266" s="23">
        <v>0</v>
      </c>
      <c r="Q266" s="11">
        <v>0</v>
      </c>
      <c r="R266" s="11">
        <v>0</v>
      </c>
      <c r="S266" s="12">
        <v>0</v>
      </c>
      <c r="T266" s="27">
        <v>0</v>
      </c>
      <c r="U266" s="23">
        <v>30</v>
      </c>
      <c r="V266" s="11">
        <v>1</v>
      </c>
      <c r="W266" s="11">
        <v>0</v>
      </c>
      <c r="X266" s="12">
        <v>0</v>
      </c>
      <c r="Y266" s="30">
        <v>0</v>
      </c>
      <c r="Z266" s="63">
        <f t="shared" si="67"/>
        <v>2.3120000000000003</v>
      </c>
      <c r="AA266" s="34">
        <f t="shared" si="68"/>
        <v>0</v>
      </c>
      <c r="AB266" s="12">
        <f t="shared" si="69"/>
        <v>2.3120000000000003</v>
      </c>
      <c r="AC266" s="75">
        <f t="shared" si="70"/>
        <v>2.3120000000000003</v>
      </c>
    </row>
    <row r="267" spans="1:29" outlineLevel="2" x14ac:dyDescent="0.2">
      <c r="A267" s="9" t="s">
        <v>409</v>
      </c>
      <c r="B267" s="10" t="s">
        <v>29</v>
      </c>
      <c r="C267" s="10" t="s">
        <v>13</v>
      </c>
      <c r="D267" s="10" t="s">
        <v>30</v>
      </c>
      <c r="E267" s="10" t="s">
        <v>31</v>
      </c>
      <c r="F267" s="10" t="s">
        <v>32</v>
      </c>
      <c r="G267" s="67">
        <v>6</v>
      </c>
      <c r="H267" s="10" t="s">
        <v>33</v>
      </c>
      <c r="I267" s="57">
        <v>6.25E-2</v>
      </c>
      <c r="J267" s="57">
        <v>0</v>
      </c>
      <c r="K267" s="57"/>
      <c r="L267" s="58">
        <v>1</v>
      </c>
      <c r="M267" s="27"/>
      <c r="N267" s="90">
        <f t="shared" si="65"/>
        <v>0</v>
      </c>
      <c r="O267" s="91">
        <f t="shared" si="66"/>
        <v>0.55555555555555558</v>
      </c>
      <c r="P267" s="23">
        <v>0</v>
      </c>
      <c r="Q267" s="11">
        <v>0</v>
      </c>
      <c r="R267" s="11">
        <v>0</v>
      </c>
      <c r="S267" s="12">
        <v>0</v>
      </c>
      <c r="T267" s="27"/>
      <c r="U267" s="23">
        <v>30</v>
      </c>
      <c r="V267" s="11">
        <v>0</v>
      </c>
      <c r="W267" s="11"/>
      <c r="X267" s="12">
        <v>1</v>
      </c>
      <c r="Y267" s="30">
        <v>0</v>
      </c>
      <c r="Z267" s="63">
        <f t="shared" si="67"/>
        <v>1</v>
      </c>
      <c r="AA267" s="34">
        <f t="shared" si="68"/>
        <v>0</v>
      </c>
      <c r="AB267" s="12">
        <f t="shared" si="69"/>
        <v>1</v>
      </c>
      <c r="AC267" s="75">
        <f t="shared" si="70"/>
        <v>1</v>
      </c>
    </row>
    <row r="268" spans="1:29" outlineLevel="2" x14ac:dyDescent="0.2">
      <c r="A268" s="9" t="s">
        <v>409</v>
      </c>
      <c r="B268" s="10" t="s">
        <v>8</v>
      </c>
      <c r="C268" s="10" t="s">
        <v>13</v>
      </c>
      <c r="D268" s="10" t="s">
        <v>34</v>
      </c>
      <c r="E268" s="10" t="s">
        <v>35</v>
      </c>
      <c r="F268" s="10" t="s">
        <v>36</v>
      </c>
      <c r="G268" s="67">
        <v>12</v>
      </c>
      <c r="H268" s="10" t="s">
        <v>37</v>
      </c>
      <c r="I268" s="57">
        <v>1</v>
      </c>
      <c r="J268" s="57">
        <f>$AE$3</f>
        <v>0.04</v>
      </c>
      <c r="K268" s="57">
        <v>0</v>
      </c>
      <c r="L268" s="58">
        <v>0</v>
      </c>
      <c r="M268" s="27">
        <v>0</v>
      </c>
      <c r="N268" s="90">
        <f t="shared" si="65"/>
        <v>1.1111111111111112E-2</v>
      </c>
      <c r="O268" s="91">
        <f t="shared" si="66"/>
        <v>0</v>
      </c>
      <c r="P268" s="23">
        <v>0</v>
      </c>
      <c r="Q268" s="11">
        <v>0</v>
      </c>
      <c r="R268" s="11">
        <v>0</v>
      </c>
      <c r="S268" s="12">
        <v>0</v>
      </c>
      <c r="T268" s="27">
        <v>0</v>
      </c>
      <c r="U268" s="23">
        <v>6</v>
      </c>
      <c r="V268" s="11">
        <v>6</v>
      </c>
      <c r="W268" s="11">
        <v>0</v>
      </c>
      <c r="X268" s="12">
        <v>0</v>
      </c>
      <c r="Y268" s="30">
        <v>0</v>
      </c>
      <c r="Z268" s="63">
        <f t="shared" si="67"/>
        <v>0.24</v>
      </c>
      <c r="AA268" s="34">
        <f t="shared" si="68"/>
        <v>0</v>
      </c>
      <c r="AB268" s="12">
        <f t="shared" si="69"/>
        <v>0.24</v>
      </c>
      <c r="AC268" s="75">
        <f t="shared" si="70"/>
        <v>0.24</v>
      </c>
    </row>
    <row r="269" spans="1:29" outlineLevel="1" x14ac:dyDescent="0.2">
      <c r="A269" s="120" t="s">
        <v>598</v>
      </c>
      <c r="B269" s="10"/>
      <c r="C269" s="10"/>
      <c r="D269" s="10"/>
      <c r="E269" s="10"/>
      <c r="F269" s="10"/>
      <c r="G269" s="67"/>
      <c r="H269" s="10"/>
      <c r="I269" s="57"/>
      <c r="J269" s="57"/>
      <c r="K269" s="57"/>
      <c r="L269" s="58"/>
      <c r="M269" s="27"/>
      <c r="N269" s="90"/>
      <c r="O269" s="91"/>
      <c r="P269" s="23"/>
      <c r="Q269" s="11"/>
      <c r="R269" s="11"/>
      <c r="S269" s="12"/>
      <c r="T269" s="27"/>
      <c r="U269" s="23"/>
      <c r="V269" s="11"/>
      <c r="W269" s="11"/>
      <c r="X269" s="12"/>
      <c r="Y269" s="30"/>
      <c r="Z269" s="63"/>
      <c r="AA269" s="34"/>
      <c r="AB269" s="12"/>
      <c r="AC269" s="75">
        <f>SUBTOTAL(9,AC246:AC268)</f>
        <v>311.27820000000008</v>
      </c>
    </row>
    <row r="270" spans="1:29" outlineLevel="2" x14ac:dyDescent="0.2">
      <c r="A270" s="9" t="s">
        <v>425</v>
      </c>
      <c r="B270" s="10" t="s">
        <v>123</v>
      </c>
      <c r="C270" s="10" t="s">
        <v>61</v>
      </c>
      <c r="D270" s="10" t="s">
        <v>124</v>
      </c>
      <c r="E270" s="10" t="s">
        <v>125</v>
      </c>
      <c r="F270" s="10" t="s">
        <v>126</v>
      </c>
      <c r="G270" s="67">
        <v>12</v>
      </c>
      <c r="H270" s="10" t="s">
        <v>12</v>
      </c>
      <c r="I270" s="57">
        <v>1</v>
      </c>
      <c r="J270" s="57">
        <f>$AE$2</f>
        <v>0.5</v>
      </c>
      <c r="K270" s="57">
        <v>0</v>
      </c>
      <c r="L270" s="58">
        <v>0</v>
      </c>
      <c r="M270" s="27">
        <v>0</v>
      </c>
      <c r="N270" s="90">
        <f t="shared" ref="N270:N295" si="71">J270*10/3/G270</f>
        <v>0.1388888888888889</v>
      </c>
      <c r="O270" s="91">
        <f t="shared" ref="O270:O295" si="72">L270*10/3/G270</f>
        <v>0</v>
      </c>
      <c r="P270" s="23">
        <v>0</v>
      </c>
      <c r="Q270" s="11">
        <v>0</v>
      </c>
      <c r="R270" s="11">
        <v>0</v>
      </c>
      <c r="S270" s="12">
        <v>0</v>
      </c>
      <c r="T270" s="27">
        <v>0</v>
      </c>
      <c r="U270" s="23">
        <v>0</v>
      </c>
      <c r="V270" s="11">
        <v>1</v>
      </c>
      <c r="W270" s="11">
        <v>0</v>
      </c>
      <c r="X270" s="12">
        <v>0</v>
      </c>
      <c r="Y270" s="30">
        <v>0</v>
      </c>
      <c r="Z270" s="63">
        <f t="shared" ref="Z270:Z295" si="73">J270*(Q270+V270)+L270*(S270+X270)</f>
        <v>0.5</v>
      </c>
      <c r="AA270" s="34">
        <f t="shared" ref="AA270:AA295" si="74">J270*Q270+L270*S270</f>
        <v>0</v>
      </c>
      <c r="AB270" s="12">
        <f t="shared" ref="AB270:AB295" si="75">J270*V270+L270*X270</f>
        <v>0.5</v>
      </c>
      <c r="AC270" s="75">
        <f t="shared" ref="AC270:AC295" si="76">Z270</f>
        <v>0.5</v>
      </c>
    </row>
    <row r="271" spans="1:29" outlineLevel="2" x14ac:dyDescent="0.2">
      <c r="A271" s="9" t="s">
        <v>425</v>
      </c>
      <c r="B271" s="10" t="s">
        <v>14</v>
      </c>
      <c r="C271" s="10" t="s">
        <v>61</v>
      </c>
      <c r="D271" s="10" t="s">
        <v>426</v>
      </c>
      <c r="E271" s="10" t="s">
        <v>427</v>
      </c>
      <c r="F271" s="10" t="s">
        <v>428</v>
      </c>
      <c r="G271" s="67">
        <v>6</v>
      </c>
      <c r="H271" s="10" t="s">
        <v>47</v>
      </c>
      <c r="I271" s="57">
        <v>1</v>
      </c>
      <c r="J271" s="57">
        <v>11.25</v>
      </c>
      <c r="K271" s="57">
        <v>0</v>
      </c>
      <c r="L271" s="58">
        <v>6.75</v>
      </c>
      <c r="M271" s="27">
        <v>0</v>
      </c>
      <c r="N271" s="90">
        <f t="shared" si="71"/>
        <v>6.25</v>
      </c>
      <c r="O271" s="91">
        <f t="shared" si="72"/>
        <v>3.75</v>
      </c>
      <c r="P271" s="23">
        <v>0</v>
      </c>
      <c r="Q271" s="11">
        <v>0</v>
      </c>
      <c r="R271" s="11">
        <v>0</v>
      </c>
      <c r="S271" s="12">
        <v>0</v>
      </c>
      <c r="T271" s="27">
        <v>0</v>
      </c>
      <c r="U271" s="23">
        <v>90</v>
      </c>
      <c r="V271" s="11">
        <v>2</v>
      </c>
      <c r="W271" s="11">
        <v>0</v>
      </c>
      <c r="X271" s="12">
        <v>3</v>
      </c>
      <c r="Y271" s="30">
        <v>0</v>
      </c>
      <c r="Z271" s="63">
        <f t="shared" si="73"/>
        <v>42.75</v>
      </c>
      <c r="AA271" s="34">
        <f t="shared" si="74"/>
        <v>0</v>
      </c>
      <c r="AB271" s="12">
        <f t="shared" si="75"/>
        <v>42.75</v>
      </c>
      <c r="AC271" s="75">
        <f t="shared" si="76"/>
        <v>42.75</v>
      </c>
    </row>
    <row r="272" spans="1:29" outlineLevel="2" x14ac:dyDescent="0.2">
      <c r="A272" s="9" t="s">
        <v>425</v>
      </c>
      <c r="B272" s="10" t="s">
        <v>80</v>
      </c>
      <c r="C272" s="10" t="s">
        <v>23</v>
      </c>
      <c r="D272" s="10" t="s">
        <v>426</v>
      </c>
      <c r="E272" s="10" t="s">
        <v>427</v>
      </c>
      <c r="F272" s="10" t="s">
        <v>428</v>
      </c>
      <c r="G272" s="67">
        <v>6</v>
      </c>
      <c r="H272" s="10" t="s">
        <v>47</v>
      </c>
      <c r="I272" s="57">
        <v>1</v>
      </c>
      <c r="J272" s="57">
        <v>11.25</v>
      </c>
      <c r="K272" s="57">
        <v>0</v>
      </c>
      <c r="L272" s="58">
        <v>6.75</v>
      </c>
      <c r="M272" s="27">
        <v>0</v>
      </c>
      <c r="N272" s="90">
        <f t="shared" si="71"/>
        <v>6.25</v>
      </c>
      <c r="O272" s="91">
        <f t="shared" si="72"/>
        <v>3.75</v>
      </c>
      <c r="P272" s="23">
        <v>30</v>
      </c>
      <c r="Q272" s="11">
        <v>0.5</v>
      </c>
      <c r="R272" s="11">
        <v>0</v>
      </c>
      <c r="S272" s="12">
        <v>1</v>
      </c>
      <c r="T272" s="27">
        <v>0</v>
      </c>
      <c r="U272" s="23">
        <v>0</v>
      </c>
      <c r="V272" s="11">
        <v>0</v>
      </c>
      <c r="W272" s="11">
        <v>0</v>
      </c>
      <c r="X272" s="12">
        <v>0</v>
      </c>
      <c r="Y272" s="30">
        <v>0</v>
      </c>
      <c r="Z272" s="63">
        <f t="shared" si="73"/>
        <v>12.375</v>
      </c>
      <c r="AA272" s="34">
        <f t="shared" si="74"/>
        <v>12.375</v>
      </c>
      <c r="AB272" s="12">
        <f t="shared" si="75"/>
        <v>0</v>
      </c>
      <c r="AC272" s="75">
        <f t="shared" si="76"/>
        <v>12.375</v>
      </c>
    </row>
    <row r="273" spans="1:29" outlineLevel="2" x14ac:dyDescent="0.2">
      <c r="A273" s="9" t="s">
        <v>425</v>
      </c>
      <c r="B273" s="10" t="s">
        <v>85</v>
      </c>
      <c r="C273" s="10" t="s">
        <v>23</v>
      </c>
      <c r="D273" s="10" t="s">
        <v>426</v>
      </c>
      <c r="E273" s="10" t="s">
        <v>427</v>
      </c>
      <c r="F273" s="10" t="s">
        <v>428</v>
      </c>
      <c r="G273" s="67">
        <v>6</v>
      </c>
      <c r="H273" s="10" t="s">
        <v>47</v>
      </c>
      <c r="I273" s="57">
        <v>1</v>
      </c>
      <c r="J273" s="57">
        <v>11.25</v>
      </c>
      <c r="K273" s="57">
        <v>0</v>
      </c>
      <c r="L273" s="58">
        <v>6.75</v>
      </c>
      <c r="M273" s="27">
        <v>0</v>
      </c>
      <c r="N273" s="90">
        <f t="shared" si="71"/>
        <v>6.25</v>
      </c>
      <c r="O273" s="91">
        <f t="shared" si="72"/>
        <v>3.75</v>
      </c>
      <c r="P273" s="23">
        <v>30</v>
      </c>
      <c r="Q273" s="11">
        <v>0.5</v>
      </c>
      <c r="R273" s="11">
        <v>0</v>
      </c>
      <c r="S273" s="12">
        <v>1</v>
      </c>
      <c r="T273" s="27">
        <v>0</v>
      </c>
      <c r="U273" s="23">
        <v>0</v>
      </c>
      <c r="V273" s="11">
        <v>0</v>
      </c>
      <c r="W273" s="11">
        <v>0</v>
      </c>
      <c r="X273" s="12">
        <v>0</v>
      </c>
      <c r="Y273" s="30">
        <v>0</v>
      </c>
      <c r="Z273" s="63">
        <f t="shared" si="73"/>
        <v>12.375</v>
      </c>
      <c r="AA273" s="34">
        <f t="shared" si="74"/>
        <v>12.375</v>
      </c>
      <c r="AB273" s="12">
        <f t="shared" si="75"/>
        <v>0</v>
      </c>
      <c r="AC273" s="75">
        <f t="shared" si="76"/>
        <v>12.375</v>
      </c>
    </row>
    <row r="274" spans="1:29" outlineLevel="2" x14ac:dyDescent="0.2">
      <c r="A274" s="9" t="s">
        <v>425</v>
      </c>
      <c r="B274" s="10" t="s">
        <v>8</v>
      </c>
      <c r="C274" s="10" t="s">
        <v>23</v>
      </c>
      <c r="D274" s="10" t="s">
        <v>426</v>
      </c>
      <c r="E274" s="10" t="s">
        <v>427</v>
      </c>
      <c r="F274" s="10" t="s">
        <v>428</v>
      </c>
      <c r="G274" s="67">
        <v>6</v>
      </c>
      <c r="H274" s="10" t="s">
        <v>47</v>
      </c>
      <c r="I274" s="57">
        <v>1</v>
      </c>
      <c r="J274" s="57">
        <v>11.25</v>
      </c>
      <c r="K274" s="57">
        <v>0</v>
      </c>
      <c r="L274" s="58">
        <v>6.75</v>
      </c>
      <c r="M274" s="27">
        <v>0</v>
      </c>
      <c r="N274" s="90">
        <f t="shared" si="71"/>
        <v>6.25</v>
      </c>
      <c r="O274" s="91">
        <f t="shared" si="72"/>
        <v>3.75</v>
      </c>
      <c r="P274" s="23">
        <v>60</v>
      </c>
      <c r="Q274" s="11">
        <v>1</v>
      </c>
      <c r="R274" s="11">
        <v>0</v>
      </c>
      <c r="S274" s="12">
        <v>2</v>
      </c>
      <c r="T274" s="27">
        <v>0</v>
      </c>
      <c r="U274" s="23">
        <v>0</v>
      </c>
      <c r="V274" s="11">
        <v>0</v>
      </c>
      <c r="W274" s="11">
        <v>0</v>
      </c>
      <c r="X274" s="12">
        <v>0</v>
      </c>
      <c r="Y274" s="30">
        <v>0</v>
      </c>
      <c r="Z274" s="63">
        <f t="shared" si="73"/>
        <v>24.75</v>
      </c>
      <c r="AA274" s="34">
        <f t="shared" si="74"/>
        <v>24.75</v>
      </c>
      <c r="AB274" s="12">
        <f t="shared" si="75"/>
        <v>0</v>
      </c>
      <c r="AC274" s="75">
        <f t="shared" si="76"/>
        <v>24.75</v>
      </c>
    </row>
    <row r="275" spans="1:29" outlineLevel="2" x14ac:dyDescent="0.2">
      <c r="A275" s="9" t="s">
        <v>425</v>
      </c>
      <c r="B275" s="10" t="s">
        <v>80</v>
      </c>
      <c r="C275" s="10" t="s">
        <v>27</v>
      </c>
      <c r="D275" s="10" t="s">
        <v>184</v>
      </c>
      <c r="E275" s="10" t="s">
        <v>185</v>
      </c>
      <c r="F275" s="10" t="s">
        <v>186</v>
      </c>
      <c r="G275" s="67">
        <v>6</v>
      </c>
      <c r="H275" s="10" t="s">
        <v>84</v>
      </c>
      <c r="I275" s="57">
        <v>0.6</v>
      </c>
      <c r="J275" s="57">
        <f t="shared" ref="J275:J281" si="77">9*I275</f>
        <v>5.3999999999999995</v>
      </c>
      <c r="K275" s="57">
        <v>1</v>
      </c>
      <c r="L275" s="58">
        <f t="shared" ref="L275:L281" si="78">9*I275</f>
        <v>5.3999999999999995</v>
      </c>
      <c r="M275" s="27">
        <v>0</v>
      </c>
      <c r="N275" s="90">
        <f t="shared" si="71"/>
        <v>2.9999999999999996</v>
      </c>
      <c r="O275" s="91">
        <f t="shared" si="72"/>
        <v>2.9999999999999996</v>
      </c>
      <c r="P275" s="23">
        <v>40</v>
      </c>
      <c r="Q275" s="11">
        <v>0.75</v>
      </c>
      <c r="R275" s="11">
        <v>0</v>
      </c>
      <c r="S275" s="12">
        <v>2</v>
      </c>
      <c r="T275" s="27">
        <v>0</v>
      </c>
      <c r="U275" s="23">
        <v>0</v>
      </c>
      <c r="V275" s="11">
        <v>0</v>
      </c>
      <c r="W275" s="11">
        <v>0</v>
      </c>
      <c r="X275" s="12">
        <v>0</v>
      </c>
      <c r="Y275" s="30">
        <v>0</v>
      </c>
      <c r="Z275" s="63">
        <f t="shared" si="73"/>
        <v>14.849999999999998</v>
      </c>
      <c r="AA275" s="34">
        <f t="shared" si="74"/>
        <v>14.849999999999998</v>
      </c>
      <c r="AB275" s="12">
        <f t="shared" si="75"/>
        <v>0</v>
      </c>
      <c r="AC275" s="75">
        <f t="shared" si="76"/>
        <v>14.849999999999998</v>
      </c>
    </row>
    <row r="276" spans="1:29" outlineLevel="2" x14ac:dyDescent="0.2">
      <c r="A276" s="9" t="s">
        <v>425</v>
      </c>
      <c r="B276" s="10" t="s">
        <v>85</v>
      </c>
      <c r="C276" s="10" t="s">
        <v>27</v>
      </c>
      <c r="D276" s="10" t="s">
        <v>184</v>
      </c>
      <c r="E276" s="10" t="s">
        <v>185</v>
      </c>
      <c r="F276" s="10" t="s">
        <v>186</v>
      </c>
      <c r="G276" s="67">
        <v>6</v>
      </c>
      <c r="H276" s="10" t="s">
        <v>84</v>
      </c>
      <c r="I276" s="57">
        <v>0.6</v>
      </c>
      <c r="J276" s="57">
        <f t="shared" si="77"/>
        <v>5.3999999999999995</v>
      </c>
      <c r="K276" s="57">
        <v>1</v>
      </c>
      <c r="L276" s="58">
        <f t="shared" si="78"/>
        <v>5.3999999999999995</v>
      </c>
      <c r="M276" s="27">
        <v>0</v>
      </c>
      <c r="N276" s="90">
        <f t="shared" si="71"/>
        <v>2.9999999999999996</v>
      </c>
      <c r="O276" s="91">
        <f t="shared" si="72"/>
        <v>2.9999999999999996</v>
      </c>
      <c r="P276" s="23">
        <v>40</v>
      </c>
      <c r="Q276" s="11">
        <v>0.75</v>
      </c>
      <c r="R276" s="11">
        <v>0</v>
      </c>
      <c r="S276" s="12">
        <v>2</v>
      </c>
      <c r="T276" s="27">
        <v>0</v>
      </c>
      <c r="U276" s="23">
        <v>0</v>
      </c>
      <c r="V276" s="11">
        <v>0</v>
      </c>
      <c r="W276" s="11">
        <v>0</v>
      </c>
      <c r="X276" s="12">
        <v>0</v>
      </c>
      <c r="Y276" s="30">
        <v>0</v>
      </c>
      <c r="Z276" s="63">
        <f t="shared" si="73"/>
        <v>14.849999999999998</v>
      </c>
      <c r="AA276" s="34">
        <f t="shared" si="74"/>
        <v>14.849999999999998</v>
      </c>
      <c r="AB276" s="12">
        <f t="shared" si="75"/>
        <v>0</v>
      </c>
      <c r="AC276" s="75">
        <f t="shared" si="76"/>
        <v>14.849999999999998</v>
      </c>
    </row>
    <row r="277" spans="1:29" outlineLevel="2" x14ac:dyDescent="0.2">
      <c r="A277" s="9" t="s">
        <v>425</v>
      </c>
      <c r="B277" s="10" t="s">
        <v>8</v>
      </c>
      <c r="C277" s="10" t="s">
        <v>27</v>
      </c>
      <c r="D277" s="10" t="s">
        <v>184</v>
      </c>
      <c r="E277" s="10" t="s">
        <v>185</v>
      </c>
      <c r="F277" s="10" t="s">
        <v>186</v>
      </c>
      <c r="G277" s="67">
        <v>6</v>
      </c>
      <c r="H277" s="10" t="s">
        <v>84</v>
      </c>
      <c r="I277" s="57">
        <v>0.6</v>
      </c>
      <c r="J277" s="57">
        <f t="shared" si="77"/>
        <v>5.3999999999999995</v>
      </c>
      <c r="K277" s="57">
        <v>1</v>
      </c>
      <c r="L277" s="58">
        <f t="shared" si="78"/>
        <v>5.3999999999999995</v>
      </c>
      <c r="M277" s="27">
        <v>0</v>
      </c>
      <c r="N277" s="90">
        <f t="shared" si="71"/>
        <v>2.9999999999999996</v>
      </c>
      <c r="O277" s="91">
        <f t="shared" si="72"/>
        <v>2.9999999999999996</v>
      </c>
      <c r="P277" s="23">
        <v>80</v>
      </c>
      <c r="Q277" s="11">
        <v>1.5</v>
      </c>
      <c r="R277" s="11">
        <v>0</v>
      </c>
      <c r="S277" s="12">
        <v>4</v>
      </c>
      <c r="T277" s="27">
        <v>0</v>
      </c>
      <c r="U277" s="23">
        <v>0</v>
      </c>
      <c r="V277" s="11">
        <v>0</v>
      </c>
      <c r="W277" s="11">
        <v>0</v>
      </c>
      <c r="X277" s="12">
        <v>0</v>
      </c>
      <c r="Y277" s="30">
        <v>0</v>
      </c>
      <c r="Z277" s="63">
        <f t="shared" si="73"/>
        <v>29.699999999999996</v>
      </c>
      <c r="AA277" s="34">
        <f t="shared" si="74"/>
        <v>29.699999999999996</v>
      </c>
      <c r="AB277" s="12">
        <f t="shared" si="75"/>
        <v>0</v>
      </c>
      <c r="AC277" s="75">
        <f t="shared" si="76"/>
        <v>29.699999999999996</v>
      </c>
    </row>
    <row r="278" spans="1:29" outlineLevel="2" x14ac:dyDescent="0.2">
      <c r="A278" s="9" t="s">
        <v>425</v>
      </c>
      <c r="B278" s="10" t="s">
        <v>14</v>
      </c>
      <c r="C278" s="10" t="s">
        <v>43</v>
      </c>
      <c r="D278" s="10" t="s">
        <v>187</v>
      </c>
      <c r="E278" s="10" t="s">
        <v>188</v>
      </c>
      <c r="F278" s="10" t="s">
        <v>189</v>
      </c>
      <c r="G278" s="67">
        <v>6</v>
      </c>
      <c r="H278" s="10" t="s">
        <v>84</v>
      </c>
      <c r="I278" s="57">
        <v>0.25</v>
      </c>
      <c r="J278" s="57">
        <f t="shared" si="77"/>
        <v>2.25</v>
      </c>
      <c r="K278" s="57">
        <v>0</v>
      </c>
      <c r="L278" s="58">
        <f t="shared" si="78"/>
        <v>2.25</v>
      </c>
      <c r="M278" s="27">
        <v>0</v>
      </c>
      <c r="N278" s="90">
        <f t="shared" si="71"/>
        <v>1.25</v>
      </c>
      <c r="O278" s="91">
        <f t="shared" si="72"/>
        <v>1.25</v>
      </c>
      <c r="P278" s="23">
        <v>0</v>
      </c>
      <c r="Q278" s="11">
        <v>0</v>
      </c>
      <c r="R278" s="11">
        <v>0</v>
      </c>
      <c r="S278" s="12">
        <v>0</v>
      </c>
      <c r="T278" s="27">
        <v>0</v>
      </c>
      <c r="U278" s="23">
        <v>100</v>
      </c>
      <c r="V278" s="11">
        <v>2</v>
      </c>
      <c r="W278" s="11">
        <v>0</v>
      </c>
      <c r="X278" s="12">
        <v>5</v>
      </c>
      <c r="Y278" s="30">
        <v>0</v>
      </c>
      <c r="Z278" s="63">
        <f t="shared" si="73"/>
        <v>15.75</v>
      </c>
      <c r="AA278" s="34">
        <f t="shared" si="74"/>
        <v>0</v>
      </c>
      <c r="AB278" s="12">
        <f t="shared" si="75"/>
        <v>15.75</v>
      </c>
      <c r="AC278" s="75">
        <f t="shared" si="76"/>
        <v>15.75</v>
      </c>
    </row>
    <row r="279" spans="1:29" outlineLevel="2" x14ac:dyDescent="0.2">
      <c r="A279" s="9" t="s">
        <v>425</v>
      </c>
      <c r="B279" s="10" t="s">
        <v>80</v>
      </c>
      <c r="C279" s="10" t="s">
        <v>103</v>
      </c>
      <c r="D279" s="10" t="s">
        <v>187</v>
      </c>
      <c r="E279" s="10" t="s">
        <v>188</v>
      </c>
      <c r="F279" s="10" t="s">
        <v>189</v>
      </c>
      <c r="G279" s="67">
        <v>6</v>
      </c>
      <c r="H279" s="10" t="s">
        <v>84</v>
      </c>
      <c r="I279" s="57">
        <v>0.25</v>
      </c>
      <c r="J279" s="57">
        <f t="shared" si="77"/>
        <v>2.25</v>
      </c>
      <c r="K279" s="57">
        <v>2</v>
      </c>
      <c r="L279" s="58">
        <f t="shared" si="78"/>
        <v>2.25</v>
      </c>
      <c r="M279" s="27">
        <v>0</v>
      </c>
      <c r="N279" s="90">
        <f t="shared" si="71"/>
        <v>1.25</v>
      </c>
      <c r="O279" s="91">
        <f t="shared" si="72"/>
        <v>1.25</v>
      </c>
      <c r="P279" s="23">
        <v>20</v>
      </c>
      <c r="Q279" s="11">
        <v>0.5</v>
      </c>
      <c r="R279" s="11">
        <v>0</v>
      </c>
      <c r="S279" s="12">
        <v>1</v>
      </c>
      <c r="T279" s="27">
        <v>0</v>
      </c>
      <c r="U279" s="23">
        <v>0</v>
      </c>
      <c r="V279" s="11">
        <v>0</v>
      </c>
      <c r="W279" s="11">
        <v>0</v>
      </c>
      <c r="X279" s="12">
        <v>0</v>
      </c>
      <c r="Y279" s="30">
        <v>0</v>
      </c>
      <c r="Z279" s="63">
        <f t="shared" si="73"/>
        <v>3.375</v>
      </c>
      <c r="AA279" s="34">
        <f t="shared" si="74"/>
        <v>3.375</v>
      </c>
      <c r="AB279" s="12">
        <f t="shared" si="75"/>
        <v>0</v>
      </c>
      <c r="AC279" s="75">
        <f t="shared" si="76"/>
        <v>3.375</v>
      </c>
    </row>
    <row r="280" spans="1:29" outlineLevel="2" x14ac:dyDescent="0.2">
      <c r="A280" s="9" t="s">
        <v>425</v>
      </c>
      <c r="B280" s="10" t="s">
        <v>85</v>
      </c>
      <c r="C280" s="10" t="s">
        <v>103</v>
      </c>
      <c r="D280" s="10" t="s">
        <v>187</v>
      </c>
      <c r="E280" s="10" t="s">
        <v>188</v>
      </c>
      <c r="F280" s="10" t="s">
        <v>189</v>
      </c>
      <c r="G280" s="67">
        <v>6</v>
      </c>
      <c r="H280" s="10" t="s">
        <v>84</v>
      </c>
      <c r="I280" s="57">
        <v>0.25</v>
      </c>
      <c r="J280" s="57">
        <f t="shared" si="77"/>
        <v>2.25</v>
      </c>
      <c r="K280" s="57">
        <v>2</v>
      </c>
      <c r="L280" s="58">
        <f t="shared" si="78"/>
        <v>2.25</v>
      </c>
      <c r="M280" s="27">
        <v>0</v>
      </c>
      <c r="N280" s="90">
        <f t="shared" si="71"/>
        <v>1.25</v>
      </c>
      <c r="O280" s="91">
        <f t="shared" si="72"/>
        <v>1.25</v>
      </c>
      <c r="P280" s="23">
        <v>20</v>
      </c>
      <c r="Q280" s="11">
        <v>0.5</v>
      </c>
      <c r="R280" s="11">
        <v>0</v>
      </c>
      <c r="S280" s="12">
        <v>1</v>
      </c>
      <c r="T280" s="27">
        <v>0</v>
      </c>
      <c r="U280" s="23">
        <v>0</v>
      </c>
      <c r="V280" s="11">
        <v>0</v>
      </c>
      <c r="W280" s="11">
        <v>0</v>
      </c>
      <c r="X280" s="12">
        <v>0</v>
      </c>
      <c r="Y280" s="30">
        <v>0</v>
      </c>
      <c r="Z280" s="63">
        <f t="shared" si="73"/>
        <v>3.375</v>
      </c>
      <c r="AA280" s="34">
        <f t="shared" si="74"/>
        <v>3.375</v>
      </c>
      <c r="AB280" s="12">
        <f t="shared" si="75"/>
        <v>0</v>
      </c>
      <c r="AC280" s="75">
        <f t="shared" si="76"/>
        <v>3.375</v>
      </c>
    </row>
    <row r="281" spans="1:29" outlineLevel="2" x14ac:dyDescent="0.2">
      <c r="A281" s="9" t="s">
        <v>425</v>
      </c>
      <c r="B281" s="10" t="s">
        <v>8</v>
      </c>
      <c r="C281" s="10" t="s">
        <v>103</v>
      </c>
      <c r="D281" s="10" t="s">
        <v>187</v>
      </c>
      <c r="E281" s="10" t="s">
        <v>188</v>
      </c>
      <c r="F281" s="10" t="s">
        <v>189</v>
      </c>
      <c r="G281" s="67">
        <v>6</v>
      </c>
      <c r="H281" s="10" t="s">
        <v>84</v>
      </c>
      <c r="I281" s="57">
        <v>0.25</v>
      </c>
      <c r="J281" s="57">
        <f t="shared" si="77"/>
        <v>2.25</v>
      </c>
      <c r="K281" s="57">
        <v>2</v>
      </c>
      <c r="L281" s="58">
        <f t="shared" si="78"/>
        <v>2.25</v>
      </c>
      <c r="M281" s="27">
        <v>0</v>
      </c>
      <c r="N281" s="90">
        <f t="shared" si="71"/>
        <v>1.25</v>
      </c>
      <c r="O281" s="91">
        <f t="shared" si="72"/>
        <v>1.25</v>
      </c>
      <c r="P281" s="23">
        <v>40</v>
      </c>
      <c r="Q281" s="11">
        <v>1</v>
      </c>
      <c r="R281" s="11">
        <v>0</v>
      </c>
      <c r="S281" s="12">
        <v>2</v>
      </c>
      <c r="T281" s="27">
        <v>0</v>
      </c>
      <c r="U281" s="23">
        <v>0</v>
      </c>
      <c r="V281" s="11">
        <v>0</v>
      </c>
      <c r="W281" s="11">
        <v>0</v>
      </c>
      <c r="X281" s="12">
        <v>0</v>
      </c>
      <c r="Y281" s="30">
        <v>0</v>
      </c>
      <c r="Z281" s="63">
        <f t="shared" si="73"/>
        <v>6.75</v>
      </c>
      <c r="AA281" s="34">
        <f t="shared" si="74"/>
        <v>6.75</v>
      </c>
      <c r="AB281" s="12">
        <f t="shared" si="75"/>
        <v>0</v>
      </c>
      <c r="AC281" s="75">
        <f t="shared" si="76"/>
        <v>6.75</v>
      </c>
    </row>
    <row r="282" spans="1:29" outlineLevel="2" x14ac:dyDescent="0.2">
      <c r="A282" s="9" t="s">
        <v>425</v>
      </c>
      <c r="B282" s="10" t="s">
        <v>8</v>
      </c>
      <c r="C282" s="10" t="s">
        <v>13</v>
      </c>
      <c r="D282" s="10" t="s">
        <v>9</v>
      </c>
      <c r="E282" s="10" t="s">
        <v>10</v>
      </c>
      <c r="F282" s="10" t="s">
        <v>11</v>
      </c>
      <c r="G282" s="67">
        <v>24</v>
      </c>
      <c r="H282" s="10" t="s">
        <v>12</v>
      </c>
      <c r="I282" s="57">
        <v>1</v>
      </c>
      <c r="J282" s="57">
        <f>$AE$2</f>
        <v>0.5</v>
      </c>
      <c r="K282" s="57">
        <v>0</v>
      </c>
      <c r="L282" s="58">
        <v>0</v>
      </c>
      <c r="M282" s="27">
        <v>0</v>
      </c>
      <c r="N282" s="90">
        <f t="shared" si="71"/>
        <v>6.9444444444444448E-2</v>
      </c>
      <c r="O282" s="91">
        <f t="shared" si="72"/>
        <v>0</v>
      </c>
      <c r="P282" s="23">
        <v>0</v>
      </c>
      <c r="Q282" s="11">
        <f>P282</f>
        <v>0</v>
      </c>
      <c r="R282" s="11">
        <v>0</v>
      </c>
      <c r="S282" s="12">
        <v>0</v>
      </c>
      <c r="T282" s="27">
        <v>0</v>
      </c>
      <c r="U282" s="23">
        <v>1</v>
      </c>
      <c r="V282" s="11">
        <f>U282</f>
        <v>1</v>
      </c>
      <c r="W282" s="11">
        <v>0</v>
      </c>
      <c r="X282" s="12">
        <v>0</v>
      </c>
      <c r="Y282" s="30">
        <v>0</v>
      </c>
      <c r="Z282" s="63">
        <f t="shared" si="73"/>
        <v>0.5</v>
      </c>
      <c r="AA282" s="34">
        <f t="shared" si="74"/>
        <v>0</v>
      </c>
      <c r="AB282" s="12">
        <f t="shared" si="75"/>
        <v>0.5</v>
      </c>
      <c r="AC282" s="75">
        <f t="shared" si="76"/>
        <v>0.5</v>
      </c>
    </row>
    <row r="283" spans="1:29" outlineLevel="2" x14ac:dyDescent="0.2">
      <c r="A283" s="9" t="s">
        <v>425</v>
      </c>
      <c r="B283" s="10" t="s">
        <v>14</v>
      </c>
      <c r="C283" s="10" t="s">
        <v>23</v>
      </c>
      <c r="D283" s="10" t="s">
        <v>89</v>
      </c>
      <c r="E283" s="10" t="s">
        <v>90</v>
      </c>
      <c r="F283" s="10" t="s">
        <v>91</v>
      </c>
      <c r="G283" s="67">
        <v>6</v>
      </c>
      <c r="H283" s="10" t="s">
        <v>18</v>
      </c>
      <c r="I283" s="57">
        <v>0.2</v>
      </c>
      <c r="J283" s="57">
        <f>9*I283</f>
        <v>1.8</v>
      </c>
      <c r="K283" s="57">
        <v>0</v>
      </c>
      <c r="L283" s="58">
        <f>9*I283</f>
        <v>1.8</v>
      </c>
      <c r="M283" s="27">
        <v>0</v>
      </c>
      <c r="N283" s="90">
        <f t="shared" si="71"/>
        <v>1</v>
      </c>
      <c r="O283" s="91">
        <f t="shared" si="72"/>
        <v>1</v>
      </c>
      <c r="P283" s="23">
        <v>120</v>
      </c>
      <c r="Q283" s="11">
        <v>2</v>
      </c>
      <c r="R283" s="11">
        <v>0</v>
      </c>
      <c r="S283" s="12">
        <v>6</v>
      </c>
      <c r="T283" s="27">
        <v>0</v>
      </c>
      <c r="U283" s="23">
        <v>0</v>
      </c>
      <c r="V283" s="11">
        <v>0</v>
      </c>
      <c r="W283" s="11">
        <v>0</v>
      </c>
      <c r="X283" s="12">
        <v>0</v>
      </c>
      <c r="Y283" s="30">
        <v>0</v>
      </c>
      <c r="Z283" s="63">
        <f t="shared" si="73"/>
        <v>14.4</v>
      </c>
      <c r="AA283" s="34">
        <f t="shared" si="74"/>
        <v>14.4</v>
      </c>
      <c r="AB283" s="12">
        <f t="shared" si="75"/>
        <v>0</v>
      </c>
      <c r="AC283" s="75">
        <f t="shared" si="76"/>
        <v>14.4</v>
      </c>
    </row>
    <row r="284" spans="1:29" outlineLevel="2" x14ac:dyDescent="0.2">
      <c r="A284" s="9" t="s">
        <v>425</v>
      </c>
      <c r="B284" s="10" t="s">
        <v>14</v>
      </c>
      <c r="C284" s="10" t="s">
        <v>61</v>
      </c>
      <c r="D284" s="10" t="s">
        <v>315</v>
      </c>
      <c r="E284" s="10" t="s">
        <v>316</v>
      </c>
      <c r="F284" s="10" t="s">
        <v>317</v>
      </c>
      <c r="G284" s="67">
        <v>6</v>
      </c>
      <c r="H284" s="10" t="s">
        <v>18</v>
      </c>
      <c r="I284" s="57">
        <v>0.2</v>
      </c>
      <c r="J284" s="57">
        <f>9*I284</f>
        <v>1.8</v>
      </c>
      <c r="K284" s="57">
        <v>0</v>
      </c>
      <c r="L284" s="58">
        <f>9*I284</f>
        <v>1.8</v>
      </c>
      <c r="M284" s="27">
        <v>0</v>
      </c>
      <c r="N284" s="90">
        <f t="shared" si="71"/>
        <v>1</v>
      </c>
      <c r="O284" s="91">
        <f t="shared" si="72"/>
        <v>1</v>
      </c>
      <c r="P284" s="23">
        <v>0</v>
      </c>
      <c r="Q284" s="11">
        <v>0</v>
      </c>
      <c r="R284" s="11">
        <v>0</v>
      </c>
      <c r="S284" s="12">
        <v>0</v>
      </c>
      <c r="T284" s="27">
        <v>0</v>
      </c>
      <c r="U284" s="23">
        <v>100</v>
      </c>
      <c r="V284" s="11">
        <v>2</v>
      </c>
      <c r="W284" s="11">
        <v>0</v>
      </c>
      <c r="X284" s="12">
        <v>5</v>
      </c>
      <c r="Y284" s="30">
        <v>0</v>
      </c>
      <c r="Z284" s="63">
        <f t="shared" si="73"/>
        <v>12.6</v>
      </c>
      <c r="AA284" s="34">
        <f t="shared" si="74"/>
        <v>0</v>
      </c>
      <c r="AB284" s="12">
        <f t="shared" si="75"/>
        <v>12.6</v>
      </c>
      <c r="AC284" s="75">
        <f t="shared" si="76"/>
        <v>12.6</v>
      </c>
    </row>
    <row r="285" spans="1:29" outlineLevel="2" x14ac:dyDescent="0.2">
      <c r="A285" s="9" t="s">
        <v>425</v>
      </c>
      <c r="B285" s="10" t="s">
        <v>14</v>
      </c>
      <c r="C285" s="10" t="s">
        <v>43</v>
      </c>
      <c r="D285" s="10" t="s">
        <v>92</v>
      </c>
      <c r="E285" s="10" t="s">
        <v>93</v>
      </c>
      <c r="F285" s="10" t="s">
        <v>94</v>
      </c>
      <c r="G285" s="67">
        <v>6</v>
      </c>
      <c r="H285" s="10" t="s">
        <v>18</v>
      </c>
      <c r="I285" s="57">
        <v>0.2</v>
      </c>
      <c r="J285" s="57">
        <v>1.8</v>
      </c>
      <c r="K285" s="57">
        <v>0</v>
      </c>
      <c r="L285" s="58">
        <v>1.8</v>
      </c>
      <c r="M285" s="27">
        <v>0</v>
      </c>
      <c r="N285" s="90">
        <f t="shared" si="71"/>
        <v>1</v>
      </c>
      <c r="O285" s="91">
        <f t="shared" si="72"/>
        <v>1</v>
      </c>
      <c r="P285" s="23">
        <v>0</v>
      </c>
      <c r="Q285" s="11">
        <v>0</v>
      </c>
      <c r="R285" s="11">
        <v>0</v>
      </c>
      <c r="S285" s="12">
        <v>0</v>
      </c>
      <c r="T285" s="27">
        <v>0</v>
      </c>
      <c r="U285" s="23">
        <v>120</v>
      </c>
      <c r="V285" s="11">
        <v>2</v>
      </c>
      <c r="W285" s="11">
        <v>0</v>
      </c>
      <c r="X285" s="12">
        <v>6</v>
      </c>
      <c r="Y285" s="30">
        <v>0</v>
      </c>
      <c r="Z285" s="63">
        <f t="shared" si="73"/>
        <v>14.4</v>
      </c>
      <c r="AA285" s="34">
        <f t="shared" si="74"/>
        <v>0</v>
      </c>
      <c r="AB285" s="12">
        <f t="shared" si="75"/>
        <v>14.4</v>
      </c>
      <c r="AC285" s="75">
        <f t="shared" si="76"/>
        <v>14.4</v>
      </c>
    </row>
    <row r="286" spans="1:29" outlineLevel="2" x14ac:dyDescent="0.2">
      <c r="A286" s="9" t="s">
        <v>425</v>
      </c>
      <c r="B286" s="10" t="s">
        <v>14</v>
      </c>
      <c r="C286" s="10" t="s">
        <v>13</v>
      </c>
      <c r="D286" s="10" t="s">
        <v>28</v>
      </c>
      <c r="E286" s="10" t="s">
        <v>10</v>
      </c>
      <c r="F286" s="10" t="s">
        <v>11</v>
      </c>
      <c r="G286" s="67">
        <v>24</v>
      </c>
      <c r="H286" s="10" t="s">
        <v>12</v>
      </c>
      <c r="I286" s="57">
        <v>1</v>
      </c>
      <c r="J286" s="57">
        <f>$AE$2</f>
        <v>0.5</v>
      </c>
      <c r="K286" s="57">
        <v>0</v>
      </c>
      <c r="L286" s="58">
        <v>0</v>
      </c>
      <c r="M286" s="27">
        <v>0</v>
      </c>
      <c r="N286" s="90">
        <f t="shared" si="71"/>
        <v>6.9444444444444448E-2</v>
      </c>
      <c r="O286" s="91">
        <f t="shared" si="72"/>
        <v>0</v>
      </c>
      <c r="P286" s="23">
        <v>0</v>
      </c>
      <c r="Q286" s="11">
        <f>P286</f>
        <v>0</v>
      </c>
      <c r="R286" s="11">
        <v>0</v>
      </c>
      <c r="S286" s="12">
        <v>0</v>
      </c>
      <c r="T286" s="27">
        <v>0</v>
      </c>
      <c r="U286" s="23">
        <v>6</v>
      </c>
      <c r="V286" s="11">
        <f>U286</f>
        <v>6</v>
      </c>
      <c r="W286" s="11">
        <v>0</v>
      </c>
      <c r="X286" s="12">
        <v>0</v>
      </c>
      <c r="Y286" s="30">
        <v>0</v>
      </c>
      <c r="Z286" s="63">
        <f t="shared" si="73"/>
        <v>3</v>
      </c>
      <c r="AA286" s="34">
        <f t="shared" si="74"/>
        <v>0</v>
      </c>
      <c r="AB286" s="12">
        <f t="shared" si="75"/>
        <v>3</v>
      </c>
      <c r="AC286" s="75">
        <f t="shared" si="76"/>
        <v>3</v>
      </c>
    </row>
    <row r="287" spans="1:29" outlineLevel="2" x14ac:dyDescent="0.2">
      <c r="A287" s="9" t="s">
        <v>425</v>
      </c>
      <c r="B287" s="10" t="s">
        <v>14</v>
      </c>
      <c r="C287" s="10" t="s">
        <v>103</v>
      </c>
      <c r="D287" s="117" t="s">
        <v>575</v>
      </c>
      <c r="E287" s="10" t="s">
        <v>562</v>
      </c>
      <c r="F287" s="10" t="s">
        <v>563</v>
      </c>
      <c r="G287" s="67">
        <v>6</v>
      </c>
      <c r="H287" s="10" t="s">
        <v>18</v>
      </c>
      <c r="I287" s="57">
        <v>1</v>
      </c>
      <c r="J287" s="57">
        <v>13.5</v>
      </c>
      <c r="K287" s="57">
        <v>0</v>
      </c>
      <c r="L287" s="58">
        <v>4.5</v>
      </c>
      <c r="M287" s="27">
        <v>0</v>
      </c>
      <c r="N287" s="90">
        <f t="shared" si="71"/>
        <v>7.5</v>
      </c>
      <c r="O287" s="91">
        <f t="shared" si="72"/>
        <v>2.5</v>
      </c>
      <c r="P287" s="23">
        <v>100</v>
      </c>
      <c r="Q287" s="11">
        <v>2</v>
      </c>
      <c r="R287" s="11">
        <v>0</v>
      </c>
      <c r="S287" s="12">
        <v>5</v>
      </c>
      <c r="T287" s="27">
        <v>0</v>
      </c>
      <c r="U287" s="23">
        <v>0</v>
      </c>
      <c r="V287" s="11">
        <v>0</v>
      </c>
      <c r="W287" s="11">
        <v>0</v>
      </c>
      <c r="X287" s="12">
        <v>0</v>
      </c>
      <c r="Y287" s="30">
        <v>0</v>
      </c>
      <c r="Z287" s="63">
        <f t="shared" si="73"/>
        <v>49.5</v>
      </c>
      <c r="AA287" s="34">
        <f t="shared" si="74"/>
        <v>49.5</v>
      </c>
      <c r="AB287" s="12">
        <f t="shared" si="75"/>
        <v>0</v>
      </c>
      <c r="AC287" s="75">
        <f t="shared" si="76"/>
        <v>49.5</v>
      </c>
    </row>
    <row r="288" spans="1:29" outlineLevel="2" x14ac:dyDescent="0.2">
      <c r="A288" s="9" t="s">
        <v>425</v>
      </c>
      <c r="B288" s="10" t="s">
        <v>14</v>
      </c>
      <c r="C288" s="10" t="s">
        <v>103</v>
      </c>
      <c r="D288" s="10" t="s">
        <v>154</v>
      </c>
      <c r="E288" s="10" t="s">
        <v>155</v>
      </c>
      <c r="F288" s="10" t="s">
        <v>156</v>
      </c>
      <c r="G288" s="67">
        <v>6</v>
      </c>
      <c r="H288" s="10" t="s">
        <v>102</v>
      </c>
      <c r="I288" s="57">
        <v>0.5</v>
      </c>
      <c r="J288" s="57">
        <f>(9+$AE$5)*I288</f>
        <v>6.75</v>
      </c>
      <c r="K288" s="57">
        <v>1</v>
      </c>
      <c r="L288" s="58">
        <f>4.5*I288</f>
        <v>2.25</v>
      </c>
      <c r="M288" s="27">
        <v>0</v>
      </c>
      <c r="N288" s="90">
        <f t="shared" si="71"/>
        <v>3.75</v>
      </c>
      <c r="O288" s="91">
        <f t="shared" si="72"/>
        <v>1.25</v>
      </c>
      <c r="P288" s="23">
        <v>40</v>
      </c>
      <c r="Q288" s="11">
        <v>1</v>
      </c>
      <c r="R288" s="11">
        <v>0</v>
      </c>
      <c r="S288" s="12">
        <v>2</v>
      </c>
      <c r="T288" s="27">
        <v>0</v>
      </c>
      <c r="U288" s="23">
        <v>0</v>
      </c>
      <c r="V288" s="11">
        <v>0</v>
      </c>
      <c r="W288" s="11">
        <v>0</v>
      </c>
      <c r="X288" s="12">
        <v>0</v>
      </c>
      <c r="Y288" s="30">
        <v>0</v>
      </c>
      <c r="Z288" s="63">
        <f t="shared" si="73"/>
        <v>11.25</v>
      </c>
      <c r="AA288" s="34">
        <f t="shared" si="74"/>
        <v>11.25</v>
      </c>
      <c r="AB288" s="12">
        <f t="shared" si="75"/>
        <v>0</v>
      </c>
      <c r="AC288" s="75">
        <f t="shared" si="76"/>
        <v>11.25</v>
      </c>
    </row>
    <row r="289" spans="1:29" outlineLevel="2" x14ac:dyDescent="0.2">
      <c r="A289" s="9" t="s">
        <v>425</v>
      </c>
      <c r="B289" s="10" t="s">
        <v>14</v>
      </c>
      <c r="C289" s="10" t="s">
        <v>103</v>
      </c>
      <c r="D289" s="10" t="s">
        <v>356</v>
      </c>
      <c r="E289" s="10" t="s">
        <v>357</v>
      </c>
      <c r="F289" s="10" t="s">
        <v>358</v>
      </c>
      <c r="G289" s="67">
        <v>6</v>
      </c>
      <c r="H289" s="10" t="s">
        <v>102</v>
      </c>
      <c r="I289" s="57">
        <f>2/3</f>
        <v>0.66666666666666663</v>
      </c>
      <c r="J289" s="57">
        <f>(9+$AE$5)*I289</f>
        <v>9</v>
      </c>
      <c r="K289" s="57">
        <v>0</v>
      </c>
      <c r="L289" s="58">
        <f>4.5*I289</f>
        <v>3</v>
      </c>
      <c r="M289" s="27">
        <v>0</v>
      </c>
      <c r="N289" s="90">
        <f t="shared" si="71"/>
        <v>5</v>
      </c>
      <c r="O289" s="91">
        <f t="shared" si="72"/>
        <v>1.6666666666666667</v>
      </c>
      <c r="P289" s="23">
        <v>40</v>
      </c>
      <c r="Q289" s="11">
        <v>1</v>
      </c>
      <c r="R289" s="11">
        <v>0</v>
      </c>
      <c r="S289" s="12">
        <v>2</v>
      </c>
      <c r="T289" s="27">
        <v>0</v>
      </c>
      <c r="U289" s="23">
        <v>0</v>
      </c>
      <c r="V289" s="11">
        <v>0</v>
      </c>
      <c r="W289" s="11">
        <v>0</v>
      </c>
      <c r="X289" s="12">
        <v>0</v>
      </c>
      <c r="Y289" s="30">
        <v>0</v>
      </c>
      <c r="Z289" s="63">
        <f t="shared" si="73"/>
        <v>15</v>
      </c>
      <c r="AA289" s="34">
        <f t="shared" si="74"/>
        <v>15</v>
      </c>
      <c r="AB289" s="12">
        <f t="shared" si="75"/>
        <v>0</v>
      </c>
      <c r="AC289" s="75">
        <f t="shared" si="76"/>
        <v>15</v>
      </c>
    </row>
    <row r="290" spans="1:29" outlineLevel="2" x14ac:dyDescent="0.2">
      <c r="A290" s="9" t="s">
        <v>425</v>
      </c>
      <c r="B290" s="10" t="s">
        <v>29</v>
      </c>
      <c r="C290" s="10" t="s">
        <v>13</v>
      </c>
      <c r="D290" s="10" t="s">
        <v>30</v>
      </c>
      <c r="E290" s="10" t="s">
        <v>31</v>
      </c>
      <c r="F290" s="10" t="s">
        <v>32</v>
      </c>
      <c r="G290" s="67">
        <v>6</v>
      </c>
      <c r="H290" s="10" t="s">
        <v>33</v>
      </c>
      <c r="I290" s="57">
        <f>0.0625*3</f>
        <v>0.1875</v>
      </c>
      <c r="J290" s="57">
        <v>0</v>
      </c>
      <c r="K290" s="57"/>
      <c r="L290" s="58">
        <v>3</v>
      </c>
      <c r="M290" s="27"/>
      <c r="N290" s="90">
        <f t="shared" si="71"/>
        <v>0</v>
      </c>
      <c r="O290" s="91">
        <f t="shared" si="72"/>
        <v>1.6666666666666667</v>
      </c>
      <c r="P290" s="23">
        <v>0</v>
      </c>
      <c r="Q290" s="11">
        <v>0</v>
      </c>
      <c r="R290" s="11">
        <v>0</v>
      </c>
      <c r="S290" s="12">
        <v>0</v>
      </c>
      <c r="T290" s="27"/>
      <c r="U290" s="23">
        <v>30</v>
      </c>
      <c r="V290" s="11">
        <v>0</v>
      </c>
      <c r="W290" s="11"/>
      <c r="X290" s="12">
        <v>1</v>
      </c>
      <c r="Y290" s="30">
        <v>0</v>
      </c>
      <c r="Z290" s="63">
        <f t="shared" si="73"/>
        <v>3</v>
      </c>
      <c r="AA290" s="34">
        <f t="shared" si="74"/>
        <v>0</v>
      </c>
      <c r="AB290" s="12">
        <f t="shared" si="75"/>
        <v>3</v>
      </c>
      <c r="AC290" s="75">
        <f t="shared" si="76"/>
        <v>3</v>
      </c>
    </row>
    <row r="291" spans="1:29" outlineLevel="2" x14ac:dyDescent="0.2">
      <c r="A291" s="9" t="s">
        <v>425</v>
      </c>
      <c r="B291" s="10" t="s">
        <v>39</v>
      </c>
      <c r="C291" s="10" t="s">
        <v>61</v>
      </c>
      <c r="D291" s="10" t="s">
        <v>429</v>
      </c>
      <c r="E291" s="10" t="s">
        <v>427</v>
      </c>
      <c r="F291" s="10" t="s">
        <v>428</v>
      </c>
      <c r="G291" s="67">
        <v>6</v>
      </c>
      <c r="H291" s="10" t="s">
        <v>47</v>
      </c>
      <c r="I291" s="57">
        <v>1</v>
      </c>
      <c r="J291" s="57">
        <v>11.25</v>
      </c>
      <c r="K291" s="57">
        <v>0</v>
      </c>
      <c r="L291" s="58">
        <v>6.75</v>
      </c>
      <c r="M291" s="27">
        <v>0</v>
      </c>
      <c r="N291" s="90">
        <f t="shared" si="71"/>
        <v>6.25</v>
      </c>
      <c r="O291" s="91">
        <f t="shared" si="72"/>
        <v>3.75</v>
      </c>
      <c r="P291" s="23">
        <v>0</v>
      </c>
      <c r="Q291" s="11">
        <v>0</v>
      </c>
      <c r="R291" s="11">
        <v>0</v>
      </c>
      <c r="S291" s="12">
        <v>0</v>
      </c>
      <c r="T291" s="27">
        <v>0</v>
      </c>
      <c r="U291" s="23">
        <v>40</v>
      </c>
      <c r="V291" s="11">
        <v>1</v>
      </c>
      <c r="W291" s="11">
        <v>0</v>
      </c>
      <c r="X291" s="12">
        <v>2</v>
      </c>
      <c r="Y291" s="30">
        <v>0</v>
      </c>
      <c r="Z291" s="63">
        <f t="shared" si="73"/>
        <v>24.75</v>
      </c>
      <c r="AA291" s="34">
        <f t="shared" si="74"/>
        <v>0</v>
      </c>
      <c r="AB291" s="12">
        <f t="shared" si="75"/>
        <v>24.75</v>
      </c>
      <c r="AC291" s="75">
        <f t="shared" si="76"/>
        <v>24.75</v>
      </c>
    </row>
    <row r="292" spans="1:29" outlineLevel="2" x14ac:dyDescent="0.2">
      <c r="A292" s="9" t="s">
        <v>425</v>
      </c>
      <c r="B292" s="10" t="s">
        <v>39</v>
      </c>
      <c r="C292" s="10" t="s">
        <v>27</v>
      </c>
      <c r="D292" s="10" t="s">
        <v>430</v>
      </c>
      <c r="E292" s="10" t="s">
        <v>431</v>
      </c>
      <c r="F292" s="10" t="s">
        <v>432</v>
      </c>
      <c r="G292" s="67">
        <v>6</v>
      </c>
      <c r="H292" s="10" t="s">
        <v>18</v>
      </c>
      <c r="I292" s="57">
        <f>2/3</f>
        <v>0.66666666666666663</v>
      </c>
      <c r="J292" s="57">
        <f>13.5*I292</f>
        <v>9</v>
      </c>
      <c r="K292" s="57">
        <v>0</v>
      </c>
      <c r="L292" s="58">
        <f>4.5*I292</f>
        <v>3</v>
      </c>
      <c r="M292" s="27">
        <v>0</v>
      </c>
      <c r="N292" s="90">
        <f t="shared" si="71"/>
        <v>5</v>
      </c>
      <c r="O292" s="91">
        <f t="shared" si="72"/>
        <v>1.6666666666666667</v>
      </c>
      <c r="P292" s="23">
        <v>40</v>
      </c>
      <c r="Q292" s="11">
        <v>1</v>
      </c>
      <c r="R292" s="11">
        <v>0</v>
      </c>
      <c r="S292" s="12">
        <v>2</v>
      </c>
      <c r="T292" s="27">
        <v>0</v>
      </c>
      <c r="U292" s="23">
        <v>0</v>
      </c>
      <c r="V292" s="11">
        <v>0</v>
      </c>
      <c r="W292" s="11">
        <v>0</v>
      </c>
      <c r="X292" s="12">
        <v>0</v>
      </c>
      <c r="Y292" s="30">
        <v>0</v>
      </c>
      <c r="Z292" s="63">
        <f t="shared" si="73"/>
        <v>15</v>
      </c>
      <c r="AA292" s="34">
        <f t="shared" si="74"/>
        <v>15</v>
      </c>
      <c r="AB292" s="12">
        <f t="shared" si="75"/>
        <v>0</v>
      </c>
      <c r="AC292" s="75">
        <f t="shared" si="76"/>
        <v>15</v>
      </c>
    </row>
    <row r="293" spans="1:29" outlineLevel="2" x14ac:dyDescent="0.2">
      <c r="A293" s="9" t="s">
        <v>425</v>
      </c>
      <c r="B293" s="10" t="s">
        <v>39</v>
      </c>
      <c r="C293" s="10" t="s">
        <v>43</v>
      </c>
      <c r="D293" s="10" t="s">
        <v>433</v>
      </c>
      <c r="E293" s="10" t="s">
        <v>434</v>
      </c>
      <c r="F293" s="10" t="s">
        <v>435</v>
      </c>
      <c r="G293" s="67">
        <v>6</v>
      </c>
      <c r="H293" s="10" t="s">
        <v>18</v>
      </c>
      <c r="I293" s="57">
        <v>1</v>
      </c>
      <c r="J293" s="57">
        <v>13.5</v>
      </c>
      <c r="K293" s="57">
        <v>0</v>
      </c>
      <c r="L293" s="58">
        <v>4.5</v>
      </c>
      <c r="M293" s="27">
        <v>0</v>
      </c>
      <c r="N293" s="90">
        <f t="shared" si="71"/>
        <v>7.5</v>
      </c>
      <c r="O293" s="91">
        <f t="shared" si="72"/>
        <v>2.5</v>
      </c>
      <c r="P293" s="23">
        <v>0</v>
      </c>
      <c r="Q293" s="11">
        <v>0</v>
      </c>
      <c r="R293" s="11">
        <v>0</v>
      </c>
      <c r="S293" s="12">
        <v>0</v>
      </c>
      <c r="T293" s="27">
        <v>0</v>
      </c>
      <c r="U293" s="23">
        <v>20</v>
      </c>
      <c r="V293" s="11">
        <v>1</v>
      </c>
      <c r="W293" s="11">
        <v>0</v>
      </c>
      <c r="X293" s="12">
        <v>1</v>
      </c>
      <c r="Y293" s="30">
        <v>0</v>
      </c>
      <c r="Z293" s="63">
        <f t="shared" si="73"/>
        <v>18</v>
      </c>
      <c r="AA293" s="34">
        <f t="shared" si="74"/>
        <v>0</v>
      </c>
      <c r="AB293" s="12">
        <f t="shared" si="75"/>
        <v>18</v>
      </c>
      <c r="AC293" s="75">
        <f t="shared" si="76"/>
        <v>18</v>
      </c>
    </row>
    <row r="294" spans="1:29" outlineLevel="2" x14ac:dyDescent="0.2">
      <c r="A294" s="9" t="s">
        <v>425</v>
      </c>
      <c r="B294" s="10" t="s">
        <v>75</v>
      </c>
      <c r="C294" s="10" t="s">
        <v>23</v>
      </c>
      <c r="D294" s="10" t="s">
        <v>176</v>
      </c>
      <c r="E294" s="10" t="s">
        <v>177</v>
      </c>
      <c r="F294" s="10" t="s">
        <v>178</v>
      </c>
      <c r="G294" s="67">
        <v>5</v>
      </c>
      <c r="H294" s="10" t="s">
        <v>33</v>
      </c>
      <c r="I294" s="57">
        <v>0.5</v>
      </c>
      <c r="J294" s="57">
        <f>(9+$AE$5)*I294</f>
        <v>6.75</v>
      </c>
      <c r="K294" s="57">
        <v>1</v>
      </c>
      <c r="L294" s="58">
        <f>4.5*I294</f>
        <v>2.25</v>
      </c>
      <c r="M294" s="27">
        <v>0</v>
      </c>
      <c r="N294" s="90">
        <f t="shared" si="71"/>
        <v>4.5</v>
      </c>
      <c r="O294" s="91">
        <f t="shared" si="72"/>
        <v>1.5</v>
      </c>
      <c r="P294" s="23">
        <v>24</v>
      </c>
      <c r="Q294" s="11">
        <v>1</v>
      </c>
      <c r="R294" s="11">
        <v>0</v>
      </c>
      <c r="S294" s="12">
        <v>2</v>
      </c>
      <c r="T294" s="27">
        <v>0</v>
      </c>
      <c r="U294" s="23">
        <v>0</v>
      </c>
      <c r="V294" s="11">
        <v>0</v>
      </c>
      <c r="W294" s="11">
        <v>0</v>
      </c>
      <c r="X294" s="12">
        <v>0</v>
      </c>
      <c r="Y294" s="30">
        <v>0</v>
      </c>
      <c r="Z294" s="63">
        <f t="shared" si="73"/>
        <v>11.25</v>
      </c>
      <c r="AA294" s="34">
        <f t="shared" si="74"/>
        <v>11.25</v>
      </c>
      <c r="AB294" s="12">
        <f t="shared" si="75"/>
        <v>0</v>
      </c>
      <c r="AC294" s="75">
        <f t="shared" si="76"/>
        <v>11.25</v>
      </c>
    </row>
    <row r="295" spans="1:29" outlineLevel="2" x14ac:dyDescent="0.2">
      <c r="A295" s="9" t="s">
        <v>425</v>
      </c>
      <c r="B295" s="10" t="s">
        <v>39</v>
      </c>
      <c r="C295" s="10" t="s">
        <v>13</v>
      </c>
      <c r="D295" s="10" t="s">
        <v>34</v>
      </c>
      <c r="E295" s="10" t="s">
        <v>35</v>
      </c>
      <c r="F295" s="10" t="s">
        <v>36</v>
      </c>
      <c r="G295" s="67">
        <v>12</v>
      </c>
      <c r="H295" s="10" t="s">
        <v>37</v>
      </c>
      <c r="I295" s="57">
        <v>1</v>
      </c>
      <c r="J295" s="57">
        <f>$AE$3</f>
        <v>0.04</v>
      </c>
      <c r="K295" s="57">
        <v>0</v>
      </c>
      <c r="L295" s="58">
        <v>0</v>
      </c>
      <c r="M295" s="27">
        <v>0</v>
      </c>
      <c r="N295" s="90">
        <f t="shared" si="71"/>
        <v>1.1111111111111112E-2</v>
      </c>
      <c r="O295" s="91">
        <f t="shared" si="72"/>
        <v>0</v>
      </c>
      <c r="P295" s="23">
        <v>0</v>
      </c>
      <c r="Q295" s="11">
        <v>0</v>
      </c>
      <c r="R295" s="11">
        <v>0</v>
      </c>
      <c r="S295" s="12">
        <v>0</v>
      </c>
      <c r="T295" s="27">
        <v>0</v>
      </c>
      <c r="U295" s="23">
        <v>3</v>
      </c>
      <c r="V295" s="11">
        <v>3</v>
      </c>
      <c r="W295" s="11">
        <v>0</v>
      </c>
      <c r="X295" s="12">
        <v>0</v>
      </c>
      <c r="Y295" s="30">
        <v>0</v>
      </c>
      <c r="Z295" s="63">
        <f t="shared" si="73"/>
        <v>0.12</v>
      </c>
      <c r="AA295" s="34">
        <f t="shared" si="74"/>
        <v>0</v>
      </c>
      <c r="AB295" s="12">
        <f t="shared" si="75"/>
        <v>0.12</v>
      </c>
      <c r="AC295" s="75">
        <f t="shared" si="76"/>
        <v>0.12</v>
      </c>
    </row>
    <row r="296" spans="1:29" outlineLevel="1" x14ac:dyDescent="0.2">
      <c r="A296" s="120" t="s">
        <v>599</v>
      </c>
      <c r="B296" s="10"/>
      <c r="C296" s="10"/>
      <c r="D296" s="10"/>
      <c r="E296" s="10"/>
      <c r="F296" s="10"/>
      <c r="G296" s="67"/>
      <c r="H296" s="10"/>
      <c r="I296" s="57"/>
      <c r="J296" s="57"/>
      <c r="K296" s="57"/>
      <c r="L296" s="58"/>
      <c r="M296" s="27"/>
      <c r="N296" s="90"/>
      <c r="O296" s="91"/>
      <c r="P296" s="23"/>
      <c r="Q296" s="11"/>
      <c r="R296" s="11"/>
      <c r="S296" s="12"/>
      <c r="T296" s="27"/>
      <c r="U296" s="23"/>
      <c r="V296" s="11"/>
      <c r="W296" s="11"/>
      <c r="X296" s="12"/>
      <c r="Y296" s="30"/>
      <c r="Z296" s="63"/>
      <c r="AA296" s="34"/>
      <c r="AB296" s="12"/>
      <c r="AC296" s="75">
        <f>SUBTOTAL(9,AC270:AC295)</f>
        <v>374.16999999999996</v>
      </c>
    </row>
    <row r="297" spans="1:29" outlineLevel="2" x14ac:dyDescent="0.2">
      <c r="A297" s="9" t="s">
        <v>436</v>
      </c>
      <c r="B297" s="10" t="s">
        <v>14</v>
      </c>
      <c r="C297" s="10" t="s">
        <v>103</v>
      </c>
      <c r="D297" s="10" t="s">
        <v>437</v>
      </c>
      <c r="E297" s="10" t="s">
        <v>438</v>
      </c>
      <c r="F297" s="10" t="s">
        <v>439</v>
      </c>
      <c r="G297" s="67">
        <v>6</v>
      </c>
      <c r="H297" s="10" t="s">
        <v>37</v>
      </c>
      <c r="I297" s="57">
        <v>1</v>
      </c>
      <c r="J297" s="57">
        <f>(9+$AE$5)*I297</f>
        <v>13.5</v>
      </c>
      <c r="K297" s="57">
        <v>0</v>
      </c>
      <c r="L297" s="58">
        <v>4.5</v>
      </c>
      <c r="M297" s="27">
        <v>0</v>
      </c>
      <c r="N297" s="90">
        <f t="shared" ref="N297:N310" si="79">J297*10/3/G297</f>
        <v>7.5</v>
      </c>
      <c r="O297" s="91">
        <f t="shared" ref="O297:O310" si="80">L297*10/3/G297</f>
        <v>2.5</v>
      </c>
      <c r="P297" s="23">
        <v>24</v>
      </c>
      <c r="Q297" s="11">
        <v>0.25</v>
      </c>
      <c r="R297" s="11">
        <v>0</v>
      </c>
      <c r="S297" s="12">
        <v>0.5</v>
      </c>
      <c r="T297" s="27">
        <v>0</v>
      </c>
      <c r="U297" s="23">
        <v>0</v>
      </c>
      <c r="V297" s="11">
        <v>0</v>
      </c>
      <c r="W297" s="11">
        <v>0</v>
      </c>
      <c r="X297" s="12">
        <v>0</v>
      </c>
      <c r="Y297" s="30">
        <v>0</v>
      </c>
      <c r="Z297" s="63">
        <f t="shared" ref="Z297:Z310" si="81">J297*(Q297+V297)+L297*(S297+X297)</f>
        <v>5.625</v>
      </c>
      <c r="AA297" s="34">
        <f t="shared" ref="AA297:AA310" si="82">J297*Q297+L297*S297</f>
        <v>5.625</v>
      </c>
      <c r="AB297" s="12">
        <f t="shared" ref="AB297:AB310" si="83">J297*V297+L297*X297</f>
        <v>0</v>
      </c>
      <c r="AC297" s="75">
        <f t="shared" ref="AC297:AC310" si="84">Z297</f>
        <v>5.625</v>
      </c>
    </row>
    <row r="298" spans="1:29" outlineLevel="2" x14ac:dyDescent="0.2">
      <c r="A298" s="9" t="s">
        <v>436</v>
      </c>
      <c r="B298" s="10" t="s">
        <v>80</v>
      </c>
      <c r="C298" s="10" t="s">
        <v>103</v>
      </c>
      <c r="D298" s="10" t="s">
        <v>437</v>
      </c>
      <c r="E298" s="10" t="s">
        <v>438</v>
      </c>
      <c r="F298" s="10" t="s">
        <v>439</v>
      </c>
      <c r="G298" s="67">
        <v>6</v>
      </c>
      <c r="H298" s="10" t="s">
        <v>37</v>
      </c>
      <c r="I298" s="57">
        <v>1</v>
      </c>
      <c r="J298" s="57">
        <f>(9+$AE$5)*I298</f>
        <v>13.5</v>
      </c>
      <c r="K298" s="57">
        <v>0</v>
      </c>
      <c r="L298" s="58">
        <v>4.5</v>
      </c>
      <c r="M298" s="27">
        <v>0</v>
      </c>
      <c r="N298" s="90">
        <f t="shared" si="79"/>
        <v>7.5</v>
      </c>
      <c r="O298" s="91">
        <f t="shared" si="80"/>
        <v>2.5</v>
      </c>
      <c r="P298" s="23">
        <v>24</v>
      </c>
      <c r="Q298" s="11">
        <v>0.25</v>
      </c>
      <c r="R298" s="11">
        <v>0</v>
      </c>
      <c r="S298" s="12">
        <v>0.5</v>
      </c>
      <c r="T298" s="27">
        <v>0</v>
      </c>
      <c r="U298" s="23">
        <v>0</v>
      </c>
      <c r="V298" s="11">
        <v>0</v>
      </c>
      <c r="W298" s="11">
        <v>0</v>
      </c>
      <c r="X298" s="12">
        <v>0</v>
      </c>
      <c r="Y298" s="30">
        <v>0</v>
      </c>
      <c r="Z298" s="63">
        <f t="shared" si="81"/>
        <v>5.625</v>
      </c>
      <c r="AA298" s="34">
        <f t="shared" si="82"/>
        <v>5.625</v>
      </c>
      <c r="AB298" s="12">
        <f t="shared" si="83"/>
        <v>0</v>
      </c>
      <c r="AC298" s="75">
        <f t="shared" si="84"/>
        <v>5.625</v>
      </c>
    </row>
    <row r="299" spans="1:29" outlineLevel="2" x14ac:dyDescent="0.2">
      <c r="A299" s="9" t="s">
        <v>436</v>
      </c>
      <c r="B299" s="10" t="s">
        <v>85</v>
      </c>
      <c r="C299" s="10" t="s">
        <v>103</v>
      </c>
      <c r="D299" s="10" t="s">
        <v>437</v>
      </c>
      <c r="E299" s="10" t="s">
        <v>438</v>
      </c>
      <c r="F299" s="10" t="s">
        <v>439</v>
      </c>
      <c r="G299" s="67">
        <v>6</v>
      </c>
      <c r="H299" s="10" t="s">
        <v>37</v>
      </c>
      <c r="I299" s="57">
        <v>1</v>
      </c>
      <c r="J299" s="57">
        <f>(9+$AE$5)*I299</f>
        <v>13.5</v>
      </c>
      <c r="K299" s="57">
        <v>0</v>
      </c>
      <c r="L299" s="58">
        <v>4.5</v>
      </c>
      <c r="M299" s="27">
        <v>0</v>
      </c>
      <c r="N299" s="90">
        <f t="shared" si="79"/>
        <v>7.5</v>
      </c>
      <c r="O299" s="91">
        <f t="shared" si="80"/>
        <v>2.5</v>
      </c>
      <c r="P299" s="23">
        <v>24</v>
      </c>
      <c r="Q299" s="11">
        <v>0.25</v>
      </c>
      <c r="R299" s="11">
        <v>0</v>
      </c>
      <c r="S299" s="12">
        <v>0.5</v>
      </c>
      <c r="T299" s="27">
        <v>0</v>
      </c>
      <c r="U299" s="23">
        <v>0</v>
      </c>
      <c r="V299" s="11">
        <v>0</v>
      </c>
      <c r="W299" s="11">
        <v>0</v>
      </c>
      <c r="X299" s="12">
        <v>0</v>
      </c>
      <c r="Y299" s="30">
        <v>0</v>
      </c>
      <c r="Z299" s="63">
        <f t="shared" si="81"/>
        <v>5.625</v>
      </c>
      <c r="AA299" s="34">
        <f t="shared" si="82"/>
        <v>5.625</v>
      </c>
      <c r="AB299" s="12">
        <f t="shared" si="83"/>
        <v>0</v>
      </c>
      <c r="AC299" s="75">
        <f t="shared" si="84"/>
        <v>5.625</v>
      </c>
    </row>
    <row r="300" spans="1:29" outlineLevel="2" x14ac:dyDescent="0.2">
      <c r="A300" s="9" t="s">
        <v>436</v>
      </c>
      <c r="B300" s="10" t="s">
        <v>8</v>
      </c>
      <c r="C300" s="10" t="s">
        <v>103</v>
      </c>
      <c r="D300" s="10" t="s">
        <v>437</v>
      </c>
      <c r="E300" s="10" t="s">
        <v>438</v>
      </c>
      <c r="F300" s="10" t="s">
        <v>439</v>
      </c>
      <c r="G300" s="67">
        <v>6</v>
      </c>
      <c r="H300" s="10" t="s">
        <v>37</v>
      </c>
      <c r="I300" s="57">
        <v>1</v>
      </c>
      <c r="J300" s="57">
        <f>(9+$AE$5)*I300</f>
        <v>13.5</v>
      </c>
      <c r="K300" s="57">
        <v>0</v>
      </c>
      <c r="L300" s="58">
        <v>4.5</v>
      </c>
      <c r="M300" s="27">
        <v>0</v>
      </c>
      <c r="N300" s="90">
        <f t="shared" si="79"/>
        <v>7.5</v>
      </c>
      <c r="O300" s="91">
        <f t="shared" si="80"/>
        <v>2.5</v>
      </c>
      <c r="P300" s="23">
        <v>24</v>
      </c>
      <c r="Q300" s="11">
        <v>0.25</v>
      </c>
      <c r="R300" s="11">
        <v>0</v>
      </c>
      <c r="S300" s="12">
        <v>0.5</v>
      </c>
      <c r="T300" s="27">
        <v>0</v>
      </c>
      <c r="U300" s="23">
        <v>0</v>
      </c>
      <c r="V300" s="11">
        <v>0</v>
      </c>
      <c r="W300" s="11">
        <v>0</v>
      </c>
      <c r="X300" s="12">
        <v>0</v>
      </c>
      <c r="Y300" s="30">
        <v>0</v>
      </c>
      <c r="Z300" s="63">
        <f t="shared" si="81"/>
        <v>5.625</v>
      </c>
      <c r="AA300" s="34">
        <f t="shared" si="82"/>
        <v>5.625</v>
      </c>
      <c r="AB300" s="12">
        <f t="shared" si="83"/>
        <v>0</v>
      </c>
      <c r="AC300" s="75">
        <f t="shared" si="84"/>
        <v>5.625</v>
      </c>
    </row>
    <row r="301" spans="1:29" outlineLevel="2" x14ac:dyDescent="0.2">
      <c r="A301" s="9" t="s">
        <v>436</v>
      </c>
      <c r="B301" s="10" t="s">
        <v>14</v>
      </c>
      <c r="C301" s="10" t="s">
        <v>103</v>
      </c>
      <c r="D301" s="10" t="s">
        <v>440</v>
      </c>
      <c r="E301" s="10" t="s">
        <v>441</v>
      </c>
      <c r="F301" s="10" t="s">
        <v>442</v>
      </c>
      <c r="G301" s="67">
        <v>6</v>
      </c>
      <c r="H301" s="10" t="s">
        <v>37</v>
      </c>
      <c r="I301" s="57">
        <v>1</v>
      </c>
      <c r="J301" s="57">
        <v>0</v>
      </c>
      <c r="K301" s="57">
        <v>0</v>
      </c>
      <c r="L301" s="58">
        <f>13.5+$AE$5</f>
        <v>18</v>
      </c>
      <c r="M301" s="27">
        <v>0</v>
      </c>
      <c r="N301" s="90">
        <f t="shared" si="79"/>
        <v>0</v>
      </c>
      <c r="O301" s="91">
        <f t="shared" si="80"/>
        <v>10</v>
      </c>
      <c r="P301" s="23">
        <v>24</v>
      </c>
      <c r="Q301" s="11">
        <v>0</v>
      </c>
      <c r="R301" s="11">
        <v>0</v>
      </c>
      <c r="S301" s="12">
        <v>0.5</v>
      </c>
      <c r="T301" s="27">
        <v>0</v>
      </c>
      <c r="U301" s="23">
        <v>0</v>
      </c>
      <c r="V301" s="11">
        <v>0</v>
      </c>
      <c r="W301" s="11">
        <v>0</v>
      </c>
      <c r="X301" s="12">
        <v>0</v>
      </c>
      <c r="Y301" s="30">
        <v>0</v>
      </c>
      <c r="Z301" s="63">
        <f t="shared" si="81"/>
        <v>9</v>
      </c>
      <c r="AA301" s="34">
        <f t="shared" si="82"/>
        <v>9</v>
      </c>
      <c r="AB301" s="12">
        <f t="shared" si="83"/>
        <v>0</v>
      </c>
      <c r="AC301" s="75">
        <f t="shared" si="84"/>
        <v>9</v>
      </c>
    </row>
    <row r="302" spans="1:29" outlineLevel="2" x14ac:dyDescent="0.2">
      <c r="A302" s="9" t="s">
        <v>436</v>
      </c>
      <c r="B302" s="10" t="s">
        <v>80</v>
      </c>
      <c r="C302" s="10" t="s">
        <v>103</v>
      </c>
      <c r="D302" s="10" t="s">
        <v>440</v>
      </c>
      <c r="E302" s="10" t="s">
        <v>441</v>
      </c>
      <c r="F302" s="10" t="s">
        <v>442</v>
      </c>
      <c r="G302" s="67">
        <v>6</v>
      </c>
      <c r="H302" s="10" t="s">
        <v>37</v>
      </c>
      <c r="I302" s="57">
        <v>1</v>
      </c>
      <c r="J302" s="57">
        <v>0</v>
      </c>
      <c r="K302" s="57">
        <v>0</v>
      </c>
      <c r="L302" s="58">
        <f>13.5+$AE$5</f>
        <v>18</v>
      </c>
      <c r="M302" s="27">
        <v>0</v>
      </c>
      <c r="N302" s="90">
        <f t="shared" si="79"/>
        <v>0</v>
      </c>
      <c r="O302" s="91">
        <f t="shared" si="80"/>
        <v>10</v>
      </c>
      <c r="P302" s="23">
        <v>24</v>
      </c>
      <c r="Q302" s="11">
        <v>0</v>
      </c>
      <c r="R302" s="11">
        <v>0</v>
      </c>
      <c r="S302" s="12">
        <v>0.5</v>
      </c>
      <c r="T302" s="27">
        <v>0</v>
      </c>
      <c r="U302" s="23">
        <v>0</v>
      </c>
      <c r="V302" s="11">
        <v>0</v>
      </c>
      <c r="W302" s="11">
        <v>0</v>
      </c>
      <c r="X302" s="12">
        <v>0</v>
      </c>
      <c r="Y302" s="30">
        <v>0</v>
      </c>
      <c r="Z302" s="63">
        <f t="shared" si="81"/>
        <v>9</v>
      </c>
      <c r="AA302" s="34">
        <f t="shared" si="82"/>
        <v>9</v>
      </c>
      <c r="AB302" s="12">
        <f t="shared" si="83"/>
        <v>0</v>
      </c>
      <c r="AC302" s="75">
        <f t="shared" si="84"/>
        <v>9</v>
      </c>
    </row>
    <row r="303" spans="1:29" outlineLevel="2" x14ac:dyDescent="0.2">
      <c r="A303" s="9" t="s">
        <v>436</v>
      </c>
      <c r="B303" s="10" t="s">
        <v>85</v>
      </c>
      <c r="C303" s="10" t="s">
        <v>103</v>
      </c>
      <c r="D303" s="10" t="s">
        <v>440</v>
      </c>
      <c r="E303" s="10" t="s">
        <v>441</v>
      </c>
      <c r="F303" s="10" t="s">
        <v>442</v>
      </c>
      <c r="G303" s="67">
        <v>6</v>
      </c>
      <c r="H303" s="10" t="s">
        <v>37</v>
      </c>
      <c r="I303" s="57">
        <v>1</v>
      </c>
      <c r="J303" s="57">
        <v>0</v>
      </c>
      <c r="K303" s="57">
        <v>0</v>
      </c>
      <c r="L303" s="58">
        <f>13.5+$AE$5</f>
        <v>18</v>
      </c>
      <c r="M303" s="27">
        <v>0</v>
      </c>
      <c r="N303" s="90">
        <f t="shared" si="79"/>
        <v>0</v>
      </c>
      <c r="O303" s="91">
        <f t="shared" si="80"/>
        <v>10</v>
      </c>
      <c r="P303" s="23">
        <v>24</v>
      </c>
      <c r="Q303" s="11">
        <v>0</v>
      </c>
      <c r="R303" s="11">
        <v>0</v>
      </c>
      <c r="S303" s="12">
        <v>0.5</v>
      </c>
      <c r="T303" s="27">
        <v>0</v>
      </c>
      <c r="U303" s="23">
        <v>0</v>
      </c>
      <c r="V303" s="11">
        <v>0</v>
      </c>
      <c r="W303" s="11">
        <v>0</v>
      </c>
      <c r="X303" s="12">
        <v>0</v>
      </c>
      <c r="Y303" s="30">
        <v>0</v>
      </c>
      <c r="Z303" s="63">
        <f t="shared" si="81"/>
        <v>9</v>
      </c>
      <c r="AA303" s="34">
        <f t="shared" si="82"/>
        <v>9</v>
      </c>
      <c r="AB303" s="12">
        <f t="shared" si="83"/>
        <v>0</v>
      </c>
      <c r="AC303" s="75">
        <f t="shared" si="84"/>
        <v>9</v>
      </c>
    </row>
    <row r="304" spans="1:29" outlineLevel="2" x14ac:dyDescent="0.2">
      <c r="A304" s="9" t="s">
        <v>436</v>
      </c>
      <c r="B304" s="10" t="s">
        <v>8</v>
      </c>
      <c r="C304" s="10" t="s">
        <v>103</v>
      </c>
      <c r="D304" s="10" t="s">
        <v>440</v>
      </c>
      <c r="E304" s="10" t="s">
        <v>441</v>
      </c>
      <c r="F304" s="10" t="s">
        <v>442</v>
      </c>
      <c r="G304" s="67">
        <v>6</v>
      </c>
      <c r="H304" s="10" t="s">
        <v>37</v>
      </c>
      <c r="I304" s="57">
        <v>1</v>
      </c>
      <c r="J304" s="57">
        <v>0</v>
      </c>
      <c r="K304" s="57">
        <v>0</v>
      </c>
      <c r="L304" s="58">
        <f>13.5+$AE$5</f>
        <v>18</v>
      </c>
      <c r="M304" s="27">
        <v>0</v>
      </c>
      <c r="N304" s="90">
        <f t="shared" si="79"/>
        <v>0</v>
      </c>
      <c r="O304" s="91">
        <f t="shared" si="80"/>
        <v>10</v>
      </c>
      <c r="P304" s="23">
        <v>24</v>
      </c>
      <c r="Q304" s="11">
        <v>0</v>
      </c>
      <c r="R304" s="11">
        <v>0</v>
      </c>
      <c r="S304" s="12">
        <v>0.5</v>
      </c>
      <c r="T304" s="27">
        <v>0</v>
      </c>
      <c r="U304" s="23">
        <v>0</v>
      </c>
      <c r="V304" s="11">
        <v>0</v>
      </c>
      <c r="W304" s="11">
        <v>0</v>
      </c>
      <c r="X304" s="12">
        <v>0</v>
      </c>
      <c r="Y304" s="30">
        <v>0</v>
      </c>
      <c r="Z304" s="63">
        <f t="shared" si="81"/>
        <v>9</v>
      </c>
      <c r="AA304" s="34">
        <f t="shared" si="82"/>
        <v>9</v>
      </c>
      <c r="AB304" s="12">
        <f t="shared" si="83"/>
        <v>0</v>
      </c>
      <c r="AC304" s="75">
        <f t="shared" si="84"/>
        <v>9</v>
      </c>
    </row>
    <row r="305" spans="1:34" outlineLevel="2" x14ac:dyDescent="0.2">
      <c r="A305" s="9" t="s">
        <v>436</v>
      </c>
      <c r="B305" s="10" t="s">
        <v>14</v>
      </c>
      <c r="C305" s="10" t="s">
        <v>13</v>
      </c>
      <c r="D305" s="10" t="s">
        <v>443</v>
      </c>
      <c r="E305" s="10" t="s">
        <v>444</v>
      </c>
      <c r="F305" s="10" t="s">
        <v>445</v>
      </c>
      <c r="G305" s="67">
        <v>6</v>
      </c>
      <c r="H305" s="10" t="s">
        <v>37</v>
      </c>
      <c r="I305" s="57">
        <v>1</v>
      </c>
      <c r="J305" s="57">
        <f>(9+$AE$5)*I305</f>
        <v>13.5</v>
      </c>
      <c r="K305" s="57">
        <v>0</v>
      </c>
      <c r="L305" s="58">
        <v>4.5</v>
      </c>
      <c r="M305" s="27">
        <v>0</v>
      </c>
      <c r="N305" s="90">
        <f t="shared" si="79"/>
        <v>7.5</v>
      </c>
      <c r="O305" s="91">
        <f t="shared" si="80"/>
        <v>2.5</v>
      </c>
      <c r="P305" s="23">
        <v>0</v>
      </c>
      <c r="Q305" s="11">
        <v>0</v>
      </c>
      <c r="R305" s="11">
        <v>0</v>
      </c>
      <c r="S305" s="12">
        <v>0</v>
      </c>
      <c r="T305" s="27">
        <v>0</v>
      </c>
      <c r="U305" s="23">
        <v>24</v>
      </c>
      <c r="V305" s="11">
        <v>0.25</v>
      </c>
      <c r="W305" s="11">
        <v>0</v>
      </c>
      <c r="X305" s="12">
        <v>0.5</v>
      </c>
      <c r="Y305" s="30">
        <v>0</v>
      </c>
      <c r="Z305" s="63">
        <f t="shared" si="81"/>
        <v>5.625</v>
      </c>
      <c r="AA305" s="34">
        <f t="shared" si="82"/>
        <v>0</v>
      </c>
      <c r="AB305" s="12">
        <f t="shared" si="83"/>
        <v>5.625</v>
      </c>
      <c r="AC305" s="75">
        <f t="shared" si="84"/>
        <v>5.625</v>
      </c>
      <c r="AH305" s="71"/>
    </row>
    <row r="306" spans="1:34" outlineLevel="2" x14ac:dyDescent="0.2">
      <c r="A306" s="9" t="s">
        <v>436</v>
      </c>
      <c r="B306" s="10" t="s">
        <v>80</v>
      </c>
      <c r="C306" s="10" t="s">
        <v>13</v>
      </c>
      <c r="D306" s="10" t="s">
        <v>443</v>
      </c>
      <c r="E306" s="10" t="s">
        <v>444</v>
      </c>
      <c r="F306" s="10" t="s">
        <v>445</v>
      </c>
      <c r="G306" s="67">
        <v>6</v>
      </c>
      <c r="H306" s="10" t="s">
        <v>37</v>
      </c>
      <c r="I306" s="57">
        <v>1</v>
      </c>
      <c r="J306" s="57">
        <f>(9+$AE$5)*I306</f>
        <v>13.5</v>
      </c>
      <c r="K306" s="57">
        <v>0</v>
      </c>
      <c r="L306" s="58">
        <v>4.5</v>
      </c>
      <c r="M306" s="27">
        <v>0</v>
      </c>
      <c r="N306" s="90">
        <f t="shared" si="79"/>
        <v>7.5</v>
      </c>
      <c r="O306" s="91">
        <f t="shared" si="80"/>
        <v>2.5</v>
      </c>
      <c r="P306" s="23">
        <v>0</v>
      </c>
      <c r="Q306" s="11">
        <v>0</v>
      </c>
      <c r="R306" s="11">
        <v>0</v>
      </c>
      <c r="S306" s="12">
        <v>0</v>
      </c>
      <c r="T306" s="27">
        <v>0</v>
      </c>
      <c r="U306" s="23">
        <v>24</v>
      </c>
      <c r="V306" s="11">
        <v>0.25</v>
      </c>
      <c r="W306" s="11">
        <v>0</v>
      </c>
      <c r="X306" s="12">
        <v>0.5</v>
      </c>
      <c r="Y306" s="30">
        <v>0</v>
      </c>
      <c r="Z306" s="63">
        <f t="shared" si="81"/>
        <v>5.625</v>
      </c>
      <c r="AA306" s="34">
        <f t="shared" si="82"/>
        <v>0</v>
      </c>
      <c r="AB306" s="12">
        <f t="shared" si="83"/>
        <v>5.625</v>
      </c>
      <c r="AC306" s="75">
        <f t="shared" si="84"/>
        <v>5.625</v>
      </c>
      <c r="AH306" s="71"/>
    </row>
    <row r="307" spans="1:34" outlineLevel="2" x14ac:dyDescent="0.2">
      <c r="A307" s="9" t="s">
        <v>436</v>
      </c>
      <c r="B307" s="10" t="s">
        <v>85</v>
      </c>
      <c r="C307" s="10" t="s">
        <v>13</v>
      </c>
      <c r="D307" s="10" t="s">
        <v>443</v>
      </c>
      <c r="E307" s="10" t="s">
        <v>444</v>
      </c>
      <c r="F307" s="10" t="s">
        <v>445</v>
      </c>
      <c r="G307" s="67">
        <v>6</v>
      </c>
      <c r="H307" s="10" t="s">
        <v>37</v>
      </c>
      <c r="I307" s="57">
        <v>1</v>
      </c>
      <c r="J307" s="57">
        <f>(9+$AE$5)*I307</f>
        <v>13.5</v>
      </c>
      <c r="K307" s="57">
        <v>0</v>
      </c>
      <c r="L307" s="58">
        <v>4.5</v>
      </c>
      <c r="M307" s="27">
        <v>0</v>
      </c>
      <c r="N307" s="90">
        <f t="shared" si="79"/>
        <v>7.5</v>
      </c>
      <c r="O307" s="91">
        <f t="shared" si="80"/>
        <v>2.5</v>
      </c>
      <c r="P307" s="23">
        <v>0</v>
      </c>
      <c r="Q307" s="11">
        <v>0</v>
      </c>
      <c r="R307" s="11">
        <v>0</v>
      </c>
      <c r="S307" s="12">
        <v>0</v>
      </c>
      <c r="T307" s="27">
        <v>0</v>
      </c>
      <c r="U307" s="23">
        <v>24</v>
      </c>
      <c r="V307" s="11">
        <v>0.25</v>
      </c>
      <c r="W307" s="11">
        <v>0</v>
      </c>
      <c r="X307" s="12">
        <v>0.5</v>
      </c>
      <c r="Y307" s="30">
        <v>0</v>
      </c>
      <c r="Z307" s="63">
        <f t="shared" si="81"/>
        <v>5.625</v>
      </c>
      <c r="AA307" s="34">
        <f t="shared" si="82"/>
        <v>0</v>
      </c>
      <c r="AB307" s="12">
        <f t="shared" si="83"/>
        <v>5.625</v>
      </c>
      <c r="AC307" s="75">
        <f t="shared" si="84"/>
        <v>5.625</v>
      </c>
      <c r="AF307" s="1"/>
      <c r="AH307" s="71"/>
    </row>
    <row r="308" spans="1:34" outlineLevel="2" x14ac:dyDescent="0.2">
      <c r="A308" s="9" t="s">
        <v>436</v>
      </c>
      <c r="B308" s="10" t="s">
        <v>8</v>
      </c>
      <c r="C308" s="10" t="s">
        <v>13</v>
      </c>
      <c r="D308" s="10" t="s">
        <v>443</v>
      </c>
      <c r="E308" s="10" t="s">
        <v>444</v>
      </c>
      <c r="F308" s="10" t="s">
        <v>445</v>
      </c>
      <c r="G308" s="67">
        <v>6</v>
      </c>
      <c r="H308" s="10" t="s">
        <v>37</v>
      </c>
      <c r="I308" s="57">
        <v>1</v>
      </c>
      <c r="J308" s="57">
        <f>(9+$AE$5)*I308</f>
        <v>13.5</v>
      </c>
      <c r="K308" s="57">
        <v>0</v>
      </c>
      <c r="L308" s="58">
        <v>4.5</v>
      </c>
      <c r="M308" s="27">
        <v>0</v>
      </c>
      <c r="N308" s="90">
        <f t="shared" si="79"/>
        <v>7.5</v>
      </c>
      <c r="O308" s="91">
        <f t="shared" si="80"/>
        <v>2.5</v>
      </c>
      <c r="P308" s="23">
        <v>0</v>
      </c>
      <c r="Q308" s="11">
        <v>0</v>
      </c>
      <c r="R308" s="11">
        <v>0</v>
      </c>
      <c r="S308" s="12">
        <v>0</v>
      </c>
      <c r="T308" s="27">
        <v>0</v>
      </c>
      <c r="U308" s="23">
        <v>24</v>
      </c>
      <c r="V308" s="11">
        <v>0.25</v>
      </c>
      <c r="W308" s="11">
        <v>0</v>
      </c>
      <c r="X308" s="12">
        <v>0.5</v>
      </c>
      <c r="Y308" s="30">
        <v>0</v>
      </c>
      <c r="Z308" s="63">
        <f t="shared" si="81"/>
        <v>5.625</v>
      </c>
      <c r="AA308" s="34">
        <f t="shared" si="82"/>
        <v>0</v>
      </c>
      <c r="AB308" s="12">
        <f t="shared" si="83"/>
        <v>5.625</v>
      </c>
      <c r="AC308" s="75">
        <f t="shared" si="84"/>
        <v>5.625</v>
      </c>
      <c r="AH308" s="71"/>
    </row>
    <row r="309" spans="1:34" outlineLevel="2" x14ac:dyDescent="0.2">
      <c r="A309" s="9" t="s">
        <v>436</v>
      </c>
      <c r="B309" s="10" t="s">
        <v>8</v>
      </c>
      <c r="C309" s="10" t="s">
        <v>13</v>
      </c>
      <c r="D309" s="10" t="s">
        <v>446</v>
      </c>
      <c r="E309" s="10" t="s">
        <v>447</v>
      </c>
      <c r="F309" s="10" t="s">
        <v>448</v>
      </c>
      <c r="G309" s="67">
        <v>3</v>
      </c>
      <c r="H309" s="10" t="s">
        <v>37</v>
      </c>
      <c r="I309" s="57">
        <v>1</v>
      </c>
      <c r="J309" s="57">
        <f>(4.5+$AE$5)*I309</f>
        <v>9</v>
      </c>
      <c r="K309" s="57">
        <v>0</v>
      </c>
      <c r="L309" s="58">
        <v>0</v>
      </c>
      <c r="M309" s="27">
        <v>0</v>
      </c>
      <c r="N309" s="90">
        <f t="shared" si="79"/>
        <v>10</v>
      </c>
      <c r="O309" s="91">
        <f t="shared" si="80"/>
        <v>0</v>
      </c>
      <c r="P309" s="23">
        <v>0</v>
      </c>
      <c r="Q309" s="11">
        <v>0</v>
      </c>
      <c r="R309" s="11">
        <v>0</v>
      </c>
      <c r="S309" s="12">
        <v>0</v>
      </c>
      <c r="T309" s="27">
        <v>0</v>
      </c>
      <c r="U309" s="23">
        <v>40</v>
      </c>
      <c r="V309" s="11">
        <v>2</v>
      </c>
      <c r="W309" s="11">
        <v>0</v>
      </c>
      <c r="X309" s="12">
        <v>0</v>
      </c>
      <c r="Y309" s="30">
        <v>0</v>
      </c>
      <c r="Z309" s="63">
        <f t="shared" si="81"/>
        <v>18</v>
      </c>
      <c r="AA309" s="34">
        <f t="shared" si="82"/>
        <v>0</v>
      </c>
      <c r="AB309" s="12">
        <f t="shared" si="83"/>
        <v>18</v>
      </c>
      <c r="AC309" s="75">
        <f t="shared" si="84"/>
        <v>18</v>
      </c>
      <c r="AH309" s="71"/>
    </row>
    <row r="310" spans="1:34" outlineLevel="2" x14ac:dyDescent="0.2">
      <c r="A310" s="9" t="s">
        <v>436</v>
      </c>
      <c r="B310" s="10" t="s">
        <v>29</v>
      </c>
      <c r="C310" s="10" t="s">
        <v>13</v>
      </c>
      <c r="D310" s="10" t="s">
        <v>30</v>
      </c>
      <c r="E310" s="10" t="s">
        <v>31</v>
      </c>
      <c r="F310" s="10" t="s">
        <v>32</v>
      </c>
      <c r="G310" s="67">
        <v>6</v>
      </c>
      <c r="H310" s="10" t="s">
        <v>33</v>
      </c>
      <c r="I310" s="57">
        <v>0.40600000000000003</v>
      </c>
      <c r="J310" s="57">
        <f>34*I310</f>
        <v>13.804</v>
      </c>
      <c r="K310" s="57">
        <v>0</v>
      </c>
      <c r="L310" s="58">
        <v>0</v>
      </c>
      <c r="M310" s="27">
        <v>0</v>
      </c>
      <c r="N310" s="90">
        <f t="shared" si="79"/>
        <v>7.6688888888888878</v>
      </c>
      <c r="O310" s="91">
        <f t="shared" si="80"/>
        <v>0</v>
      </c>
      <c r="P310" s="23">
        <v>0</v>
      </c>
      <c r="Q310" s="11">
        <v>0</v>
      </c>
      <c r="R310" s="11">
        <v>0</v>
      </c>
      <c r="S310" s="12">
        <v>0</v>
      </c>
      <c r="T310" s="27">
        <v>0</v>
      </c>
      <c r="U310" s="23">
        <v>30</v>
      </c>
      <c r="V310" s="11">
        <v>1</v>
      </c>
      <c r="W310" s="11">
        <v>0</v>
      </c>
      <c r="X310" s="12">
        <v>0</v>
      </c>
      <c r="Y310" s="30">
        <v>0</v>
      </c>
      <c r="Z310" s="63">
        <f t="shared" si="81"/>
        <v>13.804</v>
      </c>
      <c r="AA310" s="34">
        <f t="shared" si="82"/>
        <v>0</v>
      </c>
      <c r="AB310" s="12">
        <f t="shared" si="83"/>
        <v>13.804</v>
      </c>
      <c r="AC310" s="75">
        <f t="shared" si="84"/>
        <v>13.804</v>
      </c>
      <c r="AH310" s="71"/>
    </row>
    <row r="311" spans="1:34" outlineLevel="1" x14ac:dyDescent="0.2">
      <c r="A311" s="120" t="s">
        <v>600</v>
      </c>
      <c r="B311" s="10"/>
      <c r="C311" s="10"/>
      <c r="D311" s="10"/>
      <c r="E311" s="10"/>
      <c r="F311" s="10"/>
      <c r="G311" s="67"/>
      <c r="H311" s="10"/>
      <c r="I311" s="57"/>
      <c r="J311" s="57"/>
      <c r="K311" s="57"/>
      <c r="L311" s="58"/>
      <c r="M311" s="27"/>
      <c r="N311" s="90"/>
      <c r="O311" s="91"/>
      <c r="P311" s="23"/>
      <c r="Q311" s="11"/>
      <c r="R311" s="11"/>
      <c r="S311" s="12"/>
      <c r="T311" s="27"/>
      <c r="U311" s="23"/>
      <c r="V311" s="11"/>
      <c r="W311" s="11"/>
      <c r="X311" s="12"/>
      <c r="Y311" s="30"/>
      <c r="Z311" s="63"/>
      <c r="AA311" s="34"/>
      <c r="AB311" s="12"/>
      <c r="AC311" s="75">
        <f>SUBTOTAL(9,AC297:AC310)</f>
        <v>112.804</v>
      </c>
      <c r="AH311" s="71"/>
    </row>
    <row r="312" spans="1:34" outlineLevel="2" x14ac:dyDescent="0.2">
      <c r="A312" s="9" t="s">
        <v>449</v>
      </c>
      <c r="B312" s="10" t="s">
        <v>8</v>
      </c>
      <c r="C312" s="10" t="s">
        <v>27</v>
      </c>
      <c r="D312" s="10" t="s">
        <v>450</v>
      </c>
      <c r="E312" s="10" t="s">
        <v>451</v>
      </c>
      <c r="F312" s="10" t="s">
        <v>452</v>
      </c>
      <c r="G312" s="67">
        <v>6</v>
      </c>
      <c r="H312" s="10" t="s">
        <v>18</v>
      </c>
      <c r="I312" s="57">
        <v>1</v>
      </c>
      <c r="J312" s="57">
        <v>13.5</v>
      </c>
      <c r="K312" s="57">
        <v>0</v>
      </c>
      <c r="L312" s="58">
        <v>4.5</v>
      </c>
      <c r="M312" s="27">
        <v>0</v>
      </c>
      <c r="N312" s="90">
        <f t="shared" ref="N312:N325" si="85">J312*10/3/G312</f>
        <v>7.5</v>
      </c>
      <c r="O312" s="91">
        <f t="shared" ref="O312:O325" si="86">L312*10/3/G312</f>
        <v>2.5</v>
      </c>
      <c r="P312" s="23">
        <v>100</v>
      </c>
      <c r="Q312" s="11">
        <v>2</v>
      </c>
      <c r="R312" s="11">
        <v>0</v>
      </c>
      <c r="S312" s="12">
        <v>5</v>
      </c>
      <c r="T312" s="27">
        <v>0</v>
      </c>
      <c r="U312" s="23">
        <v>0</v>
      </c>
      <c r="V312" s="11">
        <v>0</v>
      </c>
      <c r="W312" s="11">
        <v>0</v>
      </c>
      <c r="X312" s="12">
        <v>0</v>
      </c>
      <c r="Y312" s="30">
        <v>0</v>
      </c>
      <c r="Z312" s="63">
        <f t="shared" ref="Z312:Z325" si="87">J312*(Q312+V312)+L312*(S312+X312)</f>
        <v>49.5</v>
      </c>
      <c r="AA312" s="34">
        <f t="shared" ref="AA312:AA325" si="88">J312*Q312+L312*S312</f>
        <v>49.5</v>
      </c>
      <c r="AB312" s="12">
        <f t="shared" ref="AB312:AB325" si="89">J312*V312+L312*X312</f>
        <v>0</v>
      </c>
      <c r="AC312" s="75">
        <f t="shared" ref="AC312:AC325" si="90">Z312</f>
        <v>49.5</v>
      </c>
      <c r="AH312" s="71"/>
    </row>
    <row r="313" spans="1:34" outlineLevel="2" x14ac:dyDescent="0.2">
      <c r="A313" s="9" t="s">
        <v>449</v>
      </c>
      <c r="B313" s="10" t="s">
        <v>8</v>
      </c>
      <c r="C313" s="10" t="s">
        <v>61</v>
      </c>
      <c r="D313" s="10" t="s">
        <v>453</v>
      </c>
      <c r="E313" s="10" t="s">
        <v>454</v>
      </c>
      <c r="F313" s="10" t="s">
        <v>455</v>
      </c>
      <c r="G313" s="67">
        <v>6</v>
      </c>
      <c r="H313" s="10" t="s">
        <v>18</v>
      </c>
      <c r="I313" s="57">
        <v>1</v>
      </c>
      <c r="J313" s="57">
        <v>13.5</v>
      </c>
      <c r="K313" s="57">
        <v>0</v>
      </c>
      <c r="L313" s="58">
        <v>4.5</v>
      </c>
      <c r="M313" s="27">
        <v>0</v>
      </c>
      <c r="N313" s="90">
        <f t="shared" si="85"/>
        <v>7.5</v>
      </c>
      <c r="O313" s="91">
        <f t="shared" si="86"/>
        <v>2.5</v>
      </c>
      <c r="P313" s="23">
        <v>0</v>
      </c>
      <c r="Q313" s="11">
        <v>0</v>
      </c>
      <c r="R313" s="11">
        <v>0</v>
      </c>
      <c r="S313" s="12">
        <v>0</v>
      </c>
      <c r="T313" s="27">
        <v>0</v>
      </c>
      <c r="U313" s="23">
        <v>120</v>
      </c>
      <c r="V313" s="11">
        <v>2</v>
      </c>
      <c r="W313" s="11">
        <v>0</v>
      </c>
      <c r="X313" s="12">
        <v>6</v>
      </c>
      <c r="Y313" s="30">
        <v>0</v>
      </c>
      <c r="Z313" s="63">
        <f t="shared" si="87"/>
        <v>54</v>
      </c>
      <c r="AA313" s="34">
        <f t="shared" si="88"/>
        <v>0</v>
      </c>
      <c r="AB313" s="12">
        <f t="shared" si="89"/>
        <v>54</v>
      </c>
      <c r="AC313" s="75">
        <f t="shared" si="90"/>
        <v>54</v>
      </c>
      <c r="AH313" s="71"/>
    </row>
    <row r="314" spans="1:34" outlineLevel="2" x14ac:dyDescent="0.2">
      <c r="A314" s="9" t="s">
        <v>449</v>
      </c>
      <c r="B314" s="10" t="s">
        <v>8</v>
      </c>
      <c r="C314" s="10" t="s">
        <v>43</v>
      </c>
      <c r="D314" s="10" t="s">
        <v>456</v>
      </c>
      <c r="E314" s="10" t="s">
        <v>457</v>
      </c>
      <c r="F314" s="10" t="s">
        <v>458</v>
      </c>
      <c r="G314" s="67">
        <v>6</v>
      </c>
      <c r="H314" s="10" t="s">
        <v>18</v>
      </c>
      <c r="I314" s="57">
        <v>1</v>
      </c>
      <c r="J314" s="57">
        <v>13.5</v>
      </c>
      <c r="K314" s="57">
        <v>0</v>
      </c>
      <c r="L314" s="58">
        <v>4.5</v>
      </c>
      <c r="M314" s="27">
        <v>0</v>
      </c>
      <c r="N314" s="90">
        <f t="shared" si="85"/>
        <v>7.5</v>
      </c>
      <c r="O314" s="91">
        <f t="shared" si="86"/>
        <v>2.5</v>
      </c>
      <c r="P314" s="23">
        <v>0</v>
      </c>
      <c r="Q314" s="11">
        <v>0</v>
      </c>
      <c r="R314" s="11">
        <v>0</v>
      </c>
      <c r="S314" s="12">
        <v>0</v>
      </c>
      <c r="T314" s="27">
        <v>0</v>
      </c>
      <c r="U314" s="23">
        <v>140</v>
      </c>
      <c r="V314" s="11">
        <v>2</v>
      </c>
      <c r="W314" s="11">
        <v>0</v>
      </c>
      <c r="X314" s="12">
        <v>7</v>
      </c>
      <c r="Y314" s="30">
        <v>0</v>
      </c>
      <c r="Z314" s="63">
        <f t="shared" si="87"/>
        <v>58.5</v>
      </c>
      <c r="AA314" s="34">
        <f t="shared" si="88"/>
        <v>0</v>
      </c>
      <c r="AB314" s="12">
        <f t="shared" si="89"/>
        <v>58.5</v>
      </c>
      <c r="AC314" s="75">
        <f t="shared" si="90"/>
        <v>58.5</v>
      </c>
      <c r="AH314" s="71"/>
    </row>
    <row r="315" spans="1:34" outlineLevel="2" x14ac:dyDescent="0.2">
      <c r="A315" s="9" t="s">
        <v>449</v>
      </c>
      <c r="B315" s="10" t="s">
        <v>8</v>
      </c>
      <c r="C315" s="10" t="s">
        <v>43</v>
      </c>
      <c r="D315" s="10" t="s">
        <v>309</v>
      </c>
      <c r="E315" s="10" t="s">
        <v>310</v>
      </c>
      <c r="F315" s="10" t="s">
        <v>311</v>
      </c>
      <c r="G315" s="67">
        <v>6</v>
      </c>
      <c r="H315" s="10" t="s">
        <v>18</v>
      </c>
      <c r="I315" s="57">
        <f>1/3</f>
        <v>0.33333333333333331</v>
      </c>
      <c r="J315" s="57">
        <f>9*I315</f>
        <v>3</v>
      </c>
      <c r="K315" s="57">
        <v>0</v>
      </c>
      <c r="L315" s="58">
        <f>9*I315</f>
        <v>3</v>
      </c>
      <c r="M315" s="27">
        <v>0</v>
      </c>
      <c r="N315" s="90">
        <f t="shared" si="85"/>
        <v>1.6666666666666667</v>
      </c>
      <c r="O315" s="91">
        <f t="shared" si="86"/>
        <v>1.6666666666666667</v>
      </c>
      <c r="P315" s="23">
        <v>0</v>
      </c>
      <c r="Q315" s="11">
        <v>0</v>
      </c>
      <c r="R315" s="11">
        <v>0</v>
      </c>
      <c r="S315" s="12">
        <v>0</v>
      </c>
      <c r="T315" s="27">
        <v>0</v>
      </c>
      <c r="U315" s="23">
        <v>140</v>
      </c>
      <c r="V315" s="11">
        <v>2</v>
      </c>
      <c r="W315" s="11">
        <v>0</v>
      </c>
      <c r="X315" s="12">
        <v>7</v>
      </c>
      <c r="Y315" s="30">
        <v>0</v>
      </c>
      <c r="Z315" s="63">
        <f t="shared" si="87"/>
        <v>27</v>
      </c>
      <c r="AA315" s="34">
        <f t="shared" si="88"/>
        <v>0</v>
      </c>
      <c r="AB315" s="12">
        <f t="shared" si="89"/>
        <v>27</v>
      </c>
      <c r="AC315" s="75">
        <f t="shared" si="90"/>
        <v>27</v>
      </c>
      <c r="AH315" s="71"/>
    </row>
    <row r="316" spans="1:34" outlineLevel="2" x14ac:dyDescent="0.2">
      <c r="A316" s="9" t="s">
        <v>449</v>
      </c>
      <c r="B316" s="10" t="s">
        <v>8</v>
      </c>
      <c r="C316" s="10" t="s">
        <v>13</v>
      </c>
      <c r="D316" s="10" t="s">
        <v>9</v>
      </c>
      <c r="E316" s="10" t="s">
        <v>10</v>
      </c>
      <c r="F316" s="10" t="s">
        <v>11</v>
      </c>
      <c r="G316" s="67">
        <v>24</v>
      </c>
      <c r="H316" s="10" t="s">
        <v>12</v>
      </c>
      <c r="I316" s="57">
        <v>1</v>
      </c>
      <c r="J316" s="57">
        <f>$AE$2</f>
        <v>0.5</v>
      </c>
      <c r="K316" s="57">
        <v>0</v>
      </c>
      <c r="L316" s="58">
        <v>0</v>
      </c>
      <c r="M316" s="27">
        <v>0</v>
      </c>
      <c r="N316" s="90">
        <f t="shared" si="85"/>
        <v>6.9444444444444448E-2</v>
      </c>
      <c r="O316" s="91">
        <f t="shared" si="86"/>
        <v>0</v>
      </c>
      <c r="P316" s="23">
        <v>0</v>
      </c>
      <c r="Q316" s="11">
        <f>P316</f>
        <v>0</v>
      </c>
      <c r="R316" s="11">
        <v>0</v>
      </c>
      <c r="S316" s="12">
        <v>0</v>
      </c>
      <c r="T316" s="27">
        <v>0</v>
      </c>
      <c r="U316" s="23">
        <v>18</v>
      </c>
      <c r="V316" s="11">
        <f>U316</f>
        <v>18</v>
      </c>
      <c r="W316" s="11">
        <v>0</v>
      </c>
      <c r="X316" s="12">
        <v>0</v>
      </c>
      <c r="Y316" s="30">
        <v>0</v>
      </c>
      <c r="Z316" s="63">
        <f t="shared" si="87"/>
        <v>9</v>
      </c>
      <c r="AA316" s="34">
        <f t="shared" si="88"/>
        <v>0</v>
      </c>
      <c r="AB316" s="12">
        <f t="shared" si="89"/>
        <v>9</v>
      </c>
      <c r="AC316" s="75">
        <f t="shared" si="90"/>
        <v>9</v>
      </c>
      <c r="AH316" s="71"/>
    </row>
    <row r="317" spans="1:34" outlineLevel="2" x14ac:dyDescent="0.2">
      <c r="A317" s="9" t="s">
        <v>449</v>
      </c>
      <c r="B317" s="10" t="s">
        <v>14</v>
      </c>
      <c r="C317" s="10" t="s">
        <v>23</v>
      </c>
      <c r="D317" s="10" t="s">
        <v>89</v>
      </c>
      <c r="E317" s="10" t="s">
        <v>90</v>
      </c>
      <c r="F317" s="10" t="s">
        <v>91</v>
      </c>
      <c r="G317" s="67">
        <v>6</v>
      </c>
      <c r="H317" s="10" t="s">
        <v>18</v>
      </c>
      <c r="I317" s="57">
        <v>0.2</v>
      </c>
      <c r="J317" s="57">
        <f>9*I317</f>
        <v>1.8</v>
      </c>
      <c r="K317" s="57">
        <v>0</v>
      </c>
      <c r="L317" s="58">
        <f>9*I317</f>
        <v>1.8</v>
      </c>
      <c r="M317" s="27">
        <v>0</v>
      </c>
      <c r="N317" s="90">
        <f t="shared" si="85"/>
        <v>1</v>
      </c>
      <c r="O317" s="91">
        <f t="shared" si="86"/>
        <v>1</v>
      </c>
      <c r="P317" s="23">
        <v>120</v>
      </c>
      <c r="Q317" s="11">
        <v>2</v>
      </c>
      <c r="R317" s="11">
        <v>0</v>
      </c>
      <c r="S317" s="12">
        <v>6</v>
      </c>
      <c r="T317" s="27">
        <v>0</v>
      </c>
      <c r="U317" s="23">
        <v>0</v>
      </c>
      <c r="V317" s="11">
        <v>0</v>
      </c>
      <c r="W317" s="11">
        <v>0</v>
      </c>
      <c r="X317" s="12">
        <v>0</v>
      </c>
      <c r="Y317" s="30">
        <v>0</v>
      </c>
      <c r="Z317" s="63">
        <f t="shared" si="87"/>
        <v>14.4</v>
      </c>
      <c r="AA317" s="34">
        <f t="shared" si="88"/>
        <v>14.4</v>
      </c>
      <c r="AB317" s="12">
        <f t="shared" si="89"/>
        <v>0</v>
      </c>
      <c r="AC317" s="75">
        <f t="shared" si="90"/>
        <v>14.4</v>
      </c>
      <c r="AH317" s="71"/>
    </row>
    <row r="318" spans="1:34" outlineLevel="2" x14ac:dyDescent="0.2">
      <c r="A318" s="9" t="s">
        <v>449</v>
      </c>
      <c r="B318" s="10" t="s">
        <v>14</v>
      </c>
      <c r="C318" s="10" t="s">
        <v>61</v>
      </c>
      <c r="D318" s="10" t="s">
        <v>315</v>
      </c>
      <c r="E318" s="10" t="s">
        <v>316</v>
      </c>
      <c r="F318" s="10" t="s">
        <v>317</v>
      </c>
      <c r="G318" s="67">
        <v>6</v>
      </c>
      <c r="H318" s="10" t="s">
        <v>18</v>
      </c>
      <c r="I318" s="57">
        <v>0.2</v>
      </c>
      <c r="J318" s="57">
        <f>9*I318</f>
        <v>1.8</v>
      </c>
      <c r="K318" s="57">
        <v>0</v>
      </c>
      <c r="L318" s="58">
        <f>9*I318</f>
        <v>1.8</v>
      </c>
      <c r="M318" s="27">
        <v>0</v>
      </c>
      <c r="N318" s="90">
        <f t="shared" si="85"/>
        <v>1</v>
      </c>
      <c r="O318" s="91">
        <f t="shared" si="86"/>
        <v>1</v>
      </c>
      <c r="P318" s="23">
        <v>0</v>
      </c>
      <c r="Q318" s="11">
        <v>0</v>
      </c>
      <c r="R318" s="11">
        <v>0</v>
      </c>
      <c r="S318" s="12">
        <v>0</v>
      </c>
      <c r="T318" s="27">
        <v>0</v>
      </c>
      <c r="U318" s="23">
        <v>100</v>
      </c>
      <c r="V318" s="11">
        <v>2</v>
      </c>
      <c r="W318" s="11">
        <v>0</v>
      </c>
      <c r="X318" s="12">
        <v>5</v>
      </c>
      <c r="Y318" s="30">
        <v>0</v>
      </c>
      <c r="Z318" s="63">
        <f t="shared" si="87"/>
        <v>12.6</v>
      </c>
      <c r="AA318" s="34">
        <f t="shared" si="88"/>
        <v>0</v>
      </c>
      <c r="AB318" s="12">
        <f t="shared" si="89"/>
        <v>12.6</v>
      </c>
      <c r="AC318" s="75">
        <f t="shared" si="90"/>
        <v>12.6</v>
      </c>
      <c r="AH318" s="71"/>
    </row>
    <row r="319" spans="1:34" outlineLevel="2" x14ac:dyDescent="0.2">
      <c r="A319" s="9" t="s">
        <v>449</v>
      </c>
      <c r="B319" s="10" t="s">
        <v>14</v>
      </c>
      <c r="C319" s="10" t="s">
        <v>61</v>
      </c>
      <c r="D319" s="10" t="s">
        <v>459</v>
      </c>
      <c r="E319" s="10" t="s">
        <v>460</v>
      </c>
      <c r="F319" s="10" t="s">
        <v>461</v>
      </c>
      <c r="G319" s="67">
        <v>6</v>
      </c>
      <c r="H319" s="10" t="s">
        <v>18</v>
      </c>
      <c r="I319" s="57">
        <v>1</v>
      </c>
      <c r="J319" s="57">
        <v>13.5</v>
      </c>
      <c r="K319" s="57">
        <v>0</v>
      </c>
      <c r="L319" s="58">
        <v>4.5</v>
      </c>
      <c r="M319" s="27">
        <v>0</v>
      </c>
      <c r="N319" s="90">
        <f t="shared" si="85"/>
        <v>7.5</v>
      </c>
      <c r="O319" s="91">
        <f t="shared" si="86"/>
        <v>2.5</v>
      </c>
      <c r="P319" s="23">
        <v>0</v>
      </c>
      <c r="Q319" s="11">
        <v>0</v>
      </c>
      <c r="R319" s="11">
        <v>0</v>
      </c>
      <c r="S319" s="12">
        <v>0</v>
      </c>
      <c r="T319" s="27">
        <v>0</v>
      </c>
      <c r="U319" s="23">
        <v>120</v>
      </c>
      <c r="V319" s="11">
        <v>2</v>
      </c>
      <c r="W319" s="11">
        <v>0</v>
      </c>
      <c r="X319" s="12">
        <v>6</v>
      </c>
      <c r="Y319" s="30">
        <v>0</v>
      </c>
      <c r="Z319" s="63">
        <f t="shared" si="87"/>
        <v>54</v>
      </c>
      <c r="AA319" s="34">
        <f t="shared" si="88"/>
        <v>0</v>
      </c>
      <c r="AB319" s="12">
        <f t="shared" si="89"/>
        <v>54</v>
      </c>
      <c r="AC319" s="75">
        <f t="shared" si="90"/>
        <v>54</v>
      </c>
      <c r="AH319" s="71"/>
    </row>
    <row r="320" spans="1:34" outlineLevel="2" x14ac:dyDescent="0.2">
      <c r="A320" s="9" t="s">
        <v>449</v>
      </c>
      <c r="B320" s="10" t="s">
        <v>14</v>
      </c>
      <c r="C320" s="10" t="s">
        <v>27</v>
      </c>
      <c r="D320" s="10" t="s">
        <v>318</v>
      </c>
      <c r="E320" s="10" t="s">
        <v>319</v>
      </c>
      <c r="F320" s="10" t="s">
        <v>320</v>
      </c>
      <c r="G320" s="67">
        <v>6</v>
      </c>
      <c r="H320" s="10" t="s">
        <v>18</v>
      </c>
      <c r="I320" s="57">
        <f>1/3</f>
        <v>0.33333333333333331</v>
      </c>
      <c r="J320" s="57">
        <f>9*I320</f>
        <v>3</v>
      </c>
      <c r="K320" s="57">
        <v>0</v>
      </c>
      <c r="L320" s="58">
        <f>9*I320</f>
        <v>3</v>
      </c>
      <c r="M320" s="27">
        <v>0</v>
      </c>
      <c r="N320" s="90">
        <f t="shared" si="85"/>
        <v>1.6666666666666667</v>
      </c>
      <c r="O320" s="91">
        <f t="shared" si="86"/>
        <v>1.6666666666666667</v>
      </c>
      <c r="P320" s="23">
        <v>100</v>
      </c>
      <c r="Q320" s="11">
        <v>2</v>
      </c>
      <c r="R320" s="11">
        <v>0</v>
      </c>
      <c r="S320" s="12">
        <v>5</v>
      </c>
      <c r="T320" s="27">
        <v>0</v>
      </c>
      <c r="U320" s="23">
        <v>0</v>
      </c>
      <c r="V320" s="11">
        <v>0</v>
      </c>
      <c r="W320" s="11">
        <v>0</v>
      </c>
      <c r="X320" s="12">
        <v>0</v>
      </c>
      <c r="Y320" s="30">
        <v>0</v>
      </c>
      <c r="Z320" s="63">
        <f t="shared" si="87"/>
        <v>21</v>
      </c>
      <c r="AA320" s="34">
        <f t="shared" si="88"/>
        <v>21</v>
      </c>
      <c r="AB320" s="12">
        <f t="shared" si="89"/>
        <v>0</v>
      </c>
      <c r="AC320" s="75">
        <f t="shared" si="90"/>
        <v>21</v>
      </c>
      <c r="AH320" s="71"/>
    </row>
    <row r="321" spans="1:36" outlineLevel="2" x14ac:dyDescent="0.2">
      <c r="A321" s="9" t="s">
        <v>449</v>
      </c>
      <c r="B321" s="10" t="s">
        <v>14</v>
      </c>
      <c r="C321" s="10" t="s">
        <v>43</v>
      </c>
      <c r="D321" s="10" t="s">
        <v>92</v>
      </c>
      <c r="E321" s="10" t="s">
        <v>93</v>
      </c>
      <c r="F321" s="10" t="s">
        <v>94</v>
      </c>
      <c r="G321" s="67">
        <v>6</v>
      </c>
      <c r="H321" s="10" t="s">
        <v>18</v>
      </c>
      <c r="I321" s="57">
        <v>0.2</v>
      </c>
      <c r="J321" s="57">
        <v>1.8</v>
      </c>
      <c r="K321" s="57">
        <v>0</v>
      </c>
      <c r="L321" s="58">
        <v>1.8</v>
      </c>
      <c r="M321" s="27">
        <v>0</v>
      </c>
      <c r="N321" s="90">
        <f t="shared" si="85"/>
        <v>1</v>
      </c>
      <c r="O321" s="91">
        <f t="shared" si="86"/>
        <v>1</v>
      </c>
      <c r="P321" s="23">
        <v>0</v>
      </c>
      <c r="Q321" s="11">
        <v>0</v>
      </c>
      <c r="R321" s="11">
        <v>0</v>
      </c>
      <c r="S321" s="12">
        <v>0</v>
      </c>
      <c r="T321" s="27">
        <v>0</v>
      </c>
      <c r="U321" s="23">
        <v>120</v>
      </c>
      <c r="V321" s="11">
        <v>2</v>
      </c>
      <c r="W321" s="11">
        <v>0</v>
      </c>
      <c r="X321" s="12">
        <v>6</v>
      </c>
      <c r="Y321" s="30">
        <v>0</v>
      </c>
      <c r="Z321" s="63">
        <f t="shared" si="87"/>
        <v>14.4</v>
      </c>
      <c r="AA321" s="34">
        <f t="shared" si="88"/>
        <v>0</v>
      </c>
      <c r="AB321" s="12">
        <f t="shared" si="89"/>
        <v>14.4</v>
      </c>
      <c r="AC321" s="75">
        <f t="shared" si="90"/>
        <v>14.4</v>
      </c>
      <c r="AE321" s="138"/>
      <c r="AF321" s="147"/>
      <c r="AG321" s="87"/>
      <c r="AH321" s="71"/>
    </row>
    <row r="322" spans="1:36" outlineLevel="2" x14ac:dyDescent="0.2">
      <c r="A322" s="9" t="s">
        <v>449</v>
      </c>
      <c r="B322" s="10" t="s">
        <v>14</v>
      </c>
      <c r="C322" s="10" t="s">
        <v>13</v>
      </c>
      <c r="D322" s="10" t="s">
        <v>28</v>
      </c>
      <c r="E322" s="10" t="s">
        <v>10</v>
      </c>
      <c r="F322" s="10" t="s">
        <v>11</v>
      </c>
      <c r="G322" s="67">
        <v>24</v>
      </c>
      <c r="H322" s="10" t="s">
        <v>12</v>
      </c>
      <c r="I322" s="57">
        <v>1</v>
      </c>
      <c r="J322" s="57">
        <f>$AE$2</f>
        <v>0.5</v>
      </c>
      <c r="K322" s="57">
        <v>0</v>
      </c>
      <c r="L322" s="58">
        <v>0</v>
      </c>
      <c r="M322" s="27">
        <v>0</v>
      </c>
      <c r="N322" s="90">
        <f t="shared" si="85"/>
        <v>6.9444444444444448E-2</v>
      </c>
      <c r="O322" s="91">
        <f t="shared" si="86"/>
        <v>0</v>
      </c>
      <c r="P322" s="23">
        <v>1</v>
      </c>
      <c r="Q322" s="11">
        <f>P322</f>
        <v>1</v>
      </c>
      <c r="R322" s="11">
        <v>0</v>
      </c>
      <c r="S322" s="12">
        <v>0</v>
      </c>
      <c r="T322" s="27">
        <v>0</v>
      </c>
      <c r="U322" s="23">
        <v>7</v>
      </c>
      <c r="V322" s="11">
        <f>U322</f>
        <v>7</v>
      </c>
      <c r="W322" s="11">
        <v>0</v>
      </c>
      <c r="X322" s="12">
        <v>0</v>
      </c>
      <c r="Y322" s="30">
        <v>0</v>
      </c>
      <c r="Z322" s="63">
        <f t="shared" si="87"/>
        <v>4</v>
      </c>
      <c r="AA322" s="34">
        <f t="shared" si="88"/>
        <v>0.5</v>
      </c>
      <c r="AB322" s="12">
        <f t="shared" si="89"/>
        <v>3.5</v>
      </c>
      <c r="AC322" s="75">
        <f t="shared" si="90"/>
        <v>4</v>
      </c>
    </row>
    <row r="323" spans="1:36" outlineLevel="2" x14ac:dyDescent="0.2">
      <c r="A323" s="9" t="s">
        <v>449</v>
      </c>
      <c r="B323" s="10" t="s">
        <v>80</v>
      </c>
      <c r="C323" s="10" t="s">
        <v>13</v>
      </c>
      <c r="D323" s="10" t="s">
        <v>217</v>
      </c>
      <c r="E323" s="10" t="s">
        <v>10</v>
      </c>
      <c r="F323" s="10" t="s">
        <v>11</v>
      </c>
      <c r="G323" s="67">
        <v>24</v>
      </c>
      <c r="H323" s="10" t="s">
        <v>12</v>
      </c>
      <c r="I323" s="57">
        <v>1</v>
      </c>
      <c r="J323" s="57">
        <f>$AE$2</f>
        <v>0.5</v>
      </c>
      <c r="K323" s="57">
        <v>0</v>
      </c>
      <c r="L323" s="58">
        <v>0</v>
      </c>
      <c r="M323" s="27">
        <v>0</v>
      </c>
      <c r="N323" s="90">
        <f t="shared" si="85"/>
        <v>6.9444444444444448E-2</v>
      </c>
      <c r="O323" s="91">
        <f t="shared" si="86"/>
        <v>0</v>
      </c>
      <c r="P323" s="23">
        <v>0</v>
      </c>
      <c r="Q323" s="11">
        <f>P323</f>
        <v>0</v>
      </c>
      <c r="R323" s="11">
        <v>0</v>
      </c>
      <c r="S323" s="12">
        <v>0</v>
      </c>
      <c r="T323" s="27">
        <v>0</v>
      </c>
      <c r="U323" s="23">
        <v>2</v>
      </c>
      <c r="V323" s="11">
        <f>U323</f>
        <v>2</v>
      </c>
      <c r="W323" s="11">
        <v>0</v>
      </c>
      <c r="X323" s="12">
        <v>0</v>
      </c>
      <c r="Y323" s="30">
        <v>0</v>
      </c>
      <c r="Z323" s="63">
        <f t="shared" si="87"/>
        <v>1</v>
      </c>
      <c r="AA323" s="34">
        <f t="shared" si="88"/>
        <v>0</v>
      </c>
      <c r="AB323" s="12">
        <f t="shared" si="89"/>
        <v>1</v>
      </c>
      <c r="AC323" s="75">
        <f t="shared" si="90"/>
        <v>1</v>
      </c>
    </row>
    <row r="324" spans="1:36" outlineLevel="2" x14ac:dyDescent="0.2">
      <c r="A324" s="9" t="s">
        <v>449</v>
      </c>
      <c r="B324" s="10" t="s">
        <v>8</v>
      </c>
      <c r="C324" s="10" t="s">
        <v>103</v>
      </c>
      <c r="D324" s="10" t="s">
        <v>462</v>
      </c>
      <c r="E324" s="10" t="s">
        <v>463</v>
      </c>
      <c r="F324" s="10" t="s">
        <v>464</v>
      </c>
      <c r="G324" s="67">
        <v>6</v>
      </c>
      <c r="H324" s="10" t="s">
        <v>102</v>
      </c>
      <c r="I324" s="57">
        <v>1</v>
      </c>
      <c r="J324" s="57">
        <f>(9+$AE$5)*I324</f>
        <v>13.5</v>
      </c>
      <c r="K324" s="57">
        <v>0</v>
      </c>
      <c r="L324" s="58">
        <v>4.5</v>
      </c>
      <c r="M324" s="27">
        <v>0</v>
      </c>
      <c r="N324" s="90">
        <f t="shared" si="85"/>
        <v>7.5</v>
      </c>
      <c r="O324" s="91">
        <f t="shared" si="86"/>
        <v>2.5</v>
      </c>
      <c r="P324" s="23">
        <v>30</v>
      </c>
      <c r="Q324" s="11">
        <v>1</v>
      </c>
      <c r="R324" s="11">
        <v>0</v>
      </c>
      <c r="S324" s="12">
        <v>2</v>
      </c>
      <c r="T324" s="27">
        <v>0</v>
      </c>
      <c r="U324" s="23">
        <v>0</v>
      </c>
      <c r="V324" s="11">
        <v>0</v>
      </c>
      <c r="W324" s="11">
        <v>0</v>
      </c>
      <c r="X324" s="12">
        <v>0</v>
      </c>
      <c r="Y324" s="30">
        <v>0</v>
      </c>
      <c r="Z324" s="63">
        <f t="shared" si="87"/>
        <v>22.5</v>
      </c>
      <c r="AA324" s="34">
        <f t="shared" si="88"/>
        <v>22.5</v>
      </c>
      <c r="AB324" s="12">
        <f t="shared" si="89"/>
        <v>0</v>
      </c>
      <c r="AC324" s="75">
        <f t="shared" si="90"/>
        <v>22.5</v>
      </c>
    </row>
    <row r="325" spans="1:36" outlineLevel="2" x14ac:dyDescent="0.2">
      <c r="A325" s="9" t="s">
        <v>449</v>
      </c>
      <c r="B325" s="10" t="s">
        <v>8</v>
      </c>
      <c r="C325" s="10" t="s">
        <v>13</v>
      </c>
      <c r="D325" s="10" t="s">
        <v>34</v>
      </c>
      <c r="E325" s="10" t="s">
        <v>35</v>
      </c>
      <c r="F325" s="10" t="s">
        <v>36</v>
      </c>
      <c r="G325" s="67">
        <v>12</v>
      </c>
      <c r="H325" s="10" t="s">
        <v>37</v>
      </c>
      <c r="I325" s="57">
        <v>1</v>
      </c>
      <c r="J325" s="57">
        <f>$AE$3</f>
        <v>0.04</v>
      </c>
      <c r="K325" s="57">
        <v>0</v>
      </c>
      <c r="L325" s="58">
        <v>0</v>
      </c>
      <c r="M325" s="27">
        <v>0</v>
      </c>
      <c r="N325" s="90">
        <f t="shared" si="85"/>
        <v>1.1111111111111112E-2</v>
      </c>
      <c r="O325" s="91">
        <f t="shared" si="86"/>
        <v>0</v>
      </c>
      <c r="P325" s="23">
        <v>0</v>
      </c>
      <c r="Q325" s="11">
        <v>0</v>
      </c>
      <c r="R325" s="11">
        <v>0</v>
      </c>
      <c r="S325" s="12">
        <v>0</v>
      </c>
      <c r="T325" s="27">
        <v>0</v>
      </c>
      <c r="U325" s="23">
        <v>8</v>
      </c>
      <c r="V325" s="11">
        <v>8</v>
      </c>
      <c r="W325" s="11">
        <v>0</v>
      </c>
      <c r="X325" s="12">
        <v>0</v>
      </c>
      <c r="Y325" s="30">
        <v>0</v>
      </c>
      <c r="Z325" s="63">
        <f t="shared" si="87"/>
        <v>0.32</v>
      </c>
      <c r="AA325" s="34">
        <f t="shared" si="88"/>
        <v>0</v>
      </c>
      <c r="AB325" s="12">
        <f t="shared" si="89"/>
        <v>0.32</v>
      </c>
      <c r="AC325" s="75">
        <f t="shared" si="90"/>
        <v>0.32</v>
      </c>
    </row>
    <row r="326" spans="1:36" outlineLevel="1" x14ac:dyDescent="0.2">
      <c r="A326" s="120" t="s">
        <v>601</v>
      </c>
      <c r="B326" s="10"/>
      <c r="C326" s="10"/>
      <c r="D326" s="10"/>
      <c r="E326" s="10"/>
      <c r="F326" s="10"/>
      <c r="G326" s="67"/>
      <c r="H326" s="10"/>
      <c r="I326" s="57"/>
      <c r="J326" s="57"/>
      <c r="K326" s="57"/>
      <c r="L326" s="58"/>
      <c r="M326" s="27"/>
      <c r="N326" s="90"/>
      <c r="O326" s="91"/>
      <c r="P326" s="23"/>
      <c r="Q326" s="11"/>
      <c r="R326" s="11"/>
      <c r="S326" s="12"/>
      <c r="T326" s="27"/>
      <c r="U326" s="23"/>
      <c r="V326" s="11"/>
      <c r="W326" s="11"/>
      <c r="X326" s="12"/>
      <c r="Y326" s="30"/>
      <c r="Z326" s="63"/>
      <c r="AA326" s="34"/>
      <c r="AB326" s="12"/>
      <c r="AC326" s="75">
        <f>SUBTOTAL(9,AC312:AC325)</f>
        <v>342.21999999999997</v>
      </c>
    </row>
    <row r="327" spans="1:36" outlineLevel="2" x14ac:dyDescent="0.2">
      <c r="A327" s="9" t="s">
        <v>492</v>
      </c>
      <c r="B327" s="10" t="s">
        <v>14</v>
      </c>
      <c r="C327" s="10" t="s">
        <v>48</v>
      </c>
      <c r="D327" s="10" t="s">
        <v>246</v>
      </c>
      <c r="E327" s="10" t="s">
        <v>247</v>
      </c>
      <c r="F327" s="10" t="s">
        <v>248</v>
      </c>
      <c r="G327" s="67">
        <v>6</v>
      </c>
      <c r="H327" s="10" t="s">
        <v>249</v>
      </c>
      <c r="I327" s="57">
        <v>0.375</v>
      </c>
      <c r="J327" s="57">
        <f>I327*13.5</f>
        <v>5.0625</v>
      </c>
      <c r="K327" s="57">
        <v>0</v>
      </c>
      <c r="L327" s="58">
        <f>I327*4.5</f>
        <v>1.6875</v>
      </c>
      <c r="M327" s="27">
        <v>0</v>
      </c>
      <c r="N327" s="90">
        <f t="shared" ref="N327:N343" si="91">J327*10/3/G327</f>
        <v>2.8125</v>
      </c>
      <c r="O327" s="91">
        <f t="shared" ref="O327:O343" si="92">L327*10/3/G327</f>
        <v>0.9375</v>
      </c>
      <c r="P327" s="23">
        <v>100</v>
      </c>
      <c r="Q327" s="11">
        <v>1.92</v>
      </c>
      <c r="R327" s="11">
        <v>0</v>
      </c>
      <c r="S327" s="12">
        <v>5</v>
      </c>
      <c r="T327" s="27">
        <v>0</v>
      </c>
      <c r="U327" s="23">
        <v>20</v>
      </c>
      <c r="V327" s="11">
        <v>0.33</v>
      </c>
      <c r="W327" s="11">
        <v>0</v>
      </c>
      <c r="X327" s="12">
        <v>1</v>
      </c>
      <c r="Y327" s="30">
        <v>0</v>
      </c>
      <c r="Z327" s="63">
        <f t="shared" ref="Z327:Z343" si="93">J327*(Q327+V327)+L327*(S327+X327)</f>
        <v>21.515625</v>
      </c>
      <c r="AA327" s="34">
        <f t="shared" ref="AA327:AA343" si="94">J327*Q327+L327*S327</f>
        <v>18.157499999999999</v>
      </c>
      <c r="AB327" s="12">
        <f t="shared" ref="AB327:AB343" si="95">J327*V327+L327*X327</f>
        <v>3.3581250000000002</v>
      </c>
      <c r="AC327" s="75">
        <f t="shared" ref="AC327:AC343" si="96">Z327</f>
        <v>21.515625</v>
      </c>
    </row>
    <row r="328" spans="1:36" outlineLevel="2" x14ac:dyDescent="0.2">
      <c r="A328" s="9" t="s">
        <v>492</v>
      </c>
      <c r="B328" s="10" t="s">
        <v>80</v>
      </c>
      <c r="C328" s="10" t="s">
        <v>48</v>
      </c>
      <c r="D328" s="10" t="s">
        <v>246</v>
      </c>
      <c r="E328" s="10" t="s">
        <v>247</v>
      </c>
      <c r="F328" s="10" t="s">
        <v>248</v>
      </c>
      <c r="G328" s="67">
        <v>6</v>
      </c>
      <c r="H328" s="10" t="s">
        <v>249</v>
      </c>
      <c r="I328" s="57">
        <v>0.375</v>
      </c>
      <c r="J328" s="57">
        <f>I328*13.5</f>
        <v>5.0625</v>
      </c>
      <c r="K328" s="57">
        <v>0</v>
      </c>
      <c r="L328" s="58">
        <f>I328*4.5</f>
        <v>1.6875</v>
      </c>
      <c r="M328" s="27">
        <v>0</v>
      </c>
      <c r="N328" s="90">
        <f t="shared" si="91"/>
        <v>2.8125</v>
      </c>
      <c r="O328" s="91">
        <f t="shared" si="92"/>
        <v>0.9375</v>
      </c>
      <c r="P328" s="23">
        <v>40</v>
      </c>
      <c r="Q328" s="11">
        <v>0.77</v>
      </c>
      <c r="R328" s="11">
        <v>0</v>
      </c>
      <c r="S328" s="12">
        <v>2</v>
      </c>
      <c r="T328" s="27">
        <v>0</v>
      </c>
      <c r="U328" s="23">
        <v>10</v>
      </c>
      <c r="V328" s="11">
        <v>0.17</v>
      </c>
      <c r="W328" s="11">
        <v>0</v>
      </c>
      <c r="X328" s="12">
        <v>0.5</v>
      </c>
      <c r="Y328" s="30">
        <v>0</v>
      </c>
      <c r="Z328" s="63">
        <f t="shared" si="93"/>
        <v>8.9774999999999991</v>
      </c>
      <c r="AA328" s="34">
        <f t="shared" si="94"/>
        <v>7.2731250000000003</v>
      </c>
      <c r="AB328" s="12">
        <f t="shared" si="95"/>
        <v>1.7043750000000002</v>
      </c>
      <c r="AC328" s="75">
        <f t="shared" si="96"/>
        <v>8.9774999999999991</v>
      </c>
    </row>
    <row r="329" spans="1:36" outlineLevel="2" x14ac:dyDescent="0.2">
      <c r="A329" s="9" t="s">
        <v>492</v>
      </c>
      <c r="B329" s="10" t="s">
        <v>85</v>
      </c>
      <c r="C329" s="10" t="s">
        <v>48</v>
      </c>
      <c r="D329" s="10" t="s">
        <v>246</v>
      </c>
      <c r="E329" s="10" t="s">
        <v>247</v>
      </c>
      <c r="F329" s="10" t="s">
        <v>248</v>
      </c>
      <c r="G329" s="67">
        <v>6</v>
      </c>
      <c r="H329" s="10" t="s">
        <v>249</v>
      </c>
      <c r="I329" s="57">
        <v>0.375</v>
      </c>
      <c r="J329" s="57">
        <f>I329*13.5</f>
        <v>5.0625</v>
      </c>
      <c r="K329" s="57">
        <v>0</v>
      </c>
      <c r="L329" s="58">
        <f>I329*4.5</f>
        <v>1.6875</v>
      </c>
      <c r="M329" s="27">
        <v>0</v>
      </c>
      <c r="N329" s="90">
        <f t="shared" si="91"/>
        <v>2.8125</v>
      </c>
      <c r="O329" s="91">
        <f t="shared" si="92"/>
        <v>0.9375</v>
      </c>
      <c r="P329" s="23">
        <v>40</v>
      </c>
      <c r="Q329" s="11">
        <v>0.77</v>
      </c>
      <c r="R329" s="11">
        <v>0</v>
      </c>
      <c r="S329" s="12">
        <v>2</v>
      </c>
      <c r="T329" s="27">
        <v>0</v>
      </c>
      <c r="U329" s="23">
        <v>10</v>
      </c>
      <c r="V329" s="11">
        <v>0.17</v>
      </c>
      <c r="W329" s="11">
        <v>0</v>
      </c>
      <c r="X329" s="12">
        <v>0.5</v>
      </c>
      <c r="Y329" s="30">
        <v>0</v>
      </c>
      <c r="Z329" s="63">
        <f t="shared" si="93"/>
        <v>8.9774999999999991</v>
      </c>
      <c r="AA329" s="34">
        <f t="shared" si="94"/>
        <v>7.2731250000000003</v>
      </c>
      <c r="AB329" s="12">
        <f t="shared" si="95"/>
        <v>1.7043750000000002</v>
      </c>
      <c r="AC329" s="75">
        <f t="shared" si="96"/>
        <v>8.9774999999999991</v>
      </c>
    </row>
    <row r="330" spans="1:36" outlineLevel="2" x14ac:dyDescent="0.2">
      <c r="A330" s="9" t="s">
        <v>492</v>
      </c>
      <c r="B330" s="10" t="s">
        <v>8</v>
      </c>
      <c r="C330" s="10" t="s">
        <v>48</v>
      </c>
      <c r="D330" s="10" t="s">
        <v>246</v>
      </c>
      <c r="E330" s="10" t="s">
        <v>247</v>
      </c>
      <c r="F330" s="10" t="s">
        <v>248</v>
      </c>
      <c r="G330" s="67">
        <v>6</v>
      </c>
      <c r="H330" s="10" t="s">
        <v>249</v>
      </c>
      <c r="I330" s="57">
        <v>0.375</v>
      </c>
      <c r="J330" s="57">
        <f>I330*13.5</f>
        <v>5.0625</v>
      </c>
      <c r="K330" s="57">
        <v>0</v>
      </c>
      <c r="L330" s="58">
        <f>I330*4.5</f>
        <v>1.6875</v>
      </c>
      <c r="M330" s="27">
        <v>0</v>
      </c>
      <c r="N330" s="90">
        <f t="shared" si="91"/>
        <v>2.8125</v>
      </c>
      <c r="O330" s="91">
        <f t="shared" si="92"/>
        <v>0.9375</v>
      </c>
      <c r="P330" s="23">
        <v>80</v>
      </c>
      <c r="Q330" s="11">
        <v>1.54</v>
      </c>
      <c r="R330" s="11">
        <v>0</v>
      </c>
      <c r="S330" s="12">
        <v>4</v>
      </c>
      <c r="T330" s="27">
        <v>0</v>
      </c>
      <c r="U330" s="23">
        <v>20</v>
      </c>
      <c r="V330" s="11">
        <v>0.33</v>
      </c>
      <c r="W330" s="11">
        <v>0</v>
      </c>
      <c r="X330" s="12">
        <v>1</v>
      </c>
      <c r="Y330" s="30">
        <v>0</v>
      </c>
      <c r="Z330" s="63">
        <f t="shared" si="93"/>
        <v>17.904375000000002</v>
      </c>
      <c r="AA330" s="34">
        <f t="shared" si="94"/>
        <v>14.546250000000001</v>
      </c>
      <c r="AB330" s="12">
        <f t="shared" si="95"/>
        <v>3.3581250000000002</v>
      </c>
      <c r="AC330" s="75">
        <f t="shared" si="96"/>
        <v>17.904375000000002</v>
      </c>
    </row>
    <row r="331" spans="1:36" outlineLevel="2" x14ac:dyDescent="0.2">
      <c r="A331" s="9" t="s">
        <v>492</v>
      </c>
      <c r="B331" s="10" t="s">
        <v>14</v>
      </c>
      <c r="C331" s="10" t="s">
        <v>13</v>
      </c>
      <c r="D331" s="10" t="s">
        <v>493</v>
      </c>
      <c r="E331" s="10" t="s">
        <v>512</v>
      </c>
      <c r="F331" s="10" t="s">
        <v>513</v>
      </c>
      <c r="G331" s="67">
        <v>6</v>
      </c>
      <c r="H331" s="10" t="s">
        <v>37</v>
      </c>
      <c r="I331" s="57">
        <v>0.5</v>
      </c>
      <c r="J331" s="57">
        <f>(4.5+$AE$5)*I331</f>
        <v>4.5</v>
      </c>
      <c r="K331" s="57">
        <v>2</v>
      </c>
      <c r="L331" s="58">
        <f>9*I331</f>
        <v>4.5</v>
      </c>
      <c r="M331" s="27">
        <v>0</v>
      </c>
      <c r="N331" s="90">
        <f t="shared" si="91"/>
        <v>2.5</v>
      </c>
      <c r="O331" s="91">
        <f t="shared" si="92"/>
        <v>2.5</v>
      </c>
      <c r="P331" s="23">
        <v>0</v>
      </c>
      <c r="Q331" s="11">
        <v>0</v>
      </c>
      <c r="R331" s="11">
        <v>0</v>
      </c>
      <c r="S331" s="12">
        <v>0</v>
      </c>
      <c r="T331" s="27">
        <v>0</v>
      </c>
      <c r="U331" s="23">
        <v>4</v>
      </c>
      <c r="V331" s="11">
        <v>0.2</v>
      </c>
      <c r="W331" s="11">
        <v>0</v>
      </c>
      <c r="X331" s="12">
        <v>0.2</v>
      </c>
      <c r="Y331" s="30">
        <v>0</v>
      </c>
      <c r="Z331" s="63">
        <f t="shared" si="93"/>
        <v>1.8</v>
      </c>
      <c r="AA331" s="34">
        <f t="shared" si="94"/>
        <v>0</v>
      </c>
      <c r="AB331" s="12">
        <f t="shared" si="95"/>
        <v>1.8</v>
      </c>
      <c r="AC331" s="75">
        <f t="shared" si="96"/>
        <v>1.8</v>
      </c>
      <c r="AD331" s="141"/>
      <c r="AE331" s="141"/>
      <c r="AF331" s="149"/>
      <c r="AG331" s="71"/>
    </row>
    <row r="332" spans="1:36" outlineLevel="2" x14ac:dyDescent="0.2">
      <c r="A332" s="103" t="s">
        <v>492</v>
      </c>
      <c r="B332" s="10" t="s">
        <v>80</v>
      </c>
      <c r="C332" s="10" t="s">
        <v>13</v>
      </c>
      <c r="D332" s="10" t="s">
        <v>493</v>
      </c>
      <c r="E332" s="10" t="s">
        <v>512</v>
      </c>
      <c r="F332" s="10" t="s">
        <v>513</v>
      </c>
      <c r="G332" s="67">
        <v>6</v>
      </c>
      <c r="H332" s="10" t="s">
        <v>37</v>
      </c>
      <c r="I332" s="57">
        <v>0.5</v>
      </c>
      <c r="J332" s="57">
        <f>(4.5+$AE$5)*I332</f>
        <v>4.5</v>
      </c>
      <c r="K332" s="57">
        <v>2</v>
      </c>
      <c r="L332" s="58">
        <f>9*I332</f>
        <v>4.5</v>
      </c>
      <c r="M332" s="27">
        <v>0</v>
      </c>
      <c r="N332" s="90">
        <f t="shared" si="91"/>
        <v>2.5</v>
      </c>
      <c r="O332" s="91">
        <f t="shared" si="92"/>
        <v>2.5</v>
      </c>
      <c r="P332" s="23">
        <v>0</v>
      </c>
      <c r="Q332" s="11">
        <v>0</v>
      </c>
      <c r="R332" s="11">
        <v>0</v>
      </c>
      <c r="S332" s="12">
        <v>0</v>
      </c>
      <c r="T332" s="27">
        <v>0</v>
      </c>
      <c r="U332" s="23">
        <v>4</v>
      </c>
      <c r="V332" s="11">
        <v>0.2</v>
      </c>
      <c r="W332" s="11">
        <v>0</v>
      </c>
      <c r="X332" s="12">
        <v>0.2</v>
      </c>
      <c r="Y332" s="30">
        <v>0</v>
      </c>
      <c r="Z332" s="63">
        <f t="shared" si="93"/>
        <v>1.8</v>
      </c>
      <c r="AA332" s="34">
        <f t="shared" si="94"/>
        <v>0</v>
      </c>
      <c r="AB332" s="12">
        <f t="shared" si="95"/>
        <v>1.8</v>
      </c>
      <c r="AC332" s="75">
        <f t="shared" si="96"/>
        <v>1.8</v>
      </c>
      <c r="AD332" s="141"/>
      <c r="AE332" s="141"/>
      <c r="AF332" s="149"/>
      <c r="AG332" s="71"/>
    </row>
    <row r="333" spans="1:36" outlineLevel="2" x14ac:dyDescent="0.2">
      <c r="A333" s="9" t="s">
        <v>492</v>
      </c>
      <c r="B333" s="10" t="s">
        <v>39</v>
      </c>
      <c r="C333" s="10" t="s">
        <v>13</v>
      </c>
      <c r="D333" s="10" t="s">
        <v>493</v>
      </c>
      <c r="E333" s="10" t="s">
        <v>512</v>
      </c>
      <c r="F333" s="10" t="s">
        <v>513</v>
      </c>
      <c r="G333" s="67">
        <v>6</v>
      </c>
      <c r="H333" s="10" t="s">
        <v>37</v>
      </c>
      <c r="I333" s="57">
        <v>0.5</v>
      </c>
      <c r="J333" s="57">
        <f>(4.5+$AE$5)*I333</f>
        <v>4.5</v>
      </c>
      <c r="K333" s="57">
        <v>2</v>
      </c>
      <c r="L333" s="58">
        <f>9*I333</f>
        <v>4.5</v>
      </c>
      <c r="M333" s="27">
        <v>0</v>
      </c>
      <c r="N333" s="90">
        <f t="shared" si="91"/>
        <v>2.5</v>
      </c>
      <c r="O333" s="91">
        <f t="shared" si="92"/>
        <v>2.5</v>
      </c>
      <c r="P333" s="23">
        <v>0</v>
      </c>
      <c r="Q333" s="11">
        <v>0</v>
      </c>
      <c r="R333" s="11">
        <v>0</v>
      </c>
      <c r="S333" s="12">
        <v>0</v>
      </c>
      <c r="T333" s="27">
        <v>0</v>
      </c>
      <c r="U333" s="23">
        <v>4</v>
      </c>
      <c r="V333" s="11">
        <v>0.2</v>
      </c>
      <c r="W333" s="11">
        <v>0</v>
      </c>
      <c r="X333" s="12">
        <v>0.2</v>
      </c>
      <c r="Y333" s="30">
        <v>0</v>
      </c>
      <c r="Z333" s="63">
        <f t="shared" si="93"/>
        <v>1.8</v>
      </c>
      <c r="AA333" s="34">
        <f t="shared" si="94"/>
        <v>0</v>
      </c>
      <c r="AB333" s="12">
        <f t="shared" si="95"/>
        <v>1.8</v>
      </c>
      <c r="AC333" s="75">
        <f t="shared" si="96"/>
        <v>1.8</v>
      </c>
      <c r="AD333" s="141"/>
      <c r="AE333" s="141"/>
      <c r="AF333" s="180" t="s">
        <v>613</v>
      </c>
      <c r="AG333" s="71"/>
    </row>
    <row r="334" spans="1:36" outlineLevel="2" x14ac:dyDescent="0.2">
      <c r="A334" s="9" t="s">
        <v>492</v>
      </c>
      <c r="B334" s="10" t="s">
        <v>85</v>
      </c>
      <c r="C334" s="10" t="s">
        <v>13</v>
      </c>
      <c r="D334" s="10" t="s">
        <v>493</v>
      </c>
      <c r="E334" s="10" t="s">
        <v>512</v>
      </c>
      <c r="F334" s="10" t="s">
        <v>513</v>
      </c>
      <c r="G334" s="67">
        <v>6</v>
      </c>
      <c r="H334" s="10" t="s">
        <v>37</v>
      </c>
      <c r="I334" s="57">
        <v>0.5</v>
      </c>
      <c r="J334" s="57">
        <f>(4.5+$AE$5)*I334</f>
        <v>4.5</v>
      </c>
      <c r="K334" s="57">
        <v>2</v>
      </c>
      <c r="L334" s="58">
        <f>9*I334</f>
        <v>4.5</v>
      </c>
      <c r="M334" s="27">
        <v>0</v>
      </c>
      <c r="N334" s="90">
        <f t="shared" si="91"/>
        <v>2.5</v>
      </c>
      <c r="O334" s="91">
        <f t="shared" si="92"/>
        <v>2.5</v>
      </c>
      <c r="P334" s="23">
        <v>0</v>
      </c>
      <c r="Q334" s="11">
        <v>0</v>
      </c>
      <c r="R334" s="11">
        <v>0</v>
      </c>
      <c r="S334" s="12">
        <v>0</v>
      </c>
      <c r="T334" s="27">
        <v>0</v>
      </c>
      <c r="U334" s="23">
        <v>4</v>
      </c>
      <c r="V334" s="11">
        <v>0.2</v>
      </c>
      <c r="W334" s="11">
        <v>0</v>
      </c>
      <c r="X334" s="12">
        <v>0.2</v>
      </c>
      <c r="Y334" s="30">
        <v>0</v>
      </c>
      <c r="Z334" s="63">
        <f t="shared" si="93"/>
        <v>1.8</v>
      </c>
      <c r="AA334" s="34">
        <f t="shared" si="94"/>
        <v>0</v>
      </c>
      <c r="AB334" s="12">
        <f t="shared" si="95"/>
        <v>1.8</v>
      </c>
      <c r="AC334" s="75">
        <f t="shared" si="96"/>
        <v>1.8</v>
      </c>
      <c r="AD334" s="141"/>
      <c r="AE334" s="141"/>
      <c r="AF334" s="149" t="s">
        <v>614</v>
      </c>
      <c r="AG334" s="181"/>
      <c r="AH334" s="181" t="s">
        <v>615</v>
      </c>
      <c r="AI334" s="181"/>
      <c r="AJ334" s="181" t="s">
        <v>616</v>
      </c>
    </row>
    <row r="335" spans="1:36" outlineLevel="2" x14ac:dyDescent="0.2">
      <c r="A335" s="9" t="s">
        <v>492</v>
      </c>
      <c r="B335" s="10" t="s">
        <v>8</v>
      </c>
      <c r="C335" s="10" t="s">
        <v>13</v>
      </c>
      <c r="D335" s="10" t="s">
        <v>493</v>
      </c>
      <c r="E335" s="10" t="s">
        <v>512</v>
      </c>
      <c r="F335" s="10" t="s">
        <v>513</v>
      </c>
      <c r="G335" s="67">
        <v>6</v>
      </c>
      <c r="H335" s="10" t="s">
        <v>37</v>
      </c>
      <c r="I335" s="57">
        <v>0.5</v>
      </c>
      <c r="J335" s="57">
        <f>(4.5+$AE$5)*I335</f>
        <v>4.5</v>
      </c>
      <c r="K335" s="57">
        <v>2</v>
      </c>
      <c r="L335" s="58">
        <f>9*I335</f>
        <v>4.5</v>
      </c>
      <c r="M335" s="27">
        <v>0</v>
      </c>
      <c r="N335" s="90">
        <f t="shared" si="91"/>
        <v>2.5</v>
      </c>
      <c r="O335" s="91">
        <f t="shared" si="92"/>
        <v>2.5</v>
      </c>
      <c r="P335" s="23">
        <v>0</v>
      </c>
      <c r="Q335" s="11">
        <v>0</v>
      </c>
      <c r="R335" s="11">
        <v>0</v>
      </c>
      <c r="S335" s="12">
        <v>0</v>
      </c>
      <c r="T335" s="27">
        <v>0</v>
      </c>
      <c r="U335" s="23">
        <v>4</v>
      </c>
      <c r="V335" s="11">
        <v>0.2</v>
      </c>
      <c r="W335" s="11">
        <v>0</v>
      </c>
      <c r="X335" s="12">
        <v>0.2</v>
      </c>
      <c r="Y335" s="30">
        <v>0</v>
      </c>
      <c r="Z335" s="63">
        <f t="shared" si="93"/>
        <v>1.8</v>
      </c>
      <c r="AA335" s="34">
        <f t="shared" si="94"/>
        <v>0</v>
      </c>
      <c r="AB335" s="12">
        <f t="shared" si="95"/>
        <v>1.8</v>
      </c>
      <c r="AC335" s="75">
        <f t="shared" si="96"/>
        <v>1.8</v>
      </c>
      <c r="AD335" s="141"/>
      <c r="AE335" s="141"/>
      <c r="AF335" s="149"/>
      <c r="AG335" s="181"/>
      <c r="AH335" s="181"/>
      <c r="AI335" s="181"/>
      <c r="AJ335" s="181"/>
    </row>
    <row r="336" spans="1:36" outlineLevel="2" x14ac:dyDescent="0.2">
      <c r="A336" s="9" t="s">
        <v>492</v>
      </c>
      <c r="B336" s="10" t="s">
        <v>14</v>
      </c>
      <c r="C336" s="10" t="s">
        <v>103</v>
      </c>
      <c r="D336" s="10" t="s">
        <v>494</v>
      </c>
      <c r="E336" s="165" t="s">
        <v>495</v>
      </c>
      <c r="F336" s="165" t="s">
        <v>496</v>
      </c>
      <c r="G336" s="67">
        <v>6</v>
      </c>
      <c r="H336" s="10" t="s">
        <v>102</v>
      </c>
      <c r="I336" s="57">
        <v>1</v>
      </c>
      <c r="J336" s="57">
        <v>15.75</v>
      </c>
      <c r="K336" s="57">
        <v>0</v>
      </c>
      <c r="L336" s="58">
        <v>2.25</v>
      </c>
      <c r="M336" s="27">
        <v>0</v>
      </c>
      <c r="N336" s="90">
        <f t="shared" si="91"/>
        <v>8.75</v>
      </c>
      <c r="O336" s="91">
        <f t="shared" si="92"/>
        <v>1.25</v>
      </c>
      <c r="P336" s="23">
        <v>40</v>
      </c>
      <c r="Q336" s="11">
        <v>1</v>
      </c>
      <c r="R336" s="11">
        <v>0</v>
      </c>
      <c r="S336" s="12">
        <v>2</v>
      </c>
      <c r="T336" s="27">
        <v>0</v>
      </c>
      <c r="U336" s="23">
        <v>0</v>
      </c>
      <c r="V336" s="11">
        <v>0</v>
      </c>
      <c r="W336" s="11">
        <v>0</v>
      </c>
      <c r="X336" s="12">
        <v>0</v>
      </c>
      <c r="Y336" s="30">
        <v>0</v>
      </c>
      <c r="Z336" s="63">
        <f t="shared" si="93"/>
        <v>20.25</v>
      </c>
      <c r="AA336" s="34">
        <f t="shared" si="94"/>
        <v>20.25</v>
      </c>
      <c r="AB336" s="12">
        <f t="shared" si="95"/>
        <v>0</v>
      </c>
      <c r="AC336" s="75">
        <f t="shared" si="96"/>
        <v>20.25</v>
      </c>
      <c r="AD336" s="141"/>
      <c r="AE336" s="141"/>
      <c r="AF336" s="182">
        <v>9</v>
      </c>
      <c r="AG336" s="182"/>
      <c r="AH336" s="182">
        <v>9</v>
      </c>
      <c r="AI336" s="183"/>
      <c r="AJ336" s="183">
        <v>27</v>
      </c>
    </row>
    <row r="337" spans="1:36" outlineLevel="2" x14ac:dyDescent="0.2">
      <c r="A337" s="9" t="s">
        <v>492</v>
      </c>
      <c r="B337" s="10" t="s">
        <v>39</v>
      </c>
      <c r="C337" s="10" t="s">
        <v>61</v>
      </c>
      <c r="D337" s="10" t="s">
        <v>497</v>
      </c>
      <c r="E337" s="10" t="s">
        <v>498</v>
      </c>
      <c r="F337" s="10" t="s">
        <v>499</v>
      </c>
      <c r="G337" s="67">
        <v>6</v>
      </c>
      <c r="H337" s="10" t="s">
        <v>47</v>
      </c>
      <c r="I337" s="57">
        <v>1</v>
      </c>
      <c r="J337" s="57">
        <v>13.5</v>
      </c>
      <c r="K337" s="57">
        <v>0</v>
      </c>
      <c r="L337" s="58">
        <v>4.5</v>
      </c>
      <c r="M337" s="27">
        <v>0</v>
      </c>
      <c r="N337" s="90">
        <f t="shared" si="91"/>
        <v>7.5</v>
      </c>
      <c r="O337" s="91">
        <f t="shared" si="92"/>
        <v>2.5</v>
      </c>
      <c r="P337" s="23">
        <v>0</v>
      </c>
      <c r="Q337" s="11">
        <v>0</v>
      </c>
      <c r="R337" s="11">
        <v>0</v>
      </c>
      <c r="S337" s="12">
        <v>0</v>
      </c>
      <c r="T337" s="27">
        <v>0</v>
      </c>
      <c r="U337" s="23">
        <v>40</v>
      </c>
      <c r="V337" s="11">
        <v>1</v>
      </c>
      <c r="W337" s="11">
        <v>0</v>
      </c>
      <c r="X337" s="12">
        <v>2</v>
      </c>
      <c r="Y337" s="30">
        <v>0</v>
      </c>
      <c r="Z337" s="63">
        <f t="shared" si="93"/>
        <v>22.5</v>
      </c>
      <c r="AA337" s="34">
        <f t="shared" si="94"/>
        <v>0</v>
      </c>
      <c r="AB337" s="12">
        <f t="shared" si="95"/>
        <v>22.5</v>
      </c>
      <c r="AC337" s="75">
        <f t="shared" si="96"/>
        <v>22.5</v>
      </c>
      <c r="AD337" s="141"/>
      <c r="AE337" s="141"/>
      <c r="AF337" s="184"/>
      <c r="AG337" s="183"/>
      <c r="AH337" s="183"/>
      <c r="AI337" s="183"/>
      <c r="AJ337" s="183"/>
    </row>
    <row r="338" spans="1:36" outlineLevel="2" x14ac:dyDescent="0.2">
      <c r="A338" s="9" t="s">
        <v>492</v>
      </c>
      <c r="B338" s="10" t="s">
        <v>39</v>
      </c>
      <c r="C338" s="10" t="s">
        <v>27</v>
      </c>
      <c r="D338" s="10" t="s">
        <v>500</v>
      </c>
      <c r="E338" s="165" t="s">
        <v>501</v>
      </c>
      <c r="F338" s="165" t="s">
        <v>502</v>
      </c>
      <c r="G338" s="67">
        <v>6</v>
      </c>
      <c r="H338" s="10" t="s">
        <v>18</v>
      </c>
      <c r="I338" s="57">
        <v>1</v>
      </c>
      <c r="J338" s="57">
        <v>13.5</v>
      </c>
      <c r="K338" s="57">
        <v>0</v>
      </c>
      <c r="L338" s="58">
        <v>4.5</v>
      </c>
      <c r="M338" s="27">
        <v>0</v>
      </c>
      <c r="N338" s="90">
        <f t="shared" si="91"/>
        <v>7.5</v>
      </c>
      <c r="O338" s="91">
        <f t="shared" si="92"/>
        <v>2.5</v>
      </c>
      <c r="P338" s="23">
        <v>40</v>
      </c>
      <c r="Q338" s="11">
        <v>1</v>
      </c>
      <c r="R338" s="11">
        <v>0</v>
      </c>
      <c r="S338" s="12">
        <v>2</v>
      </c>
      <c r="T338" s="27">
        <v>0</v>
      </c>
      <c r="U338" s="23">
        <v>0</v>
      </c>
      <c r="V338" s="11">
        <v>0</v>
      </c>
      <c r="W338" s="11">
        <v>0</v>
      </c>
      <c r="X338" s="12">
        <v>0</v>
      </c>
      <c r="Y338" s="30">
        <v>0</v>
      </c>
      <c r="Z338" s="63">
        <f t="shared" si="93"/>
        <v>22.5</v>
      </c>
      <c r="AA338" s="34">
        <f t="shared" si="94"/>
        <v>22.5</v>
      </c>
      <c r="AB338" s="12">
        <f t="shared" si="95"/>
        <v>0</v>
      </c>
      <c r="AC338" s="75">
        <f t="shared" si="96"/>
        <v>22.5</v>
      </c>
      <c r="AD338" s="141"/>
      <c r="AE338" s="141"/>
      <c r="AF338" s="182">
        <v>9</v>
      </c>
      <c r="AG338" s="182"/>
      <c r="AH338" s="182">
        <v>9</v>
      </c>
      <c r="AI338" s="183"/>
      <c r="AJ338" s="183">
        <v>27</v>
      </c>
    </row>
    <row r="339" spans="1:36" outlineLevel="2" x14ac:dyDescent="0.2">
      <c r="A339" s="9" t="s">
        <v>492</v>
      </c>
      <c r="B339" s="10" t="s">
        <v>39</v>
      </c>
      <c r="C339" s="10" t="s">
        <v>43</v>
      </c>
      <c r="D339" s="10" t="s">
        <v>503</v>
      </c>
      <c r="E339" s="10" t="s">
        <v>504</v>
      </c>
      <c r="F339" s="10" t="s">
        <v>505</v>
      </c>
      <c r="G339" s="67">
        <v>6</v>
      </c>
      <c r="H339" s="10" t="s">
        <v>18</v>
      </c>
      <c r="I339" s="57">
        <v>1</v>
      </c>
      <c r="J339" s="57">
        <v>13.5</v>
      </c>
      <c r="K339" s="57">
        <v>0</v>
      </c>
      <c r="L339" s="58">
        <v>4.5</v>
      </c>
      <c r="M339" s="27">
        <v>0</v>
      </c>
      <c r="N339" s="90">
        <f t="shared" si="91"/>
        <v>7.5</v>
      </c>
      <c r="O339" s="91">
        <f t="shared" si="92"/>
        <v>2.5</v>
      </c>
      <c r="P339" s="23">
        <v>0</v>
      </c>
      <c r="Q339" s="11">
        <v>0</v>
      </c>
      <c r="R339" s="11">
        <v>0</v>
      </c>
      <c r="S339" s="12">
        <v>0</v>
      </c>
      <c r="T339" s="27">
        <v>0</v>
      </c>
      <c r="U339" s="23">
        <v>30</v>
      </c>
      <c r="V339" s="11">
        <v>1</v>
      </c>
      <c r="W339" s="11">
        <v>0</v>
      </c>
      <c r="X339" s="12">
        <v>2</v>
      </c>
      <c r="Y339" s="30">
        <v>0</v>
      </c>
      <c r="Z339" s="63">
        <f t="shared" si="93"/>
        <v>22.5</v>
      </c>
      <c r="AA339" s="34">
        <f t="shared" si="94"/>
        <v>0</v>
      </c>
      <c r="AB339" s="12">
        <f t="shared" si="95"/>
        <v>22.5</v>
      </c>
      <c r="AC339" s="75">
        <f t="shared" si="96"/>
        <v>22.5</v>
      </c>
      <c r="AD339" s="141"/>
      <c r="AE339" s="141"/>
      <c r="AF339" s="184"/>
      <c r="AG339" s="183"/>
      <c r="AH339" s="183"/>
      <c r="AI339" s="183"/>
      <c r="AJ339" s="183"/>
    </row>
    <row r="340" spans="1:36" outlineLevel="2" x14ac:dyDescent="0.2">
      <c r="A340" s="9" t="s">
        <v>492</v>
      </c>
      <c r="B340" s="10" t="s">
        <v>39</v>
      </c>
      <c r="C340" s="10" t="s">
        <v>43</v>
      </c>
      <c r="D340" s="10" t="s">
        <v>506</v>
      </c>
      <c r="E340" s="165" t="s">
        <v>507</v>
      </c>
      <c r="F340" s="165" t="s">
        <v>508</v>
      </c>
      <c r="G340" s="67">
        <v>6</v>
      </c>
      <c r="H340" s="10" t="s">
        <v>18</v>
      </c>
      <c r="I340" s="57">
        <v>1</v>
      </c>
      <c r="J340" s="57">
        <v>9</v>
      </c>
      <c r="K340" s="57">
        <v>0</v>
      </c>
      <c r="L340" s="58">
        <v>9</v>
      </c>
      <c r="M340" s="27">
        <v>0</v>
      </c>
      <c r="N340" s="90">
        <f t="shared" si="91"/>
        <v>5</v>
      </c>
      <c r="O340" s="91">
        <f t="shared" si="92"/>
        <v>5</v>
      </c>
      <c r="P340" s="23">
        <v>0</v>
      </c>
      <c r="Q340" s="11">
        <v>0</v>
      </c>
      <c r="R340" s="11">
        <v>0</v>
      </c>
      <c r="S340" s="12">
        <v>0</v>
      </c>
      <c r="T340" s="27">
        <v>0</v>
      </c>
      <c r="U340" s="23">
        <v>30</v>
      </c>
      <c r="V340" s="11">
        <v>1</v>
      </c>
      <c r="W340" s="11">
        <v>0</v>
      </c>
      <c r="X340" s="12">
        <v>2</v>
      </c>
      <c r="Y340" s="30">
        <v>0</v>
      </c>
      <c r="Z340" s="63">
        <f t="shared" si="93"/>
        <v>27</v>
      </c>
      <c r="AA340" s="34">
        <f t="shared" si="94"/>
        <v>0</v>
      </c>
      <c r="AB340" s="12">
        <f t="shared" si="95"/>
        <v>27</v>
      </c>
      <c r="AC340" s="75">
        <f t="shared" si="96"/>
        <v>27</v>
      </c>
      <c r="AD340" s="141"/>
      <c r="AE340" s="141"/>
      <c r="AF340" s="182">
        <v>9</v>
      </c>
      <c r="AG340" s="182"/>
      <c r="AH340" s="182">
        <v>13.5</v>
      </c>
      <c r="AI340" s="183"/>
      <c r="AJ340" s="183">
        <v>36</v>
      </c>
    </row>
    <row r="341" spans="1:36" outlineLevel="2" x14ac:dyDescent="0.2">
      <c r="A341" s="9" t="s">
        <v>492</v>
      </c>
      <c r="B341" s="10" t="s">
        <v>39</v>
      </c>
      <c r="C341" s="10" t="s">
        <v>13</v>
      </c>
      <c r="D341" s="10" t="s">
        <v>74</v>
      </c>
      <c r="E341" s="10" t="s">
        <v>10</v>
      </c>
      <c r="F341" s="10" t="s">
        <v>11</v>
      </c>
      <c r="G341" s="67">
        <v>24</v>
      </c>
      <c r="H341" s="10" t="s">
        <v>12</v>
      </c>
      <c r="I341" s="57">
        <v>1</v>
      </c>
      <c r="J341" s="57">
        <f>$AE$2</f>
        <v>0.5</v>
      </c>
      <c r="K341" s="57">
        <v>0</v>
      </c>
      <c r="L341" s="58">
        <v>0</v>
      </c>
      <c r="M341" s="27">
        <v>0</v>
      </c>
      <c r="N341" s="90">
        <f t="shared" si="91"/>
        <v>6.9444444444444448E-2</v>
      </c>
      <c r="O341" s="91">
        <f t="shared" si="92"/>
        <v>0</v>
      </c>
      <c r="P341" s="23">
        <v>0</v>
      </c>
      <c r="Q341" s="11">
        <f>P341</f>
        <v>0</v>
      </c>
      <c r="R341" s="11">
        <v>0</v>
      </c>
      <c r="S341" s="12">
        <v>0</v>
      </c>
      <c r="T341" s="27">
        <v>0</v>
      </c>
      <c r="U341" s="23">
        <v>2</v>
      </c>
      <c r="V341" s="11">
        <f>U341</f>
        <v>2</v>
      </c>
      <c r="W341" s="11">
        <v>0</v>
      </c>
      <c r="X341" s="12">
        <v>0</v>
      </c>
      <c r="Y341" s="30">
        <v>0</v>
      </c>
      <c r="Z341" s="63">
        <f t="shared" si="93"/>
        <v>1</v>
      </c>
      <c r="AA341" s="34">
        <f t="shared" si="94"/>
        <v>0</v>
      </c>
      <c r="AB341" s="12">
        <f t="shared" si="95"/>
        <v>1</v>
      </c>
      <c r="AC341" s="75">
        <f t="shared" si="96"/>
        <v>1</v>
      </c>
      <c r="AD341" s="141"/>
      <c r="AE341" s="141"/>
      <c r="AF341" s="149"/>
      <c r="AG341" s="71"/>
    </row>
    <row r="342" spans="1:36" outlineLevel="2" x14ac:dyDescent="0.2">
      <c r="A342" s="9" t="s">
        <v>492</v>
      </c>
      <c r="B342" s="10" t="s">
        <v>75</v>
      </c>
      <c r="C342" s="10" t="s">
        <v>19</v>
      </c>
      <c r="D342" s="10" t="s">
        <v>509</v>
      </c>
      <c r="E342" s="10" t="s">
        <v>498</v>
      </c>
      <c r="F342" s="10" t="s">
        <v>510</v>
      </c>
      <c r="G342" s="67">
        <v>5</v>
      </c>
      <c r="H342" s="10" t="s">
        <v>160</v>
      </c>
      <c r="I342" s="57">
        <v>1</v>
      </c>
      <c r="J342" s="57">
        <v>6.75</v>
      </c>
      <c r="K342" s="57">
        <v>0</v>
      </c>
      <c r="L342" s="58">
        <v>6.75</v>
      </c>
      <c r="M342" s="27">
        <v>0</v>
      </c>
      <c r="N342" s="90">
        <f t="shared" si="91"/>
        <v>4.5</v>
      </c>
      <c r="O342" s="91">
        <f t="shared" si="92"/>
        <v>4.5</v>
      </c>
      <c r="P342" s="23">
        <v>0</v>
      </c>
      <c r="Q342" s="11">
        <v>0</v>
      </c>
      <c r="R342" s="11">
        <v>0</v>
      </c>
      <c r="S342" s="12">
        <v>0</v>
      </c>
      <c r="T342" s="27">
        <v>0</v>
      </c>
      <c r="U342" s="23">
        <v>24</v>
      </c>
      <c r="V342" s="11">
        <v>1</v>
      </c>
      <c r="W342" s="11">
        <v>0</v>
      </c>
      <c r="X342" s="12">
        <v>2</v>
      </c>
      <c r="Y342" s="30">
        <v>0</v>
      </c>
      <c r="Z342" s="63">
        <f t="shared" si="93"/>
        <v>20.25</v>
      </c>
      <c r="AA342" s="34">
        <f t="shared" si="94"/>
        <v>0</v>
      </c>
      <c r="AB342" s="12">
        <f t="shared" si="95"/>
        <v>20.25</v>
      </c>
      <c r="AC342" s="75">
        <f t="shared" si="96"/>
        <v>20.25</v>
      </c>
      <c r="AD342" s="141"/>
      <c r="AE342" s="141"/>
      <c r="AF342" s="149"/>
      <c r="AG342" s="71"/>
    </row>
    <row r="343" spans="1:36" outlineLevel="2" x14ac:dyDescent="0.2">
      <c r="A343" s="9" t="s">
        <v>492</v>
      </c>
      <c r="B343" s="10" t="s">
        <v>39</v>
      </c>
      <c r="C343" s="10" t="s">
        <v>13</v>
      </c>
      <c r="D343" s="10" t="s">
        <v>34</v>
      </c>
      <c r="E343" s="10" t="s">
        <v>35</v>
      </c>
      <c r="F343" s="10" t="s">
        <v>36</v>
      </c>
      <c r="G343" s="67">
        <v>12</v>
      </c>
      <c r="H343" s="10" t="s">
        <v>37</v>
      </c>
      <c r="I343" s="57">
        <v>1</v>
      </c>
      <c r="J343" s="57">
        <f>$AE$3</f>
        <v>0.04</v>
      </c>
      <c r="K343" s="57">
        <v>0</v>
      </c>
      <c r="L343" s="58">
        <v>0</v>
      </c>
      <c r="M343" s="27">
        <v>0</v>
      </c>
      <c r="N343" s="90">
        <f t="shared" si="91"/>
        <v>1.1111111111111112E-2</v>
      </c>
      <c r="O343" s="91">
        <f t="shared" si="92"/>
        <v>0</v>
      </c>
      <c r="P343" s="23">
        <v>0</v>
      </c>
      <c r="Q343" s="11">
        <v>0</v>
      </c>
      <c r="R343" s="11">
        <v>0</v>
      </c>
      <c r="S343" s="12">
        <v>0</v>
      </c>
      <c r="T343" s="27">
        <v>0</v>
      </c>
      <c r="U343" s="23">
        <v>3</v>
      </c>
      <c r="V343" s="11">
        <v>3</v>
      </c>
      <c r="W343" s="11">
        <v>0</v>
      </c>
      <c r="X343" s="12">
        <v>0</v>
      </c>
      <c r="Y343" s="30">
        <v>0</v>
      </c>
      <c r="Z343" s="63">
        <f t="shared" si="93"/>
        <v>0.12</v>
      </c>
      <c r="AA343" s="34">
        <f t="shared" si="94"/>
        <v>0</v>
      </c>
      <c r="AB343" s="12">
        <f t="shared" si="95"/>
        <v>0.12</v>
      </c>
      <c r="AC343" s="75">
        <f t="shared" si="96"/>
        <v>0.12</v>
      </c>
      <c r="AD343" s="141"/>
      <c r="AE343" s="141"/>
      <c r="AF343" s="149"/>
      <c r="AG343" s="71"/>
    </row>
    <row r="344" spans="1:36" outlineLevel="1" x14ac:dyDescent="0.2">
      <c r="A344" s="120" t="s">
        <v>602</v>
      </c>
      <c r="B344" s="10"/>
      <c r="C344" s="10"/>
      <c r="D344" s="10"/>
      <c r="E344" s="10"/>
      <c r="F344" s="10"/>
      <c r="G344" s="67"/>
      <c r="H344" s="10"/>
      <c r="I344" s="57"/>
      <c r="J344" s="57"/>
      <c r="K344" s="57"/>
      <c r="L344" s="58"/>
      <c r="M344" s="27"/>
      <c r="N344" s="90"/>
      <c r="O344" s="91"/>
      <c r="P344" s="23"/>
      <c r="Q344" s="11"/>
      <c r="R344" s="11"/>
      <c r="S344" s="12"/>
      <c r="T344" s="27"/>
      <c r="U344" s="23"/>
      <c r="V344" s="11"/>
      <c r="W344" s="11"/>
      <c r="X344" s="12"/>
      <c r="Y344" s="30"/>
      <c r="Z344" s="63"/>
      <c r="AA344" s="34"/>
      <c r="AB344" s="12"/>
      <c r="AC344" s="75">
        <f>SUBTOTAL(9,AC327:AC343)</f>
        <v>202.495</v>
      </c>
      <c r="AD344" s="141"/>
      <c r="AE344" s="141"/>
      <c r="AF344" s="149"/>
      <c r="AG344" s="71"/>
    </row>
    <row r="345" spans="1:36" outlineLevel="2" x14ac:dyDescent="0.2">
      <c r="A345" s="103" t="s">
        <v>582</v>
      </c>
      <c r="B345" s="10" t="s">
        <v>14</v>
      </c>
      <c r="C345" s="10" t="s">
        <v>48</v>
      </c>
      <c r="D345" s="10" t="s">
        <v>360</v>
      </c>
      <c r="E345" s="10" t="s">
        <v>361</v>
      </c>
      <c r="F345" s="10" t="s">
        <v>362</v>
      </c>
      <c r="G345" s="67">
        <v>6</v>
      </c>
      <c r="H345" s="10" t="s">
        <v>47</v>
      </c>
      <c r="I345" s="57">
        <v>1</v>
      </c>
      <c r="J345" s="57">
        <v>15.75</v>
      </c>
      <c r="K345" s="57">
        <v>0</v>
      </c>
      <c r="L345" s="58">
        <v>2.25</v>
      </c>
      <c r="M345" s="27">
        <v>0</v>
      </c>
      <c r="N345" s="90">
        <f t="shared" ref="N345:N355" si="97">J345*10/3/G345</f>
        <v>8.75</v>
      </c>
      <c r="O345" s="91">
        <f t="shared" ref="O345:O355" si="98">L345*10/3/G345</f>
        <v>1.25</v>
      </c>
      <c r="P345" s="23">
        <v>100</v>
      </c>
      <c r="Q345" s="11">
        <v>2</v>
      </c>
      <c r="R345" s="11">
        <v>0</v>
      </c>
      <c r="S345" s="12">
        <v>5</v>
      </c>
      <c r="T345" s="27">
        <v>0</v>
      </c>
      <c r="U345" s="23">
        <v>40</v>
      </c>
      <c r="V345" s="11">
        <v>1</v>
      </c>
      <c r="W345" s="11">
        <v>0</v>
      </c>
      <c r="X345" s="12">
        <v>2</v>
      </c>
      <c r="Y345" s="30">
        <v>0</v>
      </c>
      <c r="Z345" s="63">
        <f t="shared" ref="Z345:Z355" si="99">J345*(Q345+V345)+L345*(S345+X345)</f>
        <v>63</v>
      </c>
      <c r="AA345" s="34">
        <f t="shared" ref="AA345:AA355" si="100">J345*Q345+L345*S345</f>
        <v>42.75</v>
      </c>
      <c r="AB345" s="12">
        <f t="shared" ref="AB345:AB355" si="101">J345*V345+L345*X345</f>
        <v>20.25</v>
      </c>
      <c r="AC345" s="75">
        <f t="shared" ref="AC345:AC355" si="102">Z345</f>
        <v>63</v>
      </c>
      <c r="AD345" s="141"/>
      <c r="AE345" s="141"/>
      <c r="AF345" s="149"/>
      <c r="AG345" s="71"/>
    </row>
    <row r="346" spans="1:36" outlineLevel="2" x14ac:dyDescent="0.2">
      <c r="A346" s="103" t="s">
        <v>582</v>
      </c>
      <c r="B346" s="10" t="s">
        <v>14</v>
      </c>
      <c r="C346" s="10" t="s">
        <v>48</v>
      </c>
      <c r="D346" s="10" t="s">
        <v>360</v>
      </c>
      <c r="E346" s="10" t="s">
        <v>361</v>
      </c>
      <c r="F346" s="10" t="s">
        <v>580</v>
      </c>
      <c r="G346" s="67">
        <v>6</v>
      </c>
      <c r="H346" s="10" t="s">
        <v>47</v>
      </c>
      <c r="I346" s="57">
        <v>1</v>
      </c>
      <c r="J346" s="57">
        <v>0</v>
      </c>
      <c r="K346" s="57">
        <v>0</v>
      </c>
      <c r="L346" s="58">
        <v>2.25</v>
      </c>
      <c r="M346" s="27">
        <v>0</v>
      </c>
      <c r="N346" s="90">
        <f t="shared" si="97"/>
        <v>0</v>
      </c>
      <c r="O346" s="91">
        <f t="shared" si="98"/>
        <v>1.25</v>
      </c>
      <c r="P346" s="23">
        <v>20</v>
      </c>
      <c r="Q346" s="11">
        <v>0</v>
      </c>
      <c r="R346" s="11">
        <v>0</v>
      </c>
      <c r="S346" s="12">
        <v>2</v>
      </c>
      <c r="T346" s="27">
        <v>0</v>
      </c>
      <c r="U346" s="23">
        <v>0</v>
      </c>
      <c r="V346" s="11">
        <v>0</v>
      </c>
      <c r="W346" s="11">
        <v>0</v>
      </c>
      <c r="X346" s="12">
        <v>0</v>
      </c>
      <c r="Y346" s="30">
        <v>0</v>
      </c>
      <c r="Z346" s="63">
        <f t="shared" si="99"/>
        <v>4.5</v>
      </c>
      <c r="AA346" s="34">
        <f t="shared" si="100"/>
        <v>4.5</v>
      </c>
      <c r="AB346" s="12">
        <f t="shared" si="101"/>
        <v>0</v>
      </c>
      <c r="AC346" s="75">
        <f t="shared" si="102"/>
        <v>4.5</v>
      </c>
      <c r="AD346" s="141"/>
      <c r="AE346" s="141"/>
      <c r="AF346" s="149"/>
      <c r="AG346" s="71"/>
    </row>
    <row r="347" spans="1:36" outlineLevel="2" x14ac:dyDescent="0.2">
      <c r="A347" s="103" t="s">
        <v>582</v>
      </c>
      <c r="B347" s="10" t="s">
        <v>80</v>
      </c>
      <c r="C347" s="10" t="s">
        <v>48</v>
      </c>
      <c r="D347" s="10" t="s">
        <v>360</v>
      </c>
      <c r="E347" s="10" t="s">
        <v>361</v>
      </c>
      <c r="F347" s="10" t="s">
        <v>362</v>
      </c>
      <c r="G347" s="67">
        <v>6</v>
      </c>
      <c r="H347" s="10" t="s">
        <v>47</v>
      </c>
      <c r="I347" s="57">
        <v>1</v>
      </c>
      <c r="J347" s="57">
        <v>15.75</v>
      </c>
      <c r="K347" s="57">
        <v>0</v>
      </c>
      <c r="L347" s="58">
        <v>2.25</v>
      </c>
      <c r="M347" s="27">
        <v>0</v>
      </c>
      <c r="N347" s="90">
        <f t="shared" si="97"/>
        <v>8.75</v>
      </c>
      <c r="O347" s="91">
        <f t="shared" si="98"/>
        <v>1.25</v>
      </c>
      <c r="P347" s="23">
        <v>60</v>
      </c>
      <c r="Q347" s="11">
        <v>1</v>
      </c>
      <c r="R347" s="11">
        <v>0</v>
      </c>
      <c r="S347" s="12">
        <v>3</v>
      </c>
      <c r="T347" s="27">
        <v>0</v>
      </c>
      <c r="U347" s="23">
        <v>20</v>
      </c>
      <c r="V347" s="11">
        <v>0.25</v>
      </c>
      <c r="W347" s="11">
        <v>0</v>
      </c>
      <c r="X347" s="12">
        <v>1</v>
      </c>
      <c r="Y347" s="30">
        <v>0</v>
      </c>
      <c r="Z347" s="63">
        <f t="shared" si="99"/>
        <v>28.6875</v>
      </c>
      <c r="AA347" s="34">
        <f t="shared" si="100"/>
        <v>22.5</v>
      </c>
      <c r="AB347" s="12">
        <f t="shared" si="101"/>
        <v>6.1875</v>
      </c>
      <c r="AC347" s="75">
        <f t="shared" si="102"/>
        <v>28.6875</v>
      </c>
      <c r="AD347" s="61"/>
    </row>
    <row r="348" spans="1:36" outlineLevel="2" x14ac:dyDescent="0.2">
      <c r="A348" s="103" t="s">
        <v>582</v>
      </c>
      <c r="B348" s="10" t="s">
        <v>85</v>
      </c>
      <c r="C348" s="10" t="s">
        <v>48</v>
      </c>
      <c r="D348" s="10" t="s">
        <v>360</v>
      </c>
      <c r="E348" s="10" t="s">
        <v>361</v>
      </c>
      <c r="F348" s="10" t="s">
        <v>362</v>
      </c>
      <c r="G348" s="67">
        <v>6</v>
      </c>
      <c r="H348" s="10" t="s">
        <v>47</v>
      </c>
      <c r="I348" s="57">
        <v>1</v>
      </c>
      <c r="J348" s="57">
        <v>15.75</v>
      </c>
      <c r="K348" s="57">
        <v>0</v>
      </c>
      <c r="L348" s="58">
        <v>2.25</v>
      </c>
      <c r="M348" s="27">
        <v>0</v>
      </c>
      <c r="N348" s="90">
        <f t="shared" si="97"/>
        <v>8.75</v>
      </c>
      <c r="O348" s="91">
        <f t="shared" si="98"/>
        <v>1.25</v>
      </c>
      <c r="P348" s="23">
        <v>60</v>
      </c>
      <c r="Q348" s="11">
        <v>1</v>
      </c>
      <c r="R348" s="11">
        <v>0</v>
      </c>
      <c r="S348" s="12">
        <v>3</v>
      </c>
      <c r="T348" s="27">
        <v>0</v>
      </c>
      <c r="U348" s="23">
        <v>20</v>
      </c>
      <c r="V348" s="11">
        <v>0.25</v>
      </c>
      <c r="W348" s="11">
        <v>0</v>
      </c>
      <c r="X348" s="12">
        <v>1</v>
      </c>
      <c r="Y348" s="30">
        <v>0</v>
      </c>
      <c r="Z348" s="63">
        <f t="shared" si="99"/>
        <v>28.6875</v>
      </c>
      <c r="AA348" s="34">
        <f t="shared" si="100"/>
        <v>22.5</v>
      </c>
      <c r="AB348" s="12">
        <f t="shared" si="101"/>
        <v>6.1875</v>
      </c>
      <c r="AC348" s="75">
        <f t="shared" si="102"/>
        <v>28.6875</v>
      </c>
      <c r="AD348" s="61"/>
    </row>
    <row r="349" spans="1:36" outlineLevel="2" x14ac:dyDescent="0.2">
      <c r="A349" s="103" t="s">
        <v>582</v>
      </c>
      <c r="B349" s="10" t="s">
        <v>8</v>
      </c>
      <c r="C349" s="10" t="s">
        <v>48</v>
      </c>
      <c r="D349" s="10" t="s">
        <v>360</v>
      </c>
      <c r="E349" s="10" t="s">
        <v>361</v>
      </c>
      <c r="F349" s="10" t="s">
        <v>362</v>
      </c>
      <c r="G349" s="67">
        <v>6</v>
      </c>
      <c r="H349" s="10" t="s">
        <v>47</v>
      </c>
      <c r="I349" s="57">
        <v>1</v>
      </c>
      <c r="J349" s="57">
        <v>15.75</v>
      </c>
      <c r="K349" s="57">
        <v>0</v>
      </c>
      <c r="L349" s="58">
        <v>2.25</v>
      </c>
      <c r="M349" s="27">
        <v>0</v>
      </c>
      <c r="N349" s="90">
        <f t="shared" si="97"/>
        <v>8.75</v>
      </c>
      <c r="O349" s="91">
        <f t="shared" si="98"/>
        <v>1.25</v>
      </c>
      <c r="P349" s="23">
        <v>60</v>
      </c>
      <c r="Q349" s="11">
        <v>1</v>
      </c>
      <c r="R349" s="11">
        <v>0</v>
      </c>
      <c r="S349" s="12">
        <v>3</v>
      </c>
      <c r="T349" s="27">
        <v>0</v>
      </c>
      <c r="U349" s="23">
        <v>40</v>
      </c>
      <c r="V349" s="11">
        <v>0.5</v>
      </c>
      <c r="W349" s="11">
        <v>0</v>
      </c>
      <c r="X349" s="12">
        <v>2</v>
      </c>
      <c r="Y349" s="30">
        <v>0</v>
      </c>
      <c r="Z349" s="63">
        <f t="shared" si="99"/>
        <v>34.875</v>
      </c>
      <c r="AA349" s="34">
        <f t="shared" si="100"/>
        <v>22.5</v>
      </c>
      <c r="AB349" s="12">
        <f t="shared" si="101"/>
        <v>12.375</v>
      </c>
      <c r="AC349" s="75">
        <f t="shared" si="102"/>
        <v>34.875</v>
      </c>
      <c r="AD349" s="141"/>
    </row>
    <row r="350" spans="1:36" outlineLevel="2" x14ac:dyDescent="0.2">
      <c r="A350" s="103" t="s">
        <v>582</v>
      </c>
      <c r="B350" s="10" t="s">
        <v>8</v>
      </c>
      <c r="C350" s="10" t="s">
        <v>48</v>
      </c>
      <c r="D350" s="10" t="s">
        <v>360</v>
      </c>
      <c r="E350" s="10" t="s">
        <v>361</v>
      </c>
      <c r="F350" s="10" t="s">
        <v>580</v>
      </c>
      <c r="G350" s="67">
        <v>6</v>
      </c>
      <c r="H350" s="10" t="s">
        <v>47</v>
      </c>
      <c r="I350" s="57">
        <v>1</v>
      </c>
      <c r="J350" s="57">
        <v>0</v>
      </c>
      <c r="K350" s="57">
        <v>0</v>
      </c>
      <c r="L350" s="58">
        <v>2.25</v>
      </c>
      <c r="M350" s="27">
        <v>0</v>
      </c>
      <c r="N350" s="90">
        <f t="shared" si="97"/>
        <v>0</v>
      </c>
      <c r="O350" s="91">
        <f t="shared" si="98"/>
        <v>1.25</v>
      </c>
      <c r="P350" s="23">
        <v>20</v>
      </c>
      <c r="Q350" s="11">
        <v>0</v>
      </c>
      <c r="R350" s="11">
        <v>0</v>
      </c>
      <c r="S350" s="12">
        <v>2</v>
      </c>
      <c r="T350" s="27">
        <v>0</v>
      </c>
      <c r="U350" s="23">
        <v>0</v>
      </c>
      <c r="V350" s="11">
        <v>0</v>
      </c>
      <c r="W350" s="11">
        <v>0</v>
      </c>
      <c r="X350" s="12">
        <v>0</v>
      </c>
      <c r="Y350" s="30">
        <v>0</v>
      </c>
      <c r="Z350" s="63">
        <f t="shared" si="99"/>
        <v>4.5</v>
      </c>
      <c r="AA350" s="34">
        <f t="shared" si="100"/>
        <v>4.5</v>
      </c>
      <c r="AB350" s="12">
        <f t="shared" si="101"/>
        <v>0</v>
      </c>
      <c r="AC350" s="75">
        <f t="shared" si="102"/>
        <v>4.5</v>
      </c>
    </row>
    <row r="351" spans="1:36" outlineLevel="2" x14ac:dyDescent="0.2">
      <c r="A351" s="103" t="s">
        <v>582</v>
      </c>
      <c r="B351" s="10" t="s">
        <v>14</v>
      </c>
      <c r="C351" s="10" t="s">
        <v>19</v>
      </c>
      <c r="D351" s="10" t="s">
        <v>363</v>
      </c>
      <c r="E351" s="10" t="s">
        <v>364</v>
      </c>
      <c r="F351" s="10" t="s">
        <v>365</v>
      </c>
      <c r="G351" s="67">
        <v>6</v>
      </c>
      <c r="H351" s="10" t="s">
        <v>47</v>
      </c>
      <c r="I351" s="57">
        <v>1</v>
      </c>
      <c r="J351" s="57">
        <v>15.75</v>
      </c>
      <c r="K351" s="57">
        <v>0</v>
      </c>
      <c r="L351" s="58">
        <v>2.25</v>
      </c>
      <c r="M351" s="27">
        <v>0</v>
      </c>
      <c r="N351" s="90">
        <f t="shared" si="97"/>
        <v>8.75</v>
      </c>
      <c r="O351" s="91">
        <f t="shared" si="98"/>
        <v>1.25</v>
      </c>
      <c r="P351" s="23">
        <v>40</v>
      </c>
      <c r="Q351" s="11">
        <v>0.8</v>
      </c>
      <c r="R351" s="11">
        <v>0</v>
      </c>
      <c r="S351" s="12">
        <v>2</v>
      </c>
      <c r="T351" s="27">
        <v>0</v>
      </c>
      <c r="U351" s="23">
        <v>80</v>
      </c>
      <c r="V351" s="11">
        <v>2</v>
      </c>
      <c r="W351" s="11">
        <v>0</v>
      </c>
      <c r="X351" s="12">
        <v>4</v>
      </c>
      <c r="Y351" s="30">
        <v>0</v>
      </c>
      <c r="Z351" s="63">
        <f t="shared" si="99"/>
        <v>57.599999999999994</v>
      </c>
      <c r="AA351" s="34">
        <f t="shared" si="100"/>
        <v>17.100000000000001</v>
      </c>
      <c r="AB351" s="12">
        <f t="shared" si="101"/>
        <v>40.5</v>
      </c>
      <c r="AC351" s="75">
        <f t="shared" si="102"/>
        <v>57.599999999999994</v>
      </c>
    </row>
    <row r="352" spans="1:36" outlineLevel="2" x14ac:dyDescent="0.2">
      <c r="A352" s="103" t="s">
        <v>582</v>
      </c>
      <c r="B352" s="10" t="s">
        <v>80</v>
      </c>
      <c r="C352" s="10" t="s">
        <v>19</v>
      </c>
      <c r="D352" s="10" t="s">
        <v>363</v>
      </c>
      <c r="E352" s="10" t="s">
        <v>364</v>
      </c>
      <c r="F352" s="10" t="s">
        <v>365</v>
      </c>
      <c r="G352" s="67">
        <v>6</v>
      </c>
      <c r="H352" s="10" t="s">
        <v>47</v>
      </c>
      <c r="I352" s="57">
        <v>1</v>
      </c>
      <c r="J352" s="57">
        <v>15.75</v>
      </c>
      <c r="K352" s="57">
        <v>0</v>
      </c>
      <c r="L352" s="58">
        <v>2.25</v>
      </c>
      <c r="M352" s="27">
        <v>0</v>
      </c>
      <c r="N352" s="90">
        <f t="shared" si="97"/>
        <v>8.75</v>
      </c>
      <c r="O352" s="91">
        <f t="shared" si="98"/>
        <v>1.25</v>
      </c>
      <c r="P352" s="23">
        <v>20</v>
      </c>
      <c r="Q352" s="11">
        <v>0.4</v>
      </c>
      <c r="R352" s="11">
        <v>0</v>
      </c>
      <c r="S352" s="12">
        <v>1</v>
      </c>
      <c r="T352" s="27">
        <v>0</v>
      </c>
      <c r="U352" s="23">
        <v>40</v>
      </c>
      <c r="V352" s="11">
        <v>1</v>
      </c>
      <c r="W352" s="11">
        <v>0</v>
      </c>
      <c r="X352" s="12">
        <v>2</v>
      </c>
      <c r="Y352" s="30">
        <v>0</v>
      </c>
      <c r="Z352" s="63">
        <f t="shared" si="99"/>
        <v>28.799999999999997</v>
      </c>
      <c r="AA352" s="34">
        <f t="shared" si="100"/>
        <v>8.5500000000000007</v>
      </c>
      <c r="AB352" s="12">
        <f t="shared" si="101"/>
        <v>20.25</v>
      </c>
      <c r="AC352" s="75">
        <f t="shared" si="102"/>
        <v>28.799999999999997</v>
      </c>
    </row>
    <row r="353" spans="1:32" outlineLevel="2" x14ac:dyDescent="0.2">
      <c r="A353" s="103" t="s">
        <v>582</v>
      </c>
      <c r="B353" s="10" t="s">
        <v>85</v>
      </c>
      <c r="C353" s="10" t="s">
        <v>19</v>
      </c>
      <c r="D353" s="10" t="s">
        <v>363</v>
      </c>
      <c r="E353" s="10" t="s">
        <v>364</v>
      </c>
      <c r="F353" s="10" t="s">
        <v>365</v>
      </c>
      <c r="G353" s="67">
        <v>6</v>
      </c>
      <c r="H353" s="10" t="s">
        <v>47</v>
      </c>
      <c r="I353" s="57">
        <v>1</v>
      </c>
      <c r="J353" s="57">
        <v>15.75</v>
      </c>
      <c r="K353" s="57">
        <v>0</v>
      </c>
      <c r="L353" s="58">
        <v>2.25</v>
      </c>
      <c r="M353" s="27">
        <v>0</v>
      </c>
      <c r="N353" s="90">
        <f t="shared" si="97"/>
        <v>8.75</v>
      </c>
      <c r="O353" s="91">
        <f t="shared" si="98"/>
        <v>1.25</v>
      </c>
      <c r="P353" s="23">
        <v>20</v>
      </c>
      <c r="Q353" s="11">
        <v>0.4</v>
      </c>
      <c r="R353" s="11">
        <v>0</v>
      </c>
      <c r="S353" s="12">
        <v>1</v>
      </c>
      <c r="T353" s="27">
        <v>0</v>
      </c>
      <c r="U353" s="23">
        <v>40</v>
      </c>
      <c r="V353" s="11">
        <v>1</v>
      </c>
      <c r="W353" s="11">
        <v>0</v>
      </c>
      <c r="X353" s="12">
        <v>2</v>
      </c>
      <c r="Y353" s="30">
        <v>0</v>
      </c>
      <c r="Z353" s="63">
        <f t="shared" si="99"/>
        <v>28.799999999999997</v>
      </c>
      <c r="AA353" s="34">
        <f t="shared" si="100"/>
        <v>8.5500000000000007</v>
      </c>
      <c r="AB353" s="12">
        <f t="shared" si="101"/>
        <v>20.25</v>
      </c>
      <c r="AC353" s="75">
        <f t="shared" si="102"/>
        <v>28.799999999999997</v>
      </c>
    </row>
    <row r="354" spans="1:32" outlineLevel="2" x14ac:dyDescent="0.2">
      <c r="A354" s="103" t="s">
        <v>582</v>
      </c>
      <c r="B354" s="10" t="s">
        <v>8</v>
      </c>
      <c r="C354" s="10" t="s">
        <v>19</v>
      </c>
      <c r="D354" s="10" t="s">
        <v>363</v>
      </c>
      <c r="E354" s="10" t="s">
        <v>364</v>
      </c>
      <c r="F354" s="10" t="s">
        <v>365</v>
      </c>
      <c r="G354" s="67">
        <v>6</v>
      </c>
      <c r="H354" s="10" t="s">
        <v>47</v>
      </c>
      <c r="I354" s="57">
        <v>1</v>
      </c>
      <c r="J354" s="57">
        <v>15.75</v>
      </c>
      <c r="K354" s="57">
        <v>0</v>
      </c>
      <c r="L354" s="58">
        <v>2.25</v>
      </c>
      <c r="M354" s="27">
        <v>0</v>
      </c>
      <c r="N354" s="90">
        <f t="shared" si="97"/>
        <v>8.75</v>
      </c>
      <c r="O354" s="91">
        <f t="shared" si="98"/>
        <v>1.25</v>
      </c>
      <c r="P354" s="23">
        <v>20</v>
      </c>
      <c r="Q354" s="11">
        <v>0.4</v>
      </c>
      <c r="R354" s="11">
        <v>0</v>
      </c>
      <c r="S354" s="12">
        <v>1</v>
      </c>
      <c r="T354" s="27">
        <v>0</v>
      </c>
      <c r="U354" s="23">
        <v>60</v>
      </c>
      <c r="V354" s="11">
        <v>1</v>
      </c>
      <c r="W354" s="11">
        <v>0</v>
      </c>
      <c r="X354" s="12">
        <v>3</v>
      </c>
      <c r="Y354" s="30">
        <v>0</v>
      </c>
      <c r="Z354" s="63">
        <f t="shared" si="99"/>
        <v>31.049999999999997</v>
      </c>
      <c r="AA354" s="34">
        <f t="shared" si="100"/>
        <v>8.5500000000000007</v>
      </c>
      <c r="AB354" s="12">
        <f t="shared" si="101"/>
        <v>22.5</v>
      </c>
      <c r="AC354" s="75">
        <f t="shared" si="102"/>
        <v>31.049999999999997</v>
      </c>
    </row>
    <row r="355" spans="1:32" outlineLevel="2" x14ac:dyDescent="0.2">
      <c r="A355" s="103" t="s">
        <v>582</v>
      </c>
      <c r="B355" s="10" t="s">
        <v>39</v>
      </c>
      <c r="C355" s="10" t="s">
        <v>48</v>
      </c>
      <c r="D355" s="10" t="s">
        <v>366</v>
      </c>
      <c r="E355" s="10" t="s">
        <v>367</v>
      </c>
      <c r="F355" s="10" t="s">
        <v>368</v>
      </c>
      <c r="G355" s="67">
        <v>7.5</v>
      </c>
      <c r="H355" s="10" t="s">
        <v>47</v>
      </c>
      <c r="I355" s="57">
        <v>1</v>
      </c>
      <c r="J355" s="57">
        <v>20.25</v>
      </c>
      <c r="K355" s="57">
        <v>0</v>
      </c>
      <c r="L355" s="58">
        <v>2.25</v>
      </c>
      <c r="M355" s="27">
        <v>0</v>
      </c>
      <c r="N355" s="90">
        <f t="shared" si="97"/>
        <v>9</v>
      </c>
      <c r="O355" s="91">
        <f t="shared" si="98"/>
        <v>1</v>
      </c>
      <c r="P355" s="23">
        <v>60</v>
      </c>
      <c r="Q355" s="11">
        <v>1</v>
      </c>
      <c r="R355" s="11">
        <v>0</v>
      </c>
      <c r="S355" s="12">
        <v>3</v>
      </c>
      <c r="T355" s="27">
        <v>0</v>
      </c>
      <c r="U355" s="23">
        <v>30</v>
      </c>
      <c r="V355" s="11">
        <v>1</v>
      </c>
      <c r="W355" s="11">
        <v>0</v>
      </c>
      <c r="X355" s="12">
        <v>1</v>
      </c>
      <c r="Y355" s="30">
        <v>0</v>
      </c>
      <c r="Z355" s="63">
        <f t="shared" si="99"/>
        <v>49.5</v>
      </c>
      <c r="AA355" s="34">
        <f t="shared" si="100"/>
        <v>27</v>
      </c>
      <c r="AB355" s="12">
        <f t="shared" si="101"/>
        <v>22.5</v>
      </c>
      <c r="AC355" s="75">
        <f t="shared" si="102"/>
        <v>49.5</v>
      </c>
    </row>
    <row r="356" spans="1:32" outlineLevel="1" x14ac:dyDescent="0.2">
      <c r="A356" s="121" t="s">
        <v>603</v>
      </c>
      <c r="B356" s="10"/>
      <c r="C356" s="10"/>
      <c r="D356" s="10"/>
      <c r="E356" s="10"/>
      <c r="F356" s="10"/>
      <c r="G356" s="67"/>
      <c r="H356" s="10"/>
      <c r="I356" s="57"/>
      <c r="J356" s="57"/>
      <c r="K356" s="57"/>
      <c r="L356" s="58"/>
      <c r="M356" s="27"/>
      <c r="N356" s="90"/>
      <c r="O356" s="91"/>
      <c r="P356" s="23"/>
      <c r="Q356" s="11"/>
      <c r="R356" s="11"/>
      <c r="S356" s="12"/>
      <c r="T356" s="27"/>
      <c r="U356" s="23"/>
      <c r="V356" s="11"/>
      <c r="W356" s="11"/>
      <c r="X356" s="12"/>
      <c r="Y356" s="30"/>
      <c r="Z356" s="63"/>
      <c r="AA356" s="34"/>
      <c r="AB356" s="12"/>
      <c r="AC356" s="75">
        <f>SUBTOTAL(9,AC345:AC355)</f>
        <v>360</v>
      </c>
    </row>
    <row r="357" spans="1:32" outlineLevel="2" x14ac:dyDescent="0.2">
      <c r="A357" s="103" t="s">
        <v>581</v>
      </c>
      <c r="B357" s="10" t="s">
        <v>14</v>
      </c>
      <c r="C357" s="10" t="s">
        <v>48</v>
      </c>
      <c r="D357" s="10" t="s">
        <v>467</v>
      </c>
      <c r="E357" s="10" t="s">
        <v>468</v>
      </c>
      <c r="F357" s="10" t="s">
        <v>469</v>
      </c>
      <c r="G357" s="67">
        <v>6</v>
      </c>
      <c r="H357" s="10" t="s">
        <v>47</v>
      </c>
      <c r="I357" s="57">
        <v>1</v>
      </c>
      <c r="J357" s="57">
        <v>18</v>
      </c>
      <c r="K357" s="57">
        <v>0</v>
      </c>
      <c r="L357" s="58">
        <v>0</v>
      </c>
      <c r="M357" s="27">
        <v>0</v>
      </c>
      <c r="N357" s="90">
        <f t="shared" ref="N357:N383" si="103">J357*10/3/G357</f>
        <v>10</v>
      </c>
      <c r="O357" s="91">
        <f t="shared" ref="O357:O383" si="104">L357*10/3/G357</f>
        <v>0</v>
      </c>
      <c r="P357" s="23">
        <v>100</v>
      </c>
      <c r="Q357" s="11">
        <v>2</v>
      </c>
      <c r="R357" s="11">
        <v>0</v>
      </c>
      <c r="S357" s="12">
        <v>5</v>
      </c>
      <c r="T357" s="27">
        <v>0</v>
      </c>
      <c r="U357" s="23">
        <v>40</v>
      </c>
      <c r="V357" s="11">
        <v>1</v>
      </c>
      <c r="W357" s="11">
        <v>0</v>
      </c>
      <c r="X357" s="12">
        <v>2</v>
      </c>
      <c r="Y357" s="30">
        <v>0</v>
      </c>
      <c r="Z357" s="63">
        <f t="shared" ref="Z357:Z383" si="105">J357*(Q357+V357)+L357*(S357+X357)</f>
        <v>54</v>
      </c>
      <c r="AA357" s="34">
        <f t="shared" ref="AA357:AA383" si="106">J357*Q357+L357*S357</f>
        <v>36</v>
      </c>
      <c r="AB357" s="12">
        <f t="shared" ref="AB357:AB383" si="107">J357*V357+L357*X357</f>
        <v>18</v>
      </c>
      <c r="AC357" s="75">
        <f t="shared" ref="AC357:AC383" si="108">Z357</f>
        <v>54</v>
      </c>
    </row>
    <row r="358" spans="1:32" outlineLevel="2" x14ac:dyDescent="0.2">
      <c r="A358" s="103" t="s">
        <v>581</v>
      </c>
      <c r="B358" s="10" t="s">
        <v>14</v>
      </c>
      <c r="C358" s="10" t="s">
        <v>48</v>
      </c>
      <c r="D358" s="10" t="s">
        <v>467</v>
      </c>
      <c r="E358" s="10" t="s">
        <v>468</v>
      </c>
      <c r="F358" s="10" t="s">
        <v>579</v>
      </c>
      <c r="G358" s="67">
        <v>6</v>
      </c>
      <c r="H358" s="10" t="s">
        <v>47</v>
      </c>
      <c r="I358" s="57">
        <v>1</v>
      </c>
      <c r="J358" s="57">
        <v>0</v>
      </c>
      <c r="K358" s="57">
        <v>0</v>
      </c>
      <c r="L358" s="58">
        <v>2.25</v>
      </c>
      <c r="M358" s="27">
        <v>0</v>
      </c>
      <c r="N358" s="90">
        <f t="shared" si="103"/>
        <v>0</v>
      </c>
      <c r="O358" s="91">
        <f t="shared" si="104"/>
        <v>1.25</v>
      </c>
      <c r="P358" s="23">
        <v>30</v>
      </c>
      <c r="Q358" s="11">
        <v>0</v>
      </c>
      <c r="R358" s="11">
        <v>0</v>
      </c>
      <c r="S358" s="12">
        <v>3</v>
      </c>
      <c r="T358" s="27">
        <v>0</v>
      </c>
      <c r="U358" s="23">
        <v>0</v>
      </c>
      <c r="V358" s="11">
        <v>0</v>
      </c>
      <c r="W358" s="11">
        <v>0</v>
      </c>
      <c r="X358" s="12">
        <v>0</v>
      </c>
      <c r="Y358" s="30">
        <v>0</v>
      </c>
      <c r="Z358" s="63">
        <f t="shared" si="105"/>
        <v>6.75</v>
      </c>
      <c r="AA358" s="34">
        <f t="shared" si="106"/>
        <v>6.75</v>
      </c>
      <c r="AB358" s="12">
        <f t="shared" si="107"/>
        <v>0</v>
      </c>
      <c r="AC358" s="75">
        <f t="shared" si="108"/>
        <v>6.75</v>
      </c>
    </row>
    <row r="359" spans="1:32" outlineLevel="2" x14ac:dyDescent="0.2">
      <c r="A359" s="103" t="s">
        <v>581</v>
      </c>
      <c r="B359" s="10" t="s">
        <v>80</v>
      </c>
      <c r="C359" s="10" t="s">
        <v>48</v>
      </c>
      <c r="D359" s="10" t="s">
        <v>467</v>
      </c>
      <c r="E359" s="10" t="s">
        <v>468</v>
      </c>
      <c r="F359" s="10" t="s">
        <v>469</v>
      </c>
      <c r="G359" s="67">
        <v>6</v>
      </c>
      <c r="H359" s="10" t="s">
        <v>47</v>
      </c>
      <c r="I359" s="57">
        <v>1</v>
      </c>
      <c r="J359" s="57">
        <v>18</v>
      </c>
      <c r="K359" s="57">
        <v>0</v>
      </c>
      <c r="L359" s="58">
        <v>0</v>
      </c>
      <c r="M359" s="27">
        <v>0</v>
      </c>
      <c r="N359" s="90">
        <f t="shared" si="103"/>
        <v>10</v>
      </c>
      <c r="O359" s="91">
        <f t="shared" si="104"/>
        <v>0</v>
      </c>
      <c r="P359" s="23">
        <v>60</v>
      </c>
      <c r="Q359" s="11">
        <v>1</v>
      </c>
      <c r="R359" s="11">
        <v>0</v>
      </c>
      <c r="S359" s="12">
        <v>3</v>
      </c>
      <c r="T359" s="27">
        <v>0</v>
      </c>
      <c r="U359" s="23">
        <v>10</v>
      </c>
      <c r="V359" s="11">
        <v>0.25</v>
      </c>
      <c r="W359" s="11">
        <v>0</v>
      </c>
      <c r="X359" s="12">
        <v>1</v>
      </c>
      <c r="Y359" s="30">
        <v>0</v>
      </c>
      <c r="Z359" s="63">
        <f t="shared" si="105"/>
        <v>22.5</v>
      </c>
      <c r="AA359" s="34">
        <f t="shared" si="106"/>
        <v>18</v>
      </c>
      <c r="AB359" s="12">
        <f t="shared" si="107"/>
        <v>4.5</v>
      </c>
      <c r="AC359" s="75">
        <f t="shared" si="108"/>
        <v>22.5</v>
      </c>
    </row>
    <row r="360" spans="1:32" outlineLevel="2" x14ac:dyDescent="0.2">
      <c r="A360" s="103" t="s">
        <v>581</v>
      </c>
      <c r="B360" s="10" t="s">
        <v>85</v>
      </c>
      <c r="C360" s="10" t="s">
        <v>48</v>
      </c>
      <c r="D360" s="10" t="s">
        <v>467</v>
      </c>
      <c r="E360" s="10" t="s">
        <v>468</v>
      </c>
      <c r="F360" s="10" t="s">
        <v>469</v>
      </c>
      <c r="G360" s="67">
        <v>6</v>
      </c>
      <c r="H360" s="10" t="s">
        <v>47</v>
      </c>
      <c r="I360" s="57">
        <v>1</v>
      </c>
      <c r="J360" s="57">
        <v>18</v>
      </c>
      <c r="K360" s="57">
        <v>0</v>
      </c>
      <c r="L360" s="58">
        <v>0</v>
      </c>
      <c r="M360" s="27">
        <v>0</v>
      </c>
      <c r="N360" s="90">
        <f t="shared" si="103"/>
        <v>10</v>
      </c>
      <c r="O360" s="91">
        <f t="shared" si="104"/>
        <v>0</v>
      </c>
      <c r="P360" s="23">
        <v>60</v>
      </c>
      <c r="Q360" s="11">
        <v>1</v>
      </c>
      <c r="R360" s="11">
        <v>0</v>
      </c>
      <c r="S360" s="12">
        <v>3</v>
      </c>
      <c r="T360" s="27">
        <v>0</v>
      </c>
      <c r="U360" s="23">
        <v>20</v>
      </c>
      <c r="V360" s="11">
        <v>0.25</v>
      </c>
      <c r="W360" s="11">
        <v>0</v>
      </c>
      <c r="X360" s="12">
        <v>1</v>
      </c>
      <c r="Y360" s="30">
        <v>0</v>
      </c>
      <c r="Z360" s="63">
        <f t="shared" si="105"/>
        <v>22.5</v>
      </c>
      <c r="AA360" s="34">
        <f t="shared" si="106"/>
        <v>18</v>
      </c>
      <c r="AB360" s="12">
        <f t="shared" si="107"/>
        <v>4.5</v>
      </c>
      <c r="AC360" s="75">
        <f t="shared" si="108"/>
        <v>22.5</v>
      </c>
    </row>
    <row r="361" spans="1:32" outlineLevel="2" x14ac:dyDescent="0.2">
      <c r="A361" s="103" t="s">
        <v>581</v>
      </c>
      <c r="B361" s="10" t="s">
        <v>8</v>
      </c>
      <c r="C361" s="10" t="s">
        <v>48</v>
      </c>
      <c r="D361" s="10" t="s">
        <v>467</v>
      </c>
      <c r="E361" s="10" t="s">
        <v>468</v>
      </c>
      <c r="F361" s="10" t="s">
        <v>469</v>
      </c>
      <c r="G361" s="67">
        <v>6</v>
      </c>
      <c r="H361" s="10" t="s">
        <v>47</v>
      </c>
      <c r="I361" s="57">
        <v>1</v>
      </c>
      <c r="J361" s="57">
        <v>18</v>
      </c>
      <c r="K361" s="57">
        <v>0</v>
      </c>
      <c r="L361" s="58">
        <v>0</v>
      </c>
      <c r="M361" s="27">
        <v>0</v>
      </c>
      <c r="N361" s="90">
        <f t="shared" si="103"/>
        <v>10</v>
      </c>
      <c r="O361" s="91">
        <f t="shared" si="104"/>
        <v>0</v>
      </c>
      <c r="P361" s="23">
        <v>60</v>
      </c>
      <c r="Q361" s="11">
        <v>1</v>
      </c>
      <c r="R361" s="11">
        <v>0</v>
      </c>
      <c r="S361" s="12">
        <v>3</v>
      </c>
      <c r="T361" s="27">
        <v>0</v>
      </c>
      <c r="U361" s="23">
        <v>40</v>
      </c>
      <c r="V361" s="11">
        <v>0.5</v>
      </c>
      <c r="W361" s="11">
        <v>0</v>
      </c>
      <c r="X361" s="12">
        <v>2</v>
      </c>
      <c r="Y361" s="30">
        <v>0</v>
      </c>
      <c r="Z361" s="63">
        <f t="shared" si="105"/>
        <v>27</v>
      </c>
      <c r="AA361" s="34">
        <f t="shared" si="106"/>
        <v>18</v>
      </c>
      <c r="AB361" s="12">
        <f t="shared" si="107"/>
        <v>9</v>
      </c>
      <c r="AC361" s="75">
        <f t="shared" si="108"/>
        <v>27</v>
      </c>
    </row>
    <row r="362" spans="1:32" outlineLevel="2" x14ac:dyDescent="0.2">
      <c r="A362" s="103" t="s">
        <v>581</v>
      </c>
      <c r="B362" s="10" t="s">
        <v>8</v>
      </c>
      <c r="C362" s="10" t="s">
        <v>48</v>
      </c>
      <c r="D362" s="10" t="s">
        <v>467</v>
      </c>
      <c r="E362" s="10" t="s">
        <v>468</v>
      </c>
      <c r="F362" s="10" t="s">
        <v>579</v>
      </c>
      <c r="G362" s="67">
        <v>6</v>
      </c>
      <c r="H362" s="10" t="s">
        <v>47</v>
      </c>
      <c r="I362" s="57">
        <v>1</v>
      </c>
      <c r="J362" s="57">
        <v>0</v>
      </c>
      <c r="K362" s="57">
        <v>0</v>
      </c>
      <c r="L362" s="58">
        <v>2.25</v>
      </c>
      <c r="M362" s="27">
        <v>0</v>
      </c>
      <c r="N362" s="90">
        <f t="shared" si="103"/>
        <v>0</v>
      </c>
      <c r="O362" s="91">
        <f t="shared" si="104"/>
        <v>1.25</v>
      </c>
      <c r="P362" s="23">
        <v>30</v>
      </c>
      <c r="Q362" s="11">
        <v>0</v>
      </c>
      <c r="R362" s="11">
        <v>0</v>
      </c>
      <c r="S362" s="12">
        <v>3</v>
      </c>
      <c r="T362" s="27">
        <v>0</v>
      </c>
      <c r="U362" s="23">
        <v>0</v>
      </c>
      <c r="V362" s="11">
        <v>0</v>
      </c>
      <c r="W362" s="11">
        <v>0</v>
      </c>
      <c r="X362" s="12">
        <v>0</v>
      </c>
      <c r="Y362" s="30">
        <v>0</v>
      </c>
      <c r="Z362" s="63">
        <f t="shared" si="105"/>
        <v>6.75</v>
      </c>
      <c r="AA362" s="34">
        <f t="shared" si="106"/>
        <v>6.75</v>
      </c>
      <c r="AB362" s="12">
        <f t="shared" si="107"/>
        <v>0</v>
      </c>
      <c r="AC362" s="75">
        <f t="shared" si="108"/>
        <v>6.75</v>
      </c>
    </row>
    <row r="363" spans="1:32" s="70" customFormat="1" outlineLevel="2" x14ac:dyDescent="0.2">
      <c r="A363" s="103" t="s">
        <v>581</v>
      </c>
      <c r="B363" s="10" t="s">
        <v>80</v>
      </c>
      <c r="C363" s="10" t="s">
        <v>19</v>
      </c>
      <c r="D363" s="10" t="s">
        <v>470</v>
      </c>
      <c r="E363" s="10" t="s">
        <v>471</v>
      </c>
      <c r="F363" s="10" t="s">
        <v>472</v>
      </c>
      <c r="G363" s="67">
        <v>6</v>
      </c>
      <c r="H363" s="10" t="s">
        <v>47</v>
      </c>
      <c r="I363" s="57">
        <v>1</v>
      </c>
      <c r="J363" s="57">
        <v>15.75</v>
      </c>
      <c r="K363" s="57">
        <v>0</v>
      </c>
      <c r="L363" s="58">
        <v>2.25</v>
      </c>
      <c r="M363" s="27">
        <v>0</v>
      </c>
      <c r="N363" s="90">
        <f t="shared" si="103"/>
        <v>8.75</v>
      </c>
      <c r="O363" s="91">
        <f t="shared" si="104"/>
        <v>1.25</v>
      </c>
      <c r="P363" s="23">
        <v>20</v>
      </c>
      <c r="Q363" s="11">
        <v>0.33</v>
      </c>
      <c r="R363" s="11">
        <v>0</v>
      </c>
      <c r="S363" s="12">
        <v>1</v>
      </c>
      <c r="T363" s="27">
        <v>0</v>
      </c>
      <c r="U363" s="23">
        <v>40</v>
      </c>
      <c r="V363" s="11">
        <v>0.75</v>
      </c>
      <c r="W363" s="11">
        <v>0</v>
      </c>
      <c r="X363" s="12">
        <v>2</v>
      </c>
      <c r="Y363" s="30">
        <v>0</v>
      </c>
      <c r="Z363" s="63">
        <f t="shared" si="105"/>
        <v>23.76</v>
      </c>
      <c r="AA363" s="34">
        <f t="shared" si="106"/>
        <v>7.4475000000000007</v>
      </c>
      <c r="AB363" s="12">
        <f t="shared" si="107"/>
        <v>16.3125</v>
      </c>
      <c r="AC363" s="75">
        <f t="shared" si="108"/>
        <v>23.76</v>
      </c>
      <c r="AD363" s="140"/>
      <c r="AE363" s="140"/>
      <c r="AF363" s="150"/>
    </row>
    <row r="364" spans="1:32" outlineLevel="2" x14ac:dyDescent="0.2">
      <c r="A364" s="103" t="s">
        <v>581</v>
      </c>
      <c r="B364" s="10" t="s">
        <v>85</v>
      </c>
      <c r="C364" s="10" t="s">
        <v>19</v>
      </c>
      <c r="D364" s="10" t="s">
        <v>470</v>
      </c>
      <c r="E364" s="10" t="s">
        <v>471</v>
      </c>
      <c r="F364" s="10" t="s">
        <v>472</v>
      </c>
      <c r="G364" s="67">
        <v>6</v>
      </c>
      <c r="H364" s="10" t="s">
        <v>47</v>
      </c>
      <c r="I364" s="57">
        <v>1</v>
      </c>
      <c r="J364" s="57">
        <v>15.75</v>
      </c>
      <c r="K364" s="57">
        <v>0</v>
      </c>
      <c r="L364" s="58">
        <v>2.25</v>
      </c>
      <c r="M364" s="27">
        <v>0</v>
      </c>
      <c r="N364" s="90">
        <f t="shared" si="103"/>
        <v>8.75</v>
      </c>
      <c r="O364" s="91">
        <f t="shared" si="104"/>
        <v>1.25</v>
      </c>
      <c r="P364" s="23">
        <v>20</v>
      </c>
      <c r="Q364" s="11">
        <v>0.33</v>
      </c>
      <c r="R364" s="11">
        <v>0</v>
      </c>
      <c r="S364" s="12">
        <v>1</v>
      </c>
      <c r="T364" s="27">
        <v>0</v>
      </c>
      <c r="U364" s="23">
        <v>40</v>
      </c>
      <c r="V364" s="11">
        <v>0.75</v>
      </c>
      <c r="W364" s="11">
        <v>0</v>
      </c>
      <c r="X364" s="12">
        <v>2</v>
      </c>
      <c r="Y364" s="30">
        <v>0</v>
      </c>
      <c r="Z364" s="63">
        <f t="shared" si="105"/>
        <v>23.76</v>
      </c>
      <c r="AA364" s="34">
        <f t="shared" si="106"/>
        <v>7.4475000000000007</v>
      </c>
      <c r="AB364" s="12">
        <f t="shared" si="107"/>
        <v>16.3125</v>
      </c>
      <c r="AC364" s="75">
        <f t="shared" si="108"/>
        <v>23.76</v>
      </c>
    </row>
    <row r="365" spans="1:32" outlineLevel="2" x14ac:dyDescent="0.2">
      <c r="A365" s="103" t="s">
        <v>581</v>
      </c>
      <c r="B365" s="10" t="s">
        <v>8</v>
      </c>
      <c r="C365" s="10" t="s">
        <v>19</v>
      </c>
      <c r="D365" s="10" t="s">
        <v>470</v>
      </c>
      <c r="E365" s="10" t="s">
        <v>471</v>
      </c>
      <c r="F365" s="10" t="s">
        <v>472</v>
      </c>
      <c r="G365" s="67">
        <v>6</v>
      </c>
      <c r="H365" s="10" t="s">
        <v>47</v>
      </c>
      <c r="I365" s="57">
        <v>1</v>
      </c>
      <c r="J365" s="57">
        <v>15.75</v>
      </c>
      <c r="K365" s="57">
        <v>0</v>
      </c>
      <c r="L365" s="58">
        <v>2.25</v>
      </c>
      <c r="M365" s="27">
        <v>0</v>
      </c>
      <c r="N365" s="90">
        <f t="shared" si="103"/>
        <v>8.75</v>
      </c>
      <c r="O365" s="91">
        <f t="shared" si="104"/>
        <v>1.25</v>
      </c>
      <c r="P365" s="23">
        <v>20</v>
      </c>
      <c r="Q365" s="11">
        <v>0.34</v>
      </c>
      <c r="R365" s="11">
        <v>0</v>
      </c>
      <c r="S365" s="12">
        <v>1</v>
      </c>
      <c r="T365" s="27">
        <v>0</v>
      </c>
      <c r="U365" s="23">
        <v>80</v>
      </c>
      <c r="V365" s="11">
        <v>1.5</v>
      </c>
      <c r="W365" s="11">
        <v>0</v>
      </c>
      <c r="X365" s="12">
        <v>4</v>
      </c>
      <c r="Y365" s="30">
        <v>0</v>
      </c>
      <c r="Z365" s="63">
        <f t="shared" si="105"/>
        <v>40.230000000000004</v>
      </c>
      <c r="AA365" s="34">
        <f t="shared" si="106"/>
        <v>7.6050000000000004</v>
      </c>
      <c r="AB365" s="12">
        <f t="shared" si="107"/>
        <v>32.625</v>
      </c>
      <c r="AC365" s="75">
        <f t="shared" si="108"/>
        <v>40.230000000000004</v>
      </c>
    </row>
    <row r="366" spans="1:32" outlineLevel="2" x14ac:dyDescent="0.2">
      <c r="A366" s="103" t="s">
        <v>581</v>
      </c>
      <c r="B366" s="10" t="s">
        <v>80</v>
      </c>
      <c r="C366" s="10" t="s">
        <v>19</v>
      </c>
      <c r="D366" s="10" t="s">
        <v>473</v>
      </c>
      <c r="E366" s="10" t="s">
        <v>474</v>
      </c>
      <c r="F366" s="10" t="s">
        <v>475</v>
      </c>
      <c r="G366" s="67">
        <v>6</v>
      </c>
      <c r="H366" s="10" t="s">
        <v>47</v>
      </c>
      <c r="I366" s="57">
        <v>1</v>
      </c>
      <c r="J366" s="57">
        <v>15.75</v>
      </c>
      <c r="K366" s="57">
        <v>0</v>
      </c>
      <c r="L366" s="58">
        <v>2.25</v>
      </c>
      <c r="M366" s="27">
        <v>0</v>
      </c>
      <c r="N366" s="90">
        <f t="shared" si="103"/>
        <v>8.75</v>
      </c>
      <c r="O366" s="91">
        <f t="shared" si="104"/>
        <v>1.25</v>
      </c>
      <c r="P366" s="23">
        <v>20</v>
      </c>
      <c r="Q366" s="11">
        <v>0.5</v>
      </c>
      <c r="R366" s="11">
        <v>0</v>
      </c>
      <c r="S366" s="12">
        <v>1</v>
      </c>
      <c r="T366" s="27">
        <v>0</v>
      </c>
      <c r="U366" s="23">
        <v>40</v>
      </c>
      <c r="V366" s="11">
        <v>0.75</v>
      </c>
      <c r="W366" s="11">
        <v>0</v>
      </c>
      <c r="X366" s="12">
        <v>2</v>
      </c>
      <c r="Y366" s="30">
        <v>0</v>
      </c>
      <c r="Z366" s="63">
        <f t="shared" si="105"/>
        <v>26.4375</v>
      </c>
      <c r="AA366" s="34">
        <f t="shared" si="106"/>
        <v>10.125</v>
      </c>
      <c r="AB366" s="12">
        <f t="shared" si="107"/>
        <v>16.3125</v>
      </c>
      <c r="AC366" s="75">
        <f t="shared" si="108"/>
        <v>26.4375</v>
      </c>
    </row>
    <row r="367" spans="1:32" outlineLevel="2" x14ac:dyDescent="0.2">
      <c r="A367" s="103" t="s">
        <v>581</v>
      </c>
      <c r="B367" s="10" t="s">
        <v>85</v>
      </c>
      <c r="C367" s="10" t="s">
        <v>19</v>
      </c>
      <c r="D367" s="10" t="s">
        <v>473</v>
      </c>
      <c r="E367" s="10" t="s">
        <v>474</v>
      </c>
      <c r="F367" s="10" t="s">
        <v>475</v>
      </c>
      <c r="G367" s="67">
        <v>6</v>
      </c>
      <c r="H367" s="10" t="s">
        <v>47</v>
      </c>
      <c r="I367" s="57">
        <v>1</v>
      </c>
      <c r="J367" s="57">
        <v>15.75</v>
      </c>
      <c r="K367" s="57">
        <v>0</v>
      </c>
      <c r="L367" s="58">
        <v>2.25</v>
      </c>
      <c r="M367" s="27">
        <v>0</v>
      </c>
      <c r="N367" s="90">
        <f t="shared" si="103"/>
        <v>8.75</v>
      </c>
      <c r="O367" s="91">
        <f t="shared" si="104"/>
        <v>1.25</v>
      </c>
      <c r="P367" s="23">
        <v>20</v>
      </c>
      <c r="Q367" s="11">
        <v>0.5</v>
      </c>
      <c r="R367" s="11">
        <v>0</v>
      </c>
      <c r="S367" s="12">
        <v>1</v>
      </c>
      <c r="T367" s="27">
        <v>0</v>
      </c>
      <c r="U367" s="23">
        <v>20</v>
      </c>
      <c r="V367" s="11">
        <v>0.75</v>
      </c>
      <c r="W367" s="11">
        <v>0</v>
      </c>
      <c r="X367" s="12">
        <v>1</v>
      </c>
      <c r="Y367" s="30">
        <v>0</v>
      </c>
      <c r="Z367" s="63">
        <f t="shared" si="105"/>
        <v>24.1875</v>
      </c>
      <c r="AA367" s="34">
        <f t="shared" si="106"/>
        <v>10.125</v>
      </c>
      <c r="AB367" s="12">
        <f t="shared" si="107"/>
        <v>14.0625</v>
      </c>
      <c r="AC367" s="75">
        <f t="shared" si="108"/>
        <v>24.1875</v>
      </c>
    </row>
    <row r="368" spans="1:32" outlineLevel="2" x14ac:dyDescent="0.2">
      <c r="A368" s="103" t="s">
        <v>581</v>
      </c>
      <c r="B368" s="10" t="s">
        <v>8</v>
      </c>
      <c r="C368" s="10" t="s">
        <v>19</v>
      </c>
      <c r="D368" s="10" t="s">
        <v>473</v>
      </c>
      <c r="E368" s="10" t="s">
        <v>474</v>
      </c>
      <c r="F368" s="10" t="s">
        <v>475</v>
      </c>
      <c r="G368" s="67">
        <v>6</v>
      </c>
      <c r="H368" s="10" t="s">
        <v>47</v>
      </c>
      <c r="I368" s="57">
        <v>1</v>
      </c>
      <c r="J368" s="57">
        <v>15.75</v>
      </c>
      <c r="K368" s="57">
        <v>0</v>
      </c>
      <c r="L368" s="58">
        <v>2.25</v>
      </c>
      <c r="M368" s="27">
        <v>0</v>
      </c>
      <c r="N368" s="90">
        <f t="shared" si="103"/>
        <v>8.75</v>
      </c>
      <c r="O368" s="91">
        <f t="shared" si="104"/>
        <v>1.25</v>
      </c>
      <c r="P368" s="23">
        <v>40</v>
      </c>
      <c r="Q368" s="11">
        <v>1</v>
      </c>
      <c r="R368" s="11">
        <v>0</v>
      </c>
      <c r="S368" s="12">
        <v>2</v>
      </c>
      <c r="T368" s="27">
        <v>0</v>
      </c>
      <c r="U368" s="23">
        <v>80</v>
      </c>
      <c r="V368" s="11">
        <v>1.5</v>
      </c>
      <c r="W368" s="11">
        <v>0</v>
      </c>
      <c r="X368" s="12">
        <v>4</v>
      </c>
      <c r="Y368" s="30">
        <v>0</v>
      </c>
      <c r="Z368" s="63">
        <f t="shared" si="105"/>
        <v>52.875</v>
      </c>
      <c r="AA368" s="34">
        <f t="shared" si="106"/>
        <v>20.25</v>
      </c>
      <c r="AB368" s="12">
        <f t="shared" si="107"/>
        <v>32.625</v>
      </c>
      <c r="AC368" s="75">
        <f t="shared" si="108"/>
        <v>52.875</v>
      </c>
    </row>
    <row r="369" spans="1:33" outlineLevel="2" x14ac:dyDescent="0.2">
      <c r="A369" s="103" t="s">
        <v>581</v>
      </c>
      <c r="B369" s="10" t="s">
        <v>14</v>
      </c>
      <c r="C369" s="10" t="s">
        <v>23</v>
      </c>
      <c r="D369" s="10" t="s">
        <v>476</v>
      </c>
      <c r="E369" s="10" t="s">
        <v>477</v>
      </c>
      <c r="F369" s="10" t="s">
        <v>478</v>
      </c>
      <c r="G369" s="67">
        <v>6</v>
      </c>
      <c r="H369" s="10" t="s">
        <v>47</v>
      </c>
      <c r="I369" s="57">
        <v>1</v>
      </c>
      <c r="J369" s="57">
        <v>13.5</v>
      </c>
      <c r="K369" s="57">
        <v>0</v>
      </c>
      <c r="L369" s="58">
        <v>4.5</v>
      </c>
      <c r="M369" s="27">
        <v>0</v>
      </c>
      <c r="N369" s="90">
        <f t="shared" si="103"/>
        <v>7.5</v>
      </c>
      <c r="O369" s="91">
        <f t="shared" si="104"/>
        <v>2.5</v>
      </c>
      <c r="P369" s="23">
        <v>100</v>
      </c>
      <c r="Q369" s="11">
        <v>1.5</v>
      </c>
      <c r="R369" s="11">
        <v>0</v>
      </c>
      <c r="S369" s="12">
        <v>6</v>
      </c>
      <c r="T369" s="27">
        <v>0</v>
      </c>
      <c r="U369" s="23">
        <v>0</v>
      </c>
      <c r="V369" s="11">
        <v>0</v>
      </c>
      <c r="W369" s="11">
        <v>0</v>
      </c>
      <c r="X369" s="12">
        <v>0</v>
      </c>
      <c r="Y369" s="30">
        <v>0</v>
      </c>
      <c r="Z369" s="63">
        <f t="shared" si="105"/>
        <v>47.25</v>
      </c>
      <c r="AA369" s="34">
        <f t="shared" si="106"/>
        <v>47.25</v>
      </c>
      <c r="AB369" s="12">
        <f t="shared" si="107"/>
        <v>0</v>
      </c>
      <c r="AC369" s="75">
        <f t="shared" si="108"/>
        <v>47.25</v>
      </c>
    </row>
    <row r="370" spans="1:33" outlineLevel="2" x14ac:dyDescent="0.2">
      <c r="A370" s="103" t="s">
        <v>581</v>
      </c>
      <c r="B370" s="10" t="s">
        <v>80</v>
      </c>
      <c r="C370" s="10" t="s">
        <v>23</v>
      </c>
      <c r="D370" s="10" t="s">
        <v>476</v>
      </c>
      <c r="E370" s="10" t="s">
        <v>477</v>
      </c>
      <c r="F370" s="10" t="s">
        <v>478</v>
      </c>
      <c r="G370" s="67">
        <v>6</v>
      </c>
      <c r="H370" s="10" t="s">
        <v>47</v>
      </c>
      <c r="I370" s="57">
        <v>1</v>
      </c>
      <c r="J370" s="57">
        <v>13.5</v>
      </c>
      <c r="K370" s="57">
        <v>0</v>
      </c>
      <c r="L370" s="58">
        <v>4.5</v>
      </c>
      <c r="M370" s="27">
        <v>0</v>
      </c>
      <c r="N370" s="90">
        <f t="shared" si="103"/>
        <v>7.5</v>
      </c>
      <c r="O370" s="91">
        <f t="shared" si="104"/>
        <v>2.5</v>
      </c>
      <c r="P370" s="23">
        <v>40</v>
      </c>
      <c r="Q370" s="11">
        <v>0.5</v>
      </c>
      <c r="R370" s="11">
        <v>0</v>
      </c>
      <c r="S370" s="12">
        <v>2.5</v>
      </c>
      <c r="T370" s="27">
        <v>0</v>
      </c>
      <c r="U370" s="23">
        <v>0</v>
      </c>
      <c r="V370" s="11">
        <v>0</v>
      </c>
      <c r="W370" s="11">
        <v>0</v>
      </c>
      <c r="X370" s="12">
        <v>0</v>
      </c>
      <c r="Y370" s="30">
        <v>0</v>
      </c>
      <c r="Z370" s="63">
        <f t="shared" si="105"/>
        <v>18</v>
      </c>
      <c r="AA370" s="34">
        <f t="shared" si="106"/>
        <v>18</v>
      </c>
      <c r="AB370" s="12">
        <f t="shared" si="107"/>
        <v>0</v>
      </c>
      <c r="AC370" s="75">
        <f t="shared" si="108"/>
        <v>18</v>
      </c>
    </row>
    <row r="371" spans="1:33" outlineLevel="2" x14ac:dyDescent="0.2">
      <c r="A371" s="103" t="s">
        <v>581</v>
      </c>
      <c r="B371" s="10" t="s">
        <v>85</v>
      </c>
      <c r="C371" s="10" t="s">
        <v>23</v>
      </c>
      <c r="D371" s="10" t="s">
        <v>476</v>
      </c>
      <c r="E371" s="10" t="s">
        <v>477</v>
      </c>
      <c r="F371" s="10" t="s">
        <v>478</v>
      </c>
      <c r="G371" s="67">
        <v>6</v>
      </c>
      <c r="H371" s="10" t="s">
        <v>47</v>
      </c>
      <c r="I371" s="57">
        <v>1</v>
      </c>
      <c r="J371" s="57">
        <v>13.5</v>
      </c>
      <c r="K371" s="57">
        <v>0</v>
      </c>
      <c r="L371" s="58">
        <v>4.5</v>
      </c>
      <c r="M371" s="27">
        <v>0</v>
      </c>
      <c r="N371" s="90">
        <f t="shared" si="103"/>
        <v>7.5</v>
      </c>
      <c r="O371" s="91">
        <f t="shared" si="104"/>
        <v>2.5</v>
      </c>
      <c r="P371" s="23">
        <v>40</v>
      </c>
      <c r="Q371" s="11">
        <v>0.5</v>
      </c>
      <c r="R371" s="11">
        <v>0</v>
      </c>
      <c r="S371" s="12">
        <v>2.5</v>
      </c>
      <c r="T371" s="27">
        <v>0</v>
      </c>
      <c r="U371" s="23">
        <v>0</v>
      </c>
      <c r="V371" s="11">
        <v>0</v>
      </c>
      <c r="W371" s="11">
        <v>0</v>
      </c>
      <c r="X371" s="12">
        <v>0</v>
      </c>
      <c r="Y371" s="30">
        <v>0</v>
      </c>
      <c r="Z371" s="63">
        <f t="shared" si="105"/>
        <v>18</v>
      </c>
      <c r="AA371" s="34">
        <f t="shared" si="106"/>
        <v>18</v>
      </c>
      <c r="AB371" s="12">
        <f t="shared" si="107"/>
        <v>0</v>
      </c>
      <c r="AC371" s="75">
        <f t="shared" si="108"/>
        <v>18</v>
      </c>
    </row>
    <row r="372" spans="1:33" outlineLevel="2" x14ac:dyDescent="0.2">
      <c r="A372" s="103" t="s">
        <v>581</v>
      </c>
      <c r="B372" s="10" t="s">
        <v>8</v>
      </c>
      <c r="C372" s="10" t="s">
        <v>23</v>
      </c>
      <c r="D372" s="10" t="s">
        <v>476</v>
      </c>
      <c r="E372" s="10" t="s">
        <v>477</v>
      </c>
      <c r="F372" s="10" t="s">
        <v>478</v>
      </c>
      <c r="G372" s="67">
        <v>6</v>
      </c>
      <c r="H372" s="10" t="s">
        <v>47</v>
      </c>
      <c r="I372" s="57">
        <v>1</v>
      </c>
      <c r="J372" s="57">
        <v>13.5</v>
      </c>
      <c r="K372" s="57">
        <v>0</v>
      </c>
      <c r="L372" s="58">
        <v>4.5</v>
      </c>
      <c r="M372" s="27">
        <v>0</v>
      </c>
      <c r="N372" s="90">
        <f t="shared" si="103"/>
        <v>7.5</v>
      </c>
      <c r="O372" s="91">
        <f t="shared" si="104"/>
        <v>2.5</v>
      </c>
      <c r="P372" s="23">
        <v>100</v>
      </c>
      <c r="Q372" s="11">
        <v>1.5</v>
      </c>
      <c r="R372" s="11">
        <v>0</v>
      </c>
      <c r="S372" s="12">
        <v>6</v>
      </c>
      <c r="T372" s="27">
        <v>0</v>
      </c>
      <c r="U372" s="23">
        <v>0</v>
      </c>
      <c r="V372" s="11">
        <v>0</v>
      </c>
      <c r="W372" s="11">
        <v>0</v>
      </c>
      <c r="X372" s="12">
        <v>0</v>
      </c>
      <c r="Y372" s="30">
        <v>0</v>
      </c>
      <c r="Z372" s="63">
        <f t="shared" si="105"/>
        <v>47.25</v>
      </c>
      <c r="AA372" s="34">
        <f t="shared" si="106"/>
        <v>47.25</v>
      </c>
      <c r="AB372" s="12">
        <f t="shared" si="107"/>
        <v>0</v>
      </c>
      <c r="AC372" s="75">
        <f t="shared" si="108"/>
        <v>47.25</v>
      </c>
    </row>
    <row r="373" spans="1:33" outlineLevel="2" x14ac:dyDescent="0.2">
      <c r="A373" s="103" t="s">
        <v>581</v>
      </c>
      <c r="B373" s="10" t="s">
        <v>14</v>
      </c>
      <c r="C373" s="10" t="s">
        <v>19</v>
      </c>
      <c r="D373" s="10" t="s">
        <v>479</v>
      </c>
      <c r="E373" s="10" t="s">
        <v>480</v>
      </c>
      <c r="F373" s="10" t="s">
        <v>481</v>
      </c>
      <c r="G373" s="67">
        <v>6</v>
      </c>
      <c r="H373" s="10" t="s">
        <v>18</v>
      </c>
      <c r="I373" s="57">
        <v>1</v>
      </c>
      <c r="J373" s="57">
        <v>13.5</v>
      </c>
      <c r="K373" s="57">
        <v>0</v>
      </c>
      <c r="L373" s="58">
        <v>4.5</v>
      </c>
      <c r="M373" s="27">
        <v>0</v>
      </c>
      <c r="N373" s="90">
        <f t="shared" si="103"/>
        <v>7.5</v>
      </c>
      <c r="O373" s="91">
        <f t="shared" si="104"/>
        <v>2.5</v>
      </c>
      <c r="P373" s="23">
        <v>40</v>
      </c>
      <c r="Q373" s="11">
        <v>1</v>
      </c>
      <c r="R373" s="11">
        <v>0</v>
      </c>
      <c r="S373" s="12">
        <v>2</v>
      </c>
      <c r="T373" s="27">
        <v>0</v>
      </c>
      <c r="U373" s="23">
        <v>100</v>
      </c>
      <c r="V373" s="11">
        <v>2</v>
      </c>
      <c r="W373" s="11">
        <v>0</v>
      </c>
      <c r="X373" s="12">
        <v>5</v>
      </c>
      <c r="Y373" s="30">
        <v>0</v>
      </c>
      <c r="Z373" s="63">
        <f t="shared" si="105"/>
        <v>72</v>
      </c>
      <c r="AA373" s="34">
        <f t="shared" si="106"/>
        <v>22.5</v>
      </c>
      <c r="AB373" s="12">
        <f t="shared" si="107"/>
        <v>49.5</v>
      </c>
      <c r="AC373" s="75">
        <f t="shared" si="108"/>
        <v>72</v>
      </c>
    </row>
    <row r="374" spans="1:33" outlineLevel="2" x14ac:dyDescent="0.2">
      <c r="A374" s="103" t="s">
        <v>581</v>
      </c>
      <c r="B374" s="10" t="s">
        <v>14</v>
      </c>
      <c r="C374" s="10" t="s">
        <v>13</v>
      </c>
      <c r="D374" s="10" t="s">
        <v>28</v>
      </c>
      <c r="E374" s="10" t="s">
        <v>10</v>
      </c>
      <c r="F374" s="10" t="s">
        <v>11</v>
      </c>
      <c r="G374" s="67">
        <v>24</v>
      </c>
      <c r="H374" s="10" t="s">
        <v>12</v>
      </c>
      <c r="I374" s="57">
        <v>1</v>
      </c>
      <c r="J374" s="57">
        <f>$AE$2</f>
        <v>0.5</v>
      </c>
      <c r="K374" s="57">
        <v>0</v>
      </c>
      <c r="L374" s="58">
        <v>0</v>
      </c>
      <c r="M374" s="27">
        <v>0</v>
      </c>
      <c r="N374" s="90">
        <f t="shared" si="103"/>
        <v>6.9444444444444448E-2</v>
      </c>
      <c r="O374" s="91">
        <f t="shared" si="104"/>
        <v>0</v>
      </c>
      <c r="P374" s="23">
        <v>0</v>
      </c>
      <c r="Q374" s="11">
        <f>P374</f>
        <v>0</v>
      </c>
      <c r="R374" s="11">
        <v>0</v>
      </c>
      <c r="S374" s="12">
        <v>0</v>
      </c>
      <c r="T374" s="27">
        <v>0</v>
      </c>
      <c r="U374" s="23">
        <v>2</v>
      </c>
      <c r="V374" s="11">
        <f>U374</f>
        <v>2</v>
      </c>
      <c r="W374" s="11">
        <v>0</v>
      </c>
      <c r="X374" s="12">
        <v>0</v>
      </c>
      <c r="Y374" s="30">
        <v>0</v>
      </c>
      <c r="Z374" s="63">
        <f t="shared" si="105"/>
        <v>1</v>
      </c>
      <c r="AA374" s="34">
        <f t="shared" si="106"/>
        <v>0</v>
      </c>
      <c r="AB374" s="12">
        <f t="shared" si="107"/>
        <v>1</v>
      </c>
      <c r="AC374" s="75">
        <f t="shared" si="108"/>
        <v>1</v>
      </c>
    </row>
    <row r="375" spans="1:33" outlineLevel="2" x14ac:dyDescent="0.2">
      <c r="A375" s="103" t="s">
        <v>581</v>
      </c>
      <c r="B375" s="10" t="s">
        <v>80</v>
      </c>
      <c r="C375" s="10" t="s">
        <v>13</v>
      </c>
      <c r="D375" s="10" t="s">
        <v>217</v>
      </c>
      <c r="E375" s="10" t="s">
        <v>10</v>
      </c>
      <c r="F375" s="10" t="s">
        <v>11</v>
      </c>
      <c r="G375" s="67">
        <v>24</v>
      </c>
      <c r="H375" s="10" t="s">
        <v>12</v>
      </c>
      <c r="I375" s="57">
        <v>1</v>
      </c>
      <c r="J375" s="57">
        <f>$AE$2</f>
        <v>0.5</v>
      </c>
      <c r="K375" s="57">
        <v>0</v>
      </c>
      <c r="L375" s="58">
        <v>0</v>
      </c>
      <c r="M375" s="27">
        <v>0</v>
      </c>
      <c r="N375" s="90">
        <f t="shared" si="103"/>
        <v>6.9444444444444448E-2</v>
      </c>
      <c r="O375" s="91">
        <f t="shared" si="104"/>
        <v>0</v>
      </c>
      <c r="P375" s="23">
        <v>0</v>
      </c>
      <c r="Q375" s="11">
        <f>P375</f>
        <v>0</v>
      </c>
      <c r="R375" s="11">
        <v>0</v>
      </c>
      <c r="S375" s="12">
        <v>0</v>
      </c>
      <c r="T375" s="27">
        <v>0</v>
      </c>
      <c r="U375" s="23">
        <v>1</v>
      </c>
      <c r="V375" s="11">
        <f>U375</f>
        <v>1</v>
      </c>
      <c r="W375" s="11">
        <v>0</v>
      </c>
      <c r="X375" s="12">
        <v>0</v>
      </c>
      <c r="Y375" s="30">
        <v>0</v>
      </c>
      <c r="Z375" s="63">
        <f t="shared" si="105"/>
        <v>0.5</v>
      </c>
      <c r="AA375" s="34">
        <f t="shared" si="106"/>
        <v>0</v>
      </c>
      <c r="AB375" s="12">
        <f t="shared" si="107"/>
        <v>0.5</v>
      </c>
      <c r="AC375" s="75">
        <f t="shared" si="108"/>
        <v>0.5</v>
      </c>
    </row>
    <row r="376" spans="1:33" outlineLevel="2" x14ac:dyDescent="0.2">
      <c r="A376" s="103" t="s">
        <v>581</v>
      </c>
      <c r="B376" s="10" t="s">
        <v>29</v>
      </c>
      <c r="C376" s="10" t="s">
        <v>13</v>
      </c>
      <c r="D376" s="10" t="s">
        <v>30</v>
      </c>
      <c r="E376" s="10" t="s">
        <v>31</v>
      </c>
      <c r="F376" s="10" t="s">
        <v>32</v>
      </c>
      <c r="G376" s="67">
        <v>6</v>
      </c>
      <c r="H376" s="10" t="s">
        <v>33</v>
      </c>
      <c r="I376" s="57">
        <v>6.8000000000000005E-2</v>
      </c>
      <c r="J376" s="57">
        <f>34*I376</f>
        <v>2.3120000000000003</v>
      </c>
      <c r="K376" s="57">
        <v>0</v>
      </c>
      <c r="L376" s="58">
        <v>0</v>
      </c>
      <c r="M376" s="27">
        <v>0</v>
      </c>
      <c r="N376" s="90">
        <f t="shared" si="103"/>
        <v>1.2844444444444447</v>
      </c>
      <c r="O376" s="91">
        <f t="shared" si="104"/>
        <v>0</v>
      </c>
      <c r="P376" s="23">
        <v>0</v>
      </c>
      <c r="Q376" s="11">
        <v>0</v>
      </c>
      <c r="R376" s="11">
        <v>0</v>
      </c>
      <c r="S376" s="12">
        <v>0</v>
      </c>
      <c r="T376" s="27">
        <v>0</v>
      </c>
      <c r="U376" s="23">
        <v>30</v>
      </c>
      <c r="V376" s="11">
        <v>1</v>
      </c>
      <c r="W376" s="11">
        <v>0</v>
      </c>
      <c r="X376" s="12">
        <v>0</v>
      </c>
      <c r="Y376" s="30">
        <v>0</v>
      </c>
      <c r="Z376" s="63">
        <f t="shared" si="105"/>
        <v>2.3120000000000003</v>
      </c>
      <c r="AA376" s="34">
        <f t="shared" si="106"/>
        <v>0</v>
      </c>
      <c r="AB376" s="12">
        <f t="shared" si="107"/>
        <v>2.3120000000000003</v>
      </c>
      <c r="AC376" s="75">
        <f t="shared" si="108"/>
        <v>2.3120000000000003</v>
      </c>
    </row>
    <row r="377" spans="1:33" outlineLevel="2" x14ac:dyDescent="0.2">
      <c r="A377" s="103" t="s">
        <v>581</v>
      </c>
      <c r="B377" s="10" t="s">
        <v>29</v>
      </c>
      <c r="C377" s="10" t="s">
        <v>13</v>
      </c>
      <c r="D377" s="10" t="s">
        <v>30</v>
      </c>
      <c r="E377" s="10" t="s">
        <v>31</v>
      </c>
      <c r="F377" s="10" t="s">
        <v>32</v>
      </c>
      <c r="G377" s="67">
        <v>6</v>
      </c>
      <c r="H377" s="10" t="s">
        <v>33</v>
      </c>
      <c r="I377" s="57">
        <v>6.25E-2</v>
      </c>
      <c r="J377" s="57">
        <v>0</v>
      </c>
      <c r="K377" s="57"/>
      <c r="L377" s="58">
        <v>1</v>
      </c>
      <c r="M377" s="27"/>
      <c r="N377" s="90">
        <f t="shared" si="103"/>
        <v>0</v>
      </c>
      <c r="O377" s="91">
        <f t="shared" si="104"/>
        <v>0.55555555555555558</v>
      </c>
      <c r="P377" s="23">
        <v>0</v>
      </c>
      <c r="Q377" s="11">
        <v>0</v>
      </c>
      <c r="R377" s="11">
        <v>0</v>
      </c>
      <c r="S377" s="12">
        <v>0</v>
      </c>
      <c r="T377" s="27"/>
      <c r="U377" s="23">
        <v>30</v>
      </c>
      <c r="V377" s="11">
        <v>0</v>
      </c>
      <c r="W377" s="11"/>
      <c r="X377" s="12">
        <v>1</v>
      </c>
      <c r="Y377" s="30">
        <v>0</v>
      </c>
      <c r="Z377" s="63">
        <f t="shared" si="105"/>
        <v>1</v>
      </c>
      <c r="AA377" s="34">
        <f t="shared" si="106"/>
        <v>0</v>
      </c>
      <c r="AB377" s="12">
        <f t="shared" si="107"/>
        <v>1</v>
      </c>
      <c r="AC377" s="75">
        <f t="shared" si="108"/>
        <v>1</v>
      </c>
    </row>
    <row r="378" spans="1:33" outlineLevel="2" x14ac:dyDescent="0.2">
      <c r="A378" s="103" t="s">
        <v>581</v>
      </c>
      <c r="B378" s="10" t="s">
        <v>39</v>
      </c>
      <c r="C378" s="10" t="s">
        <v>23</v>
      </c>
      <c r="D378" s="10" t="s">
        <v>482</v>
      </c>
      <c r="E378" s="10" t="s">
        <v>477</v>
      </c>
      <c r="F378" s="10" t="s">
        <v>478</v>
      </c>
      <c r="G378" s="67">
        <v>6</v>
      </c>
      <c r="H378" s="10" t="s">
        <v>47</v>
      </c>
      <c r="I378" s="57">
        <v>1</v>
      </c>
      <c r="J378" s="57">
        <v>13.5</v>
      </c>
      <c r="K378" s="57">
        <v>0</v>
      </c>
      <c r="L378" s="58">
        <v>4.5</v>
      </c>
      <c r="M378" s="27">
        <v>0</v>
      </c>
      <c r="N378" s="90">
        <f t="shared" si="103"/>
        <v>7.5</v>
      </c>
      <c r="O378" s="91">
        <f t="shared" si="104"/>
        <v>2.5</v>
      </c>
      <c r="P378" s="23">
        <v>40</v>
      </c>
      <c r="Q378" s="11">
        <v>1</v>
      </c>
      <c r="R378" s="11">
        <v>0</v>
      </c>
      <c r="S378" s="12">
        <v>2</v>
      </c>
      <c r="T378" s="27">
        <v>0</v>
      </c>
      <c r="U378" s="23">
        <v>0</v>
      </c>
      <c r="V378" s="11">
        <v>0</v>
      </c>
      <c r="W378" s="11">
        <v>0</v>
      </c>
      <c r="X378" s="12">
        <v>0</v>
      </c>
      <c r="Y378" s="30">
        <v>0</v>
      </c>
      <c r="Z378" s="63">
        <f t="shared" si="105"/>
        <v>22.5</v>
      </c>
      <c r="AA378" s="34">
        <f t="shared" si="106"/>
        <v>22.5</v>
      </c>
      <c r="AB378" s="12">
        <f t="shared" si="107"/>
        <v>0</v>
      </c>
      <c r="AC378" s="75">
        <f t="shared" si="108"/>
        <v>22.5</v>
      </c>
    </row>
    <row r="379" spans="1:33" outlineLevel="2" x14ac:dyDescent="0.2">
      <c r="A379" s="103" t="s">
        <v>581</v>
      </c>
      <c r="B379" s="10" t="s">
        <v>39</v>
      </c>
      <c r="C379" s="10" t="s">
        <v>48</v>
      </c>
      <c r="D379" s="10" t="s">
        <v>483</v>
      </c>
      <c r="E379" s="10" t="s">
        <v>468</v>
      </c>
      <c r="F379" s="10" t="s">
        <v>469</v>
      </c>
      <c r="G379" s="67">
        <v>7.5</v>
      </c>
      <c r="H379" s="10" t="s">
        <v>47</v>
      </c>
      <c r="I379" s="57">
        <v>1</v>
      </c>
      <c r="J379" s="57">
        <v>22.5</v>
      </c>
      <c r="K379" s="57">
        <v>0</v>
      </c>
      <c r="L379" s="58">
        <v>0</v>
      </c>
      <c r="M379" s="27">
        <v>0</v>
      </c>
      <c r="N379" s="90">
        <f t="shared" si="103"/>
        <v>10</v>
      </c>
      <c r="O379" s="91">
        <f t="shared" si="104"/>
        <v>0</v>
      </c>
      <c r="P379" s="23">
        <v>60</v>
      </c>
      <c r="Q379" s="11">
        <v>1</v>
      </c>
      <c r="R379" s="11">
        <v>0</v>
      </c>
      <c r="S379" s="12">
        <v>3</v>
      </c>
      <c r="T379" s="27">
        <v>0</v>
      </c>
      <c r="U379" s="23">
        <v>10</v>
      </c>
      <c r="V379" s="11">
        <v>1</v>
      </c>
      <c r="W379" s="11">
        <v>0</v>
      </c>
      <c r="X379" s="12">
        <v>1</v>
      </c>
      <c r="Y379" s="30">
        <v>0</v>
      </c>
      <c r="Z379" s="63">
        <f t="shared" si="105"/>
        <v>45</v>
      </c>
      <c r="AA379" s="34">
        <f t="shared" si="106"/>
        <v>22.5</v>
      </c>
      <c r="AB379" s="12">
        <f t="shared" si="107"/>
        <v>22.5</v>
      </c>
      <c r="AC379" s="75">
        <f t="shared" si="108"/>
        <v>45</v>
      </c>
      <c r="AE379" s="138"/>
      <c r="AF379" s="147"/>
      <c r="AG379" s="87"/>
    </row>
    <row r="380" spans="1:33" outlineLevel="2" x14ac:dyDescent="0.2">
      <c r="A380" s="103" t="s">
        <v>581</v>
      </c>
      <c r="B380" s="10" t="s">
        <v>39</v>
      </c>
      <c r="C380" s="10" t="s">
        <v>48</v>
      </c>
      <c r="D380" s="10" t="s">
        <v>483</v>
      </c>
      <c r="E380" s="10" t="s">
        <v>468</v>
      </c>
      <c r="F380" s="10" t="s">
        <v>579</v>
      </c>
      <c r="G380" s="67">
        <v>7.5</v>
      </c>
      <c r="H380" s="10" t="s">
        <v>47</v>
      </c>
      <c r="I380" s="57">
        <v>1</v>
      </c>
      <c r="J380" s="57">
        <v>0</v>
      </c>
      <c r="K380" s="57">
        <v>0</v>
      </c>
      <c r="L380" s="58">
        <v>2.25</v>
      </c>
      <c r="M380" s="27">
        <v>0</v>
      </c>
      <c r="N380" s="90">
        <f t="shared" si="103"/>
        <v>0</v>
      </c>
      <c r="O380" s="91">
        <f t="shared" si="104"/>
        <v>1</v>
      </c>
      <c r="P380" s="23">
        <v>10</v>
      </c>
      <c r="Q380" s="11">
        <v>0</v>
      </c>
      <c r="R380" s="11">
        <v>0</v>
      </c>
      <c r="S380" s="12">
        <v>1</v>
      </c>
      <c r="T380" s="27">
        <v>0</v>
      </c>
      <c r="U380" s="23">
        <v>0</v>
      </c>
      <c r="V380" s="11">
        <v>0</v>
      </c>
      <c r="W380" s="11">
        <v>0</v>
      </c>
      <c r="X380" s="12">
        <v>0</v>
      </c>
      <c r="Y380" s="30">
        <v>0</v>
      </c>
      <c r="Z380" s="63">
        <f t="shared" si="105"/>
        <v>2.25</v>
      </c>
      <c r="AA380" s="34">
        <f t="shared" si="106"/>
        <v>2.25</v>
      </c>
      <c r="AB380" s="12">
        <f t="shared" si="107"/>
        <v>0</v>
      </c>
      <c r="AC380" s="75">
        <f t="shared" si="108"/>
        <v>2.25</v>
      </c>
    </row>
    <row r="381" spans="1:33" outlineLevel="2" x14ac:dyDescent="0.2">
      <c r="A381" s="103" t="s">
        <v>581</v>
      </c>
      <c r="B381" s="10" t="s">
        <v>39</v>
      </c>
      <c r="C381" s="10" t="s">
        <v>19</v>
      </c>
      <c r="D381" s="10" t="s">
        <v>484</v>
      </c>
      <c r="E381" s="10" t="s">
        <v>485</v>
      </c>
      <c r="F381" s="10" t="s">
        <v>486</v>
      </c>
      <c r="G381" s="67">
        <v>7.5</v>
      </c>
      <c r="H381" s="10" t="s">
        <v>47</v>
      </c>
      <c r="I381" s="57">
        <v>1</v>
      </c>
      <c r="J381" s="57">
        <v>18</v>
      </c>
      <c r="K381" s="57">
        <v>0</v>
      </c>
      <c r="L381" s="58">
        <v>4.5</v>
      </c>
      <c r="M381" s="27">
        <v>0</v>
      </c>
      <c r="N381" s="90">
        <f t="shared" si="103"/>
        <v>8</v>
      </c>
      <c r="O381" s="91">
        <f t="shared" si="104"/>
        <v>2</v>
      </c>
      <c r="P381" s="23">
        <v>20</v>
      </c>
      <c r="Q381" s="11">
        <v>1</v>
      </c>
      <c r="R381" s="11">
        <v>0</v>
      </c>
      <c r="S381" s="12">
        <v>1</v>
      </c>
      <c r="T381" s="27">
        <v>0</v>
      </c>
      <c r="U381" s="23">
        <v>40</v>
      </c>
      <c r="V381" s="11">
        <v>1</v>
      </c>
      <c r="W381" s="11">
        <v>0</v>
      </c>
      <c r="X381" s="12">
        <v>2</v>
      </c>
      <c r="Y381" s="30">
        <v>0</v>
      </c>
      <c r="Z381" s="63">
        <f t="shared" si="105"/>
        <v>49.5</v>
      </c>
      <c r="AA381" s="34">
        <f t="shared" si="106"/>
        <v>22.5</v>
      </c>
      <c r="AB381" s="12">
        <f t="shared" si="107"/>
        <v>27</v>
      </c>
      <c r="AC381" s="75">
        <f t="shared" si="108"/>
        <v>49.5</v>
      </c>
    </row>
    <row r="382" spans="1:33" outlineLevel="2" x14ac:dyDescent="0.2">
      <c r="A382" s="103" t="s">
        <v>581</v>
      </c>
      <c r="B382" s="10" t="s">
        <v>39</v>
      </c>
      <c r="C382" s="10" t="s">
        <v>19</v>
      </c>
      <c r="D382" s="10" t="s">
        <v>487</v>
      </c>
      <c r="E382" s="10" t="s">
        <v>488</v>
      </c>
      <c r="F382" s="10" t="s">
        <v>489</v>
      </c>
      <c r="G382" s="67">
        <v>7.5</v>
      </c>
      <c r="H382" s="10" t="s">
        <v>47</v>
      </c>
      <c r="I382" s="57">
        <v>1</v>
      </c>
      <c r="J382" s="57">
        <v>18</v>
      </c>
      <c r="K382" s="57">
        <v>0</v>
      </c>
      <c r="L382" s="58">
        <v>4.5</v>
      </c>
      <c r="M382" s="27">
        <v>0</v>
      </c>
      <c r="N382" s="90">
        <f t="shared" si="103"/>
        <v>8</v>
      </c>
      <c r="O382" s="91">
        <f t="shared" si="104"/>
        <v>2</v>
      </c>
      <c r="P382" s="23">
        <v>20</v>
      </c>
      <c r="Q382" s="11">
        <v>1</v>
      </c>
      <c r="R382" s="11">
        <v>0</v>
      </c>
      <c r="S382" s="12">
        <v>1</v>
      </c>
      <c r="T382" s="27">
        <v>0</v>
      </c>
      <c r="U382" s="23">
        <v>40</v>
      </c>
      <c r="V382" s="11">
        <v>1</v>
      </c>
      <c r="W382" s="11">
        <v>0</v>
      </c>
      <c r="X382" s="12">
        <v>2</v>
      </c>
      <c r="Y382" s="30">
        <v>0</v>
      </c>
      <c r="Z382" s="63">
        <f t="shared" si="105"/>
        <v>49.5</v>
      </c>
      <c r="AA382" s="34">
        <f t="shared" si="106"/>
        <v>22.5</v>
      </c>
      <c r="AB382" s="12">
        <f t="shared" si="107"/>
        <v>27</v>
      </c>
      <c r="AC382" s="75">
        <f t="shared" si="108"/>
        <v>49.5</v>
      </c>
    </row>
    <row r="383" spans="1:33" outlineLevel="2" x14ac:dyDescent="0.2">
      <c r="A383" s="105" t="s">
        <v>581</v>
      </c>
      <c r="B383" s="14" t="s">
        <v>75</v>
      </c>
      <c r="C383" s="14" t="s">
        <v>48</v>
      </c>
      <c r="D383" s="14" t="s">
        <v>490</v>
      </c>
      <c r="E383" s="14" t="s">
        <v>56</v>
      </c>
      <c r="F383" s="14" t="s">
        <v>491</v>
      </c>
      <c r="G383" s="119">
        <v>5</v>
      </c>
      <c r="H383" s="14" t="s">
        <v>160</v>
      </c>
      <c r="I383" s="59">
        <v>1</v>
      </c>
      <c r="J383" s="59">
        <v>6.75</v>
      </c>
      <c r="K383" s="59">
        <v>0</v>
      </c>
      <c r="L383" s="60">
        <v>6.75</v>
      </c>
      <c r="M383" s="28">
        <v>0</v>
      </c>
      <c r="N383" s="90">
        <f t="shared" si="103"/>
        <v>4.5</v>
      </c>
      <c r="O383" s="91">
        <f t="shared" si="104"/>
        <v>4.5</v>
      </c>
      <c r="P383" s="24">
        <v>25</v>
      </c>
      <c r="Q383" s="15">
        <v>1</v>
      </c>
      <c r="R383" s="15">
        <v>0</v>
      </c>
      <c r="S383" s="16">
        <v>2</v>
      </c>
      <c r="T383" s="28">
        <v>0</v>
      </c>
      <c r="U383" s="24">
        <v>0</v>
      </c>
      <c r="V383" s="15">
        <v>0</v>
      </c>
      <c r="W383" s="15">
        <v>0</v>
      </c>
      <c r="X383" s="16">
        <v>0</v>
      </c>
      <c r="Y383" s="31">
        <v>0</v>
      </c>
      <c r="Z383" s="64">
        <f t="shared" si="105"/>
        <v>20.25</v>
      </c>
      <c r="AA383" s="35">
        <f t="shared" si="106"/>
        <v>20.25</v>
      </c>
      <c r="AB383" s="16">
        <f t="shared" si="107"/>
        <v>0</v>
      </c>
      <c r="AC383" s="76">
        <f t="shared" si="108"/>
        <v>20.25</v>
      </c>
    </row>
    <row r="384" spans="1:33" outlineLevel="1" x14ac:dyDescent="0.2">
      <c r="A384" s="106" t="s">
        <v>604</v>
      </c>
      <c r="B384" s="48"/>
      <c r="C384" s="48"/>
      <c r="D384" s="48"/>
      <c r="E384" s="48"/>
      <c r="F384" s="48"/>
      <c r="G384" s="84"/>
      <c r="H384" s="48"/>
      <c r="I384" s="65"/>
      <c r="J384" s="65"/>
      <c r="K384" s="65"/>
      <c r="L384" s="65"/>
      <c r="M384" s="50"/>
      <c r="N384" s="65"/>
      <c r="O384" s="65"/>
      <c r="P384" s="50"/>
      <c r="Q384" s="49"/>
      <c r="R384" s="49"/>
      <c r="S384" s="49"/>
      <c r="T384" s="50"/>
      <c r="U384" s="50"/>
      <c r="V384" s="49"/>
      <c r="W384" s="49"/>
      <c r="X384" s="49"/>
      <c r="Y384" s="48"/>
      <c r="Z384" s="66"/>
      <c r="AA384" s="49"/>
      <c r="AB384" s="49"/>
      <c r="AC384" s="77">
        <f>SUBTOTAL(9,AC357:AC383)</f>
        <v>727.06200000000001</v>
      </c>
    </row>
    <row r="385" spans="1:30" x14ac:dyDescent="0.2">
      <c r="A385" s="106" t="s">
        <v>511</v>
      </c>
      <c r="B385" s="48"/>
      <c r="C385" s="48"/>
      <c r="D385" s="48"/>
      <c r="E385" s="48"/>
      <c r="F385" s="48"/>
      <c r="G385" s="84"/>
      <c r="H385" s="48"/>
      <c r="I385" s="65"/>
      <c r="J385" s="65"/>
      <c r="K385" s="65"/>
      <c r="L385" s="65"/>
      <c r="M385" s="50"/>
      <c r="N385" s="65"/>
      <c r="O385" s="65"/>
      <c r="P385" s="50"/>
      <c r="Q385" s="49"/>
      <c r="R385" s="49"/>
      <c r="S385" s="49"/>
      <c r="T385" s="50"/>
      <c r="U385" s="50"/>
      <c r="V385" s="49"/>
      <c r="W385" s="49"/>
      <c r="X385" s="49"/>
      <c r="Y385" s="48"/>
      <c r="Z385" s="66"/>
      <c r="AA385" s="49"/>
      <c r="AB385" s="49"/>
      <c r="AC385" s="77">
        <f>SUBTOTAL(9,AC2:AC383)</f>
        <v>7324.3400000000011</v>
      </c>
    </row>
    <row r="386" spans="1:30" x14ac:dyDescent="0.2">
      <c r="X386" s="2"/>
      <c r="AA386" s="8"/>
      <c r="AB386" s="8"/>
      <c r="AC386" s="78"/>
    </row>
    <row r="387" spans="1:30" x14ac:dyDescent="0.2">
      <c r="E387" s="4" t="s">
        <v>14</v>
      </c>
      <c r="F387" s="4" t="s">
        <v>531</v>
      </c>
    </row>
    <row r="388" spans="1:30" x14ac:dyDescent="0.2">
      <c r="E388" s="4" t="s">
        <v>80</v>
      </c>
      <c r="F388" s="4" t="s">
        <v>532</v>
      </c>
    </row>
    <row r="389" spans="1:30" x14ac:dyDescent="0.2">
      <c r="E389" s="4" t="s">
        <v>39</v>
      </c>
      <c r="F389" s="4" t="s">
        <v>533</v>
      </c>
    </row>
    <row r="390" spans="1:30" x14ac:dyDescent="0.2">
      <c r="E390" s="4" t="s">
        <v>85</v>
      </c>
      <c r="F390" s="4" t="s">
        <v>534</v>
      </c>
    </row>
    <row r="391" spans="1:30" x14ac:dyDescent="0.2">
      <c r="E391" s="4" t="s">
        <v>8</v>
      </c>
      <c r="F391" s="4" t="s">
        <v>535</v>
      </c>
    </row>
    <row r="392" spans="1:30" x14ac:dyDescent="0.2">
      <c r="E392" s="4" t="s">
        <v>75</v>
      </c>
      <c r="F392" s="4" t="s">
        <v>536</v>
      </c>
    </row>
    <row r="393" spans="1:30" x14ac:dyDescent="0.2">
      <c r="E393" s="4" t="s">
        <v>179</v>
      </c>
      <c r="F393" s="4" t="s">
        <v>537</v>
      </c>
    </row>
    <row r="394" spans="1:30" x14ac:dyDescent="0.2">
      <c r="E394" s="4" t="s">
        <v>123</v>
      </c>
      <c r="F394" s="4" t="s">
        <v>530</v>
      </c>
    </row>
    <row r="397" spans="1:30" ht="81.75" customHeight="1" x14ac:dyDescent="0.2">
      <c r="A397" s="44" t="s">
        <v>514</v>
      </c>
      <c r="B397" s="45" t="s">
        <v>0</v>
      </c>
      <c r="C397" s="45" t="s">
        <v>515</v>
      </c>
      <c r="D397" s="45" t="s">
        <v>516</v>
      </c>
      <c r="E397" s="45" t="s">
        <v>517</v>
      </c>
      <c r="F397" s="45" t="s">
        <v>617</v>
      </c>
      <c r="G397" s="82" t="s">
        <v>558</v>
      </c>
      <c r="H397" s="45" t="s">
        <v>1</v>
      </c>
      <c r="I397" s="53" t="s">
        <v>568</v>
      </c>
      <c r="J397" s="53" t="s">
        <v>527</v>
      </c>
      <c r="K397" s="53" t="s">
        <v>2</v>
      </c>
      <c r="L397" s="54" t="s">
        <v>528</v>
      </c>
      <c r="M397" s="25" t="s">
        <v>3</v>
      </c>
      <c r="N397" s="88" t="s">
        <v>570</v>
      </c>
      <c r="O397" s="88" t="s">
        <v>571</v>
      </c>
      <c r="P397" s="37" t="s">
        <v>519</v>
      </c>
      <c r="Q397" s="38" t="s">
        <v>518</v>
      </c>
      <c r="R397" s="38" t="s">
        <v>4</v>
      </c>
      <c r="S397" s="39" t="s">
        <v>520</v>
      </c>
      <c r="T397" s="25" t="s">
        <v>5</v>
      </c>
      <c r="U397" s="40" t="s">
        <v>521</v>
      </c>
      <c r="V397" s="41" t="s">
        <v>523</v>
      </c>
      <c r="W397" s="41" t="s">
        <v>4</v>
      </c>
      <c r="X397" s="42" t="s">
        <v>522</v>
      </c>
      <c r="Y397" s="20" t="s">
        <v>6</v>
      </c>
      <c r="Z397" s="32" t="s">
        <v>561</v>
      </c>
      <c r="AA397" s="43" t="s">
        <v>524</v>
      </c>
      <c r="AB397" s="36" t="s">
        <v>525</v>
      </c>
      <c r="AC397" s="73" t="s">
        <v>526</v>
      </c>
    </row>
    <row r="398" spans="1:30" outlineLevel="2" x14ac:dyDescent="0.2">
      <c r="A398" s="103" t="s">
        <v>7</v>
      </c>
      <c r="B398" s="10" t="s">
        <v>587</v>
      </c>
      <c r="C398" s="10" t="s">
        <v>13</v>
      </c>
      <c r="D398" s="98" t="s">
        <v>607</v>
      </c>
      <c r="E398" s="10" t="s">
        <v>10</v>
      </c>
      <c r="F398" s="10" t="s">
        <v>11</v>
      </c>
      <c r="G398" s="67">
        <v>24</v>
      </c>
      <c r="H398" s="10" t="s">
        <v>12</v>
      </c>
      <c r="I398" s="57">
        <v>1</v>
      </c>
      <c r="J398" s="57">
        <v>2.5</v>
      </c>
      <c r="K398" s="57">
        <v>0</v>
      </c>
      <c r="L398" s="58">
        <v>0</v>
      </c>
      <c r="M398" s="27">
        <v>0</v>
      </c>
      <c r="N398" s="90">
        <f>J398*10/3/G398</f>
        <v>0.34722222222222227</v>
      </c>
      <c r="O398" s="91">
        <f>L398*10/3/G398</f>
        <v>0</v>
      </c>
      <c r="P398" s="23">
        <v>2</v>
      </c>
      <c r="Q398" s="11">
        <f>P398</f>
        <v>2</v>
      </c>
      <c r="R398" s="11">
        <v>0</v>
      </c>
      <c r="S398" s="12">
        <v>0</v>
      </c>
      <c r="T398" s="27">
        <v>0</v>
      </c>
      <c r="U398" s="23">
        <v>19</v>
      </c>
      <c r="V398" s="11">
        <f>U398</f>
        <v>19</v>
      </c>
      <c r="W398" s="11">
        <v>0</v>
      </c>
      <c r="X398" s="12">
        <v>0</v>
      </c>
      <c r="Y398" s="30">
        <v>0</v>
      </c>
      <c r="Z398" s="63">
        <f>J398*(Q398+V398)+L398*(S398+X398)</f>
        <v>52.5</v>
      </c>
      <c r="AA398" s="34">
        <f>J398*Q398+L398*S398</f>
        <v>5</v>
      </c>
      <c r="AB398" s="12">
        <f>J398*V398+L398*X398</f>
        <v>47.5</v>
      </c>
      <c r="AC398" s="75">
        <f>Z398</f>
        <v>52.5</v>
      </c>
      <c r="AD398" s="151"/>
    </row>
    <row r="399" spans="1:30" outlineLevel="2" x14ac:dyDescent="0.2">
      <c r="A399" s="103" t="s">
        <v>7</v>
      </c>
      <c r="B399" s="10" t="s">
        <v>14</v>
      </c>
      <c r="C399" s="10" t="s">
        <v>13</v>
      </c>
      <c r="D399" s="10" t="s">
        <v>34</v>
      </c>
      <c r="E399" s="10" t="s">
        <v>35</v>
      </c>
      <c r="F399" s="10" t="s">
        <v>36</v>
      </c>
      <c r="G399" s="67">
        <v>12</v>
      </c>
      <c r="H399" s="10" t="s">
        <v>37</v>
      </c>
      <c r="I399" s="57">
        <v>1</v>
      </c>
      <c r="J399" s="57">
        <v>0.96</v>
      </c>
      <c r="K399" s="57">
        <v>0</v>
      </c>
      <c r="L399" s="58">
        <v>0</v>
      </c>
      <c r="M399" s="27">
        <v>0</v>
      </c>
      <c r="N399" s="90">
        <f>J399*10/3/G399</f>
        <v>0.26666666666666666</v>
      </c>
      <c r="O399" s="91">
        <f>L399*10/3/G399</f>
        <v>0</v>
      </c>
      <c r="P399" s="23">
        <v>0</v>
      </c>
      <c r="Q399" s="11">
        <f>P399</f>
        <v>0</v>
      </c>
      <c r="R399" s="11">
        <v>0</v>
      </c>
      <c r="S399" s="12">
        <v>0</v>
      </c>
      <c r="T399" s="27">
        <v>0</v>
      </c>
      <c r="U399" s="23">
        <v>4</v>
      </c>
      <c r="V399" s="11">
        <f>U399</f>
        <v>4</v>
      </c>
      <c r="W399" s="11">
        <v>0</v>
      </c>
      <c r="X399" s="12">
        <v>0</v>
      </c>
      <c r="Y399" s="30">
        <v>0</v>
      </c>
      <c r="Z399" s="63">
        <f>J399*(Q399+V399)+L399*(S399+X399)</f>
        <v>3.84</v>
      </c>
      <c r="AA399" s="34">
        <f>J399*Q399+L399*S399</f>
        <v>0</v>
      </c>
      <c r="AB399" s="12">
        <f>J399*V399+L399*X399</f>
        <v>3.84</v>
      </c>
      <c r="AC399" s="75">
        <f>Z399</f>
        <v>3.84</v>
      </c>
      <c r="AD399" s="151"/>
    </row>
    <row r="400" spans="1:30" outlineLevel="1" x14ac:dyDescent="0.2">
      <c r="A400" s="121" t="s">
        <v>588</v>
      </c>
      <c r="B400" s="10"/>
      <c r="C400" s="10"/>
      <c r="D400" s="10"/>
      <c r="E400" s="10"/>
      <c r="F400" s="10"/>
      <c r="G400" s="67"/>
      <c r="H400" s="10"/>
      <c r="I400" s="57"/>
      <c r="J400" s="57"/>
      <c r="K400" s="57"/>
      <c r="L400" s="58"/>
      <c r="M400" s="27"/>
      <c r="N400" s="90"/>
      <c r="O400" s="91"/>
      <c r="P400" s="23"/>
      <c r="Q400" s="11"/>
      <c r="R400" s="11"/>
      <c r="S400" s="12"/>
      <c r="T400" s="27"/>
      <c r="U400" s="23"/>
      <c r="V400" s="11"/>
      <c r="W400" s="11"/>
      <c r="X400" s="12"/>
      <c r="Y400" s="30"/>
      <c r="Z400" s="63"/>
      <c r="AA400" s="34"/>
      <c r="AB400" s="12"/>
      <c r="AC400" s="75">
        <f>SUBTOTAL(9,AC398:AC399)</f>
        <v>56.34</v>
      </c>
      <c r="AD400" s="151"/>
    </row>
    <row r="401" spans="1:32" outlineLevel="2" x14ac:dyDescent="0.2">
      <c r="A401" s="103" t="s">
        <v>38</v>
      </c>
      <c r="B401" s="10" t="s">
        <v>587</v>
      </c>
      <c r="C401" s="10" t="s">
        <v>13</v>
      </c>
      <c r="D401" s="98" t="s">
        <v>74</v>
      </c>
      <c r="E401" s="10" t="s">
        <v>10</v>
      </c>
      <c r="F401" s="10" t="s">
        <v>11</v>
      </c>
      <c r="G401" s="67">
        <v>24</v>
      </c>
      <c r="H401" s="10" t="s">
        <v>12</v>
      </c>
      <c r="I401" s="57">
        <v>1</v>
      </c>
      <c r="J401" s="57">
        <v>2.5</v>
      </c>
      <c r="K401" s="57">
        <v>0</v>
      </c>
      <c r="L401" s="58">
        <v>0</v>
      </c>
      <c r="M401" s="27">
        <v>0</v>
      </c>
      <c r="N401" s="90">
        <f t="shared" ref="N401:N419" si="109">J401*10/3/G401</f>
        <v>0.34722222222222227</v>
      </c>
      <c r="O401" s="91">
        <f t="shared" ref="O401:O419" si="110">L401*10/3/G401</f>
        <v>0</v>
      </c>
      <c r="P401" s="23">
        <v>1</v>
      </c>
      <c r="Q401" s="11">
        <f>P401</f>
        <v>1</v>
      </c>
      <c r="R401" s="11">
        <v>0</v>
      </c>
      <c r="S401" s="12">
        <v>0</v>
      </c>
      <c r="T401" s="27">
        <v>0</v>
      </c>
      <c r="U401" s="23">
        <v>6</v>
      </c>
      <c r="V401" s="11">
        <f>U401</f>
        <v>6</v>
      </c>
      <c r="W401" s="11">
        <v>0</v>
      </c>
      <c r="X401" s="12">
        <v>0</v>
      </c>
      <c r="Y401" s="30">
        <v>0</v>
      </c>
      <c r="Z401" s="63">
        <f t="shared" ref="Z401:Z419" si="111">J401*(Q401+V401)+L401*(S401+X401)</f>
        <v>17.5</v>
      </c>
      <c r="AA401" s="34">
        <f t="shared" ref="AA401:AA419" si="112">J401*Q401+L401*S401</f>
        <v>2.5</v>
      </c>
      <c r="AB401" s="12">
        <f t="shared" ref="AB401:AB419" si="113">J401*V401+L401*X401</f>
        <v>15</v>
      </c>
      <c r="AC401" s="75">
        <f t="shared" ref="AC401:AC419" si="114">Z401</f>
        <v>17.5</v>
      </c>
      <c r="AD401" s="151"/>
    </row>
    <row r="402" spans="1:32" outlineLevel="2" x14ac:dyDescent="0.2">
      <c r="A402" s="103" t="s">
        <v>38</v>
      </c>
      <c r="B402" s="10" t="s">
        <v>39</v>
      </c>
      <c r="C402" s="10" t="s">
        <v>13</v>
      </c>
      <c r="D402" s="10" t="s">
        <v>34</v>
      </c>
      <c r="E402" s="10" t="s">
        <v>35</v>
      </c>
      <c r="F402" s="10" t="s">
        <v>36</v>
      </c>
      <c r="G402" s="67">
        <v>12</v>
      </c>
      <c r="H402" s="10" t="s">
        <v>37</v>
      </c>
      <c r="I402" s="57">
        <v>1</v>
      </c>
      <c r="J402" s="57">
        <v>0.96</v>
      </c>
      <c r="K402" s="57">
        <v>0</v>
      </c>
      <c r="L402" s="58">
        <v>0</v>
      </c>
      <c r="M402" s="27">
        <v>0</v>
      </c>
      <c r="N402" s="90">
        <f t="shared" si="109"/>
        <v>0.26666666666666666</v>
      </c>
      <c r="O402" s="91">
        <f t="shared" si="110"/>
        <v>0</v>
      </c>
      <c r="P402" s="23">
        <v>0</v>
      </c>
      <c r="Q402" s="11">
        <f>P402</f>
        <v>0</v>
      </c>
      <c r="R402" s="11">
        <v>0</v>
      </c>
      <c r="S402" s="12">
        <v>0</v>
      </c>
      <c r="T402" s="27">
        <v>0</v>
      </c>
      <c r="U402" s="23">
        <v>2</v>
      </c>
      <c r="V402" s="11">
        <f>U402</f>
        <v>2</v>
      </c>
      <c r="W402" s="11">
        <v>0</v>
      </c>
      <c r="X402" s="12">
        <v>0</v>
      </c>
      <c r="Y402" s="30">
        <v>0</v>
      </c>
      <c r="Z402" s="63">
        <f t="shared" si="111"/>
        <v>1.92</v>
      </c>
      <c r="AA402" s="34">
        <f t="shared" si="112"/>
        <v>0</v>
      </c>
      <c r="AB402" s="12">
        <f t="shared" si="113"/>
        <v>1.92</v>
      </c>
      <c r="AC402" s="75">
        <f t="shared" si="114"/>
        <v>1.92</v>
      </c>
      <c r="AD402" s="151"/>
    </row>
    <row r="403" spans="1:32" outlineLevel="1" x14ac:dyDescent="0.2">
      <c r="A403" s="121" t="s">
        <v>589</v>
      </c>
      <c r="B403" s="10"/>
      <c r="C403" s="10"/>
      <c r="D403" s="10"/>
      <c r="E403" s="10"/>
      <c r="F403" s="10"/>
      <c r="G403" s="67"/>
      <c r="H403" s="10"/>
      <c r="I403" s="57"/>
      <c r="J403" s="57"/>
      <c r="K403" s="57"/>
      <c r="L403" s="58"/>
      <c r="M403" s="27"/>
      <c r="N403" s="90"/>
      <c r="O403" s="91"/>
      <c r="P403" s="23"/>
      <c r="Q403" s="11"/>
      <c r="R403" s="11"/>
      <c r="S403" s="12"/>
      <c r="T403" s="27"/>
      <c r="U403" s="23"/>
      <c r="V403" s="11"/>
      <c r="W403" s="11"/>
      <c r="X403" s="12"/>
      <c r="Y403" s="30"/>
      <c r="Z403" s="63"/>
      <c r="AA403" s="34"/>
      <c r="AB403" s="12"/>
      <c r="AC403" s="75">
        <f>SUBTOTAL(9,AC401:AC402)</f>
        <v>19.420000000000002</v>
      </c>
      <c r="AD403" s="151"/>
    </row>
    <row r="404" spans="1:32" outlineLevel="2" x14ac:dyDescent="0.2">
      <c r="A404" s="103" t="s">
        <v>79</v>
      </c>
      <c r="B404" s="10" t="s">
        <v>587</v>
      </c>
      <c r="C404" s="10" t="s">
        <v>13</v>
      </c>
      <c r="D404" s="98" t="s">
        <v>607</v>
      </c>
      <c r="E404" s="10" t="s">
        <v>10</v>
      </c>
      <c r="F404" s="10" t="s">
        <v>11</v>
      </c>
      <c r="G404" s="67">
        <v>24</v>
      </c>
      <c r="H404" s="10" t="s">
        <v>12</v>
      </c>
      <c r="I404" s="57">
        <v>1</v>
      </c>
      <c r="J404" s="57">
        <v>2.5</v>
      </c>
      <c r="K404" s="57">
        <v>0</v>
      </c>
      <c r="L404" s="58">
        <v>0</v>
      </c>
      <c r="M404" s="27">
        <v>0</v>
      </c>
      <c r="N404" s="90">
        <f t="shared" si="109"/>
        <v>0.34722222222222227</v>
      </c>
      <c r="O404" s="91">
        <f t="shared" si="110"/>
        <v>0</v>
      </c>
      <c r="P404" s="23">
        <v>5</v>
      </c>
      <c r="Q404" s="11">
        <f>P404</f>
        <v>5</v>
      </c>
      <c r="R404" s="11">
        <v>0</v>
      </c>
      <c r="S404" s="12">
        <v>0</v>
      </c>
      <c r="T404" s="27">
        <v>0</v>
      </c>
      <c r="U404" s="23">
        <v>18</v>
      </c>
      <c r="V404" s="11">
        <f>U404</f>
        <v>18</v>
      </c>
      <c r="W404" s="11">
        <v>0</v>
      </c>
      <c r="X404" s="12">
        <v>0</v>
      </c>
      <c r="Y404" s="30">
        <v>0</v>
      </c>
      <c r="Z404" s="63">
        <f t="shared" si="111"/>
        <v>57.5</v>
      </c>
      <c r="AA404" s="34">
        <f t="shared" si="112"/>
        <v>12.5</v>
      </c>
      <c r="AB404" s="12">
        <f t="shared" si="113"/>
        <v>45</v>
      </c>
      <c r="AC404" s="75">
        <f t="shared" si="114"/>
        <v>57.5</v>
      </c>
      <c r="AD404" s="151"/>
    </row>
    <row r="405" spans="1:32" outlineLevel="2" x14ac:dyDescent="0.2">
      <c r="A405" s="103" t="s">
        <v>79</v>
      </c>
      <c r="B405" s="10" t="s">
        <v>587</v>
      </c>
      <c r="C405" s="10" t="s">
        <v>13</v>
      </c>
      <c r="D405" s="10" t="s">
        <v>34</v>
      </c>
      <c r="E405" s="10" t="s">
        <v>35</v>
      </c>
      <c r="F405" s="10" t="s">
        <v>36</v>
      </c>
      <c r="G405" s="67">
        <v>12</v>
      </c>
      <c r="H405" s="10" t="s">
        <v>37</v>
      </c>
      <c r="I405" s="57">
        <v>1</v>
      </c>
      <c r="J405" s="57">
        <v>0.96</v>
      </c>
      <c r="K405" s="57">
        <v>0</v>
      </c>
      <c r="L405" s="58">
        <v>0</v>
      </c>
      <c r="M405" s="27">
        <v>0</v>
      </c>
      <c r="N405" s="90">
        <f t="shared" si="109"/>
        <v>0.26666666666666666</v>
      </c>
      <c r="O405" s="91">
        <f t="shared" si="110"/>
        <v>0</v>
      </c>
      <c r="P405" s="23">
        <v>0</v>
      </c>
      <c r="Q405" s="11">
        <f>P405</f>
        <v>0</v>
      </c>
      <c r="R405" s="11">
        <v>0</v>
      </c>
      <c r="S405" s="12">
        <v>0</v>
      </c>
      <c r="T405" s="27">
        <v>0</v>
      </c>
      <c r="U405" s="23">
        <v>9</v>
      </c>
      <c r="V405" s="11">
        <f>U405</f>
        <v>9</v>
      </c>
      <c r="W405" s="11">
        <v>0</v>
      </c>
      <c r="X405" s="12">
        <v>0</v>
      </c>
      <c r="Y405" s="30">
        <v>0</v>
      </c>
      <c r="Z405" s="63">
        <f t="shared" si="111"/>
        <v>8.64</v>
      </c>
      <c r="AA405" s="34">
        <f t="shared" si="112"/>
        <v>0</v>
      </c>
      <c r="AB405" s="12">
        <f t="shared" si="113"/>
        <v>8.64</v>
      </c>
      <c r="AC405" s="75">
        <f t="shared" si="114"/>
        <v>8.64</v>
      </c>
      <c r="AD405" s="151"/>
    </row>
    <row r="406" spans="1:32" outlineLevel="1" x14ac:dyDescent="0.2">
      <c r="A406" s="121" t="s">
        <v>590</v>
      </c>
      <c r="B406" s="10"/>
      <c r="C406" s="10"/>
      <c r="D406" s="10"/>
      <c r="E406" s="10"/>
      <c r="F406" s="10"/>
      <c r="G406" s="67"/>
      <c r="H406" s="10"/>
      <c r="I406" s="57"/>
      <c r="J406" s="57"/>
      <c r="K406" s="57"/>
      <c r="L406" s="58"/>
      <c r="M406" s="27"/>
      <c r="N406" s="90"/>
      <c r="O406" s="91"/>
      <c r="P406" s="23"/>
      <c r="Q406" s="11"/>
      <c r="R406" s="11"/>
      <c r="S406" s="12"/>
      <c r="T406" s="27"/>
      <c r="U406" s="23"/>
      <c r="V406" s="11"/>
      <c r="W406" s="11"/>
      <c r="X406" s="12"/>
      <c r="Y406" s="30"/>
      <c r="Z406" s="63"/>
      <c r="AA406" s="34"/>
      <c r="AB406" s="12"/>
      <c r="AC406" s="75">
        <f>SUBTOTAL(9,AC404:AC405)</f>
        <v>66.14</v>
      </c>
      <c r="AD406" s="151"/>
    </row>
    <row r="407" spans="1:32" outlineLevel="2" x14ac:dyDescent="0.2">
      <c r="A407" s="103" t="s">
        <v>122</v>
      </c>
      <c r="B407" s="10" t="s">
        <v>587</v>
      </c>
      <c r="C407" s="10" t="s">
        <v>13</v>
      </c>
      <c r="D407" s="98" t="s">
        <v>607</v>
      </c>
      <c r="E407" s="10" t="s">
        <v>10</v>
      </c>
      <c r="F407" s="10" t="s">
        <v>11</v>
      </c>
      <c r="G407" s="67">
        <v>24</v>
      </c>
      <c r="H407" s="10" t="s">
        <v>12</v>
      </c>
      <c r="I407" s="57">
        <v>1</v>
      </c>
      <c r="J407" s="57">
        <v>2.5</v>
      </c>
      <c r="K407" s="57">
        <v>0</v>
      </c>
      <c r="L407" s="58">
        <v>0</v>
      </c>
      <c r="M407" s="27">
        <v>0</v>
      </c>
      <c r="N407" s="90">
        <f t="shared" si="109"/>
        <v>0.34722222222222227</v>
      </c>
      <c r="O407" s="91">
        <f t="shared" si="110"/>
        <v>0</v>
      </c>
      <c r="P407" s="23">
        <v>6</v>
      </c>
      <c r="Q407" s="11">
        <f>P407</f>
        <v>6</v>
      </c>
      <c r="R407" s="11">
        <v>0</v>
      </c>
      <c r="S407" s="12">
        <v>0</v>
      </c>
      <c r="T407" s="27">
        <v>0</v>
      </c>
      <c r="U407" s="23">
        <v>19</v>
      </c>
      <c r="V407" s="11">
        <f>U407</f>
        <v>19</v>
      </c>
      <c r="W407" s="11">
        <v>0</v>
      </c>
      <c r="X407" s="12">
        <v>0</v>
      </c>
      <c r="Y407" s="30">
        <v>0</v>
      </c>
      <c r="Z407" s="63">
        <f t="shared" si="111"/>
        <v>62.5</v>
      </c>
      <c r="AA407" s="34">
        <f t="shared" si="112"/>
        <v>15</v>
      </c>
      <c r="AB407" s="12">
        <f t="shared" si="113"/>
        <v>47.5</v>
      </c>
      <c r="AC407" s="75">
        <f t="shared" si="114"/>
        <v>62.5</v>
      </c>
      <c r="AD407" s="151"/>
    </row>
    <row r="408" spans="1:32" outlineLevel="2" x14ac:dyDescent="0.2">
      <c r="A408" s="103" t="s">
        <v>122</v>
      </c>
      <c r="B408" s="10" t="s">
        <v>587</v>
      </c>
      <c r="C408" s="10" t="s">
        <v>13</v>
      </c>
      <c r="D408" s="10" t="s">
        <v>34</v>
      </c>
      <c r="E408" s="10" t="s">
        <v>35</v>
      </c>
      <c r="F408" s="10" t="s">
        <v>36</v>
      </c>
      <c r="G408" s="67">
        <v>12</v>
      </c>
      <c r="H408" s="10" t="s">
        <v>37</v>
      </c>
      <c r="I408" s="57">
        <v>1</v>
      </c>
      <c r="J408" s="57">
        <v>0.96</v>
      </c>
      <c r="K408" s="57">
        <v>0</v>
      </c>
      <c r="L408" s="58">
        <v>0</v>
      </c>
      <c r="M408" s="27">
        <v>0</v>
      </c>
      <c r="N408" s="90">
        <f t="shared" si="109"/>
        <v>0.26666666666666666</v>
      </c>
      <c r="O408" s="91">
        <f t="shared" si="110"/>
        <v>0</v>
      </c>
      <c r="P408" s="23">
        <v>5</v>
      </c>
      <c r="Q408" s="11">
        <f>P408</f>
        <v>5</v>
      </c>
      <c r="R408" s="11">
        <v>0</v>
      </c>
      <c r="S408" s="12">
        <v>0</v>
      </c>
      <c r="T408" s="27">
        <v>0</v>
      </c>
      <c r="U408" s="23">
        <v>6</v>
      </c>
      <c r="V408" s="11">
        <f>U408</f>
        <v>6</v>
      </c>
      <c r="W408" s="11">
        <v>0</v>
      </c>
      <c r="X408" s="12">
        <v>0</v>
      </c>
      <c r="Y408" s="30">
        <v>0</v>
      </c>
      <c r="Z408" s="63">
        <f t="shared" si="111"/>
        <v>10.559999999999999</v>
      </c>
      <c r="AA408" s="34">
        <f t="shared" si="112"/>
        <v>4.8</v>
      </c>
      <c r="AB408" s="12">
        <f t="shared" si="113"/>
        <v>5.76</v>
      </c>
      <c r="AC408" s="75">
        <f t="shared" si="114"/>
        <v>10.559999999999999</v>
      </c>
      <c r="AD408" s="151"/>
    </row>
    <row r="409" spans="1:32" outlineLevel="1" x14ac:dyDescent="0.2">
      <c r="A409" s="121" t="s">
        <v>591</v>
      </c>
      <c r="B409" s="10"/>
      <c r="C409" s="10"/>
      <c r="D409" s="10"/>
      <c r="E409" s="10"/>
      <c r="F409" s="10"/>
      <c r="G409" s="67"/>
      <c r="H409" s="10"/>
      <c r="I409" s="57"/>
      <c r="J409" s="57"/>
      <c r="K409" s="57"/>
      <c r="L409" s="58"/>
      <c r="M409" s="27"/>
      <c r="N409" s="90"/>
      <c r="O409" s="91"/>
      <c r="P409" s="23"/>
      <c r="Q409" s="11"/>
      <c r="R409" s="11"/>
      <c r="S409" s="12"/>
      <c r="T409" s="27"/>
      <c r="U409" s="23"/>
      <c r="V409" s="11"/>
      <c r="W409" s="11"/>
      <c r="X409" s="12"/>
      <c r="Y409" s="30"/>
      <c r="Z409" s="63"/>
      <c r="AA409" s="34"/>
      <c r="AB409" s="12"/>
      <c r="AC409" s="75">
        <f>SUBTOTAL(9,AC407:AC408)</f>
        <v>73.06</v>
      </c>
      <c r="AD409" s="151"/>
    </row>
    <row r="410" spans="1:32" outlineLevel="2" x14ac:dyDescent="0.2">
      <c r="A410" s="103" t="s">
        <v>180</v>
      </c>
      <c r="B410" s="10" t="s">
        <v>587</v>
      </c>
      <c r="C410" s="10" t="s">
        <v>13</v>
      </c>
      <c r="D410" s="98" t="s">
        <v>607</v>
      </c>
      <c r="E410" s="10" t="s">
        <v>10</v>
      </c>
      <c r="F410" s="10" t="s">
        <v>11</v>
      </c>
      <c r="G410" s="67">
        <v>24</v>
      </c>
      <c r="H410" s="10" t="s">
        <v>12</v>
      </c>
      <c r="I410" s="57">
        <v>1</v>
      </c>
      <c r="J410" s="57">
        <v>2.5</v>
      </c>
      <c r="K410" s="57">
        <v>0</v>
      </c>
      <c r="L410" s="58">
        <v>0</v>
      </c>
      <c r="M410" s="27">
        <v>0</v>
      </c>
      <c r="N410" s="90">
        <f t="shared" si="109"/>
        <v>0.34722222222222227</v>
      </c>
      <c r="O410" s="91">
        <f t="shared" si="110"/>
        <v>0</v>
      </c>
      <c r="P410" s="23">
        <v>8</v>
      </c>
      <c r="Q410" s="11">
        <f>P410</f>
        <v>8</v>
      </c>
      <c r="R410" s="11">
        <v>0</v>
      </c>
      <c r="S410" s="12">
        <v>0</v>
      </c>
      <c r="T410" s="27">
        <v>0</v>
      </c>
      <c r="U410" s="23">
        <v>28</v>
      </c>
      <c r="V410" s="11">
        <f>U410</f>
        <v>28</v>
      </c>
      <c r="W410" s="11">
        <v>0</v>
      </c>
      <c r="X410" s="12">
        <v>0</v>
      </c>
      <c r="Y410" s="30">
        <v>0</v>
      </c>
      <c r="Z410" s="63">
        <f t="shared" si="111"/>
        <v>90</v>
      </c>
      <c r="AA410" s="34">
        <f t="shared" si="112"/>
        <v>20</v>
      </c>
      <c r="AB410" s="12">
        <f t="shared" si="113"/>
        <v>70</v>
      </c>
      <c r="AC410" s="75">
        <f t="shared" si="114"/>
        <v>90</v>
      </c>
      <c r="AD410" s="151"/>
    </row>
    <row r="411" spans="1:32" outlineLevel="2" x14ac:dyDescent="0.2">
      <c r="A411" s="103" t="s">
        <v>180</v>
      </c>
      <c r="B411" s="10" t="s">
        <v>587</v>
      </c>
      <c r="C411" s="10" t="s">
        <v>13</v>
      </c>
      <c r="D411" s="10" t="s">
        <v>34</v>
      </c>
      <c r="E411" s="10" t="s">
        <v>35</v>
      </c>
      <c r="F411" s="10" t="s">
        <v>36</v>
      </c>
      <c r="G411" s="67">
        <v>12</v>
      </c>
      <c r="H411" s="10" t="s">
        <v>37</v>
      </c>
      <c r="I411" s="57">
        <v>1</v>
      </c>
      <c r="J411" s="57">
        <v>0.96</v>
      </c>
      <c r="K411" s="57">
        <v>0</v>
      </c>
      <c r="L411" s="58">
        <v>0</v>
      </c>
      <c r="M411" s="27">
        <v>0</v>
      </c>
      <c r="N411" s="90">
        <f t="shared" si="109"/>
        <v>0.26666666666666666</v>
      </c>
      <c r="O411" s="91">
        <f t="shared" si="110"/>
        <v>0</v>
      </c>
      <c r="P411" s="23">
        <v>0</v>
      </c>
      <c r="Q411" s="11">
        <f>P411</f>
        <v>0</v>
      </c>
      <c r="R411" s="11">
        <v>0</v>
      </c>
      <c r="S411" s="12">
        <v>0</v>
      </c>
      <c r="T411" s="27">
        <v>0</v>
      </c>
      <c r="U411" s="23">
        <v>18</v>
      </c>
      <c r="V411" s="11">
        <f>U411</f>
        <v>18</v>
      </c>
      <c r="W411" s="11">
        <v>0</v>
      </c>
      <c r="X411" s="12">
        <v>0</v>
      </c>
      <c r="Y411" s="30">
        <v>0</v>
      </c>
      <c r="Z411" s="63">
        <f t="shared" si="111"/>
        <v>17.28</v>
      </c>
      <c r="AA411" s="34">
        <f t="shared" si="112"/>
        <v>0</v>
      </c>
      <c r="AB411" s="12">
        <f t="shared" si="113"/>
        <v>17.28</v>
      </c>
      <c r="AC411" s="75">
        <f t="shared" si="114"/>
        <v>17.28</v>
      </c>
      <c r="AD411" s="151"/>
    </row>
    <row r="412" spans="1:32" outlineLevel="1" x14ac:dyDescent="0.2">
      <c r="A412" s="121" t="s">
        <v>592</v>
      </c>
      <c r="B412" s="10"/>
      <c r="C412" s="10"/>
      <c r="D412" s="10"/>
      <c r="E412" s="10"/>
      <c r="F412" s="10"/>
      <c r="G412" s="67"/>
      <c r="H412" s="10"/>
      <c r="I412" s="57"/>
      <c r="J412" s="57"/>
      <c r="K412" s="57"/>
      <c r="L412" s="58"/>
      <c r="M412" s="27"/>
      <c r="N412" s="90"/>
      <c r="O412" s="91"/>
      <c r="P412" s="23"/>
      <c r="Q412" s="11"/>
      <c r="R412" s="11"/>
      <c r="S412" s="12"/>
      <c r="T412" s="27"/>
      <c r="U412" s="23"/>
      <c r="V412" s="11"/>
      <c r="W412" s="11"/>
      <c r="X412" s="12"/>
      <c r="Y412" s="30"/>
      <c r="Z412" s="63"/>
      <c r="AA412" s="34"/>
      <c r="AB412" s="12"/>
      <c r="AC412" s="75">
        <f>SUBTOTAL(9,AC410:AC411)</f>
        <v>107.28</v>
      </c>
      <c r="AD412" s="151"/>
    </row>
    <row r="413" spans="1:32" s="71" customFormat="1" outlineLevel="2" x14ac:dyDescent="0.2">
      <c r="A413" s="166" t="s">
        <v>245</v>
      </c>
      <c r="B413" s="165" t="s">
        <v>14</v>
      </c>
      <c r="C413" s="165" t="s">
        <v>103</v>
      </c>
      <c r="D413" s="165" t="s">
        <v>113</v>
      </c>
      <c r="E413" s="165" t="s">
        <v>114</v>
      </c>
      <c r="F413" s="165" t="s">
        <v>115</v>
      </c>
      <c r="G413" s="67">
        <v>6</v>
      </c>
      <c r="H413" s="10" t="s">
        <v>102</v>
      </c>
      <c r="I413" s="57">
        <v>1</v>
      </c>
      <c r="J413" s="57">
        <f>(9+$AE$5)*I413</f>
        <v>13.5</v>
      </c>
      <c r="K413" s="57">
        <v>0</v>
      </c>
      <c r="L413" s="58">
        <v>4.5</v>
      </c>
      <c r="M413" s="27">
        <v>0</v>
      </c>
      <c r="N413" s="90">
        <f>J413*10/3/G413</f>
        <v>7.5</v>
      </c>
      <c r="O413" s="91">
        <f>L413*10/3/G413</f>
        <v>2.5</v>
      </c>
      <c r="P413" s="23">
        <v>30</v>
      </c>
      <c r="Q413" s="177">
        <v>0.5</v>
      </c>
      <c r="R413" s="177">
        <v>0</v>
      </c>
      <c r="S413" s="178">
        <v>0</v>
      </c>
      <c r="T413" s="174">
        <v>0</v>
      </c>
      <c r="U413" s="23">
        <v>0</v>
      </c>
      <c r="V413" s="11">
        <v>0</v>
      </c>
      <c r="W413" s="11">
        <v>0</v>
      </c>
      <c r="X413" s="12">
        <v>0</v>
      </c>
      <c r="Y413" s="30">
        <v>0</v>
      </c>
      <c r="Z413" s="63">
        <f>J413*(Q413+V413)+L413*(S413+X413)</f>
        <v>6.75</v>
      </c>
      <c r="AA413" s="34">
        <f>J413*Q413+L413*S413</f>
        <v>6.75</v>
      </c>
      <c r="AB413" s="12">
        <f>J413*V413+L413*X413</f>
        <v>0</v>
      </c>
      <c r="AC413" s="179">
        <f>Z413</f>
        <v>6.75</v>
      </c>
      <c r="AD413" s="141">
        <f>AC413</f>
        <v>6.75</v>
      </c>
      <c r="AE413" s="141"/>
      <c r="AF413" s="149"/>
    </row>
    <row r="414" spans="1:32" s="71" customFormat="1" outlineLevel="2" x14ac:dyDescent="0.2">
      <c r="A414" s="166" t="s">
        <v>245</v>
      </c>
      <c r="B414" s="165" t="s">
        <v>8</v>
      </c>
      <c r="C414" s="165" t="s">
        <v>103</v>
      </c>
      <c r="D414" s="165" t="s">
        <v>113</v>
      </c>
      <c r="E414" s="165" t="s">
        <v>114</v>
      </c>
      <c r="F414" s="165" t="s">
        <v>115</v>
      </c>
      <c r="G414" s="67">
        <v>6</v>
      </c>
      <c r="H414" s="10" t="s">
        <v>102</v>
      </c>
      <c r="I414" s="57">
        <v>1</v>
      </c>
      <c r="J414" s="57">
        <f>(9+$AE$5)*I414</f>
        <v>13.5</v>
      </c>
      <c r="K414" s="57">
        <v>0</v>
      </c>
      <c r="L414" s="58">
        <v>4.5</v>
      </c>
      <c r="M414" s="27">
        <v>0</v>
      </c>
      <c r="N414" s="90">
        <f>J414*10/3/G414</f>
        <v>7.5</v>
      </c>
      <c r="O414" s="91">
        <f>L414*10/3/G414</f>
        <v>2.5</v>
      </c>
      <c r="P414" s="23">
        <v>30</v>
      </c>
      <c r="Q414" s="177">
        <v>0.5</v>
      </c>
      <c r="R414" s="177">
        <v>0</v>
      </c>
      <c r="S414" s="178">
        <v>0</v>
      </c>
      <c r="T414" s="174">
        <v>0</v>
      </c>
      <c r="U414" s="23">
        <v>0</v>
      </c>
      <c r="V414" s="11">
        <v>0</v>
      </c>
      <c r="W414" s="11">
        <v>0</v>
      </c>
      <c r="X414" s="12">
        <v>0</v>
      </c>
      <c r="Y414" s="30">
        <v>0</v>
      </c>
      <c r="Z414" s="63">
        <f>J414*(Q414+V414)+L414*(S414+X414)</f>
        <v>6.75</v>
      </c>
      <c r="AA414" s="34">
        <f>J414*Q414+L414*S414</f>
        <v>6.75</v>
      </c>
      <c r="AB414" s="12">
        <f>J414*V414+L414*X414</f>
        <v>0</v>
      </c>
      <c r="AC414" s="179">
        <f>Z414</f>
        <v>6.75</v>
      </c>
      <c r="AD414" s="141">
        <f>AC414</f>
        <v>6.75</v>
      </c>
      <c r="AE414" s="141"/>
      <c r="AF414" s="149"/>
    </row>
    <row r="415" spans="1:32" outlineLevel="2" x14ac:dyDescent="0.2">
      <c r="A415" s="103" t="s">
        <v>245</v>
      </c>
      <c r="B415" s="10" t="s">
        <v>587</v>
      </c>
      <c r="C415" s="10" t="s">
        <v>13</v>
      </c>
      <c r="D415" s="98" t="s">
        <v>607</v>
      </c>
      <c r="E415" s="10" t="s">
        <v>10</v>
      </c>
      <c r="F415" s="10" t="s">
        <v>11</v>
      </c>
      <c r="G415" s="67">
        <v>24</v>
      </c>
      <c r="H415" s="10" t="s">
        <v>12</v>
      </c>
      <c r="I415" s="57">
        <v>1</v>
      </c>
      <c r="J415" s="57">
        <v>2.5</v>
      </c>
      <c r="K415" s="57">
        <v>0</v>
      </c>
      <c r="L415" s="58">
        <v>0</v>
      </c>
      <c r="M415" s="27">
        <v>0</v>
      </c>
      <c r="N415" s="90">
        <f t="shared" si="109"/>
        <v>0.34722222222222227</v>
      </c>
      <c r="O415" s="91">
        <f t="shared" si="110"/>
        <v>0</v>
      </c>
      <c r="P415" s="23">
        <v>11</v>
      </c>
      <c r="Q415" s="11">
        <f>P415</f>
        <v>11</v>
      </c>
      <c r="R415" s="11">
        <v>0</v>
      </c>
      <c r="S415" s="12">
        <v>0</v>
      </c>
      <c r="T415" s="27">
        <v>0</v>
      </c>
      <c r="U415" s="23">
        <v>17</v>
      </c>
      <c r="V415" s="11">
        <f>U415</f>
        <v>17</v>
      </c>
      <c r="W415" s="11">
        <v>0</v>
      </c>
      <c r="X415" s="12">
        <v>0</v>
      </c>
      <c r="Y415" s="30">
        <v>0</v>
      </c>
      <c r="Z415" s="63">
        <f t="shared" si="111"/>
        <v>70</v>
      </c>
      <c r="AA415" s="34">
        <f t="shared" si="112"/>
        <v>27.5</v>
      </c>
      <c r="AB415" s="12">
        <f t="shared" si="113"/>
        <v>42.5</v>
      </c>
      <c r="AC415" s="75">
        <f t="shared" si="114"/>
        <v>70</v>
      </c>
      <c r="AD415" s="151"/>
    </row>
    <row r="416" spans="1:32" outlineLevel="2" x14ac:dyDescent="0.2">
      <c r="A416" s="103" t="s">
        <v>245</v>
      </c>
      <c r="B416" s="10" t="s">
        <v>587</v>
      </c>
      <c r="C416" s="10" t="s">
        <v>13</v>
      </c>
      <c r="D416" s="10" t="s">
        <v>34</v>
      </c>
      <c r="E416" s="10" t="s">
        <v>35</v>
      </c>
      <c r="F416" s="10" t="s">
        <v>36</v>
      </c>
      <c r="G416" s="67">
        <v>12</v>
      </c>
      <c r="H416" s="10" t="s">
        <v>37</v>
      </c>
      <c r="I416" s="57">
        <v>1</v>
      </c>
      <c r="J416" s="57">
        <v>0.96</v>
      </c>
      <c r="K416" s="57">
        <v>0</v>
      </c>
      <c r="L416" s="58">
        <v>0</v>
      </c>
      <c r="M416" s="27">
        <v>0</v>
      </c>
      <c r="N416" s="90">
        <f t="shared" si="109"/>
        <v>0.26666666666666666</v>
      </c>
      <c r="O416" s="91">
        <f t="shared" si="110"/>
        <v>0</v>
      </c>
      <c r="P416" s="23">
        <v>0</v>
      </c>
      <c r="Q416" s="11">
        <f>P416</f>
        <v>0</v>
      </c>
      <c r="R416" s="11">
        <v>0</v>
      </c>
      <c r="S416" s="12">
        <v>0</v>
      </c>
      <c r="T416" s="27">
        <v>0</v>
      </c>
      <c r="U416" s="23">
        <v>6</v>
      </c>
      <c r="V416" s="11">
        <f>U416</f>
        <v>6</v>
      </c>
      <c r="W416" s="11">
        <v>0</v>
      </c>
      <c r="X416" s="12">
        <v>0</v>
      </c>
      <c r="Y416" s="30">
        <v>0</v>
      </c>
      <c r="Z416" s="63">
        <f t="shared" si="111"/>
        <v>5.76</v>
      </c>
      <c r="AA416" s="34">
        <f t="shared" si="112"/>
        <v>0</v>
      </c>
      <c r="AB416" s="12">
        <f t="shared" si="113"/>
        <v>5.76</v>
      </c>
      <c r="AC416" s="75">
        <f t="shared" si="114"/>
        <v>5.76</v>
      </c>
      <c r="AD416" s="151"/>
    </row>
    <row r="417" spans="1:34" outlineLevel="1" x14ac:dyDescent="0.2">
      <c r="A417" s="121" t="s">
        <v>593</v>
      </c>
      <c r="B417" s="10"/>
      <c r="C417" s="10"/>
      <c r="D417" s="10"/>
      <c r="E417" s="10"/>
      <c r="F417" s="10"/>
      <c r="G417" s="67"/>
      <c r="H417" s="10"/>
      <c r="I417" s="57"/>
      <c r="J417" s="57"/>
      <c r="K417" s="57"/>
      <c r="L417" s="58"/>
      <c r="M417" s="27"/>
      <c r="N417" s="90"/>
      <c r="O417" s="91"/>
      <c r="P417" s="23"/>
      <c r="Q417" s="11"/>
      <c r="R417" s="11"/>
      <c r="S417" s="12"/>
      <c r="T417" s="27"/>
      <c r="U417" s="23"/>
      <c r="V417" s="11"/>
      <c r="W417" s="11"/>
      <c r="X417" s="12"/>
      <c r="Y417" s="30"/>
      <c r="Z417" s="63"/>
      <c r="AA417" s="34"/>
      <c r="AB417" s="12"/>
      <c r="AC417" s="75">
        <f>SUBTOTAL(9,AC413:AC416)</f>
        <v>89.26</v>
      </c>
      <c r="AD417" s="151"/>
    </row>
    <row r="418" spans="1:34" outlineLevel="2" x14ac:dyDescent="0.2">
      <c r="A418" s="103" t="s">
        <v>298</v>
      </c>
      <c r="B418" s="10" t="s">
        <v>587</v>
      </c>
      <c r="C418" s="10" t="s">
        <v>13</v>
      </c>
      <c r="D418" s="98" t="s">
        <v>607</v>
      </c>
      <c r="E418" s="10" t="s">
        <v>10</v>
      </c>
      <c r="F418" s="10" t="s">
        <v>11</v>
      </c>
      <c r="G418" s="67">
        <v>24</v>
      </c>
      <c r="H418" s="10" t="s">
        <v>12</v>
      </c>
      <c r="I418" s="57">
        <v>1</v>
      </c>
      <c r="J418" s="57">
        <v>2.5</v>
      </c>
      <c r="K418" s="57">
        <v>0</v>
      </c>
      <c r="L418" s="58">
        <v>0</v>
      </c>
      <c r="M418" s="27">
        <v>0</v>
      </c>
      <c r="N418" s="90">
        <f t="shared" si="109"/>
        <v>0.34722222222222227</v>
      </c>
      <c r="O418" s="91">
        <f t="shared" si="110"/>
        <v>0</v>
      </c>
      <c r="P418" s="23">
        <v>4</v>
      </c>
      <c r="Q418" s="11">
        <f>P418</f>
        <v>4</v>
      </c>
      <c r="R418" s="11">
        <v>0</v>
      </c>
      <c r="S418" s="12">
        <v>0</v>
      </c>
      <c r="T418" s="27">
        <v>0</v>
      </c>
      <c r="U418" s="23">
        <v>14</v>
      </c>
      <c r="V418" s="11">
        <f>U418</f>
        <v>14</v>
      </c>
      <c r="W418" s="11">
        <v>0</v>
      </c>
      <c r="X418" s="12">
        <v>0</v>
      </c>
      <c r="Y418" s="30">
        <v>0</v>
      </c>
      <c r="Z418" s="63">
        <f t="shared" si="111"/>
        <v>45</v>
      </c>
      <c r="AA418" s="34">
        <f t="shared" si="112"/>
        <v>10</v>
      </c>
      <c r="AB418" s="12">
        <f t="shared" si="113"/>
        <v>35</v>
      </c>
      <c r="AC418" s="75">
        <f t="shared" si="114"/>
        <v>45</v>
      </c>
      <c r="AD418" s="151"/>
    </row>
    <row r="419" spans="1:34" outlineLevel="2" x14ac:dyDescent="0.2">
      <c r="A419" s="103" t="s">
        <v>298</v>
      </c>
      <c r="B419" s="10" t="s">
        <v>8</v>
      </c>
      <c r="C419" s="10" t="s">
        <v>13</v>
      </c>
      <c r="D419" s="10" t="s">
        <v>34</v>
      </c>
      <c r="E419" s="10" t="s">
        <v>35</v>
      </c>
      <c r="F419" s="10" t="s">
        <v>36</v>
      </c>
      <c r="G419" s="67">
        <v>12</v>
      </c>
      <c r="H419" s="10" t="s">
        <v>37</v>
      </c>
      <c r="I419" s="57">
        <v>1</v>
      </c>
      <c r="J419" s="57">
        <v>0.96</v>
      </c>
      <c r="K419" s="57">
        <v>0</v>
      </c>
      <c r="L419" s="58">
        <v>0</v>
      </c>
      <c r="M419" s="27">
        <v>0</v>
      </c>
      <c r="N419" s="90">
        <f t="shared" si="109"/>
        <v>0.26666666666666666</v>
      </c>
      <c r="O419" s="91">
        <f t="shared" si="110"/>
        <v>0</v>
      </c>
      <c r="P419" s="23">
        <v>0</v>
      </c>
      <c r="Q419" s="11">
        <f>P419</f>
        <v>0</v>
      </c>
      <c r="R419" s="11">
        <v>0</v>
      </c>
      <c r="S419" s="12">
        <v>0</v>
      </c>
      <c r="T419" s="27">
        <v>0</v>
      </c>
      <c r="U419" s="23">
        <v>4</v>
      </c>
      <c r="V419" s="11">
        <f>U419</f>
        <v>4</v>
      </c>
      <c r="W419" s="11">
        <v>0</v>
      </c>
      <c r="X419" s="12">
        <v>0</v>
      </c>
      <c r="Y419" s="30">
        <v>0</v>
      </c>
      <c r="Z419" s="63">
        <f t="shared" si="111"/>
        <v>3.84</v>
      </c>
      <c r="AA419" s="34">
        <f t="shared" si="112"/>
        <v>0</v>
      </c>
      <c r="AB419" s="12">
        <f t="shared" si="113"/>
        <v>3.84</v>
      </c>
      <c r="AC419" s="75">
        <f t="shared" si="114"/>
        <v>3.84</v>
      </c>
      <c r="AD419" s="151"/>
    </row>
    <row r="420" spans="1:34" outlineLevel="1" x14ac:dyDescent="0.2">
      <c r="A420" s="121" t="s">
        <v>594</v>
      </c>
      <c r="B420" s="10"/>
      <c r="C420" s="10"/>
      <c r="D420" s="10"/>
      <c r="E420" s="10"/>
      <c r="F420" s="10"/>
      <c r="G420" s="67"/>
      <c r="H420" s="10"/>
      <c r="I420" s="57"/>
      <c r="J420" s="57"/>
      <c r="K420" s="57"/>
      <c r="L420" s="58"/>
      <c r="M420" s="27"/>
      <c r="N420" s="90"/>
      <c r="O420" s="91"/>
      <c r="P420" s="23"/>
      <c r="Q420" s="11"/>
      <c r="R420" s="11"/>
      <c r="S420" s="12"/>
      <c r="T420" s="27"/>
      <c r="U420" s="23"/>
      <c r="V420" s="11"/>
      <c r="W420" s="11"/>
      <c r="X420" s="12"/>
      <c r="Y420" s="30"/>
      <c r="Z420" s="63"/>
      <c r="AA420" s="34"/>
      <c r="AB420" s="12"/>
      <c r="AC420" s="75">
        <f>SUBTOTAL(9,AC418:AC419)</f>
        <v>48.84</v>
      </c>
      <c r="AD420" s="151"/>
    </row>
    <row r="421" spans="1:34" outlineLevel="2" x14ac:dyDescent="0.2">
      <c r="A421" s="166" t="s">
        <v>330</v>
      </c>
      <c r="B421" s="165" t="s">
        <v>80</v>
      </c>
      <c r="C421" s="165" t="s">
        <v>48</v>
      </c>
      <c r="D421" s="165" t="s">
        <v>331</v>
      </c>
      <c r="E421" s="165" t="s">
        <v>332</v>
      </c>
      <c r="F421" s="165" t="s">
        <v>333</v>
      </c>
      <c r="G421" s="67">
        <v>6</v>
      </c>
      <c r="H421" s="10" t="s">
        <v>47</v>
      </c>
      <c r="I421" s="57">
        <v>1</v>
      </c>
      <c r="J421" s="57">
        <v>9</v>
      </c>
      <c r="K421" s="57">
        <v>0</v>
      </c>
      <c r="L421" s="58">
        <v>9</v>
      </c>
      <c r="M421" s="27">
        <v>0</v>
      </c>
      <c r="N421" s="90">
        <f t="shared" ref="N421:N427" si="115">J421*10/3/G421</f>
        <v>5</v>
      </c>
      <c r="O421" s="91">
        <f t="shared" ref="O421:O427" si="116">L421*10/3/G421</f>
        <v>5</v>
      </c>
      <c r="P421" s="23">
        <v>40</v>
      </c>
      <c r="Q421" s="177">
        <v>0</v>
      </c>
      <c r="R421" s="177">
        <v>0</v>
      </c>
      <c r="S421" s="178">
        <v>3</v>
      </c>
      <c r="T421" s="27">
        <v>0</v>
      </c>
      <c r="U421" s="23">
        <v>0</v>
      </c>
      <c r="V421" s="11">
        <v>0</v>
      </c>
      <c r="W421" s="11">
        <v>0</v>
      </c>
      <c r="X421" s="12">
        <v>0</v>
      </c>
      <c r="Y421" s="30">
        <v>0</v>
      </c>
      <c r="Z421" s="63">
        <f t="shared" ref="Z421:Z427" si="117">J421*(Q421+V421)+L421*(S421+X421)</f>
        <v>27</v>
      </c>
      <c r="AA421" s="34">
        <f t="shared" ref="AA421:AA427" si="118">J421*Q421+L421*S421</f>
        <v>27</v>
      </c>
      <c r="AB421" s="12">
        <f t="shared" ref="AB421:AB427" si="119">J421*V421+L421*X421</f>
        <v>0</v>
      </c>
      <c r="AC421" s="179">
        <f t="shared" ref="AC421:AC427" si="120">Z421</f>
        <v>27</v>
      </c>
      <c r="AD421" s="141"/>
    </row>
    <row r="422" spans="1:34" outlineLevel="2" x14ac:dyDescent="0.2">
      <c r="A422" s="166" t="s">
        <v>330</v>
      </c>
      <c r="B422" s="165" t="s">
        <v>85</v>
      </c>
      <c r="C422" s="165" t="s">
        <v>48</v>
      </c>
      <c r="D422" s="165" t="s">
        <v>331</v>
      </c>
      <c r="E422" s="165" t="s">
        <v>332</v>
      </c>
      <c r="F422" s="165" t="s">
        <v>333</v>
      </c>
      <c r="G422" s="67">
        <v>6</v>
      </c>
      <c r="H422" s="10" t="s">
        <v>47</v>
      </c>
      <c r="I422" s="57">
        <v>1</v>
      </c>
      <c r="J422" s="57">
        <v>9</v>
      </c>
      <c r="K422" s="57">
        <v>0</v>
      </c>
      <c r="L422" s="58">
        <v>9</v>
      </c>
      <c r="M422" s="27">
        <v>0</v>
      </c>
      <c r="N422" s="90">
        <f t="shared" si="115"/>
        <v>5</v>
      </c>
      <c r="O422" s="91">
        <f t="shared" si="116"/>
        <v>5</v>
      </c>
      <c r="P422" s="23">
        <v>40</v>
      </c>
      <c r="Q422" s="177">
        <v>0</v>
      </c>
      <c r="R422" s="177">
        <v>0</v>
      </c>
      <c r="S422" s="178">
        <v>3</v>
      </c>
      <c r="T422" s="27">
        <v>0</v>
      </c>
      <c r="U422" s="23">
        <v>0</v>
      </c>
      <c r="V422" s="11">
        <v>0</v>
      </c>
      <c r="W422" s="11">
        <v>0</v>
      </c>
      <c r="X422" s="12">
        <v>0</v>
      </c>
      <c r="Y422" s="30">
        <v>0</v>
      </c>
      <c r="Z422" s="63">
        <f t="shared" si="117"/>
        <v>27</v>
      </c>
      <c r="AA422" s="34">
        <f t="shared" si="118"/>
        <v>27</v>
      </c>
      <c r="AB422" s="12">
        <f t="shared" si="119"/>
        <v>0</v>
      </c>
      <c r="AC422" s="179">
        <f t="shared" si="120"/>
        <v>27</v>
      </c>
      <c r="AD422" s="141"/>
    </row>
    <row r="423" spans="1:34" outlineLevel="2" x14ac:dyDescent="0.2">
      <c r="A423" s="166" t="s">
        <v>330</v>
      </c>
      <c r="B423" s="165" t="s">
        <v>8</v>
      </c>
      <c r="C423" s="165" t="s">
        <v>48</v>
      </c>
      <c r="D423" s="165" t="s">
        <v>331</v>
      </c>
      <c r="E423" s="165" t="s">
        <v>332</v>
      </c>
      <c r="F423" s="165" t="s">
        <v>333</v>
      </c>
      <c r="G423" s="67">
        <v>6</v>
      </c>
      <c r="H423" s="10" t="s">
        <v>47</v>
      </c>
      <c r="I423" s="57">
        <v>1</v>
      </c>
      <c r="J423" s="57">
        <v>9</v>
      </c>
      <c r="K423" s="57">
        <v>0</v>
      </c>
      <c r="L423" s="58">
        <v>9</v>
      </c>
      <c r="M423" s="27">
        <v>0</v>
      </c>
      <c r="N423" s="90">
        <f t="shared" si="115"/>
        <v>5</v>
      </c>
      <c r="O423" s="91">
        <f t="shared" si="116"/>
        <v>5</v>
      </c>
      <c r="P423" s="23">
        <v>40</v>
      </c>
      <c r="Q423" s="177">
        <v>0</v>
      </c>
      <c r="R423" s="177">
        <v>0</v>
      </c>
      <c r="S423" s="178">
        <v>5</v>
      </c>
      <c r="T423" s="27">
        <v>0</v>
      </c>
      <c r="U423" s="23">
        <v>0</v>
      </c>
      <c r="V423" s="11">
        <v>0</v>
      </c>
      <c r="W423" s="11">
        <v>0</v>
      </c>
      <c r="X423" s="12">
        <v>0</v>
      </c>
      <c r="Y423" s="30">
        <v>0</v>
      </c>
      <c r="Z423" s="63">
        <f t="shared" si="117"/>
        <v>45</v>
      </c>
      <c r="AA423" s="34">
        <f t="shared" si="118"/>
        <v>45</v>
      </c>
      <c r="AB423" s="12">
        <f t="shared" si="119"/>
        <v>0</v>
      </c>
      <c r="AC423" s="179">
        <f t="shared" si="120"/>
        <v>45</v>
      </c>
      <c r="AD423" s="141"/>
    </row>
    <row r="424" spans="1:34" outlineLevel="1" x14ac:dyDescent="0.2">
      <c r="A424" s="120" t="s">
        <v>595</v>
      </c>
      <c r="B424" s="10"/>
      <c r="C424" s="10"/>
      <c r="D424" s="10"/>
      <c r="E424" s="10"/>
      <c r="F424" s="10"/>
      <c r="G424" s="67"/>
      <c r="H424" s="10"/>
      <c r="I424" s="57"/>
      <c r="J424" s="57"/>
      <c r="K424" s="57"/>
      <c r="L424" s="58"/>
      <c r="M424" s="27"/>
      <c r="N424" s="90"/>
      <c r="O424" s="91"/>
      <c r="P424" s="23"/>
      <c r="Q424" s="11"/>
      <c r="R424" s="11"/>
      <c r="S424" s="12"/>
      <c r="T424" s="27"/>
      <c r="U424" s="23"/>
      <c r="V424" s="11"/>
      <c r="W424" s="11"/>
      <c r="X424" s="12"/>
      <c r="Y424" s="30"/>
      <c r="Z424" s="63"/>
      <c r="AA424" s="34"/>
      <c r="AB424" s="12"/>
      <c r="AC424" s="75">
        <f>SUBTOTAL(9,AC421:AC423)</f>
        <v>99</v>
      </c>
      <c r="AD424" s="152"/>
    </row>
    <row r="425" spans="1:34" outlineLevel="2" x14ac:dyDescent="0.2">
      <c r="A425" s="103" t="s">
        <v>334</v>
      </c>
      <c r="B425" s="10" t="s">
        <v>587</v>
      </c>
      <c r="C425" s="10" t="s">
        <v>13</v>
      </c>
      <c r="D425" s="98" t="s">
        <v>607</v>
      </c>
      <c r="E425" s="10" t="s">
        <v>10</v>
      </c>
      <c r="F425" s="10" t="s">
        <v>11</v>
      </c>
      <c r="G425" s="67">
        <v>24</v>
      </c>
      <c r="H425" s="10" t="s">
        <v>12</v>
      </c>
      <c r="I425" s="57">
        <v>1</v>
      </c>
      <c r="J425" s="57">
        <v>2.5</v>
      </c>
      <c r="K425" s="57">
        <v>0</v>
      </c>
      <c r="L425" s="58">
        <v>0</v>
      </c>
      <c r="M425" s="27">
        <v>0</v>
      </c>
      <c r="N425" s="90">
        <f t="shared" si="115"/>
        <v>0.34722222222222227</v>
      </c>
      <c r="O425" s="91">
        <f t="shared" si="116"/>
        <v>0</v>
      </c>
      <c r="P425" s="23">
        <v>2</v>
      </c>
      <c r="Q425" s="11">
        <f>P425</f>
        <v>2</v>
      </c>
      <c r="R425" s="11">
        <v>0</v>
      </c>
      <c r="S425" s="12">
        <v>0</v>
      </c>
      <c r="T425" s="27">
        <v>0</v>
      </c>
      <c r="U425" s="23">
        <v>13</v>
      </c>
      <c r="V425" s="11">
        <f>U425</f>
        <v>13</v>
      </c>
      <c r="W425" s="11">
        <v>0</v>
      </c>
      <c r="X425" s="12">
        <v>0</v>
      </c>
      <c r="Y425" s="30">
        <v>0</v>
      </c>
      <c r="Z425" s="63">
        <f t="shared" si="117"/>
        <v>37.5</v>
      </c>
      <c r="AA425" s="34">
        <f t="shared" si="118"/>
        <v>5</v>
      </c>
      <c r="AB425" s="12">
        <f t="shared" si="119"/>
        <v>32.5</v>
      </c>
      <c r="AC425" s="75">
        <f t="shared" si="120"/>
        <v>37.5</v>
      </c>
      <c r="AD425" s="151"/>
    </row>
    <row r="426" spans="1:34" outlineLevel="2" x14ac:dyDescent="0.2">
      <c r="A426" s="103" t="s">
        <v>334</v>
      </c>
      <c r="B426" s="10" t="s">
        <v>587</v>
      </c>
      <c r="C426" s="10" t="s">
        <v>13</v>
      </c>
      <c r="D426" s="10" t="s">
        <v>34</v>
      </c>
      <c r="E426" s="10" t="s">
        <v>35</v>
      </c>
      <c r="F426" s="10" t="s">
        <v>36</v>
      </c>
      <c r="G426" s="67">
        <v>12</v>
      </c>
      <c r="H426" s="10" t="s">
        <v>37</v>
      </c>
      <c r="I426" s="57">
        <v>1</v>
      </c>
      <c r="J426" s="57">
        <v>0.96</v>
      </c>
      <c r="K426" s="57">
        <v>0</v>
      </c>
      <c r="L426" s="58">
        <v>0</v>
      </c>
      <c r="M426" s="27">
        <v>0</v>
      </c>
      <c r="N426" s="90">
        <f t="shared" si="115"/>
        <v>0.26666666666666666</v>
      </c>
      <c r="O426" s="91">
        <f t="shared" si="116"/>
        <v>0</v>
      </c>
      <c r="P426" s="23">
        <v>0</v>
      </c>
      <c r="Q426" s="11">
        <f>P426</f>
        <v>0</v>
      </c>
      <c r="R426" s="11">
        <v>0</v>
      </c>
      <c r="S426" s="12">
        <v>0</v>
      </c>
      <c r="T426" s="27">
        <v>0</v>
      </c>
      <c r="U426" s="23">
        <v>14</v>
      </c>
      <c r="V426" s="11">
        <f>U426</f>
        <v>14</v>
      </c>
      <c r="W426" s="11">
        <v>0</v>
      </c>
      <c r="X426" s="12">
        <v>0</v>
      </c>
      <c r="Y426" s="30">
        <v>0</v>
      </c>
      <c r="Z426" s="63">
        <f t="shared" si="117"/>
        <v>13.44</v>
      </c>
      <c r="AA426" s="34">
        <f t="shared" si="118"/>
        <v>0</v>
      </c>
      <c r="AB426" s="12">
        <f t="shared" si="119"/>
        <v>13.44</v>
      </c>
      <c r="AC426" s="75">
        <f t="shared" si="120"/>
        <v>13.44</v>
      </c>
      <c r="AD426" s="151"/>
    </row>
    <row r="427" spans="1:34" s="71" customFormat="1" outlineLevel="2" x14ac:dyDescent="0.2">
      <c r="A427" s="166" t="s">
        <v>334</v>
      </c>
      <c r="B427" s="165" t="s">
        <v>14</v>
      </c>
      <c r="C427" s="165" t="s">
        <v>23</v>
      </c>
      <c r="D427" s="165" t="s">
        <v>353</v>
      </c>
      <c r="E427" s="165" t="s">
        <v>354</v>
      </c>
      <c r="F427" s="165" t="s">
        <v>355</v>
      </c>
      <c r="G427" s="185">
        <v>6</v>
      </c>
      <c r="H427" s="165" t="s">
        <v>18</v>
      </c>
      <c r="I427" s="172">
        <v>1</v>
      </c>
      <c r="J427" s="172">
        <v>-4.5</v>
      </c>
      <c r="K427" s="172">
        <v>0</v>
      </c>
      <c r="L427" s="173">
        <v>4.5</v>
      </c>
      <c r="M427" s="174">
        <v>0</v>
      </c>
      <c r="N427" s="175">
        <f t="shared" si="115"/>
        <v>-2.5</v>
      </c>
      <c r="O427" s="176">
        <f t="shared" si="116"/>
        <v>2.5</v>
      </c>
      <c r="P427" s="186">
        <v>120</v>
      </c>
      <c r="Q427" s="177">
        <v>2</v>
      </c>
      <c r="R427" s="177">
        <v>0</v>
      </c>
      <c r="S427" s="178">
        <v>10</v>
      </c>
      <c r="T427" s="174">
        <v>0</v>
      </c>
      <c r="U427" s="186">
        <v>0</v>
      </c>
      <c r="V427" s="177">
        <v>0</v>
      </c>
      <c r="W427" s="177">
        <v>0</v>
      </c>
      <c r="X427" s="178">
        <v>0</v>
      </c>
      <c r="Y427" s="187">
        <v>0</v>
      </c>
      <c r="Z427" s="188">
        <f t="shared" si="117"/>
        <v>36</v>
      </c>
      <c r="AA427" s="189">
        <f t="shared" si="118"/>
        <v>36</v>
      </c>
      <c r="AB427" s="178">
        <f t="shared" si="119"/>
        <v>0</v>
      </c>
      <c r="AC427" s="179">
        <f t="shared" si="120"/>
        <v>36</v>
      </c>
      <c r="AD427" s="141">
        <f>AC427</f>
        <v>36</v>
      </c>
      <c r="AE427" s="96"/>
      <c r="AG427" s="96"/>
      <c r="AH427" s="96"/>
    </row>
    <row r="428" spans="1:34" outlineLevel="1" x14ac:dyDescent="0.2">
      <c r="A428" s="121" t="s">
        <v>596</v>
      </c>
      <c r="B428" s="10"/>
      <c r="C428" s="10"/>
      <c r="D428" s="10"/>
      <c r="E428" s="10"/>
      <c r="F428" s="10"/>
      <c r="G428" s="67"/>
      <c r="H428" s="10"/>
      <c r="I428" s="57"/>
      <c r="J428" s="57"/>
      <c r="K428" s="57"/>
      <c r="L428" s="58"/>
      <c r="M428" s="27"/>
      <c r="N428" s="90"/>
      <c r="O428" s="91"/>
      <c r="P428" s="23"/>
      <c r="Q428" s="11"/>
      <c r="R428" s="11"/>
      <c r="S428" s="12"/>
      <c r="T428" s="27"/>
      <c r="U428" s="23"/>
      <c r="V428" s="11"/>
      <c r="W428" s="11"/>
      <c r="X428" s="12"/>
      <c r="Y428" s="30"/>
      <c r="Z428" s="63"/>
      <c r="AA428" s="34"/>
      <c r="AB428" s="12"/>
      <c r="AC428" s="179">
        <f>SUBTOTAL(9,AC425:AC427)</f>
        <v>86.94</v>
      </c>
      <c r="AD428" s="151"/>
    </row>
    <row r="429" spans="1:34" outlineLevel="2" x14ac:dyDescent="0.2">
      <c r="A429" s="103" t="s">
        <v>369</v>
      </c>
      <c r="B429" s="10" t="s">
        <v>587</v>
      </c>
      <c r="C429" s="10" t="s">
        <v>13</v>
      </c>
      <c r="D429" s="98" t="s">
        <v>607</v>
      </c>
      <c r="E429" s="10" t="s">
        <v>10</v>
      </c>
      <c r="F429" s="10" t="s">
        <v>11</v>
      </c>
      <c r="G429" s="67">
        <v>24</v>
      </c>
      <c r="H429" s="10" t="s">
        <v>12</v>
      </c>
      <c r="I429" s="57">
        <v>1</v>
      </c>
      <c r="J429" s="57">
        <v>2.5</v>
      </c>
      <c r="K429" s="57">
        <v>0</v>
      </c>
      <c r="L429" s="58">
        <v>0</v>
      </c>
      <c r="M429" s="27">
        <v>0</v>
      </c>
      <c r="N429" s="90">
        <f t="shared" ref="N429:N443" si="121">J429*10/3/G429</f>
        <v>0.34722222222222227</v>
      </c>
      <c r="O429" s="91">
        <f t="shared" ref="O429:O443" si="122">L429*10/3/G429</f>
        <v>0</v>
      </c>
      <c r="P429" s="23">
        <v>3</v>
      </c>
      <c r="Q429" s="11">
        <f>P429</f>
        <v>3</v>
      </c>
      <c r="R429" s="11">
        <v>0</v>
      </c>
      <c r="S429" s="12">
        <v>0</v>
      </c>
      <c r="T429" s="27">
        <v>0</v>
      </c>
      <c r="U429" s="23">
        <v>19</v>
      </c>
      <c r="V429" s="11">
        <f>U429</f>
        <v>19</v>
      </c>
      <c r="W429" s="11">
        <v>0</v>
      </c>
      <c r="X429" s="12">
        <v>0</v>
      </c>
      <c r="Y429" s="30">
        <v>0</v>
      </c>
      <c r="Z429" s="63">
        <f t="shared" ref="Z429:Z443" si="123">J429*(Q429+V429)+L429*(S429+X429)</f>
        <v>55</v>
      </c>
      <c r="AA429" s="34">
        <f t="shared" ref="AA429:AA443" si="124">J429*Q429+L429*S429</f>
        <v>7.5</v>
      </c>
      <c r="AB429" s="12">
        <f t="shared" ref="AB429:AB443" si="125">J429*V429+L429*X429</f>
        <v>47.5</v>
      </c>
      <c r="AC429" s="75">
        <f t="shared" ref="AC429:AC443" si="126">Z429</f>
        <v>55</v>
      </c>
      <c r="AD429" s="151"/>
    </row>
    <row r="430" spans="1:34" outlineLevel="2" x14ac:dyDescent="0.2">
      <c r="A430" s="103" t="s">
        <v>369</v>
      </c>
      <c r="B430" s="10" t="s">
        <v>39</v>
      </c>
      <c r="C430" s="10" t="s">
        <v>13</v>
      </c>
      <c r="D430" s="10" t="s">
        <v>34</v>
      </c>
      <c r="E430" s="10" t="s">
        <v>35</v>
      </c>
      <c r="F430" s="10" t="s">
        <v>36</v>
      </c>
      <c r="G430" s="67">
        <v>12</v>
      </c>
      <c r="H430" s="10" t="s">
        <v>37</v>
      </c>
      <c r="I430" s="57">
        <v>1</v>
      </c>
      <c r="J430" s="57">
        <v>0.96</v>
      </c>
      <c r="K430" s="57">
        <v>0</v>
      </c>
      <c r="L430" s="58">
        <v>0</v>
      </c>
      <c r="M430" s="27">
        <v>0</v>
      </c>
      <c r="N430" s="90">
        <f t="shared" si="121"/>
        <v>0.26666666666666666</v>
      </c>
      <c r="O430" s="91">
        <f t="shared" si="122"/>
        <v>0</v>
      </c>
      <c r="P430" s="23">
        <v>0</v>
      </c>
      <c r="Q430" s="11">
        <f>P430</f>
        <v>0</v>
      </c>
      <c r="R430" s="11">
        <v>0</v>
      </c>
      <c r="S430" s="12">
        <v>0</v>
      </c>
      <c r="T430" s="27">
        <v>0</v>
      </c>
      <c r="U430" s="23">
        <v>4</v>
      </c>
      <c r="V430" s="11">
        <f>U430</f>
        <v>4</v>
      </c>
      <c r="W430" s="11">
        <v>0</v>
      </c>
      <c r="X430" s="12">
        <v>0</v>
      </c>
      <c r="Y430" s="30">
        <v>0</v>
      </c>
      <c r="Z430" s="63">
        <f t="shared" si="123"/>
        <v>3.84</v>
      </c>
      <c r="AA430" s="34">
        <f t="shared" si="124"/>
        <v>0</v>
      </c>
      <c r="AB430" s="12">
        <f t="shared" si="125"/>
        <v>3.84</v>
      </c>
      <c r="AC430" s="75">
        <f t="shared" si="126"/>
        <v>3.84</v>
      </c>
      <c r="AD430" s="151"/>
    </row>
    <row r="431" spans="1:34" s="71" customFormat="1" outlineLevel="2" x14ac:dyDescent="0.2">
      <c r="A431" s="166" t="s">
        <v>369</v>
      </c>
      <c r="B431" s="165" t="s">
        <v>39</v>
      </c>
      <c r="C431" s="165" t="s">
        <v>48</v>
      </c>
      <c r="D431" s="165" t="s">
        <v>373</v>
      </c>
      <c r="E431" s="165" t="s">
        <v>374</v>
      </c>
      <c r="F431" s="165" t="s">
        <v>375</v>
      </c>
      <c r="G431" s="185">
        <v>7.5</v>
      </c>
      <c r="H431" s="165" t="s">
        <v>47</v>
      </c>
      <c r="I431" s="172">
        <v>1</v>
      </c>
      <c r="J431" s="172">
        <v>-4.5</v>
      </c>
      <c r="K431" s="172">
        <v>0</v>
      </c>
      <c r="L431" s="173">
        <v>4.5</v>
      </c>
      <c r="M431" s="174">
        <v>0</v>
      </c>
      <c r="N431" s="175">
        <f>J431*10/3/G431</f>
        <v>-2</v>
      </c>
      <c r="O431" s="176">
        <f>L431*10/3/G431</f>
        <v>2</v>
      </c>
      <c r="P431" s="186">
        <v>60</v>
      </c>
      <c r="Q431" s="177">
        <v>1</v>
      </c>
      <c r="R431" s="177">
        <v>0</v>
      </c>
      <c r="S431" s="178">
        <v>3</v>
      </c>
      <c r="T431" s="174">
        <v>0</v>
      </c>
      <c r="U431" s="186">
        <v>30</v>
      </c>
      <c r="V431" s="177">
        <v>1</v>
      </c>
      <c r="W431" s="177">
        <v>0</v>
      </c>
      <c r="X431" s="178">
        <v>1</v>
      </c>
      <c r="Y431" s="187">
        <v>0</v>
      </c>
      <c r="Z431" s="188">
        <f>J431*(Q431+V431)+L431*(S431+X431)</f>
        <v>9</v>
      </c>
      <c r="AA431" s="189">
        <f>J431*Q431+L431*S431</f>
        <v>9</v>
      </c>
      <c r="AB431" s="178">
        <f>J431*V431+L431*X431</f>
        <v>0</v>
      </c>
      <c r="AC431" s="179">
        <f>Z431</f>
        <v>9</v>
      </c>
      <c r="AD431" s="96">
        <f>AC431</f>
        <v>9</v>
      </c>
      <c r="AE431" s="96"/>
      <c r="AG431" s="96"/>
      <c r="AH431" s="96"/>
    </row>
    <row r="432" spans="1:34" outlineLevel="1" x14ac:dyDescent="0.2">
      <c r="A432" s="121" t="s">
        <v>597</v>
      </c>
      <c r="B432" s="10"/>
      <c r="C432" s="10"/>
      <c r="D432" s="10"/>
      <c r="E432" s="10"/>
      <c r="F432" s="10"/>
      <c r="G432" s="67"/>
      <c r="H432" s="10"/>
      <c r="I432" s="57"/>
      <c r="J432" s="57"/>
      <c r="K432" s="57"/>
      <c r="L432" s="58"/>
      <c r="M432" s="27"/>
      <c r="N432" s="90"/>
      <c r="O432" s="91"/>
      <c r="P432" s="23"/>
      <c r="Q432" s="11"/>
      <c r="R432" s="11"/>
      <c r="S432" s="12"/>
      <c r="T432" s="27"/>
      <c r="U432" s="23"/>
      <c r="V432" s="11"/>
      <c r="W432" s="11"/>
      <c r="X432" s="12"/>
      <c r="Y432" s="30"/>
      <c r="Z432" s="63"/>
      <c r="AA432" s="34"/>
      <c r="AB432" s="12"/>
      <c r="AC432" s="75">
        <f>SUBTOTAL(9,AC429:AC431)</f>
        <v>67.84</v>
      </c>
      <c r="AD432" s="151"/>
    </row>
    <row r="433" spans="1:32" outlineLevel="2" x14ac:dyDescent="0.2">
      <c r="A433" s="103" t="s">
        <v>409</v>
      </c>
      <c r="B433" s="10" t="s">
        <v>587</v>
      </c>
      <c r="C433" s="10" t="s">
        <v>13</v>
      </c>
      <c r="D433" s="10">
        <v>340061</v>
      </c>
      <c r="E433" s="10" t="s">
        <v>10</v>
      </c>
      <c r="F433" s="10" t="s">
        <v>11</v>
      </c>
      <c r="G433" s="67">
        <v>24</v>
      </c>
      <c r="H433" s="10" t="s">
        <v>12</v>
      </c>
      <c r="I433" s="57">
        <v>1</v>
      </c>
      <c r="J433" s="57">
        <v>2.5</v>
      </c>
      <c r="K433" s="57">
        <v>0</v>
      </c>
      <c r="L433" s="58">
        <v>0</v>
      </c>
      <c r="M433" s="27">
        <v>0</v>
      </c>
      <c r="N433" s="90">
        <f t="shared" si="121"/>
        <v>0.34722222222222227</v>
      </c>
      <c r="O433" s="91">
        <f t="shared" si="122"/>
        <v>0</v>
      </c>
      <c r="P433" s="23">
        <v>1</v>
      </c>
      <c r="Q433" s="11">
        <f>P433</f>
        <v>1</v>
      </c>
      <c r="R433" s="11">
        <v>0</v>
      </c>
      <c r="S433" s="12">
        <v>0</v>
      </c>
      <c r="T433" s="27">
        <v>0</v>
      </c>
      <c r="U433" s="23">
        <v>8</v>
      </c>
      <c r="V433" s="11">
        <f>U433</f>
        <v>8</v>
      </c>
      <c r="W433" s="11">
        <v>0</v>
      </c>
      <c r="X433" s="12">
        <v>0</v>
      </c>
      <c r="Y433" s="30">
        <v>0</v>
      </c>
      <c r="Z433" s="63">
        <f t="shared" si="123"/>
        <v>22.5</v>
      </c>
      <c r="AA433" s="34">
        <f t="shared" si="124"/>
        <v>2.5</v>
      </c>
      <c r="AB433" s="12">
        <f t="shared" si="125"/>
        <v>20</v>
      </c>
      <c r="AC433" s="75">
        <f t="shared" si="126"/>
        <v>22.5</v>
      </c>
      <c r="AD433" s="151"/>
    </row>
    <row r="434" spans="1:32" outlineLevel="2" x14ac:dyDescent="0.2">
      <c r="A434" s="103" t="s">
        <v>409</v>
      </c>
      <c r="B434" s="10" t="s">
        <v>8</v>
      </c>
      <c r="C434" s="10" t="s">
        <v>13</v>
      </c>
      <c r="D434" s="10" t="s">
        <v>34</v>
      </c>
      <c r="E434" s="10" t="s">
        <v>35</v>
      </c>
      <c r="F434" s="10" t="s">
        <v>36</v>
      </c>
      <c r="G434" s="67">
        <v>12</v>
      </c>
      <c r="H434" s="10" t="s">
        <v>37</v>
      </c>
      <c r="I434" s="57">
        <v>1</v>
      </c>
      <c r="J434" s="57">
        <v>0.96</v>
      </c>
      <c r="K434" s="57">
        <v>0</v>
      </c>
      <c r="L434" s="58">
        <v>0</v>
      </c>
      <c r="M434" s="27">
        <v>0</v>
      </c>
      <c r="N434" s="90">
        <f t="shared" si="121"/>
        <v>0.26666666666666666</v>
      </c>
      <c r="O434" s="91">
        <f t="shared" si="122"/>
        <v>0</v>
      </c>
      <c r="P434" s="23">
        <v>0</v>
      </c>
      <c r="Q434" s="11">
        <f>P434</f>
        <v>0</v>
      </c>
      <c r="R434" s="11">
        <v>0</v>
      </c>
      <c r="S434" s="12">
        <v>0</v>
      </c>
      <c r="T434" s="27">
        <v>0</v>
      </c>
      <c r="U434" s="23">
        <v>6</v>
      </c>
      <c r="V434" s="11">
        <f>U434</f>
        <v>6</v>
      </c>
      <c r="W434" s="11">
        <v>0</v>
      </c>
      <c r="X434" s="12">
        <v>0</v>
      </c>
      <c r="Y434" s="30">
        <v>0</v>
      </c>
      <c r="Z434" s="63">
        <f t="shared" si="123"/>
        <v>5.76</v>
      </c>
      <c r="AA434" s="34">
        <f t="shared" si="124"/>
        <v>0</v>
      </c>
      <c r="AB434" s="12">
        <f t="shared" si="125"/>
        <v>5.76</v>
      </c>
      <c r="AC434" s="75">
        <f t="shared" si="126"/>
        <v>5.76</v>
      </c>
      <c r="AD434" s="151"/>
    </row>
    <row r="435" spans="1:32" outlineLevel="1" x14ac:dyDescent="0.2">
      <c r="A435" s="121" t="s">
        <v>598</v>
      </c>
      <c r="B435" s="10"/>
      <c r="C435" s="10"/>
      <c r="D435" s="10"/>
      <c r="E435" s="10"/>
      <c r="F435" s="10"/>
      <c r="G435" s="67"/>
      <c r="H435" s="10"/>
      <c r="I435" s="57"/>
      <c r="J435" s="57"/>
      <c r="K435" s="57"/>
      <c r="L435" s="58"/>
      <c r="M435" s="27"/>
      <c r="N435" s="90"/>
      <c r="O435" s="91"/>
      <c r="P435" s="23"/>
      <c r="Q435" s="11"/>
      <c r="R435" s="11"/>
      <c r="S435" s="12"/>
      <c r="T435" s="27"/>
      <c r="U435" s="23"/>
      <c r="V435" s="11"/>
      <c r="W435" s="11"/>
      <c r="X435" s="12"/>
      <c r="Y435" s="30"/>
      <c r="Z435" s="63"/>
      <c r="AA435" s="34"/>
      <c r="AB435" s="12"/>
      <c r="AC435" s="75">
        <f>SUBTOTAL(9,AC433:AC434)</f>
        <v>28.259999999999998</v>
      </c>
      <c r="AD435" s="151"/>
    </row>
    <row r="436" spans="1:32" outlineLevel="2" x14ac:dyDescent="0.2">
      <c r="A436" s="103" t="s">
        <v>425</v>
      </c>
      <c r="B436" s="10" t="s">
        <v>587</v>
      </c>
      <c r="C436" s="10" t="s">
        <v>13</v>
      </c>
      <c r="D436" s="98" t="s">
        <v>607</v>
      </c>
      <c r="E436" s="10" t="s">
        <v>10</v>
      </c>
      <c r="F436" s="10" t="s">
        <v>11</v>
      </c>
      <c r="G436" s="67">
        <v>24</v>
      </c>
      <c r="H436" s="10" t="s">
        <v>12</v>
      </c>
      <c r="I436" s="57">
        <v>1</v>
      </c>
      <c r="J436" s="57">
        <v>2.5</v>
      </c>
      <c r="K436" s="57">
        <v>0</v>
      </c>
      <c r="L436" s="58">
        <v>0</v>
      </c>
      <c r="M436" s="27">
        <v>0</v>
      </c>
      <c r="N436" s="90">
        <f t="shared" si="121"/>
        <v>0.34722222222222227</v>
      </c>
      <c r="O436" s="91">
        <f t="shared" si="122"/>
        <v>0</v>
      </c>
      <c r="P436" s="23">
        <v>0</v>
      </c>
      <c r="Q436" s="11">
        <f>P436</f>
        <v>0</v>
      </c>
      <c r="R436" s="11">
        <v>0</v>
      </c>
      <c r="S436" s="12">
        <v>0</v>
      </c>
      <c r="T436" s="27">
        <v>0</v>
      </c>
      <c r="U436" s="23">
        <v>8</v>
      </c>
      <c r="V436" s="11">
        <f>U436</f>
        <v>8</v>
      </c>
      <c r="W436" s="11">
        <v>0</v>
      </c>
      <c r="X436" s="12">
        <v>0</v>
      </c>
      <c r="Y436" s="30">
        <v>0</v>
      </c>
      <c r="Z436" s="63">
        <f t="shared" si="123"/>
        <v>20</v>
      </c>
      <c r="AA436" s="34">
        <f t="shared" si="124"/>
        <v>0</v>
      </c>
      <c r="AB436" s="12">
        <f t="shared" si="125"/>
        <v>20</v>
      </c>
      <c r="AC436" s="75">
        <f t="shared" si="126"/>
        <v>20</v>
      </c>
      <c r="AD436" s="151"/>
    </row>
    <row r="437" spans="1:32" outlineLevel="2" x14ac:dyDescent="0.2">
      <c r="A437" s="103" t="s">
        <v>425</v>
      </c>
      <c r="B437" s="10" t="s">
        <v>39</v>
      </c>
      <c r="C437" s="10" t="s">
        <v>13</v>
      </c>
      <c r="D437" s="10" t="s">
        <v>34</v>
      </c>
      <c r="E437" s="10" t="s">
        <v>35</v>
      </c>
      <c r="F437" s="10" t="s">
        <v>36</v>
      </c>
      <c r="G437" s="67">
        <v>12</v>
      </c>
      <c r="H437" s="10" t="s">
        <v>37</v>
      </c>
      <c r="I437" s="57">
        <v>1</v>
      </c>
      <c r="J437" s="57">
        <v>0.96</v>
      </c>
      <c r="K437" s="57">
        <v>0</v>
      </c>
      <c r="L437" s="58">
        <v>0</v>
      </c>
      <c r="M437" s="27">
        <v>0</v>
      </c>
      <c r="N437" s="90">
        <f t="shared" si="121"/>
        <v>0.26666666666666666</v>
      </c>
      <c r="O437" s="91">
        <f t="shared" si="122"/>
        <v>0</v>
      </c>
      <c r="P437" s="23">
        <v>0</v>
      </c>
      <c r="Q437" s="11">
        <f>P437</f>
        <v>0</v>
      </c>
      <c r="R437" s="11">
        <v>0</v>
      </c>
      <c r="S437" s="12">
        <v>0</v>
      </c>
      <c r="T437" s="27">
        <v>0</v>
      </c>
      <c r="U437" s="23">
        <v>3</v>
      </c>
      <c r="V437" s="11">
        <f>U437</f>
        <v>3</v>
      </c>
      <c r="W437" s="11">
        <v>0</v>
      </c>
      <c r="X437" s="12">
        <v>0</v>
      </c>
      <c r="Y437" s="30">
        <v>0</v>
      </c>
      <c r="Z437" s="63">
        <f t="shared" si="123"/>
        <v>2.88</v>
      </c>
      <c r="AA437" s="34">
        <f t="shared" si="124"/>
        <v>0</v>
      </c>
      <c r="AB437" s="12">
        <f t="shared" si="125"/>
        <v>2.88</v>
      </c>
      <c r="AC437" s="75">
        <f t="shared" si="126"/>
        <v>2.88</v>
      </c>
      <c r="AD437" s="151"/>
    </row>
    <row r="438" spans="1:32" outlineLevel="1" x14ac:dyDescent="0.2">
      <c r="A438" s="121" t="s">
        <v>599</v>
      </c>
      <c r="B438" s="10"/>
      <c r="C438" s="10"/>
      <c r="D438" s="10"/>
      <c r="E438" s="10"/>
      <c r="F438" s="10"/>
      <c r="G438" s="67"/>
      <c r="H438" s="10"/>
      <c r="I438" s="57"/>
      <c r="J438" s="57"/>
      <c r="K438" s="57"/>
      <c r="L438" s="58"/>
      <c r="M438" s="27"/>
      <c r="N438" s="90"/>
      <c r="O438" s="91"/>
      <c r="P438" s="23"/>
      <c r="Q438" s="11"/>
      <c r="R438" s="11"/>
      <c r="S438" s="12"/>
      <c r="T438" s="27"/>
      <c r="U438" s="23"/>
      <c r="V438" s="11"/>
      <c r="W438" s="11"/>
      <c r="X438" s="12"/>
      <c r="Y438" s="30"/>
      <c r="Z438" s="63"/>
      <c r="AA438" s="34"/>
      <c r="AB438" s="12"/>
      <c r="AC438" s="75">
        <f>SUBTOTAL(9,AC436:AC437)</f>
        <v>22.88</v>
      </c>
      <c r="AD438" s="151"/>
    </row>
    <row r="439" spans="1:32" outlineLevel="2" x14ac:dyDescent="0.2">
      <c r="A439" s="103" t="s">
        <v>436</v>
      </c>
      <c r="B439" s="10" t="s">
        <v>587</v>
      </c>
      <c r="C439" s="10" t="s">
        <v>13</v>
      </c>
      <c r="D439" s="10" t="s">
        <v>607</v>
      </c>
      <c r="E439" s="10" t="s">
        <v>10</v>
      </c>
      <c r="F439" s="10" t="s">
        <v>11</v>
      </c>
      <c r="G439" s="67">
        <v>24</v>
      </c>
      <c r="H439" s="10" t="s">
        <v>12</v>
      </c>
      <c r="I439" s="57">
        <v>1</v>
      </c>
      <c r="J439" s="57">
        <v>2.5</v>
      </c>
      <c r="K439" s="57">
        <v>0</v>
      </c>
      <c r="L439" s="58">
        <v>0</v>
      </c>
      <c r="M439" s="27">
        <v>0</v>
      </c>
      <c r="N439" s="90">
        <f t="shared" si="121"/>
        <v>0.34722222222222227</v>
      </c>
      <c r="O439" s="91">
        <f t="shared" si="122"/>
        <v>0</v>
      </c>
      <c r="P439" s="23">
        <v>0</v>
      </c>
      <c r="Q439" s="11">
        <f>P439</f>
        <v>0</v>
      </c>
      <c r="R439" s="11">
        <v>0</v>
      </c>
      <c r="S439" s="12">
        <v>0</v>
      </c>
      <c r="T439" s="27">
        <v>0</v>
      </c>
      <c r="U439" s="23">
        <v>0</v>
      </c>
      <c r="V439" s="11">
        <f>U439</f>
        <v>0</v>
      </c>
      <c r="W439" s="11">
        <v>0</v>
      </c>
      <c r="X439" s="12">
        <v>0</v>
      </c>
      <c r="Y439" s="30">
        <v>0</v>
      </c>
      <c r="Z439" s="63">
        <f t="shared" si="123"/>
        <v>0</v>
      </c>
      <c r="AA439" s="34">
        <f t="shared" si="124"/>
        <v>0</v>
      </c>
      <c r="AB439" s="12">
        <f t="shared" si="125"/>
        <v>0</v>
      </c>
      <c r="AC439" s="75">
        <f t="shared" si="126"/>
        <v>0</v>
      </c>
      <c r="AD439" s="151"/>
    </row>
    <row r="440" spans="1:32" outlineLevel="2" x14ac:dyDescent="0.2">
      <c r="A440" s="103" t="s">
        <v>436</v>
      </c>
      <c r="B440" s="10" t="s">
        <v>587</v>
      </c>
      <c r="C440" s="10" t="s">
        <v>13</v>
      </c>
      <c r="D440" s="10" t="s">
        <v>34</v>
      </c>
      <c r="E440" s="10" t="s">
        <v>35</v>
      </c>
      <c r="F440" s="10" t="s">
        <v>36</v>
      </c>
      <c r="G440" s="67">
        <v>12</v>
      </c>
      <c r="H440" s="10" t="s">
        <v>37</v>
      </c>
      <c r="I440" s="57">
        <v>1</v>
      </c>
      <c r="J440" s="57">
        <v>0.96</v>
      </c>
      <c r="K440" s="57">
        <v>0</v>
      </c>
      <c r="L440" s="58">
        <v>0</v>
      </c>
      <c r="M440" s="27">
        <v>0</v>
      </c>
      <c r="N440" s="90">
        <f t="shared" si="121"/>
        <v>0.26666666666666666</v>
      </c>
      <c r="O440" s="91">
        <f t="shared" si="122"/>
        <v>0</v>
      </c>
      <c r="P440" s="23">
        <v>0</v>
      </c>
      <c r="Q440" s="11">
        <f>P440</f>
        <v>0</v>
      </c>
      <c r="R440" s="11">
        <v>0</v>
      </c>
      <c r="S440" s="12">
        <v>0</v>
      </c>
      <c r="T440" s="27">
        <v>0</v>
      </c>
      <c r="U440" s="23">
        <v>0</v>
      </c>
      <c r="V440" s="11">
        <f>U440</f>
        <v>0</v>
      </c>
      <c r="W440" s="11">
        <v>0</v>
      </c>
      <c r="X440" s="12">
        <v>0</v>
      </c>
      <c r="Y440" s="30">
        <v>0</v>
      </c>
      <c r="Z440" s="63">
        <f t="shared" si="123"/>
        <v>0</v>
      </c>
      <c r="AA440" s="34">
        <f t="shared" si="124"/>
        <v>0</v>
      </c>
      <c r="AB440" s="12">
        <f t="shared" si="125"/>
        <v>0</v>
      </c>
      <c r="AC440" s="75">
        <f t="shared" si="126"/>
        <v>0</v>
      </c>
      <c r="AD440" s="151"/>
    </row>
    <row r="441" spans="1:32" outlineLevel="1" x14ac:dyDescent="0.2">
      <c r="A441" s="121" t="s">
        <v>600</v>
      </c>
      <c r="B441" s="10"/>
      <c r="C441" s="10"/>
      <c r="D441" s="10"/>
      <c r="E441" s="10"/>
      <c r="F441" s="10"/>
      <c r="G441" s="67"/>
      <c r="H441" s="10"/>
      <c r="I441" s="57"/>
      <c r="J441" s="57"/>
      <c r="K441" s="57"/>
      <c r="L441" s="58"/>
      <c r="M441" s="27"/>
      <c r="N441" s="90"/>
      <c r="O441" s="91"/>
      <c r="P441" s="23"/>
      <c r="Q441" s="11"/>
      <c r="R441" s="11"/>
      <c r="S441" s="12"/>
      <c r="T441" s="27"/>
      <c r="U441" s="23"/>
      <c r="V441" s="11"/>
      <c r="W441" s="11"/>
      <c r="X441" s="12"/>
      <c r="Y441" s="30"/>
      <c r="Z441" s="63"/>
      <c r="AA441" s="34"/>
      <c r="AB441" s="12"/>
      <c r="AC441" s="75">
        <f>SUBTOTAL(9,AC439:AC440)</f>
        <v>0</v>
      </c>
      <c r="AD441" s="151"/>
    </row>
    <row r="442" spans="1:32" outlineLevel="2" x14ac:dyDescent="0.2">
      <c r="A442" s="103" t="s">
        <v>449</v>
      </c>
      <c r="B442" s="10" t="s">
        <v>587</v>
      </c>
      <c r="C442" s="10" t="s">
        <v>13</v>
      </c>
      <c r="D442" s="98" t="s">
        <v>607</v>
      </c>
      <c r="E442" s="10" t="s">
        <v>10</v>
      </c>
      <c r="F442" s="10" t="s">
        <v>11</v>
      </c>
      <c r="G442" s="67">
        <v>24</v>
      </c>
      <c r="H442" s="10" t="s">
        <v>12</v>
      </c>
      <c r="I442" s="57">
        <v>1</v>
      </c>
      <c r="J442" s="57">
        <v>2.5</v>
      </c>
      <c r="K442" s="57">
        <v>0</v>
      </c>
      <c r="L442" s="58">
        <v>0</v>
      </c>
      <c r="M442" s="27">
        <v>0</v>
      </c>
      <c r="N442" s="90">
        <f t="shared" si="121"/>
        <v>0.34722222222222227</v>
      </c>
      <c r="O442" s="91">
        <f t="shared" si="122"/>
        <v>0</v>
      </c>
      <c r="P442" s="23">
        <v>1</v>
      </c>
      <c r="Q442" s="11">
        <f>P442</f>
        <v>1</v>
      </c>
      <c r="R442" s="11">
        <v>0</v>
      </c>
      <c r="S442" s="12">
        <v>0</v>
      </c>
      <c r="T442" s="27">
        <v>0</v>
      </c>
      <c r="U442" s="23">
        <v>27</v>
      </c>
      <c r="V442" s="11">
        <f>U442</f>
        <v>27</v>
      </c>
      <c r="W442" s="11">
        <v>0</v>
      </c>
      <c r="X442" s="12">
        <v>0</v>
      </c>
      <c r="Y442" s="30">
        <v>0</v>
      </c>
      <c r="Z442" s="63">
        <f t="shared" si="123"/>
        <v>70</v>
      </c>
      <c r="AA442" s="34">
        <f t="shared" si="124"/>
        <v>2.5</v>
      </c>
      <c r="AB442" s="12">
        <f t="shared" si="125"/>
        <v>67.5</v>
      </c>
      <c r="AC442" s="75">
        <f t="shared" si="126"/>
        <v>70</v>
      </c>
      <c r="AD442" s="151"/>
    </row>
    <row r="443" spans="1:32" outlineLevel="2" x14ac:dyDescent="0.2">
      <c r="A443" s="103" t="s">
        <v>449</v>
      </c>
      <c r="B443" s="10" t="s">
        <v>8</v>
      </c>
      <c r="C443" s="10" t="s">
        <v>13</v>
      </c>
      <c r="D443" s="10" t="s">
        <v>34</v>
      </c>
      <c r="E443" s="10" t="s">
        <v>35</v>
      </c>
      <c r="F443" s="10" t="s">
        <v>36</v>
      </c>
      <c r="G443" s="67">
        <v>12</v>
      </c>
      <c r="H443" s="10" t="s">
        <v>37</v>
      </c>
      <c r="I443" s="57">
        <v>1</v>
      </c>
      <c r="J443" s="57">
        <v>0.96</v>
      </c>
      <c r="K443" s="57">
        <v>0</v>
      </c>
      <c r="L443" s="58">
        <v>0</v>
      </c>
      <c r="M443" s="27">
        <v>0</v>
      </c>
      <c r="N443" s="90">
        <f t="shared" si="121"/>
        <v>0.26666666666666666</v>
      </c>
      <c r="O443" s="91">
        <f t="shared" si="122"/>
        <v>0</v>
      </c>
      <c r="P443" s="23">
        <v>0</v>
      </c>
      <c r="Q443" s="11">
        <f>P443</f>
        <v>0</v>
      </c>
      <c r="R443" s="11">
        <v>0</v>
      </c>
      <c r="S443" s="12">
        <v>0</v>
      </c>
      <c r="T443" s="27">
        <v>0</v>
      </c>
      <c r="U443" s="23">
        <v>8</v>
      </c>
      <c r="V443" s="11">
        <f>U443</f>
        <v>8</v>
      </c>
      <c r="W443" s="11">
        <v>0</v>
      </c>
      <c r="X443" s="12">
        <v>0</v>
      </c>
      <c r="Y443" s="30">
        <v>0</v>
      </c>
      <c r="Z443" s="63">
        <f t="shared" si="123"/>
        <v>7.68</v>
      </c>
      <c r="AA443" s="34">
        <f t="shared" si="124"/>
        <v>0</v>
      </c>
      <c r="AB443" s="12">
        <f t="shared" si="125"/>
        <v>7.68</v>
      </c>
      <c r="AC443" s="75">
        <f t="shared" si="126"/>
        <v>7.68</v>
      </c>
      <c r="AD443" s="151"/>
    </row>
    <row r="444" spans="1:32" outlineLevel="1" x14ac:dyDescent="0.2">
      <c r="A444" s="121" t="s">
        <v>601</v>
      </c>
      <c r="B444" s="10"/>
      <c r="C444" s="10"/>
      <c r="D444" s="10"/>
      <c r="E444" s="10"/>
      <c r="F444" s="10"/>
      <c r="G444" s="67"/>
      <c r="H444" s="10"/>
      <c r="I444" s="57"/>
      <c r="J444" s="57"/>
      <c r="K444" s="57"/>
      <c r="L444" s="58"/>
      <c r="M444" s="27"/>
      <c r="N444" s="90"/>
      <c r="O444" s="91"/>
      <c r="P444" s="23"/>
      <c r="Q444" s="11"/>
      <c r="R444" s="11"/>
      <c r="S444" s="12"/>
      <c r="T444" s="27"/>
      <c r="U444" s="23"/>
      <c r="V444" s="11"/>
      <c r="W444" s="11"/>
      <c r="X444" s="12"/>
      <c r="Y444" s="30"/>
      <c r="Z444" s="63"/>
      <c r="AA444" s="34"/>
      <c r="AB444" s="12"/>
      <c r="AC444" s="75">
        <f>SUBTOTAL(9,AC442:AC443)</f>
        <v>77.680000000000007</v>
      </c>
      <c r="AD444" s="151"/>
    </row>
    <row r="445" spans="1:32" s="71" customFormat="1" outlineLevel="2" x14ac:dyDescent="0.2">
      <c r="A445" s="166" t="s">
        <v>492</v>
      </c>
      <c r="B445" s="165" t="s">
        <v>14</v>
      </c>
      <c r="C445" s="165" t="s">
        <v>103</v>
      </c>
      <c r="D445" s="165" t="s">
        <v>494</v>
      </c>
      <c r="E445" s="165" t="s">
        <v>495</v>
      </c>
      <c r="F445" s="165" t="s">
        <v>496</v>
      </c>
      <c r="G445" s="67">
        <v>6</v>
      </c>
      <c r="H445" s="10" t="s">
        <v>102</v>
      </c>
      <c r="I445" s="57">
        <v>1</v>
      </c>
      <c r="J445" s="172">
        <v>-6.75</v>
      </c>
      <c r="K445" s="172">
        <v>0</v>
      </c>
      <c r="L445" s="173">
        <v>6.75</v>
      </c>
      <c r="M445" s="174">
        <v>0</v>
      </c>
      <c r="N445" s="175">
        <f>J445*10/3/G445</f>
        <v>-3.75</v>
      </c>
      <c r="O445" s="176">
        <f>L445*10/3/G445</f>
        <v>3.75</v>
      </c>
      <c r="P445" s="23">
        <v>40</v>
      </c>
      <c r="Q445" s="11">
        <v>1</v>
      </c>
      <c r="R445" s="11">
        <v>0</v>
      </c>
      <c r="S445" s="12">
        <v>2</v>
      </c>
      <c r="T445" s="27">
        <v>0</v>
      </c>
      <c r="U445" s="23">
        <v>0</v>
      </c>
      <c r="V445" s="11">
        <v>0</v>
      </c>
      <c r="W445" s="11">
        <v>0</v>
      </c>
      <c r="X445" s="12">
        <v>0</v>
      </c>
      <c r="Y445" s="30">
        <v>0</v>
      </c>
      <c r="Z445" s="63">
        <f>J445*(Q445+V445)+L445*(S445+X445)</f>
        <v>6.75</v>
      </c>
      <c r="AA445" s="34">
        <f>J445*Q445+L445*S445</f>
        <v>6.75</v>
      </c>
      <c r="AB445" s="12">
        <f>J445*V445+L445*X445</f>
        <v>0</v>
      </c>
      <c r="AC445" s="179">
        <f>Z445</f>
        <v>6.75</v>
      </c>
      <c r="AD445" s="96">
        <f>AC445</f>
        <v>6.75</v>
      </c>
      <c r="AE445" s="141"/>
      <c r="AF445" s="149"/>
    </row>
    <row r="446" spans="1:32" s="71" customFormat="1" outlineLevel="2" x14ac:dyDescent="0.2">
      <c r="A446" s="166" t="s">
        <v>492</v>
      </c>
      <c r="B446" s="165" t="s">
        <v>39</v>
      </c>
      <c r="C446" s="165" t="s">
        <v>27</v>
      </c>
      <c r="D446" s="165" t="s">
        <v>500</v>
      </c>
      <c r="E446" s="165" t="s">
        <v>501</v>
      </c>
      <c r="F446" s="165" t="s">
        <v>502</v>
      </c>
      <c r="G446" s="67">
        <v>6</v>
      </c>
      <c r="H446" s="10" t="s">
        <v>18</v>
      </c>
      <c r="I446" s="57">
        <v>1</v>
      </c>
      <c r="J446" s="172">
        <v>-4.5</v>
      </c>
      <c r="K446" s="172">
        <v>0</v>
      </c>
      <c r="L446" s="173">
        <v>4.5</v>
      </c>
      <c r="M446" s="174">
        <v>0</v>
      </c>
      <c r="N446" s="175">
        <f>J446*10/3/G446</f>
        <v>-2.5</v>
      </c>
      <c r="O446" s="176">
        <f>L446*10/3/G446</f>
        <v>2.5</v>
      </c>
      <c r="P446" s="23">
        <v>40</v>
      </c>
      <c r="Q446" s="11">
        <v>1</v>
      </c>
      <c r="R446" s="11">
        <v>0</v>
      </c>
      <c r="S446" s="12">
        <v>2</v>
      </c>
      <c r="T446" s="27">
        <v>0</v>
      </c>
      <c r="U446" s="23">
        <v>0</v>
      </c>
      <c r="V446" s="11">
        <v>0</v>
      </c>
      <c r="W446" s="11">
        <v>0</v>
      </c>
      <c r="X446" s="12">
        <v>0</v>
      </c>
      <c r="Y446" s="30">
        <v>0</v>
      </c>
      <c r="Z446" s="63">
        <f>J446*(Q446+V446)+L446*(S446+X446)</f>
        <v>4.5</v>
      </c>
      <c r="AA446" s="34">
        <f>J446*Q446+L446*S446</f>
        <v>4.5</v>
      </c>
      <c r="AB446" s="12">
        <f>J446*V446+L446*X446</f>
        <v>0</v>
      </c>
      <c r="AC446" s="179">
        <f>Z446</f>
        <v>4.5</v>
      </c>
      <c r="AD446" s="96">
        <f>AC446</f>
        <v>4.5</v>
      </c>
      <c r="AE446" s="141"/>
      <c r="AF446" s="149"/>
    </row>
    <row r="447" spans="1:32" s="71" customFormat="1" outlineLevel="2" x14ac:dyDescent="0.2">
      <c r="A447" s="166" t="s">
        <v>492</v>
      </c>
      <c r="B447" s="165" t="s">
        <v>39</v>
      </c>
      <c r="C447" s="165" t="s">
        <v>43</v>
      </c>
      <c r="D447" s="165" t="s">
        <v>506</v>
      </c>
      <c r="E447" s="165" t="s">
        <v>507</v>
      </c>
      <c r="F447" s="165" t="s">
        <v>508</v>
      </c>
      <c r="G447" s="67">
        <v>6</v>
      </c>
      <c r="H447" s="10" t="s">
        <v>18</v>
      </c>
      <c r="I447" s="57">
        <v>1</v>
      </c>
      <c r="J447" s="172">
        <v>-9</v>
      </c>
      <c r="K447" s="172">
        <v>0</v>
      </c>
      <c r="L447" s="173">
        <v>9</v>
      </c>
      <c r="M447" s="174">
        <v>0</v>
      </c>
      <c r="N447" s="175">
        <f>J447*10/3/G447</f>
        <v>-5</v>
      </c>
      <c r="O447" s="176">
        <f>L447*10/3/G447</f>
        <v>5</v>
      </c>
      <c r="P447" s="23">
        <v>0</v>
      </c>
      <c r="Q447" s="11">
        <v>0</v>
      </c>
      <c r="R447" s="11">
        <v>0</v>
      </c>
      <c r="S447" s="12">
        <v>0</v>
      </c>
      <c r="T447" s="27">
        <v>0</v>
      </c>
      <c r="U447" s="23">
        <v>30</v>
      </c>
      <c r="V447" s="11">
        <v>1</v>
      </c>
      <c r="W447" s="11">
        <v>0</v>
      </c>
      <c r="X447" s="12">
        <v>2</v>
      </c>
      <c r="Y447" s="30">
        <v>0</v>
      </c>
      <c r="Z447" s="63">
        <f>J447*(Q447+V447)+L447*(S447+X447)</f>
        <v>9</v>
      </c>
      <c r="AA447" s="34">
        <f>J447*Q447+L447*S447</f>
        <v>0</v>
      </c>
      <c r="AB447" s="12">
        <f>J447*V447+L447*X447</f>
        <v>9</v>
      </c>
      <c r="AC447" s="179">
        <f>Z447</f>
        <v>9</v>
      </c>
      <c r="AD447" s="96">
        <f>AC447</f>
        <v>9</v>
      </c>
      <c r="AE447" s="141"/>
      <c r="AF447" s="149"/>
    </row>
    <row r="448" spans="1:32" outlineLevel="2" x14ac:dyDescent="0.2">
      <c r="A448" s="103" t="s">
        <v>492</v>
      </c>
      <c r="B448" s="10" t="s">
        <v>587</v>
      </c>
      <c r="C448" s="10" t="s">
        <v>13</v>
      </c>
      <c r="D448" s="98" t="s">
        <v>74</v>
      </c>
      <c r="E448" s="10" t="s">
        <v>10</v>
      </c>
      <c r="F448" s="10" t="s">
        <v>11</v>
      </c>
      <c r="G448" s="67">
        <v>24</v>
      </c>
      <c r="H448" s="10" t="s">
        <v>12</v>
      </c>
      <c r="I448" s="57">
        <v>1</v>
      </c>
      <c r="J448" s="57">
        <v>2.5</v>
      </c>
      <c r="K448" s="57">
        <v>0</v>
      </c>
      <c r="L448" s="58">
        <v>0</v>
      </c>
      <c r="M448" s="27">
        <v>0</v>
      </c>
      <c r="N448" s="90">
        <f>J448*10/3/G448</f>
        <v>0.34722222222222227</v>
      </c>
      <c r="O448" s="91">
        <f>L448*10/3/G448</f>
        <v>0</v>
      </c>
      <c r="P448" s="23">
        <v>0</v>
      </c>
      <c r="Q448" s="11">
        <f>P448</f>
        <v>0</v>
      </c>
      <c r="R448" s="11">
        <v>0</v>
      </c>
      <c r="S448" s="12">
        <v>0</v>
      </c>
      <c r="T448" s="27">
        <v>0</v>
      </c>
      <c r="U448" s="23">
        <v>2</v>
      </c>
      <c r="V448" s="11">
        <f>U448</f>
        <v>2</v>
      </c>
      <c r="W448" s="11">
        <v>0</v>
      </c>
      <c r="X448" s="12">
        <v>0</v>
      </c>
      <c r="Y448" s="30">
        <v>0</v>
      </c>
      <c r="Z448" s="63">
        <f>J448*(Q448+V448)+L448*(S448+X448)</f>
        <v>5</v>
      </c>
      <c r="AA448" s="34">
        <f>J448*Q448+L448*S448</f>
        <v>0</v>
      </c>
      <c r="AB448" s="12">
        <f>J448*V448+L448*X448</f>
        <v>5</v>
      </c>
      <c r="AC448" s="75">
        <f>Z448</f>
        <v>5</v>
      </c>
      <c r="AD448" s="151"/>
    </row>
    <row r="449" spans="1:30" outlineLevel="2" x14ac:dyDescent="0.2">
      <c r="A449" s="103" t="s">
        <v>492</v>
      </c>
      <c r="B449" s="10" t="s">
        <v>39</v>
      </c>
      <c r="C449" s="10" t="s">
        <v>13</v>
      </c>
      <c r="D449" s="10" t="s">
        <v>34</v>
      </c>
      <c r="E449" s="10" t="s">
        <v>35</v>
      </c>
      <c r="F449" s="10" t="s">
        <v>36</v>
      </c>
      <c r="G449" s="67">
        <v>12</v>
      </c>
      <c r="H449" s="10" t="s">
        <v>37</v>
      </c>
      <c r="I449" s="57">
        <v>1</v>
      </c>
      <c r="J449" s="57">
        <v>0.96</v>
      </c>
      <c r="K449" s="57">
        <v>0</v>
      </c>
      <c r="L449" s="58">
        <v>0</v>
      </c>
      <c r="M449" s="27">
        <v>0</v>
      </c>
      <c r="N449" s="90">
        <f>J449*10/3/G449</f>
        <v>0.26666666666666666</v>
      </c>
      <c r="O449" s="91">
        <f>L449*10/3/G449</f>
        <v>0</v>
      </c>
      <c r="P449" s="23">
        <v>0</v>
      </c>
      <c r="Q449" s="11">
        <f>P449</f>
        <v>0</v>
      </c>
      <c r="R449" s="11">
        <v>0</v>
      </c>
      <c r="S449" s="12">
        <v>0</v>
      </c>
      <c r="T449" s="27">
        <v>0</v>
      </c>
      <c r="U449" s="23">
        <v>3</v>
      </c>
      <c r="V449" s="11">
        <f>U449</f>
        <v>3</v>
      </c>
      <c r="W449" s="11">
        <v>0</v>
      </c>
      <c r="X449" s="12">
        <v>0</v>
      </c>
      <c r="Y449" s="30">
        <v>0</v>
      </c>
      <c r="Z449" s="63">
        <f>J449*(Q449+V449)+L449*(S449+X449)</f>
        <v>2.88</v>
      </c>
      <c r="AA449" s="34">
        <f>J449*Q449+L449*S449</f>
        <v>0</v>
      </c>
      <c r="AB449" s="12">
        <f>J449*V449+L449*X449</f>
        <v>2.88</v>
      </c>
      <c r="AC449" s="75">
        <f>Z449</f>
        <v>2.88</v>
      </c>
      <c r="AD449" s="151"/>
    </row>
    <row r="450" spans="1:30" outlineLevel="1" x14ac:dyDescent="0.2">
      <c r="A450" s="121" t="s">
        <v>602</v>
      </c>
      <c r="B450" s="10"/>
      <c r="C450" s="10"/>
      <c r="D450" s="10"/>
      <c r="E450" s="10"/>
      <c r="F450" s="10"/>
      <c r="G450" s="67"/>
      <c r="H450" s="10"/>
      <c r="I450" s="57"/>
      <c r="J450" s="57"/>
      <c r="K450" s="57"/>
      <c r="L450" s="58"/>
      <c r="M450" s="27"/>
      <c r="N450" s="90"/>
      <c r="O450" s="91"/>
      <c r="P450" s="23"/>
      <c r="Q450" s="11"/>
      <c r="R450" s="11"/>
      <c r="S450" s="12"/>
      <c r="T450" s="27"/>
      <c r="U450" s="23"/>
      <c r="V450" s="11"/>
      <c r="W450" s="11"/>
      <c r="X450" s="12"/>
      <c r="Y450" s="30"/>
      <c r="Z450" s="63"/>
      <c r="AA450" s="34"/>
      <c r="AB450" s="12"/>
      <c r="AC450" s="75">
        <f>SUBTOTAL(9,AC445:AC449)</f>
        <v>28.13</v>
      </c>
      <c r="AD450" s="151"/>
    </row>
    <row r="451" spans="1:30" outlineLevel="2" x14ac:dyDescent="0.2">
      <c r="A451" s="103" t="s">
        <v>582</v>
      </c>
      <c r="B451" s="10" t="s">
        <v>587</v>
      </c>
      <c r="C451" s="10" t="s">
        <v>13</v>
      </c>
      <c r="D451" s="98" t="s">
        <v>607</v>
      </c>
      <c r="E451" s="10" t="s">
        <v>10</v>
      </c>
      <c r="F451" s="10" t="s">
        <v>11</v>
      </c>
      <c r="G451" s="67">
        <v>24</v>
      </c>
      <c r="H451" s="10" t="s">
        <v>12</v>
      </c>
      <c r="I451" s="57">
        <v>1</v>
      </c>
      <c r="J451" s="57">
        <v>2.5</v>
      </c>
      <c r="K451" s="57">
        <v>0</v>
      </c>
      <c r="L451" s="58">
        <v>0</v>
      </c>
      <c r="M451" s="27">
        <v>0</v>
      </c>
      <c r="N451" s="90">
        <f>J451*10/3/G451</f>
        <v>0.34722222222222227</v>
      </c>
      <c r="O451" s="91">
        <f>L451*10/3/G451</f>
        <v>0</v>
      </c>
      <c r="P451" s="23">
        <v>0</v>
      </c>
      <c r="Q451" s="11">
        <f>P451</f>
        <v>0</v>
      </c>
      <c r="R451" s="11">
        <v>0</v>
      </c>
      <c r="S451" s="12">
        <v>0</v>
      </c>
      <c r="T451" s="27">
        <v>0</v>
      </c>
      <c r="U451" s="23">
        <v>0</v>
      </c>
      <c r="V451" s="11">
        <f>U451</f>
        <v>0</v>
      </c>
      <c r="W451" s="11">
        <v>0</v>
      </c>
      <c r="X451" s="12">
        <v>0</v>
      </c>
      <c r="Y451" s="30">
        <v>0</v>
      </c>
      <c r="Z451" s="63">
        <f>J451*(Q451+V451)+L451*(S451+X451)</f>
        <v>0</v>
      </c>
      <c r="AA451" s="34">
        <f>J451*Q451+L451*S451</f>
        <v>0</v>
      </c>
      <c r="AB451" s="12">
        <f>J451*V451+L451*X451</f>
        <v>0</v>
      </c>
      <c r="AC451" s="75">
        <f>Z451</f>
        <v>0</v>
      </c>
      <c r="AD451" s="151"/>
    </row>
    <row r="452" spans="1:30" outlineLevel="2" x14ac:dyDescent="0.2">
      <c r="A452" s="103" t="s">
        <v>582</v>
      </c>
      <c r="B452" s="10" t="s">
        <v>587</v>
      </c>
      <c r="C452" s="10" t="s">
        <v>13</v>
      </c>
      <c r="D452" s="10" t="s">
        <v>34</v>
      </c>
      <c r="E452" s="10" t="s">
        <v>35</v>
      </c>
      <c r="F452" s="10" t="s">
        <v>36</v>
      </c>
      <c r="G452" s="67">
        <v>12</v>
      </c>
      <c r="H452" s="10" t="s">
        <v>37</v>
      </c>
      <c r="I452" s="57">
        <v>1</v>
      </c>
      <c r="J452" s="57">
        <v>0.96</v>
      </c>
      <c r="K452" s="57">
        <v>0</v>
      </c>
      <c r="L452" s="58">
        <v>0</v>
      </c>
      <c r="M452" s="27">
        <v>0</v>
      </c>
      <c r="N452" s="90">
        <f>J452*10/3/G452</f>
        <v>0.26666666666666666</v>
      </c>
      <c r="O452" s="91">
        <f>L452*10/3/G452</f>
        <v>0</v>
      </c>
      <c r="P452" s="23">
        <v>0</v>
      </c>
      <c r="Q452" s="11">
        <f>P452</f>
        <v>0</v>
      </c>
      <c r="R452" s="11">
        <v>0</v>
      </c>
      <c r="S452" s="12">
        <v>0</v>
      </c>
      <c r="T452" s="27">
        <v>0</v>
      </c>
      <c r="U452" s="23">
        <v>0</v>
      </c>
      <c r="V452" s="11">
        <f>U452</f>
        <v>0</v>
      </c>
      <c r="W452" s="11">
        <v>0</v>
      </c>
      <c r="X452" s="12">
        <v>0</v>
      </c>
      <c r="Y452" s="30">
        <v>0</v>
      </c>
      <c r="Z452" s="63">
        <f>J452*(Q452+V452)+L452*(S452+X452)</f>
        <v>0</v>
      </c>
      <c r="AA452" s="34">
        <f>J452*Q452+L452*S452</f>
        <v>0</v>
      </c>
      <c r="AB452" s="12">
        <f>J452*V452+L452*X452</f>
        <v>0</v>
      </c>
      <c r="AC452" s="75">
        <f>Z452</f>
        <v>0</v>
      </c>
      <c r="AD452" s="151"/>
    </row>
    <row r="453" spans="1:30" outlineLevel="1" x14ac:dyDescent="0.2">
      <c r="A453" s="121" t="s">
        <v>603</v>
      </c>
      <c r="B453" s="10"/>
      <c r="C453" s="10"/>
      <c r="D453" s="10"/>
      <c r="E453" s="10"/>
      <c r="F453" s="10"/>
      <c r="G453" s="67"/>
      <c r="H453" s="10"/>
      <c r="I453" s="57"/>
      <c r="J453" s="57"/>
      <c r="K453" s="57"/>
      <c r="L453" s="58"/>
      <c r="M453" s="27"/>
      <c r="N453" s="90"/>
      <c r="O453" s="91"/>
      <c r="P453" s="23"/>
      <c r="Q453" s="11"/>
      <c r="R453" s="11"/>
      <c r="S453" s="12"/>
      <c r="T453" s="27"/>
      <c r="U453" s="23"/>
      <c r="V453" s="11"/>
      <c r="W453" s="11"/>
      <c r="X453" s="12"/>
      <c r="Y453" s="30"/>
      <c r="Z453" s="63"/>
      <c r="AA453" s="34"/>
      <c r="AB453" s="12"/>
      <c r="AC453" s="75">
        <f>SUBTOTAL(9,AC451:AC452)</f>
        <v>0</v>
      </c>
      <c r="AD453" s="151"/>
    </row>
    <row r="454" spans="1:30" outlineLevel="2" x14ac:dyDescent="0.2">
      <c r="A454" s="103" t="s">
        <v>581</v>
      </c>
      <c r="B454" s="10" t="s">
        <v>587</v>
      </c>
      <c r="C454" s="10" t="s">
        <v>13</v>
      </c>
      <c r="D454" s="98" t="s">
        <v>607</v>
      </c>
      <c r="E454" s="10" t="s">
        <v>10</v>
      </c>
      <c r="F454" s="10" t="s">
        <v>11</v>
      </c>
      <c r="G454" s="67">
        <v>24</v>
      </c>
      <c r="H454" s="10" t="s">
        <v>12</v>
      </c>
      <c r="I454" s="57">
        <v>1</v>
      </c>
      <c r="J454" s="57">
        <v>2.5</v>
      </c>
      <c r="K454" s="57">
        <v>0</v>
      </c>
      <c r="L454" s="58">
        <v>0</v>
      </c>
      <c r="M454" s="27">
        <v>0</v>
      </c>
      <c r="N454" s="90">
        <f>J454*10/3/G454</f>
        <v>0.34722222222222227</v>
      </c>
      <c r="O454" s="91">
        <f>L454*10/3/G454</f>
        <v>0</v>
      </c>
      <c r="P454" s="23">
        <v>0</v>
      </c>
      <c r="Q454" s="11">
        <f>P454</f>
        <v>0</v>
      </c>
      <c r="R454" s="11">
        <v>0</v>
      </c>
      <c r="S454" s="12">
        <v>0</v>
      </c>
      <c r="T454" s="27">
        <v>0</v>
      </c>
      <c r="U454" s="23">
        <v>3</v>
      </c>
      <c r="V454" s="11">
        <f>U454</f>
        <v>3</v>
      </c>
      <c r="W454" s="11">
        <v>0</v>
      </c>
      <c r="X454" s="12">
        <v>0</v>
      </c>
      <c r="Y454" s="30">
        <v>0</v>
      </c>
      <c r="Z454" s="63">
        <f>J454*(Q454+V454)+L454*(S454+X454)</f>
        <v>7.5</v>
      </c>
      <c r="AA454" s="34">
        <f>J454*Q454+L454*S454</f>
        <v>0</v>
      </c>
      <c r="AB454" s="12">
        <f>J454*V454+L454*X454</f>
        <v>7.5</v>
      </c>
      <c r="AC454" s="75">
        <f>Z454</f>
        <v>7.5</v>
      </c>
      <c r="AD454" s="151"/>
    </row>
    <row r="455" spans="1:30" outlineLevel="2" x14ac:dyDescent="0.2">
      <c r="A455" s="103" t="s">
        <v>581</v>
      </c>
      <c r="B455" s="10" t="s">
        <v>587</v>
      </c>
      <c r="C455" s="10" t="s">
        <v>13</v>
      </c>
      <c r="D455" s="10" t="s">
        <v>34</v>
      </c>
      <c r="E455" s="10" t="s">
        <v>35</v>
      </c>
      <c r="F455" s="10" t="s">
        <v>36</v>
      </c>
      <c r="G455" s="67">
        <v>12</v>
      </c>
      <c r="H455" s="10" t="s">
        <v>37</v>
      </c>
      <c r="I455" s="57">
        <v>1</v>
      </c>
      <c r="J455" s="57">
        <v>0.96</v>
      </c>
      <c r="K455" s="57">
        <v>0</v>
      </c>
      <c r="L455" s="58">
        <v>0</v>
      </c>
      <c r="M455" s="27">
        <v>0</v>
      </c>
      <c r="N455" s="90">
        <f>J455*10/3/G455</f>
        <v>0.26666666666666666</v>
      </c>
      <c r="O455" s="91">
        <f>L455*10/3/G455</f>
        <v>0</v>
      </c>
      <c r="P455" s="23">
        <v>0</v>
      </c>
      <c r="Q455" s="11">
        <f>P455</f>
        <v>0</v>
      </c>
      <c r="R455" s="11">
        <v>0</v>
      </c>
      <c r="S455" s="12">
        <v>0</v>
      </c>
      <c r="T455" s="27">
        <v>0</v>
      </c>
      <c r="U455" s="23">
        <v>0</v>
      </c>
      <c r="V455" s="11">
        <f>U455</f>
        <v>0</v>
      </c>
      <c r="W455" s="11">
        <v>0</v>
      </c>
      <c r="X455" s="12">
        <v>0</v>
      </c>
      <c r="Y455" s="30">
        <v>0</v>
      </c>
      <c r="Z455" s="63">
        <f>J455*(Q455+V455)+L455*(S455+X455)</f>
        <v>0</v>
      </c>
      <c r="AA455" s="34">
        <f>J455*Q455+L455*S455</f>
        <v>0</v>
      </c>
      <c r="AB455" s="12">
        <f>J455*V455+L455*X455</f>
        <v>0</v>
      </c>
      <c r="AC455" s="75">
        <f>Z455</f>
        <v>0</v>
      </c>
      <c r="AD455" s="151"/>
    </row>
    <row r="456" spans="1:30" outlineLevel="1" x14ac:dyDescent="0.2">
      <c r="A456" s="106" t="s">
        <v>604</v>
      </c>
      <c r="B456" s="48"/>
      <c r="C456" s="48"/>
      <c r="D456" s="48"/>
      <c r="E456" s="48"/>
      <c r="F456" s="48"/>
      <c r="G456" s="84"/>
      <c r="H456" s="48"/>
      <c r="I456" s="65"/>
      <c r="J456" s="65"/>
      <c r="K456" s="65"/>
      <c r="L456" s="65"/>
      <c r="M456" s="50"/>
      <c r="N456" s="65"/>
      <c r="O456" s="65"/>
      <c r="P456" s="50"/>
      <c r="Q456" s="49"/>
      <c r="R456" s="49"/>
      <c r="S456" s="49"/>
      <c r="T456" s="50"/>
      <c r="U456" s="50"/>
      <c r="V456" s="49"/>
      <c r="W456" s="49"/>
      <c r="X456" s="49"/>
      <c r="Y456" s="48"/>
      <c r="Z456" s="66"/>
      <c r="AA456" s="49"/>
      <c r="AB456" s="49"/>
      <c r="AC456" s="77">
        <f>SUBTOTAL(9,AC454:AC455)</f>
        <v>7.5</v>
      </c>
      <c r="AD456" s="153"/>
    </row>
    <row r="457" spans="1:30" x14ac:dyDescent="0.2">
      <c r="A457" s="106" t="s">
        <v>511</v>
      </c>
      <c r="B457" s="48"/>
      <c r="C457" s="48"/>
      <c r="D457" s="48"/>
      <c r="E457" s="48"/>
      <c r="F457" s="48"/>
      <c r="G457" s="84"/>
      <c r="H457" s="48"/>
      <c r="I457" s="65"/>
      <c r="J457" s="65"/>
      <c r="K457" s="65"/>
      <c r="L457" s="65"/>
      <c r="M457" s="50"/>
      <c r="N457" s="65"/>
      <c r="O457" s="65"/>
      <c r="P457" s="50"/>
      <c r="Q457" s="49"/>
      <c r="R457" s="49"/>
      <c r="S457" s="49"/>
      <c r="T457" s="50"/>
      <c r="U457" s="50"/>
      <c r="V457" s="49"/>
      <c r="W457" s="49"/>
      <c r="X457" s="49"/>
      <c r="Y457" s="48"/>
      <c r="Z457" s="66"/>
      <c r="AA457" s="49"/>
      <c r="AB457" s="49"/>
      <c r="AC457" s="77">
        <f>SUBTOTAL(9,AC398:AC455)</f>
        <v>878.56999999999994</v>
      </c>
      <c r="AD457" s="190">
        <f>SUM(AD398:AD455)</f>
        <v>78.75</v>
      </c>
    </row>
  </sheetData>
  <sortState ref="A2:AC373">
    <sortCondition ref="A2:A373"/>
    <sortCondition ref="D2:D373"/>
    <sortCondition ref="B2:B373"/>
    <sortCondition ref="C2:C373"/>
  </sortState>
  <pageMargins left="0.31496062992125984" right="0.31496062992125984" top="0.55118110236220474" bottom="0.35433070866141736" header="0.31496062992125984" footer="0.31496062992125984"/>
  <pageSetup paperSize="9" scale="49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workbookViewId="0">
      <pane ySplit="3" topLeftCell="A109" activePane="bottomLeft" state="frozen"/>
      <selection pane="bottomLeft" activeCell="H126" sqref="H126"/>
    </sheetView>
  </sheetViews>
  <sheetFormatPr defaultColWidth="11.42578125" defaultRowHeight="12.75" x14ac:dyDescent="0.2"/>
  <cols>
    <col min="1" max="1" width="6" style="104" customWidth="1"/>
    <col min="2" max="2" width="8.42578125" style="104" customWidth="1"/>
    <col min="3" max="3" width="4.140625" style="104" customWidth="1"/>
    <col min="4" max="5" width="8" customWidth="1"/>
    <col min="6" max="6" width="34.7109375" customWidth="1"/>
    <col min="7" max="7" width="5.7109375" customWidth="1"/>
    <col min="8" max="8" width="8.7109375" style="68" customWidth="1"/>
    <col min="9" max="10" width="11.42578125" style="196"/>
    <col min="13" max="13" width="9.5703125" customWidth="1"/>
  </cols>
  <sheetData>
    <row r="1" spans="1:13" ht="25.5" customHeight="1" x14ac:dyDescent="0.2">
      <c r="A1" s="322" t="s">
        <v>631</v>
      </c>
      <c r="B1" s="323"/>
      <c r="C1" s="323"/>
      <c r="D1" s="324"/>
      <c r="E1" s="324"/>
      <c r="F1" s="324"/>
      <c r="G1" s="325"/>
      <c r="H1" s="326"/>
      <c r="I1" s="327"/>
      <c r="J1" s="285"/>
      <c r="K1" s="282"/>
      <c r="L1" s="282"/>
      <c r="M1" s="282"/>
    </row>
    <row r="2" spans="1:13" x14ac:dyDescent="0.2">
      <c r="A2" s="328" t="s">
        <v>758</v>
      </c>
      <c r="B2" s="281"/>
      <c r="C2" s="281"/>
      <c r="D2" s="282"/>
      <c r="E2" s="282"/>
      <c r="F2" s="282"/>
      <c r="G2" s="282"/>
      <c r="H2" s="284"/>
      <c r="I2" s="285"/>
      <c r="J2" s="285"/>
      <c r="K2" s="282"/>
      <c r="L2" s="282"/>
      <c r="M2" s="282"/>
    </row>
    <row r="3" spans="1:13" s="52" customFormat="1" ht="19.5" customHeight="1" x14ac:dyDescent="0.2">
      <c r="A3" s="286" t="s">
        <v>514</v>
      </c>
      <c r="B3" s="286" t="s">
        <v>0</v>
      </c>
      <c r="C3" s="286" t="s">
        <v>629</v>
      </c>
      <c r="D3" s="287" t="s">
        <v>516</v>
      </c>
      <c r="E3" s="287" t="s">
        <v>517</v>
      </c>
      <c r="F3" s="287" t="s">
        <v>630</v>
      </c>
      <c r="G3" s="287" t="s">
        <v>626</v>
      </c>
      <c r="H3" s="287" t="s">
        <v>1</v>
      </c>
      <c r="I3" s="288" t="s">
        <v>628</v>
      </c>
      <c r="J3" s="289"/>
      <c r="K3" s="283"/>
      <c r="L3" s="283"/>
      <c r="M3" s="283"/>
    </row>
    <row r="4" spans="1:13" s="52" customFormat="1" x14ac:dyDescent="0.2">
      <c r="A4" s="290"/>
      <c r="B4" s="290"/>
      <c r="C4" s="290"/>
      <c r="D4" s="291"/>
      <c r="E4" s="291"/>
      <c r="F4" s="291"/>
      <c r="G4" s="291"/>
      <c r="H4" s="291"/>
      <c r="I4" s="292"/>
      <c r="J4" s="289"/>
      <c r="K4" s="283"/>
      <c r="L4" s="283"/>
      <c r="M4" s="283"/>
    </row>
    <row r="5" spans="1:13" s="52" customFormat="1" x14ac:dyDescent="0.2">
      <c r="A5" s="330" t="s">
        <v>759</v>
      </c>
      <c r="B5" s="290"/>
      <c r="C5" s="290"/>
      <c r="D5" s="291"/>
      <c r="E5" s="291"/>
      <c r="F5" s="291"/>
      <c r="G5" s="291"/>
      <c r="H5" s="291"/>
      <c r="I5" s="292"/>
      <c r="J5" s="289"/>
      <c r="K5" s="283"/>
      <c r="L5" s="283"/>
      <c r="M5" s="283"/>
    </row>
    <row r="6" spans="1:13" s="52" customFormat="1" x14ac:dyDescent="0.2">
      <c r="A6" s="290"/>
      <c r="B6" s="290"/>
      <c r="C6" s="290"/>
      <c r="D6" s="291"/>
      <c r="E6" s="291"/>
      <c r="F6" s="291"/>
      <c r="G6" s="291"/>
      <c r="H6" s="291"/>
      <c r="I6" s="292"/>
      <c r="J6" s="289"/>
      <c r="K6" s="283"/>
      <c r="L6" s="283"/>
      <c r="M6" s="283"/>
    </row>
    <row r="7" spans="1:13" x14ac:dyDescent="0.2">
      <c r="A7" s="293">
        <v>707</v>
      </c>
      <c r="B7" s="293" t="s">
        <v>627</v>
      </c>
      <c r="C7" s="293" t="s">
        <v>48</v>
      </c>
      <c r="D7" s="294" t="s">
        <v>246</v>
      </c>
      <c r="E7" s="294" t="s">
        <v>247</v>
      </c>
      <c r="F7" s="294" t="s">
        <v>248</v>
      </c>
      <c r="G7" s="293">
        <v>6</v>
      </c>
      <c r="H7" s="294" t="s">
        <v>249</v>
      </c>
      <c r="I7" s="378">
        <v>0.10539999999999999</v>
      </c>
      <c r="J7" s="296"/>
      <c r="K7" s="282"/>
      <c r="L7" s="282"/>
      <c r="M7" s="282"/>
    </row>
    <row r="8" spans="1:13" x14ac:dyDescent="0.2">
      <c r="A8" s="293">
        <v>710</v>
      </c>
      <c r="B8" s="293" t="s">
        <v>627</v>
      </c>
      <c r="C8" s="293" t="s">
        <v>48</v>
      </c>
      <c r="D8" s="294" t="s">
        <v>246</v>
      </c>
      <c r="E8" s="294" t="s">
        <v>247</v>
      </c>
      <c r="F8" s="294" t="s">
        <v>248</v>
      </c>
      <c r="G8" s="293">
        <v>6</v>
      </c>
      <c r="H8" s="294" t="s">
        <v>249</v>
      </c>
      <c r="I8" s="295">
        <v>0.10539999999999999</v>
      </c>
      <c r="J8" s="296"/>
      <c r="K8" s="282"/>
      <c r="L8" s="282"/>
      <c r="M8" s="282"/>
    </row>
    <row r="9" spans="1:13" x14ac:dyDescent="0.2">
      <c r="A9" s="293">
        <v>713</v>
      </c>
      <c r="B9" s="293" t="s">
        <v>627</v>
      </c>
      <c r="C9" s="293" t="s">
        <v>48</v>
      </c>
      <c r="D9" s="294" t="s">
        <v>246</v>
      </c>
      <c r="E9" s="294" t="s">
        <v>247</v>
      </c>
      <c r="F9" s="294" t="s">
        <v>248</v>
      </c>
      <c r="G9" s="293">
        <v>6</v>
      </c>
      <c r="H9" s="294" t="s">
        <v>249</v>
      </c>
      <c r="I9" s="295">
        <v>0.28920000000000001</v>
      </c>
      <c r="J9" s="296"/>
      <c r="K9" s="282"/>
      <c r="L9" s="282"/>
      <c r="M9" s="282"/>
    </row>
    <row r="10" spans="1:13" x14ac:dyDescent="0.2">
      <c r="A10" s="293">
        <v>729</v>
      </c>
      <c r="B10" s="293" t="s">
        <v>627</v>
      </c>
      <c r="C10" s="293" t="s">
        <v>48</v>
      </c>
      <c r="D10" s="294" t="s">
        <v>246</v>
      </c>
      <c r="E10" s="294" t="s">
        <v>247</v>
      </c>
      <c r="F10" s="294" t="s">
        <v>248</v>
      </c>
      <c r="G10" s="293">
        <v>6</v>
      </c>
      <c r="H10" s="294" t="s">
        <v>249</v>
      </c>
      <c r="I10" s="295">
        <v>0.10539999999999999</v>
      </c>
      <c r="J10" s="296"/>
      <c r="K10" s="282"/>
      <c r="L10" s="282"/>
      <c r="M10" s="282"/>
    </row>
    <row r="11" spans="1:13" x14ac:dyDescent="0.2">
      <c r="A11" s="293">
        <v>744</v>
      </c>
      <c r="B11" s="293" t="s">
        <v>627</v>
      </c>
      <c r="C11" s="293" t="s">
        <v>48</v>
      </c>
      <c r="D11" s="294" t="s">
        <v>246</v>
      </c>
      <c r="E11" s="294" t="s">
        <v>247</v>
      </c>
      <c r="F11" s="294" t="s">
        <v>248</v>
      </c>
      <c r="G11" s="293">
        <v>6</v>
      </c>
      <c r="H11" s="294" t="s">
        <v>249</v>
      </c>
      <c r="I11" s="295">
        <v>0.39460000000000001</v>
      </c>
      <c r="J11" s="296"/>
      <c r="K11" s="282"/>
      <c r="L11" s="282"/>
      <c r="M11" s="282"/>
    </row>
    <row r="12" spans="1:13" x14ac:dyDescent="0.2">
      <c r="A12" s="281"/>
      <c r="B12" s="281"/>
      <c r="C12" s="281"/>
      <c r="D12" s="282"/>
      <c r="E12" s="282"/>
      <c r="F12" s="282"/>
      <c r="G12" s="282"/>
      <c r="H12" s="282"/>
      <c r="I12" s="285"/>
      <c r="J12" s="285"/>
      <c r="K12" s="282"/>
      <c r="L12" s="282"/>
      <c r="M12" s="282"/>
    </row>
    <row r="13" spans="1:13" x14ac:dyDescent="0.2">
      <c r="A13" s="297" t="s">
        <v>79</v>
      </c>
      <c r="B13" s="293" t="s">
        <v>14</v>
      </c>
      <c r="C13" s="293" t="s">
        <v>23</v>
      </c>
      <c r="D13" s="294" t="s">
        <v>89</v>
      </c>
      <c r="E13" s="294" t="s">
        <v>90</v>
      </c>
      <c r="F13" s="294" t="s">
        <v>91</v>
      </c>
      <c r="G13" s="293">
        <v>6</v>
      </c>
      <c r="H13" s="294" t="s">
        <v>18</v>
      </c>
      <c r="I13" s="295">
        <v>0.2</v>
      </c>
      <c r="J13" s="296"/>
      <c r="K13" s="282"/>
      <c r="L13" s="282"/>
      <c r="M13" s="282"/>
    </row>
    <row r="14" spans="1:13" x14ac:dyDescent="0.2">
      <c r="A14" s="297" t="s">
        <v>298</v>
      </c>
      <c r="B14" s="293" t="s">
        <v>14</v>
      </c>
      <c r="C14" s="293" t="s">
        <v>23</v>
      </c>
      <c r="D14" s="294" t="s">
        <v>89</v>
      </c>
      <c r="E14" s="294" t="s">
        <v>90</v>
      </c>
      <c r="F14" s="294" t="s">
        <v>91</v>
      </c>
      <c r="G14" s="293">
        <v>6</v>
      </c>
      <c r="H14" s="294" t="s">
        <v>18</v>
      </c>
      <c r="I14" s="295">
        <v>0.2</v>
      </c>
      <c r="J14" s="296"/>
      <c r="K14" s="282"/>
      <c r="L14" s="282"/>
      <c r="M14" s="282"/>
    </row>
    <row r="15" spans="1:13" x14ac:dyDescent="0.2">
      <c r="A15" s="297" t="s">
        <v>334</v>
      </c>
      <c r="B15" s="293" t="s">
        <v>14</v>
      </c>
      <c r="C15" s="293" t="s">
        <v>23</v>
      </c>
      <c r="D15" s="294" t="s">
        <v>89</v>
      </c>
      <c r="E15" s="294" t="s">
        <v>90</v>
      </c>
      <c r="F15" s="294" t="s">
        <v>91</v>
      </c>
      <c r="G15" s="293">
        <v>6</v>
      </c>
      <c r="H15" s="294" t="s">
        <v>18</v>
      </c>
      <c r="I15" s="295">
        <v>0.2</v>
      </c>
      <c r="J15" s="296"/>
      <c r="K15" s="282"/>
      <c r="L15" s="282"/>
      <c r="M15" s="282"/>
    </row>
    <row r="16" spans="1:13" x14ac:dyDescent="0.2">
      <c r="A16" s="297" t="s">
        <v>425</v>
      </c>
      <c r="B16" s="293" t="s">
        <v>14</v>
      </c>
      <c r="C16" s="293" t="s">
        <v>23</v>
      </c>
      <c r="D16" s="294" t="s">
        <v>89</v>
      </c>
      <c r="E16" s="294" t="s">
        <v>90</v>
      </c>
      <c r="F16" s="294" t="s">
        <v>91</v>
      </c>
      <c r="G16" s="293">
        <v>6</v>
      </c>
      <c r="H16" s="294" t="s">
        <v>18</v>
      </c>
      <c r="I16" s="295">
        <v>0.2</v>
      </c>
      <c r="J16" s="296"/>
      <c r="K16" s="282"/>
      <c r="L16" s="282"/>
      <c r="M16" s="282"/>
    </row>
    <row r="17" spans="1:13" x14ac:dyDescent="0.2">
      <c r="A17" s="297" t="s">
        <v>449</v>
      </c>
      <c r="B17" s="293" t="s">
        <v>14</v>
      </c>
      <c r="C17" s="293" t="s">
        <v>23</v>
      </c>
      <c r="D17" s="294" t="s">
        <v>89</v>
      </c>
      <c r="E17" s="294" t="s">
        <v>90</v>
      </c>
      <c r="F17" s="294" t="s">
        <v>91</v>
      </c>
      <c r="G17" s="293">
        <v>6</v>
      </c>
      <c r="H17" s="294" t="s">
        <v>18</v>
      </c>
      <c r="I17" s="295">
        <v>0.2</v>
      </c>
      <c r="J17" s="296"/>
      <c r="K17" s="282"/>
      <c r="L17" s="282"/>
      <c r="M17" s="282"/>
    </row>
    <row r="18" spans="1:13" x14ac:dyDescent="0.2">
      <c r="A18" s="281"/>
      <c r="B18" s="281"/>
      <c r="C18" s="281"/>
      <c r="D18" s="282"/>
      <c r="E18" s="282"/>
      <c r="F18" s="282"/>
      <c r="G18" s="282"/>
      <c r="H18" s="284"/>
      <c r="I18" s="285"/>
      <c r="J18" s="285"/>
      <c r="K18" s="282"/>
      <c r="L18" s="282"/>
      <c r="M18" s="282"/>
    </row>
    <row r="19" spans="1:13" x14ac:dyDescent="0.2">
      <c r="A19" s="298" t="s">
        <v>298</v>
      </c>
      <c r="B19" s="294" t="s">
        <v>14</v>
      </c>
      <c r="C19" s="294" t="s">
        <v>23</v>
      </c>
      <c r="D19" s="294" t="s">
        <v>312</v>
      </c>
      <c r="E19" s="294" t="s">
        <v>313</v>
      </c>
      <c r="F19" s="294" t="s">
        <v>314</v>
      </c>
      <c r="G19" s="293">
        <v>6</v>
      </c>
      <c r="H19" s="294" t="s">
        <v>18</v>
      </c>
      <c r="I19" s="295">
        <v>0.8</v>
      </c>
      <c r="J19" s="296"/>
      <c r="K19" s="282"/>
      <c r="L19" s="282"/>
      <c r="M19" s="282"/>
    </row>
    <row r="20" spans="1:13" x14ac:dyDescent="0.2">
      <c r="A20" s="298" t="s">
        <v>409</v>
      </c>
      <c r="B20" s="294" t="s">
        <v>14</v>
      </c>
      <c r="C20" s="294" t="s">
        <v>23</v>
      </c>
      <c r="D20" s="294" t="s">
        <v>312</v>
      </c>
      <c r="E20" s="294" t="s">
        <v>313</v>
      </c>
      <c r="F20" s="294" t="s">
        <v>314</v>
      </c>
      <c r="G20" s="293">
        <v>6</v>
      </c>
      <c r="H20" s="294" t="s">
        <v>18</v>
      </c>
      <c r="I20" s="295">
        <v>0.2</v>
      </c>
      <c r="J20" s="296"/>
      <c r="K20" s="282"/>
      <c r="L20" s="282"/>
      <c r="M20" s="282"/>
    </row>
    <row r="21" spans="1:13" x14ac:dyDescent="0.2">
      <c r="A21" s="281"/>
      <c r="B21" s="281"/>
      <c r="C21" s="281"/>
      <c r="D21" s="282"/>
      <c r="E21" s="282"/>
      <c r="F21" s="282"/>
      <c r="G21" s="282"/>
      <c r="H21" s="284"/>
      <c r="I21" s="285"/>
      <c r="J21" s="285"/>
      <c r="K21" s="282"/>
      <c r="L21" s="282"/>
      <c r="M21" s="282"/>
    </row>
    <row r="22" spans="1:13" x14ac:dyDescent="0.2">
      <c r="A22" s="298" t="s">
        <v>79</v>
      </c>
      <c r="B22" s="294" t="s">
        <v>14</v>
      </c>
      <c r="C22" s="294" t="s">
        <v>61</v>
      </c>
      <c r="D22" s="294" t="s">
        <v>315</v>
      </c>
      <c r="E22" s="294" t="s">
        <v>316</v>
      </c>
      <c r="F22" s="294" t="s">
        <v>317</v>
      </c>
      <c r="G22" s="293">
        <v>6</v>
      </c>
      <c r="H22" s="294" t="s">
        <v>18</v>
      </c>
      <c r="I22" s="295">
        <v>0.2</v>
      </c>
      <c r="J22" s="296"/>
      <c r="K22" s="282"/>
      <c r="L22" s="282"/>
      <c r="M22" s="282"/>
    </row>
    <row r="23" spans="1:13" x14ac:dyDescent="0.2">
      <c r="A23" s="298" t="s">
        <v>298</v>
      </c>
      <c r="B23" s="294" t="s">
        <v>14</v>
      </c>
      <c r="C23" s="294" t="s">
        <v>61</v>
      </c>
      <c r="D23" s="294" t="s">
        <v>315</v>
      </c>
      <c r="E23" s="294" t="s">
        <v>316</v>
      </c>
      <c r="F23" s="294" t="s">
        <v>317</v>
      </c>
      <c r="G23" s="293">
        <v>6</v>
      </c>
      <c r="H23" s="294" t="s">
        <v>18</v>
      </c>
      <c r="I23" s="295">
        <v>0.2</v>
      </c>
      <c r="J23" s="296"/>
      <c r="K23" s="282"/>
      <c r="L23" s="282"/>
      <c r="M23" s="282"/>
    </row>
    <row r="24" spans="1:13" x14ac:dyDescent="0.2">
      <c r="A24" s="298" t="s">
        <v>334</v>
      </c>
      <c r="B24" s="294" t="s">
        <v>14</v>
      </c>
      <c r="C24" s="294" t="s">
        <v>61</v>
      </c>
      <c r="D24" s="294" t="s">
        <v>315</v>
      </c>
      <c r="E24" s="294" t="s">
        <v>316</v>
      </c>
      <c r="F24" s="294" t="s">
        <v>317</v>
      </c>
      <c r="G24" s="293">
        <v>6</v>
      </c>
      <c r="H24" s="294" t="s">
        <v>18</v>
      </c>
      <c r="I24" s="295">
        <v>0.2</v>
      </c>
      <c r="J24" s="296"/>
      <c r="K24" s="282"/>
      <c r="L24" s="282"/>
      <c r="M24" s="282"/>
    </row>
    <row r="25" spans="1:13" x14ac:dyDescent="0.2">
      <c r="A25" s="298" t="s">
        <v>425</v>
      </c>
      <c r="B25" s="294" t="s">
        <v>14</v>
      </c>
      <c r="C25" s="294" t="s">
        <v>61</v>
      </c>
      <c r="D25" s="294" t="s">
        <v>315</v>
      </c>
      <c r="E25" s="294" t="s">
        <v>316</v>
      </c>
      <c r="F25" s="294" t="s">
        <v>317</v>
      </c>
      <c r="G25" s="293">
        <v>6</v>
      </c>
      <c r="H25" s="294" t="s">
        <v>18</v>
      </c>
      <c r="I25" s="295">
        <v>0.2</v>
      </c>
      <c r="J25" s="296"/>
      <c r="K25" s="282"/>
      <c r="L25" s="282"/>
      <c r="M25" s="282"/>
    </row>
    <row r="26" spans="1:13" x14ac:dyDescent="0.2">
      <c r="A26" s="298" t="s">
        <v>449</v>
      </c>
      <c r="B26" s="294" t="s">
        <v>14</v>
      </c>
      <c r="C26" s="294" t="s">
        <v>61</v>
      </c>
      <c r="D26" s="294" t="s">
        <v>315</v>
      </c>
      <c r="E26" s="294" t="s">
        <v>316</v>
      </c>
      <c r="F26" s="294" t="s">
        <v>317</v>
      </c>
      <c r="G26" s="293">
        <v>6</v>
      </c>
      <c r="H26" s="294" t="s">
        <v>18</v>
      </c>
      <c r="I26" s="295">
        <v>0.2</v>
      </c>
      <c r="J26" s="296"/>
      <c r="K26" s="282"/>
      <c r="L26" s="282"/>
      <c r="M26" s="282"/>
    </row>
    <row r="27" spans="1:13" x14ac:dyDescent="0.2">
      <c r="A27" s="281"/>
      <c r="B27" s="281"/>
      <c r="C27" s="281"/>
      <c r="D27" s="282"/>
      <c r="E27" s="282"/>
      <c r="F27" s="282"/>
      <c r="G27" s="282"/>
      <c r="H27" s="284"/>
      <c r="I27" s="285"/>
      <c r="J27" s="285"/>
      <c r="K27" s="282"/>
      <c r="L27" s="282"/>
      <c r="M27" s="282"/>
    </row>
    <row r="28" spans="1:13" x14ac:dyDescent="0.2">
      <c r="A28" s="298" t="s">
        <v>298</v>
      </c>
      <c r="B28" s="294" t="s">
        <v>14</v>
      </c>
      <c r="C28" s="294" t="s">
        <v>27</v>
      </c>
      <c r="D28" s="294" t="s">
        <v>318</v>
      </c>
      <c r="E28" s="294" t="s">
        <v>319</v>
      </c>
      <c r="F28" s="294" t="s">
        <v>320</v>
      </c>
      <c r="G28" s="293">
        <v>6</v>
      </c>
      <c r="H28" s="294" t="s">
        <v>18</v>
      </c>
      <c r="I28" s="295">
        <f>1/3</f>
        <v>0.33333333333333331</v>
      </c>
      <c r="J28" s="296"/>
      <c r="K28" s="282"/>
      <c r="L28" s="282"/>
      <c r="M28" s="282"/>
    </row>
    <row r="29" spans="1:13" x14ac:dyDescent="0.2">
      <c r="A29" s="298" t="s">
        <v>334</v>
      </c>
      <c r="B29" s="294" t="s">
        <v>14</v>
      </c>
      <c r="C29" s="294" t="s">
        <v>27</v>
      </c>
      <c r="D29" s="294" t="s">
        <v>318</v>
      </c>
      <c r="E29" s="294" t="s">
        <v>319</v>
      </c>
      <c r="F29" s="294" t="s">
        <v>320</v>
      </c>
      <c r="G29" s="293">
        <v>6</v>
      </c>
      <c r="H29" s="294" t="s">
        <v>18</v>
      </c>
      <c r="I29" s="295">
        <f>1/3</f>
        <v>0.33333333333333331</v>
      </c>
      <c r="J29" s="296"/>
      <c r="K29" s="282"/>
      <c r="L29" s="282"/>
      <c r="M29" s="282"/>
    </row>
    <row r="30" spans="1:13" x14ac:dyDescent="0.2">
      <c r="A30" s="298" t="s">
        <v>449</v>
      </c>
      <c r="B30" s="294" t="s">
        <v>14</v>
      </c>
      <c r="C30" s="294" t="s">
        <v>27</v>
      </c>
      <c r="D30" s="294" t="s">
        <v>318</v>
      </c>
      <c r="E30" s="294" t="s">
        <v>319</v>
      </c>
      <c r="F30" s="294" t="s">
        <v>320</v>
      </c>
      <c r="G30" s="293">
        <v>6</v>
      </c>
      <c r="H30" s="294" t="s">
        <v>18</v>
      </c>
      <c r="I30" s="295">
        <f>1/3</f>
        <v>0.33333333333333331</v>
      </c>
      <c r="J30" s="296"/>
      <c r="K30" s="282"/>
      <c r="L30" s="282"/>
      <c r="M30" s="282"/>
    </row>
    <row r="31" spans="1:13" x14ac:dyDescent="0.2">
      <c r="A31" s="281"/>
      <c r="B31" s="281"/>
      <c r="C31" s="281"/>
      <c r="D31" s="282"/>
      <c r="E31" s="282"/>
      <c r="F31" s="282"/>
      <c r="G31" s="282"/>
      <c r="H31" s="284"/>
      <c r="I31" s="285"/>
      <c r="J31" s="285"/>
      <c r="K31" s="282"/>
      <c r="L31" s="282"/>
      <c r="M31" s="282"/>
    </row>
    <row r="32" spans="1:13" x14ac:dyDescent="0.2">
      <c r="A32" s="298" t="s">
        <v>180</v>
      </c>
      <c r="B32" s="294" t="s">
        <v>627</v>
      </c>
      <c r="C32" s="294" t="s">
        <v>43</v>
      </c>
      <c r="D32" s="294" t="s">
        <v>187</v>
      </c>
      <c r="E32" s="294" t="s">
        <v>188</v>
      </c>
      <c r="F32" s="294" t="s">
        <v>189</v>
      </c>
      <c r="G32" s="293">
        <v>6</v>
      </c>
      <c r="H32" s="294" t="s">
        <v>84</v>
      </c>
      <c r="I32" s="295">
        <v>0.25</v>
      </c>
      <c r="J32" s="296"/>
      <c r="K32" s="282"/>
      <c r="L32" s="282"/>
      <c r="M32" s="282"/>
    </row>
    <row r="33" spans="1:13" x14ac:dyDescent="0.2">
      <c r="A33" s="298" t="s">
        <v>334</v>
      </c>
      <c r="B33" s="294" t="s">
        <v>627</v>
      </c>
      <c r="C33" s="294" t="s">
        <v>43</v>
      </c>
      <c r="D33" s="294" t="s">
        <v>187</v>
      </c>
      <c r="E33" s="294" t="s">
        <v>188</v>
      </c>
      <c r="F33" s="294" t="s">
        <v>189</v>
      </c>
      <c r="G33" s="293">
        <v>6</v>
      </c>
      <c r="H33" s="294" t="s">
        <v>84</v>
      </c>
      <c r="I33" s="295">
        <v>0.5</v>
      </c>
      <c r="J33" s="296"/>
      <c r="K33" s="282"/>
      <c r="L33" s="282"/>
      <c r="M33" s="282"/>
    </row>
    <row r="34" spans="1:13" x14ac:dyDescent="0.2">
      <c r="A34" s="298" t="s">
        <v>425</v>
      </c>
      <c r="B34" s="294" t="s">
        <v>627</v>
      </c>
      <c r="C34" s="294" t="s">
        <v>43</v>
      </c>
      <c r="D34" s="294" t="s">
        <v>187</v>
      </c>
      <c r="E34" s="294" t="s">
        <v>188</v>
      </c>
      <c r="F34" s="294" t="s">
        <v>189</v>
      </c>
      <c r="G34" s="293">
        <v>6</v>
      </c>
      <c r="H34" s="294" t="s">
        <v>84</v>
      </c>
      <c r="I34" s="295">
        <v>0.25</v>
      </c>
      <c r="J34" s="296"/>
      <c r="K34" s="282"/>
      <c r="L34" s="282"/>
      <c r="M34" s="282"/>
    </row>
    <row r="35" spans="1:13" x14ac:dyDescent="0.2">
      <c r="A35" s="281"/>
      <c r="B35" s="281"/>
      <c r="C35" s="281"/>
      <c r="D35" s="282"/>
      <c r="E35" s="282"/>
      <c r="F35" s="282"/>
      <c r="G35" s="282"/>
      <c r="H35" s="284"/>
      <c r="I35" s="285"/>
      <c r="J35" s="285"/>
      <c r="K35" s="282"/>
      <c r="L35" s="282"/>
      <c r="M35" s="282"/>
    </row>
    <row r="36" spans="1:13" x14ac:dyDescent="0.2">
      <c r="A36" s="298" t="s">
        <v>79</v>
      </c>
      <c r="B36" s="294" t="s">
        <v>14</v>
      </c>
      <c r="C36" s="294" t="s">
        <v>43</v>
      </c>
      <c r="D36" s="294" t="s">
        <v>92</v>
      </c>
      <c r="E36" s="294" t="s">
        <v>93</v>
      </c>
      <c r="F36" s="294" t="s">
        <v>94</v>
      </c>
      <c r="G36" s="293">
        <v>6</v>
      </c>
      <c r="H36" s="294" t="s">
        <v>18</v>
      </c>
      <c r="I36" s="295">
        <v>0.2</v>
      </c>
      <c r="J36" s="296"/>
      <c r="K36" s="282"/>
      <c r="L36" s="282"/>
      <c r="M36" s="282"/>
    </row>
    <row r="37" spans="1:13" x14ac:dyDescent="0.2">
      <c r="A37" s="298" t="s">
        <v>298</v>
      </c>
      <c r="B37" s="294" t="s">
        <v>14</v>
      </c>
      <c r="C37" s="294" t="s">
        <v>43</v>
      </c>
      <c r="D37" s="294" t="s">
        <v>92</v>
      </c>
      <c r="E37" s="294" t="s">
        <v>93</v>
      </c>
      <c r="F37" s="294" t="s">
        <v>94</v>
      </c>
      <c r="G37" s="293">
        <v>6</v>
      </c>
      <c r="H37" s="294" t="s">
        <v>18</v>
      </c>
      <c r="I37" s="295">
        <v>0.2</v>
      </c>
      <c r="J37" s="296"/>
      <c r="K37" s="282"/>
      <c r="L37" s="282"/>
      <c r="M37" s="282"/>
    </row>
    <row r="38" spans="1:13" x14ac:dyDescent="0.2">
      <c r="A38" s="298" t="s">
        <v>334</v>
      </c>
      <c r="B38" s="294" t="s">
        <v>14</v>
      </c>
      <c r="C38" s="294" t="s">
        <v>43</v>
      </c>
      <c r="D38" s="294" t="s">
        <v>92</v>
      </c>
      <c r="E38" s="294" t="s">
        <v>93</v>
      </c>
      <c r="F38" s="294" t="s">
        <v>94</v>
      </c>
      <c r="G38" s="293">
        <v>6</v>
      </c>
      <c r="H38" s="294" t="s">
        <v>18</v>
      </c>
      <c r="I38" s="295">
        <v>0.2</v>
      </c>
      <c r="J38" s="296"/>
      <c r="K38" s="282"/>
      <c r="L38" s="282"/>
      <c r="M38" s="282"/>
    </row>
    <row r="39" spans="1:13" x14ac:dyDescent="0.2">
      <c r="A39" s="298" t="s">
        <v>425</v>
      </c>
      <c r="B39" s="294" t="s">
        <v>14</v>
      </c>
      <c r="C39" s="294" t="s">
        <v>43</v>
      </c>
      <c r="D39" s="294" t="s">
        <v>92</v>
      </c>
      <c r="E39" s="294" t="s">
        <v>93</v>
      </c>
      <c r="F39" s="294" t="s">
        <v>94</v>
      </c>
      <c r="G39" s="293">
        <v>6</v>
      </c>
      <c r="H39" s="294" t="s">
        <v>18</v>
      </c>
      <c r="I39" s="295">
        <v>0.2</v>
      </c>
      <c r="J39" s="296"/>
      <c r="K39" s="282"/>
      <c r="L39" s="282"/>
      <c r="M39" s="282"/>
    </row>
    <row r="40" spans="1:13" x14ac:dyDescent="0.2">
      <c r="A40" s="298" t="s">
        <v>449</v>
      </c>
      <c r="B40" s="294" t="s">
        <v>14</v>
      </c>
      <c r="C40" s="294" t="s">
        <v>43</v>
      </c>
      <c r="D40" s="294" t="s">
        <v>92</v>
      </c>
      <c r="E40" s="294" t="s">
        <v>93</v>
      </c>
      <c r="F40" s="294" t="s">
        <v>94</v>
      </c>
      <c r="G40" s="293">
        <v>6</v>
      </c>
      <c r="H40" s="294" t="s">
        <v>18</v>
      </c>
      <c r="I40" s="295">
        <v>0.2</v>
      </c>
      <c r="J40" s="296"/>
      <c r="K40" s="282"/>
      <c r="L40" s="282"/>
      <c r="M40" s="282"/>
    </row>
    <row r="41" spans="1:13" x14ac:dyDescent="0.2">
      <c r="A41" s="281"/>
      <c r="B41" s="281"/>
      <c r="C41" s="281"/>
      <c r="D41" s="282"/>
      <c r="E41" s="282"/>
      <c r="F41" s="282"/>
      <c r="G41" s="282"/>
      <c r="H41" s="284"/>
      <c r="I41" s="285"/>
      <c r="J41" s="285"/>
      <c r="K41" s="282"/>
      <c r="L41" s="282"/>
      <c r="M41" s="282"/>
    </row>
    <row r="42" spans="1:13" x14ac:dyDescent="0.2">
      <c r="A42" s="298" t="s">
        <v>122</v>
      </c>
      <c r="B42" s="294" t="s">
        <v>14</v>
      </c>
      <c r="C42" s="294" t="s">
        <v>103</v>
      </c>
      <c r="D42" s="294" t="s">
        <v>154</v>
      </c>
      <c r="E42" s="294" t="s">
        <v>155</v>
      </c>
      <c r="F42" s="294" t="s">
        <v>156</v>
      </c>
      <c r="G42" s="293">
        <v>6</v>
      </c>
      <c r="H42" s="294" t="s">
        <v>102</v>
      </c>
      <c r="I42" s="295">
        <v>1</v>
      </c>
      <c r="J42" s="299"/>
      <c r="K42" s="282"/>
      <c r="L42" s="282"/>
      <c r="M42" s="282"/>
    </row>
    <row r="43" spans="1:13" x14ac:dyDescent="0.2">
      <c r="A43" s="298" t="s">
        <v>425</v>
      </c>
      <c r="B43" s="294" t="s">
        <v>14</v>
      </c>
      <c r="C43" s="294" t="s">
        <v>103</v>
      </c>
      <c r="D43" s="294" t="s">
        <v>154</v>
      </c>
      <c r="E43" s="294" t="s">
        <v>155</v>
      </c>
      <c r="F43" s="294" t="s">
        <v>156</v>
      </c>
      <c r="G43" s="293">
        <v>6</v>
      </c>
      <c r="H43" s="294" t="s">
        <v>102</v>
      </c>
      <c r="I43" s="295">
        <v>0</v>
      </c>
      <c r="J43" s="299"/>
      <c r="K43" s="282"/>
      <c r="L43" s="282"/>
      <c r="M43" s="282"/>
    </row>
    <row r="44" spans="1:13" x14ac:dyDescent="0.2">
      <c r="A44" s="281"/>
      <c r="B44" s="281"/>
      <c r="C44" s="281"/>
      <c r="D44" s="282"/>
      <c r="E44" s="282"/>
      <c r="F44" s="282"/>
      <c r="G44" s="282"/>
      <c r="H44" s="284"/>
      <c r="I44" s="285"/>
      <c r="J44" s="285"/>
      <c r="K44" s="282"/>
      <c r="L44" s="282"/>
      <c r="M44" s="282"/>
    </row>
    <row r="45" spans="1:13" x14ac:dyDescent="0.2">
      <c r="A45" s="298" t="s">
        <v>334</v>
      </c>
      <c r="B45" s="294" t="s">
        <v>14</v>
      </c>
      <c r="C45" s="294" t="s">
        <v>103</v>
      </c>
      <c r="D45" s="294" t="s">
        <v>356</v>
      </c>
      <c r="E45" s="294" t="s">
        <v>357</v>
      </c>
      <c r="F45" s="294" t="s">
        <v>358</v>
      </c>
      <c r="G45" s="293">
        <v>6</v>
      </c>
      <c r="H45" s="294" t="s">
        <v>102</v>
      </c>
      <c r="I45" s="295">
        <f>1/3</f>
        <v>0.33333333333333331</v>
      </c>
      <c r="J45" s="296"/>
      <c r="K45" s="282"/>
      <c r="L45" s="282"/>
      <c r="M45" s="282"/>
    </row>
    <row r="46" spans="1:13" x14ac:dyDescent="0.2">
      <c r="A46" s="298" t="s">
        <v>425</v>
      </c>
      <c r="B46" s="294" t="s">
        <v>14</v>
      </c>
      <c r="C46" s="294" t="s">
        <v>103</v>
      </c>
      <c r="D46" s="294" t="s">
        <v>356</v>
      </c>
      <c r="E46" s="294" t="s">
        <v>357</v>
      </c>
      <c r="F46" s="294" t="s">
        <v>358</v>
      </c>
      <c r="G46" s="293">
        <v>6</v>
      </c>
      <c r="H46" s="294" t="s">
        <v>102</v>
      </c>
      <c r="I46" s="295">
        <f>2/3</f>
        <v>0.66666666666666663</v>
      </c>
      <c r="J46" s="296"/>
      <c r="K46" s="282"/>
      <c r="L46" s="282"/>
      <c r="M46" s="282"/>
    </row>
    <row r="47" spans="1:13" x14ac:dyDescent="0.2">
      <c r="A47" s="281"/>
      <c r="B47" s="281"/>
      <c r="C47" s="281"/>
      <c r="D47" s="282"/>
      <c r="E47" s="282"/>
      <c r="F47" s="282"/>
      <c r="G47" s="282"/>
      <c r="H47" s="284"/>
      <c r="I47" s="285"/>
      <c r="J47" s="285"/>
      <c r="K47" s="282"/>
      <c r="L47" s="282"/>
      <c r="M47" s="282"/>
    </row>
    <row r="48" spans="1:13" x14ac:dyDescent="0.2">
      <c r="A48" s="298" t="s">
        <v>79</v>
      </c>
      <c r="B48" s="294" t="s">
        <v>14</v>
      </c>
      <c r="C48" s="294" t="s">
        <v>103</v>
      </c>
      <c r="D48" s="294" t="s">
        <v>119</v>
      </c>
      <c r="E48" s="294" t="s">
        <v>120</v>
      </c>
      <c r="F48" s="294" t="s">
        <v>121</v>
      </c>
      <c r="G48" s="293">
        <v>6</v>
      </c>
      <c r="H48" s="294" t="s">
        <v>102</v>
      </c>
      <c r="I48" s="295">
        <f>2/3</f>
        <v>0.66666666666666663</v>
      </c>
      <c r="J48" s="296"/>
      <c r="K48" s="282"/>
      <c r="L48" s="282"/>
      <c r="M48" s="282"/>
    </row>
    <row r="49" spans="1:13" x14ac:dyDescent="0.2">
      <c r="A49" s="298" t="s">
        <v>334</v>
      </c>
      <c r="B49" s="294" t="s">
        <v>14</v>
      </c>
      <c r="C49" s="294" t="s">
        <v>103</v>
      </c>
      <c r="D49" s="294" t="s">
        <v>119</v>
      </c>
      <c r="E49" s="294" t="s">
        <v>120</v>
      </c>
      <c r="F49" s="294" t="s">
        <v>121</v>
      </c>
      <c r="G49" s="293">
        <v>6</v>
      </c>
      <c r="H49" s="294" t="s">
        <v>102</v>
      </c>
      <c r="I49" s="295">
        <f>1/3</f>
        <v>0.33333333333333331</v>
      </c>
      <c r="J49" s="296"/>
      <c r="K49" s="282"/>
      <c r="L49" s="282"/>
      <c r="M49" s="282"/>
    </row>
    <row r="50" spans="1:13" x14ac:dyDescent="0.2">
      <c r="A50" s="281"/>
      <c r="B50" s="281"/>
      <c r="C50" s="281"/>
      <c r="D50" s="282"/>
      <c r="E50" s="282"/>
      <c r="F50" s="282"/>
      <c r="G50" s="282"/>
      <c r="H50" s="284"/>
      <c r="I50" s="285"/>
      <c r="J50" s="285"/>
      <c r="K50" s="282"/>
      <c r="L50" s="282"/>
      <c r="M50" s="282"/>
    </row>
    <row r="51" spans="1:13" x14ac:dyDescent="0.2">
      <c r="A51" s="298" t="s">
        <v>245</v>
      </c>
      <c r="B51" s="294" t="s">
        <v>627</v>
      </c>
      <c r="C51" s="294" t="s">
        <v>13</v>
      </c>
      <c r="D51" s="294" t="s">
        <v>250</v>
      </c>
      <c r="E51" s="294" t="s">
        <v>251</v>
      </c>
      <c r="F51" s="294" t="s">
        <v>252</v>
      </c>
      <c r="G51" s="293">
        <v>6</v>
      </c>
      <c r="H51" s="294" t="s">
        <v>37</v>
      </c>
      <c r="I51" s="295">
        <v>0.5</v>
      </c>
      <c r="J51" s="296"/>
      <c r="K51" s="282"/>
      <c r="L51" s="282"/>
      <c r="M51" s="282"/>
    </row>
    <row r="52" spans="1:13" x14ac:dyDescent="0.2">
      <c r="A52" s="298" t="s">
        <v>409</v>
      </c>
      <c r="B52" s="294" t="s">
        <v>627</v>
      </c>
      <c r="C52" s="294" t="s">
        <v>13</v>
      </c>
      <c r="D52" s="294" t="s">
        <v>250</v>
      </c>
      <c r="E52" s="294" t="s">
        <v>251</v>
      </c>
      <c r="F52" s="294" t="s">
        <v>252</v>
      </c>
      <c r="G52" s="293">
        <v>6</v>
      </c>
      <c r="H52" s="294" t="s">
        <v>37</v>
      </c>
      <c r="I52" s="295">
        <v>0.5</v>
      </c>
      <c r="J52" s="296"/>
      <c r="K52" s="282"/>
      <c r="L52" s="282"/>
      <c r="M52" s="282"/>
    </row>
    <row r="53" spans="1:13" x14ac:dyDescent="0.2">
      <c r="A53" s="281"/>
      <c r="B53" s="281"/>
      <c r="C53" s="281"/>
      <c r="D53" s="282"/>
      <c r="E53" s="282"/>
      <c r="F53" s="282"/>
      <c r="G53" s="282"/>
      <c r="H53" s="284"/>
      <c r="I53" s="285"/>
      <c r="J53" s="285"/>
      <c r="K53" s="282"/>
      <c r="L53" s="282"/>
      <c r="M53" s="282"/>
    </row>
    <row r="54" spans="1:13" x14ac:dyDescent="0.2">
      <c r="A54" s="298" t="s">
        <v>122</v>
      </c>
      <c r="B54" s="294" t="s">
        <v>627</v>
      </c>
      <c r="C54" s="294" t="s">
        <v>13</v>
      </c>
      <c r="D54" s="294" t="s">
        <v>493</v>
      </c>
      <c r="E54" s="294" t="s">
        <v>512</v>
      </c>
      <c r="F54" s="294" t="s">
        <v>513</v>
      </c>
      <c r="G54" s="293">
        <v>6</v>
      </c>
      <c r="H54" s="294" t="s">
        <v>37</v>
      </c>
      <c r="I54" s="295">
        <v>0.5</v>
      </c>
      <c r="J54" s="296"/>
      <c r="K54" s="282"/>
      <c r="L54" s="282"/>
      <c r="M54" s="282"/>
    </row>
    <row r="55" spans="1:13" x14ac:dyDescent="0.2">
      <c r="A55" s="298" t="s">
        <v>492</v>
      </c>
      <c r="B55" s="294" t="s">
        <v>627</v>
      </c>
      <c r="C55" s="294" t="s">
        <v>13</v>
      </c>
      <c r="D55" s="294" t="s">
        <v>493</v>
      </c>
      <c r="E55" s="294" t="s">
        <v>512</v>
      </c>
      <c r="F55" s="294" t="s">
        <v>513</v>
      </c>
      <c r="G55" s="293">
        <v>6</v>
      </c>
      <c r="H55" s="294" t="s">
        <v>37</v>
      </c>
      <c r="I55" s="295">
        <v>0.5</v>
      </c>
      <c r="J55" s="296"/>
      <c r="K55" s="282"/>
      <c r="L55" s="282"/>
      <c r="M55" s="282"/>
    </row>
    <row r="56" spans="1:13" x14ac:dyDescent="0.2">
      <c r="A56" s="281"/>
      <c r="B56" s="281"/>
      <c r="C56" s="281"/>
      <c r="D56" s="282"/>
      <c r="E56" s="282"/>
      <c r="F56" s="282"/>
      <c r="G56" s="282"/>
      <c r="H56" s="284"/>
      <c r="I56" s="285"/>
      <c r="J56" s="285"/>
      <c r="K56" s="282"/>
      <c r="L56" s="282"/>
      <c r="M56" s="282"/>
    </row>
    <row r="57" spans="1:13" x14ac:dyDescent="0.2">
      <c r="A57" s="298" t="s">
        <v>180</v>
      </c>
      <c r="B57" s="294" t="s">
        <v>80</v>
      </c>
      <c r="C57" s="294" t="s">
        <v>27</v>
      </c>
      <c r="D57" s="294" t="s">
        <v>184</v>
      </c>
      <c r="E57" s="294" t="s">
        <v>185</v>
      </c>
      <c r="F57" s="294" t="s">
        <v>186</v>
      </c>
      <c r="G57" s="293">
        <v>6</v>
      </c>
      <c r="H57" s="294" t="s">
        <v>84</v>
      </c>
      <c r="I57" s="295">
        <v>0.4</v>
      </c>
      <c r="J57" s="296"/>
      <c r="K57" s="282"/>
      <c r="L57" s="282"/>
      <c r="M57" s="282"/>
    </row>
    <row r="58" spans="1:13" x14ac:dyDescent="0.2">
      <c r="A58" s="298" t="s">
        <v>425</v>
      </c>
      <c r="B58" s="294" t="s">
        <v>80</v>
      </c>
      <c r="C58" s="294" t="s">
        <v>27</v>
      </c>
      <c r="D58" s="294" t="s">
        <v>184</v>
      </c>
      <c r="E58" s="294" t="s">
        <v>185</v>
      </c>
      <c r="F58" s="294" t="s">
        <v>186</v>
      </c>
      <c r="G58" s="293">
        <v>6</v>
      </c>
      <c r="H58" s="294" t="s">
        <v>84</v>
      </c>
      <c r="I58" s="295">
        <v>0.6</v>
      </c>
      <c r="J58" s="296"/>
      <c r="K58" s="282"/>
      <c r="L58" s="282"/>
      <c r="M58" s="282"/>
    </row>
    <row r="59" spans="1:13" x14ac:dyDescent="0.2">
      <c r="A59" s="281"/>
      <c r="B59" s="281"/>
      <c r="C59" s="281"/>
      <c r="D59" s="282"/>
      <c r="E59" s="282"/>
      <c r="F59" s="282"/>
      <c r="G59" s="282"/>
      <c r="H59" s="284"/>
      <c r="I59" s="285"/>
      <c r="J59" s="285"/>
      <c r="K59" s="282"/>
      <c r="L59" s="282"/>
      <c r="M59" s="282"/>
    </row>
    <row r="60" spans="1:13" x14ac:dyDescent="0.2">
      <c r="A60" s="298" t="s">
        <v>369</v>
      </c>
      <c r="B60" s="294" t="s">
        <v>39</v>
      </c>
      <c r="C60" s="294" t="s">
        <v>27</v>
      </c>
      <c r="D60" s="294" t="s">
        <v>430</v>
      </c>
      <c r="E60" s="294" t="s">
        <v>431</v>
      </c>
      <c r="F60" s="294" t="s">
        <v>432</v>
      </c>
      <c r="G60" s="293">
        <v>6</v>
      </c>
      <c r="H60" s="294" t="s">
        <v>18</v>
      </c>
      <c r="I60" s="295">
        <f>1/3</f>
        <v>0.33333333333333331</v>
      </c>
      <c r="J60" s="296"/>
      <c r="K60" s="282"/>
      <c r="L60" s="282"/>
      <c r="M60" s="282"/>
    </row>
    <row r="61" spans="1:13" x14ac:dyDescent="0.2">
      <c r="A61" s="298" t="s">
        <v>425</v>
      </c>
      <c r="B61" s="294" t="s">
        <v>39</v>
      </c>
      <c r="C61" s="294" t="s">
        <v>27</v>
      </c>
      <c r="D61" s="294" t="s">
        <v>430</v>
      </c>
      <c r="E61" s="294" t="s">
        <v>431</v>
      </c>
      <c r="F61" s="294" t="s">
        <v>432</v>
      </c>
      <c r="G61" s="293">
        <v>6</v>
      </c>
      <c r="H61" s="294" t="s">
        <v>18</v>
      </c>
      <c r="I61" s="295">
        <f>2/3</f>
        <v>0.66666666666666663</v>
      </c>
      <c r="J61" s="296"/>
      <c r="K61" s="282"/>
      <c r="L61" s="282"/>
      <c r="M61" s="282"/>
    </row>
    <row r="62" spans="1:13" x14ac:dyDescent="0.2">
      <c r="A62" s="281"/>
      <c r="B62" s="281"/>
      <c r="C62" s="281"/>
      <c r="D62" s="282"/>
      <c r="E62" s="282"/>
      <c r="F62" s="282"/>
      <c r="G62" s="282"/>
      <c r="H62" s="284"/>
      <c r="I62" s="285"/>
      <c r="J62" s="285"/>
      <c r="K62" s="282"/>
      <c r="L62" s="282"/>
      <c r="M62" s="282"/>
    </row>
    <row r="63" spans="1:13" x14ac:dyDescent="0.2">
      <c r="A63" s="298" t="s">
        <v>298</v>
      </c>
      <c r="B63" s="294" t="s">
        <v>8</v>
      </c>
      <c r="C63" s="294" t="s">
        <v>43</v>
      </c>
      <c r="D63" s="294" t="s">
        <v>309</v>
      </c>
      <c r="E63" s="294" t="s">
        <v>310</v>
      </c>
      <c r="F63" s="294" t="s">
        <v>311</v>
      </c>
      <c r="G63" s="293">
        <v>6</v>
      </c>
      <c r="H63" s="294" t="s">
        <v>18</v>
      </c>
      <c r="I63" s="295">
        <f>1/3</f>
        <v>0.33333333333333331</v>
      </c>
      <c r="J63" s="296"/>
      <c r="K63" s="282"/>
      <c r="L63" s="282"/>
      <c r="M63" s="282"/>
    </row>
    <row r="64" spans="1:13" x14ac:dyDescent="0.2">
      <c r="A64" s="298" t="s">
        <v>334</v>
      </c>
      <c r="B64" s="294" t="s">
        <v>8</v>
      </c>
      <c r="C64" s="294" t="s">
        <v>43</v>
      </c>
      <c r="D64" s="294" t="s">
        <v>309</v>
      </c>
      <c r="E64" s="294" t="s">
        <v>310</v>
      </c>
      <c r="F64" s="294" t="s">
        <v>311</v>
      </c>
      <c r="G64" s="293">
        <v>6</v>
      </c>
      <c r="H64" s="294" t="s">
        <v>18</v>
      </c>
      <c r="I64" s="295">
        <f>1/3</f>
        <v>0.33333333333333331</v>
      </c>
      <c r="J64" s="296"/>
      <c r="K64" s="282"/>
      <c r="L64" s="282"/>
      <c r="M64" s="282"/>
    </row>
    <row r="65" spans="1:13" x14ac:dyDescent="0.2">
      <c r="A65" s="298" t="s">
        <v>449</v>
      </c>
      <c r="B65" s="294" t="s">
        <v>8</v>
      </c>
      <c r="C65" s="294" t="s">
        <v>43</v>
      </c>
      <c r="D65" s="294" t="s">
        <v>309</v>
      </c>
      <c r="E65" s="294" t="s">
        <v>310</v>
      </c>
      <c r="F65" s="294" t="s">
        <v>311</v>
      </c>
      <c r="G65" s="293">
        <v>6</v>
      </c>
      <c r="H65" s="294" t="s">
        <v>18</v>
      </c>
      <c r="I65" s="295">
        <f>1/3</f>
        <v>0.33333333333333331</v>
      </c>
      <c r="J65" s="296"/>
      <c r="K65" s="282"/>
      <c r="L65" s="282"/>
      <c r="M65" s="282"/>
    </row>
    <row r="66" spans="1:13" x14ac:dyDescent="0.2">
      <c r="A66" s="309"/>
      <c r="B66" s="309"/>
      <c r="C66" s="309"/>
      <c r="D66" s="309"/>
      <c r="E66" s="309"/>
      <c r="F66" s="309"/>
      <c r="G66" s="311"/>
      <c r="H66" s="309"/>
      <c r="I66" s="296"/>
      <c r="J66" s="296"/>
      <c r="K66" s="282"/>
      <c r="L66" s="282"/>
      <c r="M66" s="282"/>
    </row>
    <row r="67" spans="1:13" x14ac:dyDescent="0.2">
      <c r="A67" s="329" t="s">
        <v>721</v>
      </c>
      <c r="B67" s="309"/>
      <c r="C67" s="309"/>
      <c r="D67" s="309"/>
      <c r="E67" s="309"/>
      <c r="F67" s="309"/>
      <c r="G67" s="311"/>
      <c r="H67" s="309"/>
      <c r="I67" s="296"/>
      <c r="J67" s="296"/>
      <c r="K67" s="282"/>
      <c r="L67" s="282"/>
      <c r="M67" s="282"/>
    </row>
    <row r="68" spans="1:13" x14ac:dyDescent="0.2">
      <c r="A68" s="281"/>
      <c r="B68" s="281"/>
      <c r="C68" s="281"/>
      <c r="D68" s="282"/>
      <c r="E68" s="282"/>
      <c r="F68" s="282"/>
      <c r="G68" s="282"/>
      <c r="H68" s="284"/>
      <c r="I68" s="285"/>
      <c r="J68" s="285"/>
      <c r="K68" s="282"/>
      <c r="L68" s="282"/>
      <c r="M68" s="282"/>
    </row>
    <row r="69" spans="1:13" x14ac:dyDescent="0.2">
      <c r="A69" s="298" t="s">
        <v>122</v>
      </c>
      <c r="B69" s="294" t="s">
        <v>75</v>
      </c>
      <c r="C69" s="294" t="s">
        <v>19</v>
      </c>
      <c r="D69" s="294" t="s">
        <v>164</v>
      </c>
      <c r="E69" s="294" t="s">
        <v>165</v>
      </c>
      <c r="F69" s="294" t="s">
        <v>166</v>
      </c>
      <c r="G69" s="293">
        <v>5</v>
      </c>
      <c r="H69" s="294" t="s">
        <v>160</v>
      </c>
      <c r="I69" s="295">
        <v>0.5</v>
      </c>
      <c r="J69" s="296"/>
      <c r="K69" s="282"/>
      <c r="L69" s="282"/>
      <c r="M69" s="282"/>
    </row>
    <row r="70" spans="1:13" x14ac:dyDescent="0.2">
      <c r="A70" s="298" t="s">
        <v>245</v>
      </c>
      <c r="B70" s="294" t="s">
        <v>75</v>
      </c>
      <c r="C70" s="294" t="s">
        <v>19</v>
      </c>
      <c r="D70" s="294" t="s">
        <v>164</v>
      </c>
      <c r="E70" s="294" t="s">
        <v>165</v>
      </c>
      <c r="F70" s="294" t="s">
        <v>166</v>
      </c>
      <c r="G70" s="293">
        <v>5</v>
      </c>
      <c r="H70" s="294" t="s">
        <v>160</v>
      </c>
      <c r="I70" s="295">
        <v>0.5</v>
      </c>
      <c r="J70" s="296"/>
      <c r="K70" s="282"/>
      <c r="L70" s="282"/>
      <c r="M70" s="282"/>
    </row>
    <row r="71" spans="1:13" x14ac:dyDescent="0.2">
      <c r="A71" s="281"/>
      <c r="B71" s="281"/>
      <c r="C71" s="281"/>
      <c r="D71" s="282"/>
      <c r="E71" s="282"/>
      <c r="F71" s="282"/>
      <c r="G71" s="282"/>
      <c r="H71" s="284"/>
      <c r="I71" s="285"/>
      <c r="J71" s="285"/>
      <c r="K71" s="282"/>
      <c r="L71" s="282"/>
      <c r="M71" s="282"/>
    </row>
    <row r="72" spans="1:13" x14ac:dyDescent="0.2">
      <c r="A72" s="298" t="s">
        <v>180</v>
      </c>
      <c r="B72" s="294" t="s">
        <v>75</v>
      </c>
      <c r="C72" s="294" t="s">
        <v>19</v>
      </c>
      <c r="D72" s="294" t="s">
        <v>242</v>
      </c>
      <c r="E72" s="294" t="s">
        <v>243</v>
      </c>
      <c r="F72" s="294" t="s">
        <v>244</v>
      </c>
      <c r="G72" s="293">
        <v>5</v>
      </c>
      <c r="H72" s="294" t="s">
        <v>160</v>
      </c>
      <c r="I72" s="295">
        <v>0.5</v>
      </c>
      <c r="J72" s="296"/>
      <c r="K72" s="282"/>
      <c r="L72" s="282"/>
      <c r="M72" s="282"/>
    </row>
    <row r="73" spans="1:13" x14ac:dyDescent="0.2">
      <c r="A73" s="298" t="s">
        <v>245</v>
      </c>
      <c r="B73" s="294" t="s">
        <v>75</v>
      </c>
      <c r="C73" s="294" t="s">
        <v>19</v>
      </c>
      <c r="D73" s="294" t="s">
        <v>242</v>
      </c>
      <c r="E73" s="294" t="s">
        <v>243</v>
      </c>
      <c r="F73" s="294" t="s">
        <v>244</v>
      </c>
      <c r="G73" s="293">
        <v>5</v>
      </c>
      <c r="H73" s="294" t="s">
        <v>160</v>
      </c>
      <c r="I73" s="295">
        <v>0.5</v>
      </c>
      <c r="J73" s="296"/>
      <c r="K73" s="282"/>
      <c r="L73" s="282"/>
      <c r="M73" s="282"/>
    </row>
    <row r="74" spans="1:13" x14ac:dyDescent="0.2">
      <c r="A74" s="281"/>
      <c r="B74" s="281"/>
      <c r="C74" s="281"/>
      <c r="D74" s="282"/>
      <c r="E74" s="282"/>
      <c r="F74" s="282"/>
      <c r="G74" s="282"/>
      <c r="H74" s="284"/>
      <c r="I74" s="285"/>
      <c r="J74" s="285"/>
      <c r="K74" s="282"/>
      <c r="L74" s="282"/>
      <c r="M74" s="282"/>
    </row>
    <row r="75" spans="1:13" x14ac:dyDescent="0.2">
      <c r="A75" s="298" t="s">
        <v>122</v>
      </c>
      <c r="B75" s="294" t="s">
        <v>75</v>
      </c>
      <c r="C75" s="294" t="s">
        <v>23</v>
      </c>
      <c r="D75" s="294" t="s">
        <v>176</v>
      </c>
      <c r="E75" s="294" t="s">
        <v>177</v>
      </c>
      <c r="F75" s="294" t="s">
        <v>178</v>
      </c>
      <c r="G75" s="293">
        <v>5</v>
      </c>
      <c r="H75" s="294" t="s">
        <v>33</v>
      </c>
      <c r="I75" s="295">
        <v>0.5</v>
      </c>
      <c r="J75" s="296"/>
      <c r="K75" s="282"/>
      <c r="L75" s="282"/>
      <c r="M75" s="282"/>
    </row>
    <row r="76" spans="1:13" x14ac:dyDescent="0.2">
      <c r="A76" s="298" t="s">
        <v>425</v>
      </c>
      <c r="B76" s="294" t="s">
        <v>75</v>
      </c>
      <c r="C76" s="294" t="s">
        <v>23</v>
      </c>
      <c r="D76" s="294" t="s">
        <v>176</v>
      </c>
      <c r="E76" s="294" t="s">
        <v>177</v>
      </c>
      <c r="F76" s="294" t="s">
        <v>178</v>
      </c>
      <c r="G76" s="293">
        <v>5</v>
      </c>
      <c r="H76" s="294" t="s">
        <v>33</v>
      </c>
      <c r="I76" s="295">
        <v>0.5</v>
      </c>
      <c r="J76" s="296"/>
      <c r="K76" s="282"/>
      <c r="L76" s="282"/>
      <c r="M76" s="282"/>
    </row>
    <row r="77" spans="1:13" x14ac:dyDescent="0.2">
      <c r="A77" s="309"/>
      <c r="B77" s="309"/>
      <c r="C77" s="309"/>
      <c r="D77" s="309"/>
      <c r="E77" s="309"/>
      <c r="F77" s="309"/>
      <c r="G77" s="311"/>
      <c r="H77" s="309"/>
      <c r="I77" s="296"/>
      <c r="J77" s="296"/>
      <c r="K77" s="282"/>
      <c r="L77" s="282"/>
      <c r="M77" s="282"/>
    </row>
    <row r="78" spans="1:13" x14ac:dyDescent="0.2">
      <c r="A78" s="298" t="s">
        <v>298</v>
      </c>
      <c r="B78" s="294" t="s">
        <v>75</v>
      </c>
      <c r="C78" s="300" t="s">
        <v>23</v>
      </c>
      <c r="D78" s="294"/>
      <c r="E78" s="294" t="s">
        <v>750</v>
      </c>
      <c r="F78" s="294" t="s">
        <v>751</v>
      </c>
      <c r="G78" s="293">
        <v>6</v>
      </c>
      <c r="H78" s="294" t="s">
        <v>33</v>
      </c>
      <c r="I78" s="295">
        <v>0.5</v>
      </c>
      <c r="J78" s="296"/>
      <c r="K78" s="282"/>
      <c r="L78" s="282"/>
      <c r="M78" s="282"/>
    </row>
    <row r="79" spans="1:13" x14ac:dyDescent="0.2">
      <c r="A79" s="298" t="s">
        <v>334</v>
      </c>
      <c r="B79" s="294" t="s">
        <v>75</v>
      </c>
      <c r="C79" s="300" t="s">
        <v>61</v>
      </c>
      <c r="D79" s="294"/>
      <c r="E79" s="294" t="s">
        <v>750</v>
      </c>
      <c r="F79" s="294" t="s">
        <v>751</v>
      </c>
      <c r="G79" s="293">
        <v>6</v>
      </c>
      <c r="H79" s="294" t="s">
        <v>33</v>
      </c>
      <c r="I79" s="295">
        <v>0.25</v>
      </c>
      <c r="J79" s="296"/>
      <c r="K79" s="282"/>
      <c r="L79" s="282"/>
      <c r="M79" s="282"/>
    </row>
    <row r="80" spans="1:13" x14ac:dyDescent="0.2">
      <c r="A80" s="298" t="s">
        <v>449</v>
      </c>
      <c r="B80" s="294" t="s">
        <v>75</v>
      </c>
      <c r="C80" s="300" t="s">
        <v>27</v>
      </c>
      <c r="D80" s="294"/>
      <c r="E80" s="294" t="s">
        <v>750</v>
      </c>
      <c r="F80" s="294" t="s">
        <v>751</v>
      </c>
      <c r="G80" s="293">
        <v>6</v>
      </c>
      <c r="H80" s="294" t="s">
        <v>33</v>
      </c>
      <c r="I80" s="295">
        <v>0.25</v>
      </c>
      <c r="J80" s="296"/>
      <c r="K80" s="282"/>
      <c r="L80" s="282"/>
      <c r="M80" s="282"/>
    </row>
    <row r="81" spans="1:13" x14ac:dyDescent="0.2">
      <c r="A81" s="281"/>
      <c r="B81" s="281"/>
      <c r="C81" s="281"/>
      <c r="D81" s="282"/>
      <c r="E81" s="282"/>
      <c r="F81" s="282"/>
      <c r="G81" s="282"/>
      <c r="H81" s="284"/>
      <c r="I81" s="285"/>
      <c r="J81" s="285"/>
      <c r="K81" s="282"/>
      <c r="L81" s="282"/>
      <c r="M81" s="282"/>
    </row>
    <row r="82" spans="1:13" x14ac:dyDescent="0.2">
      <c r="A82" s="328" t="s">
        <v>716</v>
      </c>
      <c r="B82" s="281"/>
      <c r="C82" s="281"/>
      <c r="D82" s="282"/>
      <c r="E82" s="282"/>
      <c r="F82" s="282"/>
      <c r="G82" s="282"/>
      <c r="H82" s="284"/>
      <c r="I82" s="285"/>
      <c r="J82" s="285"/>
      <c r="K82" s="282"/>
      <c r="L82" s="282"/>
      <c r="M82" s="282"/>
    </row>
    <row r="83" spans="1:13" x14ac:dyDescent="0.2">
      <c r="A83" s="281"/>
      <c r="B83" s="281"/>
      <c r="C83" s="281"/>
      <c r="D83" s="282"/>
      <c r="E83" s="282"/>
      <c r="F83" s="282"/>
      <c r="G83" s="282"/>
      <c r="H83" s="284"/>
      <c r="I83" s="285"/>
      <c r="J83" s="285"/>
      <c r="K83" s="282"/>
      <c r="L83" s="282"/>
      <c r="M83" s="282"/>
    </row>
    <row r="84" spans="1:13" x14ac:dyDescent="0.2">
      <c r="A84" s="300" t="s">
        <v>334</v>
      </c>
      <c r="B84" s="294" t="s">
        <v>650</v>
      </c>
      <c r="C84" s="294" t="s">
        <v>48</v>
      </c>
      <c r="D84" s="294"/>
      <c r="E84" s="294" t="s">
        <v>679</v>
      </c>
      <c r="F84" s="294" t="s">
        <v>676</v>
      </c>
      <c r="G84" s="293">
        <v>5</v>
      </c>
      <c r="H84" s="294" t="s">
        <v>675</v>
      </c>
      <c r="I84" s="295">
        <v>0.5</v>
      </c>
      <c r="J84" s="296"/>
      <c r="K84" s="282"/>
      <c r="L84" s="282"/>
      <c r="M84" s="282"/>
    </row>
    <row r="85" spans="1:13" x14ac:dyDescent="0.2">
      <c r="A85" s="300" t="s">
        <v>581</v>
      </c>
      <c r="B85" s="294" t="s">
        <v>650</v>
      </c>
      <c r="C85" s="300" t="s">
        <v>48</v>
      </c>
      <c r="D85" s="294"/>
      <c r="E85" s="294" t="s">
        <v>679</v>
      </c>
      <c r="F85" s="294" t="s">
        <v>676</v>
      </c>
      <c r="G85" s="293">
        <v>5</v>
      </c>
      <c r="H85" s="294" t="s">
        <v>675</v>
      </c>
      <c r="I85" s="295">
        <v>0.5</v>
      </c>
      <c r="J85" s="296"/>
      <c r="K85" s="282"/>
      <c r="L85" s="282"/>
      <c r="M85" s="282"/>
    </row>
    <row r="86" spans="1:13" x14ac:dyDescent="0.2">
      <c r="A86" s="301"/>
      <c r="B86" s="302"/>
      <c r="C86" s="301"/>
      <c r="D86" s="302"/>
      <c r="E86" s="302"/>
      <c r="F86" s="302"/>
      <c r="G86" s="303"/>
      <c r="H86" s="302"/>
      <c r="I86" s="304"/>
      <c r="J86" s="296"/>
      <c r="K86" s="282"/>
      <c r="L86" s="282"/>
      <c r="M86" s="282"/>
    </row>
    <row r="87" spans="1:13" x14ac:dyDescent="0.2">
      <c r="A87" s="300" t="s">
        <v>334</v>
      </c>
      <c r="B87" s="294" t="s">
        <v>650</v>
      </c>
      <c r="C87" s="300" t="s">
        <v>48</v>
      </c>
      <c r="D87" s="294"/>
      <c r="E87" s="294" t="s">
        <v>678</v>
      </c>
      <c r="F87" s="294" t="s">
        <v>677</v>
      </c>
      <c r="G87" s="293">
        <v>5</v>
      </c>
      <c r="H87" s="294" t="s">
        <v>675</v>
      </c>
      <c r="I87" s="295">
        <v>0.5</v>
      </c>
      <c r="J87" s="296"/>
      <c r="K87" s="282"/>
      <c r="L87" s="282"/>
      <c r="M87" s="282"/>
    </row>
    <row r="88" spans="1:13" x14ac:dyDescent="0.2">
      <c r="A88" s="300" t="s">
        <v>581</v>
      </c>
      <c r="B88" s="294" t="s">
        <v>650</v>
      </c>
      <c r="C88" s="300" t="s">
        <v>48</v>
      </c>
      <c r="D88" s="294"/>
      <c r="E88" s="294" t="s">
        <v>678</v>
      </c>
      <c r="F88" s="294" t="s">
        <v>677</v>
      </c>
      <c r="G88" s="293">
        <v>5</v>
      </c>
      <c r="H88" s="294" t="s">
        <v>675</v>
      </c>
      <c r="I88" s="295">
        <v>0.5</v>
      </c>
      <c r="J88" s="296"/>
      <c r="K88" s="282"/>
      <c r="L88" s="282"/>
      <c r="M88" s="282"/>
    </row>
    <row r="89" spans="1:13" x14ac:dyDescent="0.2">
      <c r="A89" s="301"/>
      <c r="B89" s="302"/>
      <c r="C89" s="301"/>
      <c r="D89" s="302"/>
      <c r="E89" s="302"/>
      <c r="F89" s="302"/>
      <c r="G89" s="303"/>
      <c r="H89" s="302"/>
      <c r="I89" s="304"/>
      <c r="J89" s="296"/>
      <c r="K89" s="282"/>
      <c r="L89" s="282"/>
      <c r="M89" s="282"/>
    </row>
    <row r="90" spans="1:13" x14ac:dyDescent="0.2">
      <c r="A90" s="300" t="s">
        <v>334</v>
      </c>
      <c r="B90" s="294" t="s">
        <v>650</v>
      </c>
      <c r="C90" s="300" t="s">
        <v>48</v>
      </c>
      <c r="D90" s="294"/>
      <c r="E90" s="294" t="s">
        <v>681</v>
      </c>
      <c r="F90" s="294" t="s">
        <v>680</v>
      </c>
      <c r="G90" s="293">
        <v>5</v>
      </c>
      <c r="H90" s="294" t="s">
        <v>675</v>
      </c>
      <c r="I90" s="295">
        <v>0.5</v>
      </c>
      <c r="J90" s="296"/>
      <c r="K90" s="282"/>
      <c r="L90" s="282"/>
      <c r="M90" s="282"/>
    </row>
    <row r="91" spans="1:13" x14ac:dyDescent="0.2">
      <c r="A91" s="300" t="s">
        <v>581</v>
      </c>
      <c r="B91" s="294" t="s">
        <v>650</v>
      </c>
      <c r="C91" s="300" t="s">
        <v>48</v>
      </c>
      <c r="D91" s="294"/>
      <c r="E91" s="294" t="s">
        <v>681</v>
      </c>
      <c r="F91" s="294" t="s">
        <v>680</v>
      </c>
      <c r="G91" s="293">
        <v>5</v>
      </c>
      <c r="H91" s="294" t="s">
        <v>675</v>
      </c>
      <c r="I91" s="295">
        <v>0.5</v>
      </c>
      <c r="J91" s="296"/>
      <c r="K91" s="282"/>
      <c r="L91" s="282"/>
      <c r="M91" s="282"/>
    </row>
    <row r="92" spans="1:13" x14ac:dyDescent="0.2">
      <c r="A92" s="301"/>
      <c r="B92" s="302"/>
      <c r="C92" s="301"/>
      <c r="D92" s="302"/>
      <c r="E92" s="302"/>
      <c r="F92" s="302"/>
      <c r="G92" s="303"/>
      <c r="H92" s="302"/>
      <c r="I92" s="304"/>
      <c r="J92" s="296"/>
      <c r="K92" s="282"/>
      <c r="L92" s="282"/>
      <c r="M92" s="282"/>
    </row>
    <row r="93" spans="1:13" x14ac:dyDescent="0.2">
      <c r="A93" s="300" t="s">
        <v>122</v>
      </c>
      <c r="B93" s="294" t="s">
        <v>650</v>
      </c>
      <c r="C93" s="300" t="s">
        <v>48</v>
      </c>
      <c r="D93" s="294"/>
      <c r="E93" s="294" t="s">
        <v>683</v>
      </c>
      <c r="F93" s="294" t="s">
        <v>682</v>
      </c>
      <c r="G93" s="293">
        <v>5</v>
      </c>
      <c r="H93" s="294" t="s">
        <v>18</v>
      </c>
      <c r="I93" s="295">
        <f>14/15</f>
        <v>0.93333333333333335</v>
      </c>
      <c r="J93" s="296"/>
      <c r="K93" s="282"/>
      <c r="L93" s="282"/>
      <c r="M93" s="282"/>
    </row>
    <row r="94" spans="1:13" x14ac:dyDescent="0.2">
      <c r="A94" s="300" t="s">
        <v>492</v>
      </c>
      <c r="B94" s="294" t="s">
        <v>650</v>
      </c>
      <c r="C94" s="300" t="s">
        <v>48</v>
      </c>
      <c r="D94" s="294"/>
      <c r="E94" s="294" t="s">
        <v>683</v>
      </c>
      <c r="F94" s="294" t="s">
        <v>682</v>
      </c>
      <c r="G94" s="293">
        <v>5</v>
      </c>
      <c r="H94" s="294" t="s">
        <v>18</v>
      </c>
      <c r="I94" s="295">
        <v>6.6666666666666666E-2</v>
      </c>
      <c r="J94" s="296"/>
      <c r="K94" s="282"/>
      <c r="L94" s="282"/>
      <c r="M94" s="282"/>
    </row>
    <row r="95" spans="1:13" x14ac:dyDescent="0.2">
      <c r="A95" s="301"/>
      <c r="B95" s="302"/>
      <c r="C95" s="301"/>
      <c r="D95" s="302"/>
      <c r="E95" s="302"/>
      <c r="F95" s="302"/>
      <c r="G95" s="303"/>
      <c r="H95" s="302"/>
      <c r="I95" s="304"/>
      <c r="J95" s="296"/>
      <c r="K95" s="282"/>
      <c r="L95" s="282"/>
      <c r="M95" s="282"/>
    </row>
    <row r="96" spans="1:13" x14ac:dyDescent="0.2">
      <c r="A96" s="300" t="s">
        <v>38</v>
      </c>
      <c r="B96" s="294" t="s">
        <v>650</v>
      </c>
      <c r="C96" s="300" t="s">
        <v>48</v>
      </c>
      <c r="D96" s="294"/>
      <c r="E96" s="294" t="s">
        <v>685</v>
      </c>
      <c r="F96" s="294" t="s">
        <v>684</v>
      </c>
      <c r="G96" s="293">
        <v>5</v>
      </c>
      <c r="H96" s="294" t="s">
        <v>18</v>
      </c>
      <c r="I96" s="295">
        <v>1</v>
      </c>
      <c r="J96" s="296"/>
      <c r="K96" s="282"/>
      <c r="L96" s="282"/>
      <c r="M96" s="282"/>
    </row>
    <row r="97" spans="1:13" x14ac:dyDescent="0.2">
      <c r="A97" s="301"/>
      <c r="B97" s="302"/>
      <c r="C97" s="301"/>
      <c r="D97" s="302"/>
      <c r="E97" s="302"/>
      <c r="F97" s="302"/>
      <c r="G97" s="303"/>
      <c r="H97" s="302"/>
      <c r="I97" s="304"/>
      <c r="J97" s="296"/>
      <c r="K97" s="282"/>
      <c r="L97" s="282"/>
      <c r="M97" s="282"/>
    </row>
    <row r="98" spans="1:13" x14ac:dyDescent="0.2">
      <c r="A98" s="300" t="s">
        <v>334</v>
      </c>
      <c r="B98" s="294" t="s">
        <v>650</v>
      </c>
      <c r="C98" s="300" t="s">
        <v>48</v>
      </c>
      <c r="D98" s="294"/>
      <c r="E98" s="294" t="s">
        <v>689</v>
      </c>
      <c r="F98" s="294" t="s">
        <v>688</v>
      </c>
      <c r="G98" s="293">
        <v>5</v>
      </c>
      <c r="H98" s="294" t="s">
        <v>18</v>
      </c>
      <c r="I98" s="295">
        <f>2/3</f>
        <v>0.66666666666666663</v>
      </c>
      <c r="J98" s="296"/>
      <c r="K98" s="282"/>
      <c r="L98" s="282"/>
      <c r="M98" s="282"/>
    </row>
    <row r="99" spans="1:13" x14ac:dyDescent="0.2">
      <c r="A99" s="300" t="s">
        <v>581</v>
      </c>
      <c r="B99" s="294" t="s">
        <v>650</v>
      </c>
      <c r="C99" s="300" t="s">
        <v>48</v>
      </c>
      <c r="D99" s="294"/>
      <c r="E99" s="294" t="s">
        <v>689</v>
      </c>
      <c r="F99" s="294" t="s">
        <v>688</v>
      </c>
      <c r="G99" s="293">
        <v>5</v>
      </c>
      <c r="H99" s="294" t="s">
        <v>18</v>
      </c>
      <c r="I99" s="295">
        <f>1/3</f>
        <v>0.33333333333333331</v>
      </c>
      <c r="J99" s="296"/>
      <c r="K99" s="282"/>
      <c r="L99" s="282"/>
      <c r="M99" s="282"/>
    </row>
    <row r="100" spans="1:13" x14ac:dyDescent="0.2">
      <c r="A100" s="301"/>
      <c r="B100" s="302"/>
      <c r="C100" s="301"/>
      <c r="D100" s="302"/>
      <c r="E100" s="302"/>
      <c r="F100" s="302"/>
      <c r="G100" s="303"/>
      <c r="H100" s="302"/>
      <c r="I100" s="304"/>
      <c r="J100" s="296"/>
      <c r="K100" s="282"/>
      <c r="L100" s="282"/>
      <c r="M100" s="282"/>
    </row>
    <row r="101" spans="1:13" x14ac:dyDescent="0.2">
      <c r="A101" s="300" t="s">
        <v>334</v>
      </c>
      <c r="B101" s="294" t="s">
        <v>650</v>
      </c>
      <c r="C101" s="300" t="s">
        <v>19</v>
      </c>
      <c r="D101" s="294"/>
      <c r="E101" s="294" t="s">
        <v>691</v>
      </c>
      <c r="F101" s="294" t="s">
        <v>690</v>
      </c>
      <c r="G101" s="293">
        <v>5</v>
      </c>
      <c r="H101" s="294" t="s">
        <v>18</v>
      </c>
      <c r="I101" s="295">
        <v>1</v>
      </c>
      <c r="J101" s="296"/>
      <c r="K101" s="282"/>
      <c r="L101" s="282"/>
      <c r="M101" s="282"/>
    </row>
    <row r="102" spans="1:13" x14ac:dyDescent="0.2">
      <c r="A102" s="301"/>
      <c r="B102" s="302"/>
      <c r="C102" s="301"/>
      <c r="D102" s="302"/>
      <c r="E102" s="302"/>
      <c r="F102" s="302"/>
      <c r="G102" s="303"/>
      <c r="H102" s="302"/>
      <c r="I102" s="304"/>
      <c r="J102" s="296"/>
      <c r="K102" s="282"/>
      <c r="L102" s="282"/>
      <c r="M102" s="282"/>
    </row>
    <row r="103" spans="1:13" x14ac:dyDescent="0.2">
      <c r="A103" s="300" t="s">
        <v>79</v>
      </c>
      <c r="B103" s="294" t="s">
        <v>650</v>
      </c>
      <c r="C103" s="300" t="s">
        <v>19</v>
      </c>
      <c r="D103" s="294"/>
      <c r="E103" s="294" t="s">
        <v>687</v>
      </c>
      <c r="F103" s="294" t="s">
        <v>686</v>
      </c>
      <c r="G103" s="293">
        <v>5</v>
      </c>
      <c r="H103" s="294" t="s">
        <v>18</v>
      </c>
      <c r="I103" s="295">
        <f>1/3</f>
        <v>0.33333333333333331</v>
      </c>
      <c r="J103" s="296"/>
      <c r="K103" s="282"/>
      <c r="L103" s="282"/>
      <c r="M103" s="282"/>
    </row>
    <row r="104" spans="1:13" x14ac:dyDescent="0.2">
      <c r="A104" s="300" t="s">
        <v>409</v>
      </c>
      <c r="B104" s="294" t="s">
        <v>650</v>
      </c>
      <c r="C104" s="300" t="s">
        <v>19</v>
      </c>
      <c r="D104" s="294"/>
      <c r="E104" s="294" t="s">
        <v>687</v>
      </c>
      <c r="F104" s="294" t="s">
        <v>686</v>
      </c>
      <c r="G104" s="293">
        <v>5</v>
      </c>
      <c r="H104" s="294" t="s">
        <v>18</v>
      </c>
      <c r="I104" s="295">
        <f>1/3</f>
        <v>0.33333333333333331</v>
      </c>
      <c r="J104" s="296"/>
      <c r="K104" s="282"/>
      <c r="L104" s="282"/>
      <c r="M104" s="282"/>
    </row>
    <row r="105" spans="1:13" x14ac:dyDescent="0.2">
      <c r="A105" s="300" t="s">
        <v>581</v>
      </c>
      <c r="B105" s="294" t="s">
        <v>650</v>
      </c>
      <c r="C105" s="300" t="s">
        <v>19</v>
      </c>
      <c r="D105" s="294"/>
      <c r="E105" s="294" t="s">
        <v>687</v>
      </c>
      <c r="F105" s="294" t="s">
        <v>686</v>
      </c>
      <c r="G105" s="293">
        <v>5</v>
      </c>
      <c r="H105" s="294" t="s">
        <v>18</v>
      </c>
      <c r="I105" s="295">
        <f>1/3</f>
        <v>0.33333333333333331</v>
      </c>
      <c r="J105" s="296"/>
      <c r="K105" s="282"/>
      <c r="L105" s="282"/>
      <c r="M105" s="282"/>
    </row>
    <row r="106" spans="1:13" x14ac:dyDescent="0.2">
      <c r="A106" s="301"/>
      <c r="B106" s="302"/>
      <c r="C106" s="301"/>
      <c r="D106" s="302"/>
      <c r="E106" s="302"/>
      <c r="F106" s="302"/>
      <c r="G106" s="303"/>
      <c r="H106" s="302"/>
      <c r="I106" s="304"/>
      <c r="J106" s="296"/>
      <c r="K106" s="282"/>
      <c r="L106" s="282"/>
      <c r="M106" s="282"/>
    </row>
    <row r="107" spans="1:13" x14ac:dyDescent="0.2">
      <c r="A107" s="300" t="s">
        <v>334</v>
      </c>
      <c r="B107" s="294" t="s">
        <v>650</v>
      </c>
      <c r="C107" s="300" t="s">
        <v>19</v>
      </c>
      <c r="D107" s="294"/>
      <c r="E107" s="294" t="s">
        <v>693</v>
      </c>
      <c r="F107" s="294" t="s">
        <v>692</v>
      </c>
      <c r="G107" s="293">
        <v>5</v>
      </c>
      <c r="H107" s="294" t="s">
        <v>18</v>
      </c>
      <c r="I107" s="295">
        <f>2/3</f>
        <v>0.66666666666666663</v>
      </c>
      <c r="J107" s="296"/>
      <c r="K107" s="282"/>
      <c r="L107" s="282"/>
      <c r="M107" s="282"/>
    </row>
    <row r="108" spans="1:13" x14ac:dyDescent="0.2">
      <c r="A108" s="300" t="s">
        <v>581</v>
      </c>
      <c r="B108" s="294" t="s">
        <v>650</v>
      </c>
      <c r="C108" s="300" t="s">
        <v>19</v>
      </c>
      <c r="D108" s="294"/>
      <c r="E108" s="294" t="s">
        <v>693</v>
      </c>
      <c r="F108" s="294" t="s">
        <v>692</v>
      </c>
      <c r="G108" s="293">
        <v>5</v>
      </c>
      <c r="H108" s="294" t="s">
        <v>18</v>
      </c>
      <c r="I108" s="295">
        <f>1/3</f>
        <v>0.33333333333333331</v>
      </c>
      <c r="J108" s="296"/>
      <c r="K108" s="282"/>
      <c r="L108" s="282"/>
      <c r="M108" s="282"/>
    </row>
    <row r="109" spans="1:13" x14ac:dyDescent="0.2">
      <c r="A109" s="305"/>
      <c r="B109" s="306"/>
      <c r="C109" s="305"/>
      <c r="D109" s="306"/>
      <c r="E109" s="306"/>
      <c r="F109" s="306"/>
      <c r="G109" s="307"/>
      <c r="H109" s="306"/>
      <c r="I109" s="308"/>
      <c r="J109" s="296"/>
      <c r="K109" s="282"/>
      <c r="L109" s="282"/>
      <c r="M109" s="282"/>
    </row>
    <row r="110" spans="1:13" x14ac:dyDescent="0.2">
      <c r="A110" s="331" t="s">
        <v>717</v>
      </c>
      <c r="B110" s="309"/>
      <c r="C110" s="310"/>
      <c r="D110" s="309"/>
      <c r="E110" s="309"/>
      <c r="F110" s="309"/>
      <c r="G110" s="311"/>
      <c r="H110" s="309"/>
      <c r="I110" s="296"/>
      <c r="J110" s="296"/>
      <c r="K110" s="282"/>
      <c r="L110" s="282"/>
      <c r="M110" s="282"/>
    </row>
    <row r="111" spans="1:13" x14ac:dyDescent="0.2">
      <c r="A111" s="310"/>
      <c r="B111" s="309"/>
      <c r="C111" s="310"/>
      <c r="D111" s="309"/>
      <c r="E111" s="309"/>
      <c r="F111" s="309"/>
      <c r="G111" s="311"/>
      <c r="H111" s="309"/>
      <c r="I111" s="312"/>
      <c r="J111" s="312"/>
      <c r="K111" s="282"/>
      <c r="L111" s="282"/>
      <c r="M111" s="282"/>
    </row>
    <row r="112" spans="1:13" s="52" customFormat="1" x14ac:dyDescent="0.2">
      <c r="A112" s="313" t="s">
        <v>514</v>
      </c>
      <c r="B112" s="313" t="s">
        <v>0</v>
      </c>
      <c r="C112" s="313" t="s">
        <v>629</v>
      </c>
      <c r="D112" s="314" t="s">
        <v>516</v>
      </c>
      <c r="E112" s="314" t="s">
        <v>517</v>
      </c>
      <c r="F112" s="314" t="s">
        <v>630</v>
      </c>
      <c r="G112" s="314" t="s">
        <v>626</v>
      </c>
      <c r="H112" s="314" t="s">
        <v>1</v>
      </c>
      <c r="I112" s="315" t="s">
        <v>718</v>
      </c>
      <c r="J112" s="315" t="s">
        <v>719</v>
      </c>
      <c r="K112" s="316" t="s">
        <v>614</v>
      </c>
      <c r="L112" s="288" t="s">
        <v>615</v>
      </c>
      <c r="M112" s="283"/>
    </row>
    <row r="113" spans="1:13" x14ac:dyDescent="0.2">
      <c r="A113" s="281"/>
      <c r="B113" s="281"/>
      <c r="C113" s="281"/>
      <c r="D113" s="282"/>
      <c r="E113" s="282"/>
      <c r="F113" s="282"/>
      <c r="G113" s="282"/>
      <c r="H113" s="284"/>
      <c r="I113" s="285"/>
      <c r="J113" s="285"/>
      <c r="K113" s="317"/>
      <c r="L113" s="317"/>
      <c r="M113" s="282"/>
    </row>
    <row r="114" spans="1:13" x14ac:dyDescent="0.2">
      <c r="A114" s="298" t="s">
        <v>7</v>
      </c>
      <c r="B114" s="294" t="s">
        <v>29</v>
      </c>
      <c r="C114" s="294" t="s">
        <v>13</v>
      </c>
      <c r="D114" s="294" t="s">
        <v>30</v>
      </c>
      <c r="E114" s="294" t="s">
        <v>31</v>
      </c>
      <c r="F114" s="294" t="s">
        <v>32</v>
      </c>
      <c r="G114" s="293">
        <v>6</v>
      </c>
      <c r="H114" s="294" t="s">
        <v>33</v>
      </c>
      <c r="I114" s="295">
        <v>0.32300000000000001</v>
      </c>
      <c r="J114" s="295"/>
      <c r="K114" s="318">
        <f>34*I114</f>
        <v>10.982000000000001</v>
      </c>
      <c r="L114" s="319">
        <v>0</v>
      </c>
      <c r="M114" s="282"/>
    </row>
    <row r="115" spans="1:13" x14ac:dyDescent="0.2">
      <c r="A115" s="320" t="s">
        <v>7</v>
      </c>
      <c r="B115" s="294" t="s">
        <v>29</v>
      </c>
      <c r="C115" s="294" t="s">
        <v>13</v>
      </c>
      <c r="D115" s="294" t="s">
        <v>30</v>
      </c>
      <c r="E115" s="294" t="s">
        <v>31</v>
      </c>
      <c r="F115" s="294" t="s">
        <v>32</v>
      </c>
      <c r="G115" s="293">
        <v>6</v>
      </c>
      <c r="H115" s="294" t="s">
        <v>33</v>
      </c>
      <c r="I115" s="295"/>
      <c r="J115" s="295">
        <f>4*0.0625</f>
        <v>0.25</v>
      </c>
      <c r="K115" s="318">
        <v>0</v>
      </c>
      <c r="L115" s="319">
        <v>4</v>
      </c>
      <c r="M115" s="282"/>
    </row>
    <row r="116" spans="1:13" x14ac:dyDescent="0.2">
      <c r="A116" s="298" t="s">
        <v>38</v>
      </c>
      <c r="B116" s="294" t="s">
        <v>29</v>
      </c>
      <c r="C116" s="294" t="s">
        <v>13</v>
      </c>
      <c r="D116" s="294" t="s">
        <v>30</v>
      </c>
      <c r="E116" s="294" t="s">
        <v>31</v>
      </c>
      <c r="F116" s="294" t="s">
        <v>32</v>
      </c>
      <c r="G116" s="293">
        <v>6</v>
      </c>
      <c r="H116" s="294" t="s">
        <v>33</v>
      </c>
      <c r="I116" s="295"/>
      <c r="J116" s="295">
        <v>6.25E-2</v>
      </c>
      <c r="K116" s="318">
        <v>0</v>
      </c>
      <c r="L116" s="319">
        <v>1</v>
      </c>
      <c r="M116" s="282"/>
    </row>
    <row r="117" spans="1:13" x14ac:dyDescent="0.2">
      <c r="A117" s="298" t="s">
        <v>122</v>
      </c>
      <c r="B117" s="294" t="s">
        <v>29</v>
      </c>
      <c r="C117" s="294" t="s">
        <v>13</v>
      </c>
      <c r="D117" s="294" t="s">
        <v>30</v>
      </c>
      <c r="E117" s="294" t="s">
        <v>31</v>
      </c>
      <c r="F117" s="294" t="s">
        <v>32</v>
      </c>
      <c r="G117" s="293">
        <v>6</v>
      </c>
      <c r="H117" s="294" t="s">
        <v>33</v>
      </c>
      <c r="I117" s="295">
        <v>0.13500000000000001</v>
      </c>
      <c r="J117" s="295"/>
      <c r="K117" s="318">
        <f>34*I117</f>
        <v>4.59</v>
      </c>
      <c r="L117" s="319">
        <v>0</v>
      </c>
      <c r="M117" s="282"/>
    </row>
    <row r="118" spans="1:13" x14ac:dyDescent="0.2">
      <c r="A118" s="298" t="s">
        <v>122</v>
      </c>
      <c r="B118" s="294" t="s">
        <v>29</v>
      </c>
      <c r="C118" s="294" t="s">
        <v>13</v>
      </c>
      <c r="D118" s="294" t="s">
        <v>30</v>
      </c>
      <c r="E118" s="294" t="s">
        <v>31</v>
      </c>
      <c r="F118" s="294" t="s">
        <v>32</v>
      </c>
      <c r="G118" s="293">
        <v>6</v>
      </c>
      <c r="H118" s="294" t="s">
        <v>33</v>
      </c>
      <c r="I118" s="295"/>
      <c r="J118" s="295">
        <v>6.25E-2</v>
      </c>
      <c r="K118" s="318">
        <v>0</v>
      </c>
      <c r="L118" s="319">
        <v>1</v>
      </c>
      <c r="M118" s="282"/>
    </row>
    <row r="119" spans="1:13" x14ac:dyDescent="0.2">
      <c r="A119" s="298" t="s">
        <v>298</v>
      </c>
      <c r="B119" s="294" t="s">
        <v>29</v>
      </c>
      <c r="C119" s="294" t="s">
        <v>13</v>
      </c>
      <c r="D119" s="294" t="s">
        <v>30</v>
      </c>
      <c r="E119" s="294" t="s">
        <v>31</v>
      </c>
      <c r="F119" s="294" t="s">
        <v>32</v>
      </c>
      <c r="G119" s="293">
        <v>6</v>
      </c>
      <c r="H119" s="294" t="s">
        <v>33</v>
      </c>
      <c r="I119" s="295"/>
      <c r="J119" s="295">
        <v>0.125</v>
      </c>
      <c r="K119" s="318">
        <v>0</v>
      </c>
      <c r="L119" s="319">
        <v>2</v>
      </c>
      <c r="M119" s="282"/>
    </row>
    <row r="120" spans="1:13" x14ac:dyDescent="0.2">
      <c r="A120" s="298" t="s">
        <v>334</v>
      </c>
      <c r="B120" s="294" t="s">
        <v>29</v>
      </c>
      <c r="C120" s="294" t="s">
        <v>13</v>
      </c>
      <c r="D120" s="294" t="s">
        <v>30</v>
      </c>
      <c r="E120" s="294" t="s">
        <v>31</v>
      </c>
      <c r="F120" s="294" t="s">
        <v>32</v>
      </c>
      <c r="G120" s="293">
        <v>6</v>
      </c>
      <c r="H120" s="294" t="s">
        <v>33</v>
      </c>
      <c r="I120" s="295"/>
      <c r="J120" s="295">
        <v>0.125</v>
      </c>
      <c r="K120" s="318">
        <v>0</v>
      </c>
      <c r="L120" s="319">
        <v>2</v>
      </c>
      <c r="M120" s="282"/>
    </row>
    <row r="121" spans="1:13" x14ac:dyDescent="0.2">
      <c r="A121" s="298" t="s">
        <v>369</v>
      </c>
      <c r="B121" s="294" t="s">
        <v>29</v>
      </c>
      <c r="C121" s="294" t="s">
        <v>13</v>
      </c>
      <c r="D121" s="294" t="s">
        <v>30</v>
      </c>
      <c r="E121" s="294" t="s">
        <v>31</v>
      </c>
      <c r="F121" s="294" t="s">
        <v>32</v>
      </c>
      <c r="G121" s="293">
        <v>6</v>
      </c>
      <c r="H121" s="294" t="s">
        <v>33</v>
      </c>
      <c r="I121" s="295"/>
      <c r="J121" s="295">
        <v>6.25E-2</v>
      </c>
      <c r="K121" s="318">
        <v>0</v>
      </c>
      <c r="L121" s="319">
        <v>1</v>
      </c>
      <c r="M121" s="282"/>
    </row>
    <row r="122" spans="1:13" x14ac:dyDescent="0.2">
      <c r="A122" s="298" t="s">
        <v>409</v>
      </c>
      <c r="B122" s="294" t="s">
        <v>29</v>
      </c>
      <c r="C122" s="294" t="s">
        <v>13</v>
      </c>
      <c r="D122" s="294" t="s">
        <v>30</v>
      </c>
      <c r="E122" s="294" t="s">
        <v>31</v>
      </c>
      <c r="F122" s="294" t="s">
        <v>32</v>
      </c>
      <c r="G122" s="293">
        <v>6</v>
      </c>
      <c r="H122" s="294" t="s">
        <v>33</v>
      </c>
      <c r="I122" s="295">
        <v>6.8000000000000005E-2</v>
      </c>
      <c r="J122" s="295"/>
      <c r="K122" s="318">
        <f>34*I122</f>
        <v>2.3120000000000003</v>
      </c>
      <c r="L122" s="319">
        <v>0</v>
      </c>
      <c r="M122" s="282"/>
    </row>
    <row r="123" spans="1:13" x14ac:dyDescent="0.2">
      <c r="A123" s="298" t="s">
        <v>409</v>
      </c>
      <c r="B123" s="294" t="s">
        <v>29</v>
      </c>
      <c r="C123" s="294" t="s">
        <v>13</v>
      </c>
      <c r="D123" s="294" t="s">
        <v>30</v>
      </c>
      <c r="E123" s="294" t="s">
        <v>31</v>
      </c>
      <c r="F123" s="294" t="s">
        <v>32</v>
      </c>
      <c r="G123" s="293">
        <v>6</v>
      </c>
      <c r="H123" s="294" t="s">
        <v>33</v>
      </c>
      <c r="I123" s="295"/>
      <c r="J123" s="295">
        <v>6.25E-2</v>
      </c>
      <c r="K123" s="318">
        <v>0</v>
      </c>
      <c r="L123" s="319">
        <v>1</v>
      </c>
      <c r="M123" s="282"/>
    </row>
    <row r="124" spans="1:13" x14ac:dyDescent="0.2">
      <c r="A124" s="298" t="s">
        <v>425</v>
      </c>
      <c r="B124" s="294" t="s">
        <v>29</v>
      </c>
      <c r="C124" s="294" t="s">
        <v>13</v>
      </c>
      <c r="D124" s="294" t="s">
        <v>30</v>
      </c>
      <c r="E124" s="294" t="s">
        <v>31</v>
      </c>
      <c r="F124" s="294" t="s">
        <v>32</v>
      </c>
      <c r="G124" s="293">
        <v>6</v>
      </c>
      <c r="H124" s="294" t="s">
        <v>33</v>
      </c>
      <c r="I124" s="295"/>
      <c r="J124" s="295">
        <f>0.0625*3</f>
        <v>0.1875</v>
      </c>
      <c r="K124" s="318">
        <v>0</v>
      </c>
      <c r="L124" s="319">
        <v>3</v>
      </c>
      <c r="M124" s="282"/>
    </row>
    <row r="125" spans="1:13" x14ac:dyDescent="0.2">
      <c r="A125" s="320" t="s">
        <v>581</v>
      </c>
      <c r="B125" s="294" t="s">
        <v>29</v>
      </c>
      <c r="C125" s="294" t="s">
        <v>13</v>
      </c>
      <c r="D125" s="294" t="s">
        <v>30</v>
      </c>
      <c r="E125" s="294" t="s">
        <v>31</v>
      </c>
      <c r="F125" s="294" t="s">
        <v>32</v>
      </c>
      <c r="G125" s="293">
        <v>6</v>
      </c>
      <c r="H125" s="294" t="s">
        <v>33</v>
      </c>
      <c r="I125" s="295">
        <v>6.8000000000000005E-2</v>
      </c>
      <c r="J125" s="295"/>
      <c r="K125" s="318">
        <f>34*I125</f>
        <v>2.3120000000000003</v>
      </c>
      <c r="L125" s="319">
        <v>0</v>
      </c>
      <c r="M125" s="282"/>
    </row>
    <row r="126" spans="1:13" x14ac:dyDescent="0.2">
      <c r="A126" s="320" t="s">
        <v>581</v>
      </c>
      <c r="B126" s="294" t="s">
        <v>29</v>
      </c>
      <c r="C126" s="294" t="s">
        <v>13</v>
      </c>
      <c r="D126" s="294" t="s">
        <v>30</v>
      </c>
      <c r="E126" s="294" t="s">
        <v>31</v>
      </c>
      <c r="F126" s="294" t="s">
        <v>32</v>
      </c>
      <c r="G126" s="293">
        <v>6</v>
      </c>
      <c r="H126" s="294" t="s">
        <v>33</v>
      </c>
      <c r="I126" s="295"/>
      <c r="J126" s="295">
        <v>6.25E-2</v>
      </c>
      <c r="K126" s="318">
        <v>0</v>
      </c>
      <c r="L126" s="319">
        <v>1</v>
      </c>
      <c r="M126" s="282"/>
    </row>
    <row r="127" spans="1:13" x14ac:dyDescent="0.2">
      <c r="A127" s="320" t="s">
        <v>648</v>
      </c>
      <c r="B127" s="294" t="s">
        <v>29</v>
      </c>
      <c r="C127" s="294" t="s">
        <v>13</v>
      </c>
      <c r="D127" s="294" t="s">
        <v>30</v>
      </c>
      <c r="E127" s="294" t="s">
        <v>31</v>
      </c>
      <c r="F127" s="294" t="s">
        <v>32</v>
      </c>
      <c r="G127" s="293">
        <v>6</v>
      </c>
      <c r="H127" s="294" t="s">
        <v>33</v>
      </c>
      <c r="I127" s="295">
        <v>0.40600000000000003</v>
      </c>
      <c r="J127" s="295"/>
      <c r="K127" s="318">
        <f>34*I127</f>
        <v>13.804</v>
      </c>
      <c r="L127" s="319">
        <v>0</v>
      </c>
      <c r="M127" s="282"/>
    </row>
    <row r="128" spans="1:13" x14ac:dyDescent="0.2">
      <c r="A128" s="281"/>
      <c r="B128" s="281"/>
      <c r="C128" s="281"/>
      <c r="D128" s="282"/>
      <c r="E128" s="282"/>
      <c r="F128" s="282"/>
      <c r="G128" s="282"/>
      <c r="H128" s="284"/>
      <c r="I128" s="285"/>
      <c r="J128" s="285"/>
      <c r="K128" s="282"/>
      <c r="L128" s="282"/>
      <c r="M128" s="317" t="s">
        <v>720</v>
      </c>
    </row>
    <row r="129" spans="1:14" x14ac:dyDescent="0.2">
      <c r="A129" s="281"/>
      <c r="B129" s="281"/>
      <c r="C129" s="281"/>
      <c r="D129" s="282"/>
      <c r="E129" s="282"/>
      <c r="F129" s="282"/>
      <c r="G129" s="282"/>
      <c r="H129" s="284"/>
      <c r="I129" s="285">
        <f>SUM(I114:I127)</f>
        <v>1</v>
      </c>
      <c r="J129" s="285">
        <f>SUM(J114:J127)</f>
        <v>1</v>
      </c>
      <c r="K129" s="321">
        <f>SUM(K114:K127)</f>
        <v>34</v>
      </c>
      <c r="L129" s="321">
        <f>SUM(L114:L127)</f>
        <v>16</v>
      </c>
      <c r="M129" s="321">
        <f>K129+L129</f>
        <v>50</v>
      </c>
      <c r="N129" s="4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C16" sqref="C1:C16"/>
    </sheetView>
  </sheetViews>
  <sheetFormatPr defaultColWidth="9.140625" defaultRowHeight="18.75" x14ac:dyDescent="0.3"/>
  <cols>
    <col min="1" max="1" width="119" customWidth="1"/>
    <col min="2" max="2" width="20.140625" style="95" customWidth="1"/>
    <col min="3" max="3" width="18.7109375" style="345" customWidth="1"/>
    <col min="4" max="4" width="23.85546875" customWidth="1"/>
  </cols>
  <sheetData>
    <row r="1" spans="1:4" ht="15" x14ac:dyDescent="0.25">
      <c r="A1" s="332" t="s">
        <v>753</v>
      </c>
      <c r="B1" s="218" t="s">
        <v>705</v>
      </c>
      <c r="C1" s="215" t="s">
        <v>703</v>
      </c>
    </row>
    <row r="2" spans="1:4" x14ac:dyDescent="0.3">
      <c r="A2" s="101" t="s">
        <v>700</v>
      </c>
      <c r="B2" s="343">
        <v>7324</v>
      </c>
      <c r="C2" s="344">
        <f>B2+44</f>
        <v>7368</v>
      </c>
      <c r="D2" s="71"/>
    </row>
    <row r="3" spans="1:4" ht="9.75" customHeight="1" x14ac:dyDescent="0.3">
      <c r="A3" s="4"/>
    </row>
    <row r="4" spans="1:4" x14ac:dyDescent="0.3">
      <c r="A4" s="123" t="s">
        <v>701</v>
      </c>
      <c r="B4" s="346">
        <v>7324.34</v>
      </c>
      <c r="C4" s="347">
        <f t="shared" ref="C4:C9" si="0">B4</f>
        <v>7324.34</v>
      </c>
      <c r="D4" s="71"/>
    </row>
    <row r="5" spans="1:4" x14ac:dyDescent="0.3">
      <c r="A5" s="124" t="s">
        <v>702</v>
      </c>
      <c r="B5" s="346">
        <v>-104.16</v>
      </c>
      <c r="C5" s="347">
        <f t="shared" si="0"/>
        <v>-104.16</v>
      </c>
      <c r="D5" s="71"/>
    </row>
    <row r="6" spans="1:4" x14ac:dyDescent="0.3">
      <c r="A6" s="124" t="s">
        <v>733</v>
      </c>
      <c r="B6" s="346">
        <v>2.7</v>
      </c>
      <c r="C6" s="347">
        <f t="shared" si="0"/>
        <v>2.7</v>
      </c>
      <c r="D6" s="71"/>
    </row>
    <row r="7" spans="1:4" x14ac:dyDescent="0.3">
      <c r="A7" s="124" t="s">
        <v>735</v>
      </c>
      <c r="B7" s="346">
        <v>7.4</v>
      </c>
      <c r="C7" s="347">
        <f t="shared" si="0"/>
        <v>7.4</v>
      </c>
      <c r="D7" s="71"/>
    </row>
    <row r="8" spans="1:4" x14ac:dyDescent="0.3">
      <c r="A8" s="124" t="s">
        <v>723</v>
      </c>
      <c r="B8" s="346">
        <v>0.92</v>
      </c>
      <c r="C8" s="347">
        <f t="shared" si="0"/>
        <v>0.92</v>
      </c>
      <c r="D8" s="71"/>
    </row>
    <row r="9" spans="1:4" x14ac:dyDescent="0.3">
      <c r="A9" s="124" t="s">
        <v>754</v>
      </c>
      <c r="B9" s="346">
        <v>18</v>
      </c>
      <c r="C9" s="347">
        <f t="shared" si="0"/>
        <v>18</v>
      </c>
      <c r="D9" s="71"/>
    </row>
    <row r="10" spans="1:4" x14ac:dyDescent="0.3">
      <c r="A10" s="124" t="s">
        <v>706</v>
      </c>
      <c r="B10" s="343">
        <f>SUM(B4:B9)</f>
        <v>7249.2</v>
      </c>
      <c r="C10" s="348">
        <f>SUM(C4:C9)</f>
        <v>7249.2</v>
      </c>
      <c r="D10" s="71" t="s">
        <v>710</v>
      </c>
    </row>
    <row r="11" spans="1:4" x14ac:dyDescent="0.3">
      <c r="A11" s="124" t="s">
        <v>734</v>
      </c>
      <c r="B11" s="346">
        <v>75.583399999999997</v>
      </c>
      <c r="C11" s="347">
        <v>75.583399999999997</v>
      </c>
      <c r="D11" s="71" t="s">
        <v>704</v>
      </c>
    </row>
    <row r="12" spans="1:4" x14ac:dyDescent="0.3">
      <c r="A12" s="124" t="s">
        <v>732</v>
      </c>
      <c r="C12" s="347">
        <v>43.916600000000003</v>
      </c>
      <c r="D12" s="71" t="s">
        <v>709</v>
      </c>
    </row>
    <row r="13" spans="1:4" x14ac:dyDescent="0.3">
      <c r="A13" s="124" t="s">
        <v>706</v>
      </c>
      <c r="B13" s="343">
        <v>75.583399999999997</v>
      </c>
      <c r="C13" s="344">
        <f>SUM(C11:C12)</f>
        <v>119.5</v>
      </c>
      <c r="D13" s="71" t="s">
        <v>634</v>
      </c>
    </row>
    <row r="14" spans="1:4" ht="23.25" customHeight="1" x14ac:dyDescent="0.3">
      <c r="A14" s="278" t="s">
        <v>707</v>
      </c>
      <c r="B14" s="343">
        <f>B10+B13</f>
        <v>7324.7834000000003</v>
      </c>
      <c r="C14" s="344">
        <f>C10+C13</f>
        <v>7368.7</v>
      </c>
      <c r="D14" s="71" t="s">
        <v>711</v>
      </c>
    </row>
    <row r="15" spans="1:4" x14ac:dyDescent="0.3">
      <c r="A15" s="279" t="s">
        <v>708</v>
      </c>
      <c r="B15" s="346">
        <v>7324</v>
      </c>
      <c r="C15" s="347">
        <f>B15+C12</f>
        <v>7367.9165999999996</v>
      </c>
      <c r="D15" s="280"/>
    </row>
    <row r="16" spans="1:4" x14ac:dyDescent="0.3">
      <c r="A16" s="279" t="s">
        <v>722</v>
      </c>
      <c r="B16" s="346">
        <f>B14-B15</f>
        <v>0.78340000000025611</v>
      </c>
      <c r="C16" s="347">
        <f>C14-C15</f>
        <v>0.78340000000025611</v>
      </c>
      <c r="D16" s="280"/>
    </row>
    <row r="17" spans="1:5" x14ac:dyDescent="0.3">
      <c r="A17" s="102" t="s">
        <v>712</v>
      </c>
      <c r="B17" s="346"/>
    </row>
    <row r="18" spans="1:5" x14ac:dyDescent="0.3">
      <c r="A18" s="100" t="s">
        <v>752</v>
      </c>
      <c r="B18" s="346">
        <v>99</v>
      </c>
    </row>
    <row r="19" spans="1:5" x14ac:dyDescent="0.3">
      <c r="A19" s="100" t="s">
        <v>757</v>
      </c>
      <c r="B19" s="346">
        <v>442.8</v>
      </c>
      <c r="D19" s="47"/>
    </row>
    <row r="20" spans="1:5" x14ac:dyDescent="0.3">
      <c r="A20" s="100" t="s">
        <v>736</v>
      </c>
      <c r="B20" s="346">
        <v>87.4</v>
      </c>
    </row>
    <row r="21" spans="1:5" x14ac:dyDescent="0.3">
      <c r="A21" s="100" t="s">
        <v>577</v>
      </c>
      <c r="B21" s="343">
        <f>SUM(B18:B20)</f>
        <v>629.19999999999993</v>
      </c>
    </row>
    <row r="23" spans="1:5" x14ac:dyDescent="0.3">
      <c r="A23" s="79"/>
      <c r="E23" s="47"/>
    </row>
    <row r="24" spans="1:5" x14ac:dyDescent="0.3">
      <c r="A24" s="80"/>
    </row>
    <row r="25" spans="1:5" x14ac:dyDescent="0.3">
      <c r="A25" s="80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ColWidth="9.140625" defaultRowHeight="12.75" x14ac:dyDescent="0.2"/>
  <cols>
    <col min="1" max="1" width="18" bestFit="1" customWidth="1"/>
  </cols>
  <sheetData>
    <row r="3" spans="1:3" x14ac:dyDescent="0.2">
      <c r="A3" s="107"/>
      <c r="B3" s="108"/>
      <c r="C3" s="109"/>
    </row>
    <row r="4" spans="1:3" x14ac:dyDescent="0.2">
      <c r="A4" s="110"/>
      <c r="B4" s="111"/>
      <c r="C4" s="112"/>
    </row>
    <row r="5" spans="1:3" x14ac:dyDescent="0.2">
      <c r="A5" s="110"/>
      <c r="B5" s="111"/>
      <c r="C5" s="112"/>
    </row>
    <row r="6" spans="1:3" x14ac:dyDescent="0.2">
      <c r="A6" s="110"/>
      <c r="B6" s="111"/>
      <c r="C6" s="112"/>
    </row>
    <row r="7" spans="1:3" x14ac:dyDescent="0.2">
      <c r="A7" s="110"/>
      <c r="B7" s="111"/>
      <c r="C7" s="112"/>
    </row>
    <row r="8" spans="1:3" x14ac:dyDescent="0.2">
      <c r="A8" s="110"/>
      <c r="B8" s="111"/>
      <c r="C8" s="112"/>
    </row>
    <row r="9" spans="1:3" x14ac:dyDescent="0.2">
      <c r="A9" s="110"/>
      <c r="B9" s="111"/>
      <c r="C9" s="112"/>
    </row>
    <row r="10" spans="1:3" x14ac:dyDescent="0.2">
      <c r="A10" s="110"/>
      <c r="B10" s="111"/>
      <c r="C10" s="112"/>
    </row>
    <row r="11" spans="1:3" x14ac:dyDescent="0.2">
      <c r="A11" s="110"/>
      <c r="B11" s="111"/>
      <c r="C11" s="112"/>
    </row>
    <row r="12" spans="1:3" x14ac:dyDescent="0.2">
      <c r="A12" s="110"/>
      <c r="B12" s="111"/>
      <c r="C12" s="112"/>
    </row>
    <row r="13" spans="1:3" x14ac:dyDescent="0.2">
      <c r="A13" s="110"/>
      <c r="B13" s="111"/>
      <c r="C13" s="112"/>
    </row>
    <row r="14" spans="1:3" x14ac:dyDescent="0.2">
      <c r="A14" s="110"/>
      <c r="B14" s="111"/>
      <c r="C14" s="112"/>
    </row>
    <row r="15" spans="1:3" x14ac:dyDescent="0.2">
      <c r="A15" s="110"/>
      <c r="B15" s="111"/>
      <c r="C15" s="112"/>
    </row>
    <row r="16" spans="1:3" x14ac:dyDescent="0.2">
      <c r="A16" s="110"/>
      <c r="B16" s="111"/>
      <c r="C16" s="112"/>
    </row>
    <row r="17" spans="1:3" x14ac:dyDescent="0.2">
      <c r="A17" s="110"/>
      <c r="B17" s="111"/>
      <c r="C17" s="112"/>
    </row>
    <row r="18" spans="1:3" x14ac:dyDescent="0.2">
      <c r="A18" s="110"/>
      <c r="B18" s="111"/>
      <c r="C18" s="112"/>
    </row>
    <row r="19" spans="1:3" x14ac:dyDescent="0.2">
      <c r="A19" s="110"/>
      <c r="B19" s="111"/>
      <c r="C19" s="112"/>
    </row>
    <row r="20" spans="1:3" x14ac:dyDescent="0.2">
      <c r="A20" s="113"/>
      <c r="B20" s="114"/>
      <c r="C20" s="11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2"/>
  <sheetViews>
    <sheetView workbookViewId="0">
      <selection activeCell="A3" sqref="A3"/>
    </sheetView>
  </sheetViews>
  <sheetFormatPr defaultColWidth="9.140625" defaultRowHeight="12.75" x14ac:dyDescent="0.2"/>
  <cols>
    <col min="1" max="1" width="18" bestFit="1" customWidth="1"/>
  </cols>
  <sheetData>
    <row r="3" spans="1:1" x14ac:dyDescent="0.2">
      <c r="A3" s="3" t="s">
        <v>583</v>
      </c>
    </row>
    <row r="4" spans="1:1" x14ac:dyDescent="0.2">
      <c r="A4" s="104" t="s">
        <v>7</v>
      </c>
    </row>
    <row r="5" spans="1:1" x14ac:dyDescent="0.2">
      <c r="A5" s="104" t="s">
        <v>38</v>
      </c>
    </row>
    <row r="6" spans="1:1" x14ac:dyDescent="0.2">
      <c r="A6" s="104" t="s">
        <v>79</v>
      </c>
    </row>
    <row r="7" spans="1:1" x14ac:dyDescent="0.2">
      <c r="A7" s="104" t="s">
        <v>122</v>
      </c>
    </row>
    <row r="8" spans="1:1" x14ac:dyDescent="0.2">
      <c r="A8" s="104" t="s">
        <v>180</v>
      </c>
    </row>
    <row r="9" spans="1:1" x14ac:dyDescent="0.2">
      <c r="A9" s="104" t="s">
        <v>245</v>
      </c>
    </row>
    <row r="10" spans="1:1" x14ac:dyDescent="0.2">
      <c r="A10" s="104" t="s">
        <v>298</v>
      </c>
    </row>
    <row r="11" spans="1:1" x14ac:dyDescent="0.2">
      <c r="A11" s="104" t="s">
        <v>330</v>
      </c>
    </row>
    <row r="12" spans="1:1" x14ac:dyDescent="0.2">
      <c r="A12" s="104" t="s">
        <v>334</v>
      </c>
    </row>
    <row r="13" spans="1:1" x14ac:dyDescent="0.2">
      <c r="A13" s="104" t="s">
        <v>359</v>
      </c>
    </row>
    <row r="14" spans="1:1" x14ac:dyDescent="0.2">
      <c r="A14" s="104" t="s">
        <v>369</v>
      </c>
    </row>
    <row r="15" spans="1:1" x14ac:dyDescent="0.2">
      <c r="A15" s="104" t="s">
        <v>409</v>
      </c>
    </row>
    <row r="16" spans="1:1" x14ac:dyDescent="0.2">
      <c r="A16" s="104" t="s">
        <v>425</v>
      </c>
    </row>
    <row r="17" spans="1:1" x14ac:dyDescent="0.2">
      <c r="A17" s="104" t="s">
        <v>436</v>
      </c>
    </row>
    <row r="18" spans="1:1" x14ac:dyDescent="0.2">
      <c r="A18" s="104" t="s">
        <v>449</v>
      </c>
    </row>
    <row r="19" spans="1:1" x14ac:dyDescent="0.2">
      <c r="A19" s="104" t="s">
        <v>465</v>
      </c>
    </row>
    <row r="20" spans="1:1" x14ac:dyDescent="0.2">
      <c r="A20" s="104" t="s">
        <v>466</v>
      </c>
    </row>
    <row r="21" spans="1:1" x14ac:dyDescent="0.2">
      <c r="A21" s="104" t="s">
        <v>492</v>
      </c>
    </row>
    <row r="22" spans="1:1" x14ac:dyDescent="0.2">
      <c r="A22" s="104" t="s">
        <v>511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2"/>
  <sheetViews>
    <sheetView workbookViewId="0">
      <selection activeCell="A3" sqref="A3"/>
    </sheetView>
  </sheetViews>
  <sheetFormatPr defaultColWidth="9.140625" defaultRowHeight="12.75" x14ac:dyDescent="0.2"/>
  <cols>
    <col min="1" max="1" width="18" bestFit="1" customWidth="1"/>
  </cols>
  <sheetData>
    <row r="3" spans="1:1" x14ac:dyDescent="0.2">
      <c r="A3" s="3" t="s">
        <v>583</v>
      </c>
    </row>
    <row r="4" spans="1:1" x14ac:dyDescent="0.2">
      <c r="A4" s="104" t="s">
        <v>7</v>
      </c>
    </row>
    <row r="5" spans="1:1" x14ac:dyDescent="0.2">
      <c r="A5" s="104" t="s">
        <v>38</v>
      </c>
    </row>
    <row r="6" spans="1:1" x14ac:dyDescent="0.2">
      <c r="A6" s="104" t="s">
        <v>79</v>
      </c>
    </row>
    <row r="7" spans="1:1" x14ac:dyDescent="0.2">
      <c r="A7" s="104" t="s">
        <v>122</v>
      </c>
    </row>
    <row r="8" spans="1:1" x14ac:dyDescent="0.2">
      <c r="A8" s="104" t="s">
        <v>180</v>
      </c>
    </row>
    <row r="9" spans="1:1" x14ac:dyDescent="0.2">
      <c r="A9" s="104" t="s">
        <v>245</v>
      </c>
    </row>
    <row r="10" spans="1:1" x14ac:dyDescent="0.2">
      <c r="A10" s="104" t="s">
        <v>298</v>
      </c>
    </row>
    <row r="11" spans="1:1" x14ac:dyDescent="0.2">
      <c r="A11" s="104" t="s">
        <v>330</v>
      </c>
    </row>
    <row r="12" spans="1:1" x14ac:dyDescent="0.2">
      <c r="A12" s="104" t="s">
        <v>334</v>
      </c>
    </row>
    <row r="13" spans="1:1" x14ac:dyDescent="0.2">
      <c r="A13" s="104" t="s">
        <v>359</v>
      </c>
    </row>
    <row r="14" spans="1:1" x14ac:dyDescent="0.2">
      <c r="A14" s="104" t="s">
        <v>369</v>
      </c>
    </row>
    <row r="15" spans="1:1" x14ac:dyDescent="0.2">
      <c r="A15" s="104" t="s">
        <v>409</v>
      </c>
    </row>
    <row r="16" spans="1:1" x14ac:dyDescent="0.2">
      <c r="A16" s="104" t="s">
        <v>425</v>
      </c>
    </row>
    <row r="17" spans="1:1" x14ac:dyDescent="0.2">
      <c r="A17" s="104" t="s">
        <v>436</v>
      </c>
    </row>
    <row r="18" spans="1:1" x14ac:dyDescent="0.2">
      <c r="A18" s="104" t="s">
        <v>449</v>
      </c>
    </row>
    <row r="19" spans="1:1" x14ac:dyDescent="0.2">
      <c r="A19" s="104" t="s">
        <v>465</v>
      </c>
    </row>
    <row r="20" spans="1:1" x14ac:dyDescent="0.2">
      <c r="A20" s="104" t="s">
        <v>466</v>
      </c>
    </row>
    <row r="21" spans="1:1" x14ac:dyDescent="0.2">
      <c r="A21" s="104" t="s">
        <v>492</v>
      </c>
    </row>
    <row r="22" spans="1:1" x14ac:dyDescent="0.2">
      <c r="A22" s="104" t="s">
        <v>511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7"/>
  <sheetViews>
    <sheetView topLeftCell="A310" workbookViewId="0">
      <selection activeCell="P387" sqref="P387:X409"/>
    </sheetView>
  </sheetViews>
  <sheetFormatPr defaultColWidth="9.140625" defaultRowHeight="12.75" outlineLevelRow="2" x14ac:dyDescent="0.2"/>
  <cols>
    <col min="1" max="1" width="6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49" style="4" customWidth="1"/>
    <col min="7" max="7" width="6.5703125" style="46" customWidth="1"/>
    <col min="8" max="8" width="5.7109375" style="4" customWidth="1"/>
    <col min="9" max="9" width="8.28515625" style="61" customWidth="1"/>
    <col min="10" max="10" width="8.7109375" style="61" customWidth="1"/>
    <col min="11" max="11" width="8.7109375" style="61" hidden="1" customWidth="1"/>
    <col min="12" max="12" width="8.7109375" style="61" customWidth="1"/>
    <col min="13" max="13" width="9" style="5" hidden="1" customWidth="1"/>
    <col min="14" max="15" width="9" style="61" hidden="1" customWidth="1"/>
    <col min="16" max="16" width="6.7109375" style="5" customWidth="1"/>
    <col min="17" max="17" width="6.7109375" style="6" customWidth="1"/>
    <col min="18" max="18" width="6.7109375" style="6" hidden="1" customWidth="1"/>
    <col min="19" max="19" width="6.7109375" style="6" customWidth="1"/>
    <col min="20" max="20" width="6.7109375" style="5" hidden="1" customWidth="1"/>
    <col min="21" max="21" width="6.7109375" style="5" customWidth="1"/>
    <col min="22" max="22" width="6.7109375" style="6" customWidth="1"/>
    <col min="23" max="23" width="6.7109375" style="6" hidden="1" customWidth="1"/>
    <col min="24" max="24" width="6.7109375" style="6" customWidth="1"/>
    <col min="25" max="25" width="5" style="4" hidden="1" customWidth="1"/>
    <col min="26" max="26" width="8.7109375" style="7" hidden="1" customWidth="1"/>
    <col min="27" max="28" width="8.7109375" style="6" customWidth="1"/>
    <col min="29" max="29" width="11.28515625" style="79" customWidth="1"/>
    <col min="30" max="30" width="23.85546875" style="80" customWidth="1"/>
    <col min="31" max="31" width="9.28515625" style="80" customWidth="1"/>
    <col min="32" max="32" width="10" customWidth="1"/>
    <col min="33" max="33" width="9.7109375" style="80" customWidth="1"/>
  </cols>
  <sheetData>
    <row r="1" spans="1:33" ht="63.75" x14ac:dyDescent="0.2">
      <c r="A1" s="44" t="s">
        <v>514</v>
      </c>
      <c r="B1" s="45" t="s">
        <v>0</v>
      </c>
      <c r="C1" s="45" t="s">
        <v>515</v>
      </c>
      <c r="D1" s="45" t="s">
        <v>516</v>
      </c>
      <c r="E1" s="45" t="s">
        <v>517</v>
      </c>
      <c r="F1" s="122" t="s">
        <v>726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32" t="s">
        <v>561</v>
      </c>
      <c r="AA1" s="43" t="s">
        <v>524</v>
      </c>
      <c r="AB1" s="36" t="s">
        <v>525</v>
      </c>
      <c r="AC1" s="73" t="s">
        <v>526</v>
      </c>
    </row>
    <row r="2" spans="1:33" ht="15.75" x14ac:dyDescent="0.25">
      <c r="A2" s="17" t="s">
        <v>122</v>
      </c>
      <c r="B2" s="18" t="s">
        <v>123</v>
      </c>
      <c r="C2" s="18" t="s">
        <v>61</v>
      </c>
      <c r="D2" s="18" t="s">
        <v>124</v>
      </c>
      <c r="E2" s="18" t="s">
        <v>125</v>
      </c>
      <c r="F2" s="18" t="s">
        <v>126</v>
      </c>
      <c r="G2" s="83">
        <v>12</v>
      </c>
      <c r="H2" s="18" t="s">
        <v>12</v>
      </c>
      <c r="I2" s="55">
        <v>1</v>
      </c>
      <c r="J2" s="55">
        <f>$AE$2</f>
        <v>0.54</v>
      </c>
      <c r="K2" s="55">
        <v>0</v>
      </c>
      <c r="L2" s="56">
        <v>0</v>
      </c>
      <c r="M2" s="26">
        <v>0</v>
      </c>
      <c r="N2" s="72">
        <f t="shared" ref="N2:N65" si="0">J2*10/3/G2</f>
        <v>0.15</v>
      </c>
      <c r="O2" s="89">
        <f t="shared" ref="O2:O65" si="1">L2*10/3/G2</f>
        <v>0</v>
      </c>
      <c r="P2" s="21">
        <v>0</v>
      </c>
      <c r="Q2" s="19">
        <v>0</v>
      </c>
      <c r="R2" s="19">
        <v>0</v>
      </c>
      <c r="S2" s="22">
        <v>0</v>
      </c>
      <c r="T2" s="26">
        <v>0</v>
      </c>
      <c r="U2" s="23">
        <v>0</v>
      </c>
      <c r="V2" s="11">
        <v>0</v>
      </c>
      <c r="W2" s="11">
        <v>0</v>
      </c>
      <c r="X2" s="12">
        <v>0</v>
      </c>
      <c r="Y2" s="29">
        <v>0</v>
      </c>
      <c r="Z2" s="62">
        <f t="shared" ref="Z2:Z65" si="2">J2*(Q2+V2)+L2*(S2+X2)</f>
        <v>0</v>
      </c>
      <c r="AA2" s="33">
        <f t="shared" ref="AA2:AA65" si="3">J2*Q2+L2*S2</f>
        <v>0</v>
      </c>
      <c r="AB2" s="22">
        <f t="shared" ref="AB2:AB65" si="4">J2*V2+L2*X2</f>
        <v>0</v>
      </c>
      <c r="AC2" s="74">
        <f t="shared" ref="AC2:AC65" si="5">Z2</f>
        <v>0</v>
      </c>
      <c r="AD2" s="94" t="s">
        <v>565</v>
      </c>
      <c r="AE2" s="340">
        <v>0.54</v>
      </c>
      <c r="AG2" s="80">
        <v>0.62</v>
      </c>
    </row>
    <row r="3" spans="1:33" ht="15.75" x14ac:dyDescent="0.25">
      <c r="A3" s="9" t="s">
        <v>180</v>
      </c>
      <c r="B3" s="10" t="s">
        <v>123</v>
      </c>
      <c r="C3" s="10" t="s">
        <v>61</v>
      </c>
      <c r="D3" s="10" t="s">
        <v>124</v>
      </c>
      <c r="E3" s="10" t="s">
        <v>125</v>
      </c>
      <c r="F3" s="10" t="s">
        <v>126</v>
      </c>
      <c r="G3" s="67">
        <v>12</v>
      </c>
      <c r="H3" s="10" t="s">
        <v>12</v>
      </c>
      <c r="I3" s="57">
        <v>1</v>
      </c>
      <c r="J3" s="57">
        <f>$AE$2</f>
        <v>0.54</v>
      </c>
      <c r="K3" s="57">
        <v>0</v>
      </c>
      <c r="L3" s="58">
        <v>0</v>
      </c>
      <c r="M3" s="27">
        <v>0</v>
      </c>
      <c r="N3" s="90">
        <f t="shared" si="0"/>
        <v>0.15</v>
      </c>
      <c r="O3" s="91">
        <f t="shared" si="1"/>
        <v>0</v>
      </c>
      <c r="P3" s="23">
        <v>0</v>
      </c>
      <c r="Q3" s="11">
        <v>0</v>
      </c>
      <c r="R3" s="11">
        <v>0</v>
      </c>
      <c r="S3" s="12">
        <v>0</v>
      </c>
      <c r="T3" s="27">
        <v>0</v>
      </c>
      <c r="U3" s="23">
        <v>0</v>
      </c>
      <c r="V3" s="11">
        <v>0</v>
      </c>
      <c r="W3" s="11">
        <v>0</v>
      </c>
      <c r="X3" s="12">
        <v>0</v>
      </c>
      <c r="Y3" s="30">
        <v>0</v>
      </c>
      <c r="Z3" s="63">
        <f t="shared" si="2"/>
        <v>0</v>
      </c>
      <c r="AA3" s="34">
        <f t="shared" si="3"/>
        <v>0</v>
      </c>
      <c r="AB3" s="12">
        <f t="shared" si="4"/>
        <v>0</v>
      </c>
      <c r="AC3" s="75">
        <f t="shared" si="5"/>
        <v>0</v>
      </c>
      <c r="AD3" s="92" t="s">
        <v>566</v>
      </c>
      <c r="AE3" s="340">
        <v>0.05</v>
      </c>
      <c r="AG3" s="80">
        <v>0.04</v>
      </c>
    </row>
    <row r="4" spans="1:33" ht="15.75" x14ac:dyDescent="0.25">
      <c r="A4" s="9" t="s">
        <v>245</v>
      </c>
      <c r="B4" s="10" t="s">
        <v>123</v>
      </c>
      <c r="C4" s="10" t="s">
        <v>61</v>
      </c>
      <c r="D4" s="10" t="s">
        <v>124</v>
      </c>
      <c r="E4" s="10" t="s">
        <v>125</v>
      </c>
      <c r="F4" s="10" t="s">
        <v>126</v>
      </c>
      <c r="G4" s="67">
        <v>12</v>
      </c>
      <c r="H4" s="10" t="s">
        <v>12</v>
      </c>
      <c r="I4" s="57">
        <v>1</v>
      </c>
      <c r="J4" s="57">
        <f>$AE$2</f>
        <v>0.54</v>
      </c>
      <c r="K4" s="57">
        <v>0</v>
      </c>
      <c r="L4" s="58">
        <v>0</v>
      </c>
      <c r="M4" s="27">
        <v>0</v>
      </c>
      <c r="N4" s="90">
        <f t="shared" si="0"/>
        <v>0.15</v>
      </c>
      <c r="O4" s="91">
        <f t="shared" si="1"/>
        <v>0</v>
      </c>
      <c r="P4" s="23">
        <v>0</v>
      </c>
      <c r="Q4" s="11">
        <v>0</v>
      </c>
      <c r="R4" s="11">
        <v>0</v>
      </c>
      <c r="S4" s="12">
        <v>0</v>
      </c>
      <c r="T4" s="27">
        <v>0</v>
      </c>
      <c r="U4" s="23">
        <v>0</v>
      </c>
      <c r="V4" s="11">
        <v>0</v>
      </c>
      <c r="W4" s="11">
        <v>0</v>
      </c>
      <c r="X4" s="12">
        <v>0</v>
      </c>
      <c r="Y4" s="30">
        <v>0</v>
      </c>
      <c r="Z4" s="63">
        <f t="shared" si="2"/>
        <v>0</v>
      </c>
      <c r="AA4" s="34">
        <f t="shared" si="3"/>
        <v>0</v>
      </c>
      <c r="AB4" s="12">
        <f t="shared" si="4"/>
        <v>0</v>
      </c>
      <c r="AC4" s="75">
        <f t="shared" si="5"/>
        <v>0</v>
      </c>
      <c r="AD4" s="92" t="s">
        <v>567</v>
      </c>
      <c r="AE4" s="93">
        <v>4</v>
      </c>
    </row>
    <row r="5" spans="1:33" x14ac:dyDescent="0.2">
      <c r="A5" s="9" t="s">
        <v>425</v>
      </c>
      <c r="B5" s="10" t="s">
        <v>123</v>
      </c>
      <c r="C5" s="10" t="s">
        <v>61</v>
      </c>
      <c r="D5" s="10" t="s">
        <v>124</v>
      </c>
      <c r="E5" s="10" t="s">
        <v>125</v>
      </c>
      <c r="F5" s="10" t="s">
        <v>126</v>
      </c>
      <c r="G5" s="67">
        <v>12</v>
      </c>
      <c r="H5" s="10" t="s">
        <v>12</v>
      </c>
      <c r="I5" s="57">
        <v>1</v>
      </c>
      <c r="J5" s="57">
        <f>$AE$2</f>
        <v>0.54</v>
      </c>
      <c r="K5" s="57">
        <v>0</v>
      </c>
      <c r="L5" s="58">
        <v>0</v>
      </c>
      <c r="M5" s="27">
        <v>0</v>
      </c>
      <c r="N5" s="90">
        <f t="shared" si="0"/>
        <v>0.15</v>
      </c>
      <c r="O5" s="91">
        <f t="shared" si="1"/>
        <v>0</v>
      </c>
      <c r="P5" s="23">
        <v>0</v>
      </c>
      <c r="Q5" s="11">
        <v>0</v>
      </c>
      <c r="R5" s="11">
        <v>0</v>
      </c>
      <c r="S5" s="12">
        <v>0</v>
      </c>
      <c r="T5" s="27">
        <v>0</v>
      </c>
      <c r="U5" s="23">
        <v>0</v>
      </c>
      <c r="V5" s="11">
        <v>0</v>
      </c>
      <c r="W5" s="11">
        <v>0</v>
      </c>
      <c r="X5" s="12">
        <v>0</v>
      </c>
      <c r="Y5" s="30">
        <v>0</v>
      </c>
      <c r="Z5" s="63">
        <f t="shared" si="2"/>
        <v>0</v>
      </c>
      <c r="AA5" s="34">
        <f t="shared" si="3"/>
        <v>0</v>
      </c>
      <c r="AB5" s="12">
        <f t="shared" si="4"/>
        <v>0</v>
      </c>
      <c r="AC5" s="75">
        <f t="shared" si="5"/>
        <v>0</v>
      </c>
      <c r="AD5" s="61" t="s">
        <v>569</v>
      </c>
      <c r="AE5" s="47">
        <f>(AE4-3)*4.5</f>
        <v>4.5</v>
      </c>
    </row>
    <row r="6" spans="1:33" x14ac:dyDescent="0.2">
      <c r="A6" s="9" t="s">
        <v>122</v>
      </c>
      <c r="B6" s="10" t="s">
        <v>14</v>
      </c>
      <c r="C6" s="10" t="s">
        <v>48</v>
      </c>
      <c r="D6" s="10" t="s">
        <v>246</v>
      </c>
      <c r="E6" s="10" t="s">
        <v>247</v>
      </c>
      <c r="F6" s="10" t="s">
        <v>248</v>
      </c>
      <c r="G6" s="67">
        <v>6</v>
      </c>
      <c r="H6" s="10" t="s">
        <v>249</v>
      </c>
      <c r="I6" s="57">
        <v>0.10539999999999999</v>
      </c>
      <c r="J6" s="57">
        <f t="shared" ref="J6:J25" si="6">I6*13.5</f>
        <v>1.4228999999999998</v>
      </c>
      <c r="K6" s="57">
        <v>0</v>
      </c>
      <c r="L6" s="58">
        <f t="shared" ref="L6:L25" si="7">I6*4.5</f>
        <v>0.47429999999999994</v>
      </c>
      <c r="M6" s="27">
        <v>0</v>
      </c>
      <c r="N6" s="90">
        <f t="shared" si="0"/>
        <v>0.79049999999999987</v>
      </c>
      <c r="O6" s="91">
        <f t="shared" si="1"/>
        <v>0.26349999999999996</v>
      </c>
      <c r="P6" s="23">
        <v>100</v>
      </c>
      <c r="Q6" s="11">
        <v>2</v>
      </c>
      <c r="R6" s="11">
        <v>0</v>
      </c>
      <c r="S6" s="12">
        <v>5</v>
      </c>
      <c r="T6" s="27">
        <v>0</v>
      </c>
      <c r="U6" s="23">
        <v>10</v>
      </c>
      <c r="V6" s="11">
        <v>0.33</v>
      </c>
      <c r="W6" s="11">
        <v>0</v>
      </c>
      <c r="X6" s="12">
        <v>0.5</v>
      </c>
      <c r="Y6" s="30">
        <v>0</v>
      </c>
      <c r="Z6" s="63">
        <f t="shared" si="2"/>
        <v>5.9240069999999996</v>
      </c>
      <c r="AA6" s="34">
        <f t="shared" si="3"/>
        <v>5.2172999999999998</v>
      </c>
      <c r="AB6" s="12">
        <f t="shared" si="4"/>
        <v>0.70670699999999997</v>
      </c>
      <c r="AC6" s="75">
        <f t="shared" si="5"/>
        <v>5.9240069999999996</v>
      </c>
      <c r="AG6" s="80">
        <v>7.4</v>
      </c>
    </row>
    <row r="7" spans="1:33" ht="15.75" x14ac:dyDescent="0.25">
      <c r="A7" s="9" t="s">
        <v>122</v>
      </c>
      <c r="B7" s="10" t="s">
        <v>80</v>
      </c>
      <c r="C7" s="10" t="s">
        <v>48</v>
      </c>
      <c r="D7" s="10" t="s">
        <v>246</v>
      </c>
      <c r="E7" s="10" t="s">
        <v>247</v>
      </c>
      <c r="F7" s="10" t="s">
        <v>248</v>
      </c>
      <c r="G7" s="67">
        <v>6</v>
      </c>
      <c r="H7" s="10" t="s">
        <v>249</v>
      </c>
      <c r="I7" s="57">
        <v>0.10539999999999999</v>
      </c>
      <c r="J7" s="57">
        <f t="shared" si="6"/>
        <v>1.4228999999999998</v>
      </c>
      <c r="K7" s="57">
        <v>0</v>
      </c>
      <c r="L7" s="58">
        <f t="shared" si="7"/>
        <v>0.47429999999999994</v>
      </c>
      <c r="M7" s="27">
        <v>0</v>
      </c>
      <c r="N7" s="90">
        <f t="shared" si="0"/>
        <v>0.79049999999999987</v>
      </c>
      <c r="O7" s="91">
        <f t="shared" si="1"/>
        <v>0.26349999999999996</v>
      </c>
      <c r="P7" s="23">
        <v>40</v>
      </c>
      <c r="Q7" s="11">
        <v>1</v>
      </c>
      <c r="R7" s="11">
        <v>0</v>
      </c>
      <c r="S7" s="12">
        <v>2</v>
      </c>
      <c r="T7" s="27">
        <v>0</v>
      </c>
      <c r="U7" s="23">
        <v>10</v>
      </c>
      <c r="V7" s="11">
        <v>0.17</v>
      </c>
      <c r="W7" s="11">
        <v>0</v>
      </c>
      <c r="X7" s="12">
        <v>0.5</v>
      </c>
      <c r="Y7" s="30">
        <v>0</v>
      </c>
      <c r="Z7" s="63">
        <f t="shared" si="2"/>
        <v>2.8505429999999996</v>
      </c>
      <c r="AA7" s="34">
        <f t="shared" si="3"/>
        <v>2.3714999999999997</v>
      </c>
      <c r="AB7" s="12">
        <f t="shared" si="4"/>
        <v>0.479043</v>
      </c>
      <c r="AC7" s="75">
        <f t="shared" si="5"/>
        <v>2.8505429999999996</v>
      </c>
      <c r="AD7" s="341" t="s">
        <v>724</v>
      </c>
      <c r="AE7" s="336">
        <f>S381</f>
        <v>2.2999999999999998</v>
      </c>
    </row>
    <row r="8" spans="1:33" x14ac:dyDescent="0.2">
      <c r="A8" s="9" t="s">
        <v>122</v>
      </c>
      <c r="B8" s="10" t="s">
        <v>85</v>
      </c>
      <c r="C8" s="10" t="s">
        <v>48</v>
      </c>
      <c r="D8" s="10" t="s">
        <v>246</v>
      </c>
      <c r="E8" s="10" t="s">
        <v>247</v>
      </c>
      <c r="F8" s="10" t="s">
        <v>248</v>
      </c>
      <c r="G8" s="67">
        <v>6</v>
      </c>
      <c r="H8" s="10" t="s">
        <v>249</v>
      </c>
      <c r="I8" s="57">
        <v>0.10539999999999999</v>
      </c>
      <c r="J8" s="57">
        <f t="shared" si="6"/>
        <v>1.4228999999999998</v>
      </c>
      <c r="K8" s="57">
        <v>0</v>
      </c>
      <c r="L8" s="58">
        <f t="shared" si="7"/>
        <v>0.47429999999999994</v>
      </c>
      <c r="M8" s="27">
        <v>0</v>
      </c>
      <c r="N8" s="90">
        <f t="shared" si="0"/>
        <v>0.79049999999999987</v>
      </c>
      <c r="O8" s="91">
        <f t="shared" si="1"/>
        <v>0.26349999999999996</v>
      </c>
      <c r="P8" s="23">
        <v>40</v>
      </c>
      <c r="Q8" s="11">
        <v>1</v>
      </c>
      <c r="R8" s="11">
        <v>0</v>
      </c>
      <c r="S8" s="12">
        <v>2</v>
      </c>
      <c r="T8" s="27">
        <v>0</v>
      </c>
      <c r="U8" s="23">
        <v>10</v>
      </c>
      <c r="V8" s="11">
        <v>0.17</v>
      </c>
      <c r="W8" s="11">
        <v>0</v>
      </c>
      <c r="X8" s="12">
        <v>0.5</v>
      </c>
      <c r="Y8" s="30">
        <v>0</v>
      </c>
      <c r="Z8" s="63">
        <f t="shared" si="2"/>
        <v>2.8505429999999996</v>
      </c>
      <c r="AA8" s="34">
        <f t="shared" si="3"/>
        <v>2.3714999999999997</v>
      </c>
      <c r="AB8" s="12">
        <f t="shared" si="4"/>
        <v>0.479043</v>
      </c>
      <c r="AC8" s="75">
        <f t="shared" si="5"/>
        <v>2.8505429999999996</v>
      </c>
      <c r="AE8" s="47"/>
      <c r="AG8" s="80">
        <v>0.92</v>
      </c>
    </row>
    <row r="9" spans="1:33" x14ac:dyDescent="0.2">
      <c r="A9" s="9" t="s">
        <v>122</v>
      </c>
      <c r="B9" s="10" t="s">
        <v>8</v>
      </c>
      <c r="C9" s="10" t="s">
        <v>48</v>
      </c>
      <c r="D9" s="10" t="s">
        <v>246</v>
      </c>
      <c r="E9" s="10" t="s">
        <v>247</v>
      </c>
      <c r="F9" s="10" t="s">
        <v>248</v>
      </c>
      <c r="G9" s="67">
        <v>6</v>
      </c>
      <c r="H9" s="10" t="s">
        <v>249</v>
      </c>
      <c r="I9" s="57">
        <v>0.10539999999999999</v>
      </c>
      <c r="J9" s="57">
        <f t="shared" si="6"/>
        <v>1.4228999999999998</v>
      </c>
      <c r="K9" s="57">
        <v>0</v>
      </c>
      <c r="L9" s="58">
        <f t="shared" si="7"/>
        <v>0.47429999999999994</v>
      </c>
      <c r="M9" s="27">
        <v>0</v>
      </c>
      <c r="N9" s="90">
        <f t="shared" si="0"/>
        <v>0.79049999999999987</v>
      </c>
      <c r="O9" s="91">
        <f t="shared" si="1"/>
        <v>0.26349999999999996</v>
      </c>
      <c r="P9" s="23">
        <v>80</v>
      </c>
      <c r="Q9" s="11">
        <v>1</v>
      </c>
      <c r="R9" s="11">
        <v>0</v>
      </c>
      <c r="S9" s="12">
        <v>4</v>
      </c>
      <c r="T9" s="27">
        <v>0</v>
      </c>
      <c r="U9" s="23">
        <v>10</v>
      </c>
      <c r="V9" s="11">
        <v>0.33</v>
      </c>
      <c r="W9" s="11">
        <v>0</v>
      </c>
      <c r="X9" s="12">
        <v>0.5</v>
      </c>
      <c r="Y9" s="30">
        <v>0</v>
      </c>
      <c r="Z9" s="63">
        <f t="shared" si="2"/>
        <v>4.0268069999999998</v>
      </c>
      <c r="AA9" s="34">
        <f t="shared" si="3"/>
        <v>3.3200999999999996</v>
      </c>
      <c r="AB9" s="12">
        <f t="shared" si="4"/>
        <v>0.70670699999999997</v>
      </c>
      <c r="AC9" s="75">
        <f t="shared" si="5"/>
        <v>4.0268069999999998</v>
      </c>
    </row>
    <row r="10" spans="1:33" x14ac:dyDescent="0.2">
      <c r="A10" s="9" t="s">
        <v>245</v>
      </c>
      <c r="B10" s="10" t="s">
        <v>14</v>
      </c>
      <c r="C10" s="10" t="s">
        <v>48</v>
      </c>
      <c r="D10" s="10" t="s">
        <v>246</v>
      </c>
      <c r="E10" s="10" t="s">
        <v>247</v>
      </c>
      <c r="F10" s="10" t="s">
        <v>248</v>
      </c>
      <c r="G10" s="67">
        <v>6</v>
      </c>
      <c r="H10" s="10" t="s">
        <v>249</v>
      </c>
      <c r="I10" s="57">
        <v>0.10539999999999999</v>
      </c>
      <c r="J10" s="57">
        <f t="shared" si="6"/>
        <v>1.4228999999999998</v>
      </c>
      <c r="K10" s="57">
        <v>0</v>
      </c>
      <c r="L10" s="58">
        <f t="shared" si="7"/>
        <v>0.47429999999999994</v>
      </c>
      <c r="M10" s="27">
        <v>0</v>
      </c>
      <c r="N10" s="90">
        <f t="shared" si="0"/>
        <v>0.79049999999999987</v>
      </c>
      <c r="O10" s="91">
        <f t="shared" si="1"/>
        <v>0.26349999999999996</v>
      </c>
      <c r="P10" s="23">
        <v>100</v>
      </c>
      <c r="Q10" s="11">
        <v>2</v>
      </c>
      <c r="R10" s="11">
        <v>0</v>
      </c>
      <c r="S10" s="12">
        <v>5</v>
      </c>
      <c r="T10" s="27">
        <v>0</v>
      </c>
      <c r="U10" s="23">
        <v>10</v>
      </c>
      <c r="V10" s="11">
        <v>0.33</v>
      </c>
      <c r="W10" s="11">
        <v>0</v>
      </c>
      <c r="X10" s="12">
        <v>0.5</v>
      </c>
      <c r="Y10" s="30">
        <v>0</v>
      </c>
      <c r="Z10" s="63">
        <f t="shared" si="2"/>
        <v>5.9240069999999996</v>
      </c>
      <c r="AA10" s="34">
        <f t="shared" si="3"/>
        <v>5.2172999999999998</v>
      </c>
      <c r="AB10" s="12">
        <f t="shared" si="4"/>
        <v>0.70670699999999997</v>
      </c>
      <c r="AC10" s="75">
        <f t="shared" si="5"/>
        <v>5.9240069999999996</v>
      </c>
    </row>
    <row r="11" spans="1:33" x14ac:dyDescent="0.2">
      <c r="A11" s="9" t="s">
        <v>245</v>
      </c>
      <c r="B11" s="10" t="s">
        <v>80</v>
      </c>
      <c r="C11" s="10" t="s">
        <v>48</v>
      </c>
      <c r="D11" s="10" t="s">
        <v>246</v>
      </c>
      <c r="E11" s="10" t="s">
        <v>247</v>
      </c>
      <c r="F11" s="10" t="s">
        <v>248</v>
      </c>
      <c r="G11" s="67">
        <v>6</v>
      </c>
      <c r="H11" s="10" t="s">
        <v>249</v>
      </c>
      <c r="I11" s="57">
        <v>0.10539999999999999</v>
      </c>
      <c r="J11" s="57">
        <f t="shared" si="6"/>
        <v>1.4228999999999998</v>
      </c>
      <c r="K11" s="57">
        <v>0</v>
      </c>
      <c r="L11" s="58">
        <f t="shared" si="7"/>
        <v>0.47429999999999994</v>
      </c>
      <c r="M11" s="27">
        <v>0</v>
      </c>
      <c r="N11" s="90">
        <f t="shared" si="0"/>
        <v>0.79049999999999987</v>
      </c>
      <c r="O11" s="91">
        <f t="shared" si="1"/>
        <v>0.26349999999999996</v>
      </c>
      <c r="P11" s="23">
        <v>40</v>
      </c>
      <c r="Q11" s="11">
        <v>1</v>
      </c>
      <c r="R11" s="11">
        <v>0</v>
      </c>
      <c r="S11" s="12">
        <v>2</v>
      </c>
      <c r="T11" s="27">
        <v>0</v>
      </c>
      <c r="U11" s="23">
        <v>10</v>
      </c>
      <c r="V11" s="11">
        <v>0.17</v>
      </c>
      <c r="W11" s="11">
        <v>0</v>
      </c>
      <c r="X11" s="12">
        <v>0.5</v>
      </c>
      <c r="Y11" s="30">
        <v>0</v>
      </c>
      <c r="Z11" s="63">
        <f t="shared" si="2"/>
        <v>2.8505429999999996</v>
      </c>
      <c r="AA11" s="34">
        <f t="shared" si="3"/>
        <v>2.3714999999999997</v>
      </c>
      <c r="AB11" s="12">
        <f t="shared" si="4"/>
        <v>0.479043</v>
      </c>
      <c r="AC11" s="75">
        <f t="shared" si="5"/>
        <v>2.8505429999999996</v>
      </c>
    </row>
    <row r="12" spans="1:33" x14ac:dyDescent="0.2">
      <c r="A12" s="9" t="s">
        <v>245</v>
      </c>
      <c r="B12" s="10" t="s">
        <v>85</v>
      </c>
      <c r="C12" s="10" t="s">
        <v>48</v>
      </c>
      <c r="D12" s="10" t="s">
        <v>246</v>
      </c>
      <c r="E12" s="10" t="s">
        <v>247</v>
      </c>
      <c r="F12" s="10" t="s">
        <v>248</v>
      </c>
      <c r="G12" s="67">
        <v>6</v>
      </c>
      <c r="H12" s="10" t="s">
        <v>249</v>
      </c>
      <c r="I12" s="57">
        <v>0.10539999999999999</v>
      </c>
      <c r="J12" s="57">
        <f t="shared" si="6"/>
        <v>1.4228999999999998</v>
      </c>
      <c r="K12" s="57">
        <v>0</v>
      </c>
      <c r="L12" s="58">
        <f t="shared" si="7"/>
        <v>0.47429999999999994</v>
      </c>
      <c r="M12" s="27">
        <v>0</v>
      </c>
      <c r="N12" s="90">
        <f t="shared" si="0"/>
        <v>0.79049999999999987</v>
      </c>
      <c r="O12" s="91">
        <f t="shared" si="1"/>
        <v>0.26349999999999996</v>
      </c>
      <c r="P12" s="23">
        <v>40</v>
      </c>
      <c r="Q12" s="11">
        <v>1</v>
      </c>
      <c r="R12" s="11">
        <v>0</v>
      </c>
      <c r="S12" s="12">
        <v>2</v>
      </c>
      <c r="T12" s="27">
        <v>0</v>
      </c>
      <c r="U12" s="23">
        <v>10</v>
      </c>
      <c r="V12" s="11">
        <v>0.17</v>
      </c>
      <c r="W12" s="11">
        <v>0</v>
      </c>
      <c r="X12" s="12">
        <v>0.5</v>
      </c>
      <c r="Y12" s="30">
        <v>0</v>
      </c>
      <c r="Z12" s="63">
        <f t="shared" si="2"/>
        <v>2.8505429999999996</v>
      </c>
      <c r="AA12" s="34">
        <f t="shared" si="3"/>
        <v>2.3714999999999997</v>
      </c>
      <c r="AB12" s="12">
        <f t="shared" si="4"/>
        <v>0.479043</v>
      </c>
      <c r="AC12" s="75">
        <f t="shared" si="5"/>
        <v>2.8505429999999996</v>
      </c>
    </row>
    <row r="13" spans="1:33" ht="15.75" x14ac:dyDescent="0.25">
      <c r="A13" s="9" t="s">
        <v>245</v>
      </c>
      <c r="B13" s="10" t="s">
        <v>8</v>
      </c>
      <c r="C13" s="10" t="s">
        <v>48</v>
      </c>
      <c r="D13" s="10" t="s">
        <v>246</v>
      </c>
      <c r="E13" s="10" t="s">
        <v>247</v>
      </c>
      <c r="F13" s="10" t="s">
        <v>248</v>
      </c>
      <c r="G13" s="67">
        <v>6</v>
      </c>
      <c r="H13" s="10" t="s">
        <v>249</v>
      </c>
      <c r="I13" s="57">
        <v>0.10539999999999999</v>
      </c>
      <c r="J13" s="57">
        <f t="shared" si="6"/>
        <v>1.4228999999999998</v>
      </c>
      <c r="K13" s="57">
        <v>0</v>
      </c>
      <c r="L13" s="58">
        <f t="shared" si="7"/>
        <v>0.47429999999999994</v>
      </c>
      <c r="M13" s="27">
        <v>0</v>
      </c>
      <c r="N13" s="90">
        <f t="shared" si="0"/>
        <v>0.79049999999999987</v>
      </c>
      <c r="O13" s="91">
        <f t="shared" si="1"/>
        <v>0.26349999999999996</v>
      </c>
      <c r="P13" s="23">
        <v>80</v>
      </c>
      <c r="Q13" s="11">
        <v>1</v>
      </c>
      <c r="R13" s="11">
        <v>0</v>
      </c>
      <c r="S13" s="12">
        <v>4</v>
      </c>
      <c r="T13" s="27">
        <v>0</v>
      </c>
      <c r="U13" s="23">
        <v>10</v>
      </c>
      <c r="V13" s="11">
        <v>0.33</v>
      </c>
      <c r="W13" s="11">
        <v>0</v>
      </c>
      <c r="X13" s="12">
        <v>0.5</v>
      </c>
      <c r="Y13" s="30">
        <v>0</v>
      </c>
      <c r="Z13" s="63">
        <f t="shared" si="2"/>
        <v>4.0268069999999998</v>
      </c>
      <c r="AA13" s="34">
        <f t="shared" si="3"/>
        <v>3.3200999999999996</v>
      </c>
      <c r="AB13" s="12">
        <f t="shared" si="4"/>
        <v>0.70670699999999997</v>
      </c>
      <c r="AC13" s="75">
        <f t="shared" si="5"/>
        <v>4.0268069999999998</v>
      </c>
      <c r="AD13" s="92" t="s">
        <v>564</v>
      </c>
      <c r="AE13" s="93">
        <f>AC374</f>
        <v>7248.7999999999947</v>
      </c>
      <c r="AF13" s="99">
        <v>7249.13</v>
      </c>
    </row>
    <row r="14" spans="1:33" x14ac:dyDescent="0.2">
      <c r="A14" s="9" t="s">
        <v>330</v>
      </c>
      <c r="B14" s="10" t="s">
        <v>14</v>
      </c>
      <c r="C14" s="10" t="s">
        <v>48</v>
      </c>
      <c r="D14" s="10" t="s">
        <v>246</v>
      </c>
      <c r="E14" s="10" t="s">
        <v>247</v>
      </c>
      <c r="F14" s="10" t="s">
        <v>248</v>
      </c>
      <c r="G14" s="67">
        <v>6</v>
      </c>
      <c r="H14" s="10" t="s">
        <v>249</v>
      </c>
      <c r="I14" s="57">
        <v>0.28920000000000001</v>
      </c>
      <c r="J14" s="57">
        <f t="shared" si="6"/>
        <v>3.9042000000000003</v>
      </c>
      <c r="K14" s="57">
        <v>0</v>
      </c>
      <c r="L14" s="58">
        <f t="shared" si="7"/>
        <v>1.3014000000000001</v>
      </c>
      <c r="M14" s="27">
        <v>0</v>
      </c>
      <c r="N14" s="90">
        <f t="shared" si="0"/>
        <v>2.169</v>
      </c>
      <c r="O14" s="91">
        <f t="shared" si="1"/>
        <v>0.72299999999999998</v>
      </c>
      <c r="P14" s="23">
        <v>100</v>
      </c>
      <c r="Q14" s="11">
        <v>2</v>
      </c>
      <c r="R14" s="11">
        <v>0</v>
      </c>
      <c r="S14" s="12">
        <v>5</v>
      </c>
      <c r="T14" s="27">
        <v>0</v>
      </c>
      <c r="U14" s="23">
        <v>10</v>
      </c>
      <c r="V14" s="11">
        <v>0.33</v>
      </c>
      <c r="W14" s="11">
        <v>0</v>
      </c>
      <c r="X14" s="12">
        <v>0.5</v>
      </c>
      <c r="Y14" s="30">
        <v>0</v>
      </c>
      <c r="Z14" s="63">
        <f t="shared" si="2"/>
        <v>16.254486</v>
      </c>
      <c r="AA14" s="34">
        <f t="shared" si="3"/>
        <v>14.3154</v>
      </c>
      <c r="AB14" s="12">
        <f t="shared" si="4"/>
        <v>1.9390860000000003</v>
      </c>
      <c r="AC14" s="75">
        <f t="shared" si="5"/>
        <v>16.254486</v>
      </c>
      <c r="AE14" s="47"/>
    </row>
    <row r="15" spans="1:33" ht="15.75" x14ac:dyDescent="0.25">
      <c r="A15" s="9" t="s">
        <v>330</v>
      </c>
      <c r="B15" s="10" t="s">
        <v>80</v>
      </c>
      <c r="C15" s="10" t="s">
        <v>48</v>
      </c>
      <c r="D15" s="10" t="s">
        <v>246</v>
      </c>
      <c r="E15" s="10" t="s">
        <v>247</v>
      </c>
      <c r="F15" s="10" t="s">
        <v>248</v>
      </c>
      <c r="G15" s="67">
        <v>6</v>
      </c>
      <c r="H15" s="10" t="s">
        <v>249</v>
      </c>
      <c r="I15" s="57">
        <v>0.28920000000000001</v>
      </c>
      <c r="J15" s="57">
        <f t="shared" si="6"/>
        <v>3.9042000000000003</v>
      </c>
      <c r="K15" s="57">
        <v>0</v>
      </c>
      <c r="L15" s="58">
        <f t="shared" si="7"/>
        <v>1.3014000000000001</v>
      </c>
      <c r="M15" s="27">
        <v>0</v>
      </c>
      <c r="N15" s="90">
        <f t="shared" si="0"/>
        <v>2.169</v>
      </c>
      <c r="O15" s="91">
        <f t="shared" si="1"/>
        <v>0.72299999999999998</v>
      </c>
      <c r="P15" s="23">
        <v>40</v>
      </c>
      <c r="Q15" s="11">
        <v>1</v>
      </c>
      <c r="R15" s="11">
        <v>0</v>
      </c>
      <c r="S15" s="12">
        <v>2</v>
      </c>
      <c r="T15" s="27">
        <v>0</v>
      </c>
      <c r="U15" s="23">
        <v>10</v>
      </c>
      <c r="V15" s="11">
        <v>0.17</v>
      </c>
      <c r="W15" s="11">
        <v>0</v>
      </c>
      <c r="X15" s="12">
        <v>0.5</v>
      </c>
      <c r="Y15" s="30">
        <v>0</v>
      </c>
      <c r="Z15" s="63">
        <f t="shared" si="2"/>
        <v>7.8214140000000008</v>
      </c>
      <c r="AA15" s="34">
        <f t="shared" si="3"/>
        <v>6.5070000000000006</v>
      </c>
      <c r="AB15" s="12">
        <f t="shared" si="4"/>
        <v>1.3144140000000002</v>
      </c>
      <c r="AC15" s="75">
        <f t="shared" si="5"/>
        <v>7.8214140000000008</v>
      </c>
      <c r="AD15" s="202" t="s">
        <v>632</v>
      </c>
      <c r="AE15" s="203">
        <v>7324</v>
      </c>
      <c r="AF15" s="47">
        <f>AE15-AE17</f>
        <v>7248.42</v>
      </c>
    </row>
    <row r="16" spans="1:33" ht="15.75" x14ac:dyDescent="0.25">
      <c r="A16" s="9" t="s">
        <v>330</v>
      </c>
      <c r="B16" s="10" t="s">
        <v>85</v>
      </c>
      <c r="C16" s="10" t="s">
        <v>48</v>
      </c>
      <c r="D16" s="10" t="s">
        <v>246</v>
      </c>
      <c r="E16" s="10" t="s">
        <v>247</v>
      </c>
      <c r="F16" s="10" t="s">
        <v>248</v>
      </c>
      <c r="G16" s="67">
        <v>6</v>
      </c>
      <c r="H16" s="10" t="s">
        <v>249</v>
      </c>
      <c r="I16" s="57">
        <v>0.28920000000000001</v>
      </c>
      <c r="J16" s="57">
        <f t="shared" si="6"/>
        <v>3.9042000000000003</v>
      </c>
      <c r="K16" s="57">
        <v>0</v>
      </c>
      <c r="L16" s="58">
        <f t="shared" si="7"/>
        <v>1.3014000000000001</v>
      </c>
      <c r="M16" s="27">
        <v>0</v>
      </c>
      <c r="N16" s="90">
        <f t="shared" si="0"/>
        <v>2.169</v>
      </c>
      <c r="O16" s="91">
        <f t="shared" si="1"/>
        <v>0.72299999999999998</v>
      </c>
      <c r="P16" s="23">
        <v>40</v>
      </c>
      <c r="Q16" s="11">
        <v>1</v>
      </c>
      <c r="R16" s="11">
        <v>0</v>
      </c>
      <c r="S16" s="12">
        <v>2</v>
      </c>
      <c r="T16" s="27">
        <v>0</v>
      </c>
      <c r="U16" s="23">
        <v>10</v>
      </c>
      <c r="V16" s="11">
        <v>0.17</v>
      </c>
      <c r="W16" s="11">
        <v>0</v>
      </c>
      <c r="X16" s="12">
        <v>0.5</v>
      </c>
      <c r="Y16" s="30">
        <v>0</v>
      </c>
      <c r="Z16" s="63">
        <f t="shared" si="2"/>
        <v>7.8214140000000008</v>
      </c>
      <c r="AA16" s="34">
        <f t="shared" si="3"/>
        <v>6.5070000000000006</v>
      </c>
      <c r="AB16" s="12">
        <f t="shared" si="4"/>
        <v>1.3144140000000002</v>
      </c>
      <c r="AC16" s="75">
        <f t="shared" si="5"/>
        <v>7.8214140000000008</v>
      </c>
      <c r="AD16" s="95" t="s">
        <v>573</v>
      </c>
      <c r="AE16" s="93">
        <f>AE13-AE15</f>
        <v>-75.200000000005275</v>
      </c>
      <c r="AF16" s="47"/>
      <c r="AG16" s="80">
        <f>AE16-AF16</f>
        <v>-75.200000000005275</v>
      </c>
    </row>
    <row r="17" spans="1:32" x14ac:dyDescent="0.2">
      <c r="A17" s="9" t="s">
        <v>330</v>
      </c>
      <c r="B17" s="10" t="s">
        <v>8</v>
      </c>
      <c r="C17" s="10" t="s">
        <v>48</v>
      </c>
      <c r="D17" s="10" t="s">
        <v>246</v>
      </c>
      <c r="E17" s="10" t="s">
        <v>247</v>
      </c>
      <c r="F17" s="10" t="s">
        <v>248</v>
      </c>
      <c r="G17" s="67">
        <v>6</v>
      </c>
      <c r="H17" s="10" t="s">
        <v>249</v>
      </c>
      <c r="I17" s="57">
        <v>0.28920000000000001</v>
      </c>
      <c r="J17" s="57">
        <f t="shared" si="6"/>
        <v>3.9042000000000003</v>
      </c>
      <c r="K17" s="57">
        <v>0</v>
      </c>
      <c r="L17" s="58">
        <f t="shared" si="7"/>
        <v>1.3014000000000001</v>
      </c>
      <c r="M17" s="27">
        <v>0</v>
      </c>
      <c r="N17" s="90">
        <f t="shared" si="0"/>
        <v>2.169</v>
      </c>
      <c r="O17" s="91">
        <f t="shared" si="1"/>
        <v>0.72299999999999998</v>
      </c>
      <c r="P17" s="23">
        <v>80</v>
      </c>
      <c r="Q17" s="11">
        <v>1</v>
      </c>
      <c r="R17" s="11">
        <v>0</v>
      </c>
      <c r="S17" s="12">
        <v>4</v>
      </c>
      <c r="T17" s="27">
        <v>0</v>
      </c>
      <c r="U17" s="23">
        <v>10</v>
      </c>
      <c r="V17" s="11">
        <v>0.33</v>
      </c>
      <c r="W17" s="11">
        <v>0</v>
      </c>
      <c r="X17" s="12">
        <v>0.5</v>
      </c>
      <c r="Y17" s="30">
        <v>0</v>
      </c>
      <c r="Z17" s="63">
        <f t="shared" si="2"/>
        <v>11.048886000000001</v>
      </c>
      <c r="AA17" s="34">
        <f t="shared" si="3"/>
        <v>9.1097999999999999</v>
      </c>
      <c r="AB17" s="12">
        <f t="shared" si="4"/>
        <v>1.9390860000000003</v>
      </c>
      <c r="AC17" s="75">
        <f t="shared" si="5"/>
        <v>11.048886000000001</v>
      </c>
      <c r="AE17" s="197">
        <v>75.58</v>
      </c>
    </row>
    <row r="18" spans="1:32" x14ac:dyDescent="0.2">
      <c r="A18" s="9" t="s">
        <v>409</v>
      </c>
      <c r="B18" s="10" t="s">
        <v>14</v>
      </c>
      <c r="C18" s="10" t="s">
        <v>48</v>
      </c>
      <c r="D18" s="10" t="s">
        <v>246</v>
      </c>
      <c r="E18" s="10" t="s">
        <v>247</v>
      </c>
      <c r="F18" s="10" t="s">
        <v>248</v>
      </c>
      <c r="G18" s="67">
        <v>6</v>
      </c>
      <c r="H18" s="10" t="s">
        <v>249</v>
      </c>
      <c r="I18" s="57">
        <v>0.10539999999999999</v>
      </c>
      <c r="J18" s="57">
        <f t="shared" si="6"/>
        <v>1.4228999999999998</v>
      </c>
      <c r="K18" s="57">
        <v>0</v>
      </c>
      <c r="L18" s="58">
        <f t="shared" si="7"/>
        <v>0.47429999999999994</v>
      </c>
      <c r="M18" s="27">
        <v>0</v>
      </c>
      <c r="N18" s="90">
        <f t="shared" si="0"/>
        <v>0.79049999999999987</v>
      </c>
      <c r="O18" s="91">
        <f t="shared" si="1"/>
        <v>0.26349999999999996</v>
      </c>
      <c r="P18" s="23">
        <v>100</v>
      </c>
      <c r="Q18" s="11">
        <v>2</v>
      </c>
      <c r="R18" s="11">
        <v>0</v>
      </c>
      <c r="S18" s="12">
        <v>5</v>
      </c>
      <c r="T18" s="27">
        <v>0</v>
      </c>
      <c r="U18" s="23">
        <v>10</v>
      </c>
      <c r="V18" s="11">
        <v>0.33</v>
      </c>
      <c r="W18" s="11">
        <v>0</v>
      </c>
      <c r="X18" s="12">
        <v>0.5</v>
      </c>
      <c r="Y18" s="30">
        <v>0</v>
      </c>
      <c r="Z18" s="63">
        <f t="shared" si="2"/>
        <v>5.9240069999999996</v>
      </c>
      <c r="AA18" s="34">
        <f t="shared" si="3"/>
        <v>5.2172999999999998</v>
      </c>
      <c r="AB18" s="12">
        <f t="shared" si="4"/>
        <v>0.70670699999999997</v>
      </c>
      <c r="AC18" s="75">
        <f t="shared" si="5"/>
        <v>5.9240069999999996</v>
      </c>
      <c r="AF18" s="80"/>
    </row>
    <row r="19" spans="1:32" x14ac:dyDescent="0.2">
      <c r="A19" s="9" t="s">
        <v>409</v>
      </c>
      <c r="B19" s="10" t="s">
        <v>80</v>
      </c>
      <c r="C19" s="10" t="s">
        <v>48</v>
      </c>
      <c r="D19" s="10" t="s">
        <v>246</v>
      </c>
      <c r="E19" s="10" t="s">
        <v>247</v>
      </c>
      <c r="F19" s="10" t="s">
        <v>248</v>
      </c>
      <c r="G19" s="67">
        <v>6</v>
      </c>
      <c r="H19" s="10" t="s">
        <v>249</v>
      </c>
      <c r="I19" s="57">
        <v>0.10539999999999999</v>
      </c>
      <c r="J19" s="57">
        <f t="shared" si="6"/>
        <v>1.4228999999999998</v>
      </c>
      <c r="K19" s="57">
        <v>0</v>
      </c>
      <c r="L19" s="58">
        <f t="shared" si="7"/>
        <v>0.47429999999999994</v>
      </c>
      <c r="M19" s="27">
        <v>0</v>
      </c>
      <c r="N19" s="90">
        <f t="shared" si="0"/>
        <v>0.79049999999999987</v>
      </c>
      <c r="O19" s="91">
        <f t="shared" si="1"/>
        <v>0.26349999999999996</v>
      </c>
      <c r="P19" s="23">
        <v>40</v>
      </c>
      <c r="Q19" s="11">
        <v>1</v>
      </c>
      <c r="R19" s="11">
        <v>0</v>
      </c>
      <c r="S19" s="12">
        <v>2</v>
      </c>
      <c r="T19" s="27">
        <v>0</v>
      </c>
      <c r="U19" s="23">
        <v>10</v>
      </c>
      <c r="V19" s="11">
        <v>0.17</v>
      </c>
      <c r="W19" s="11">
        <v>0</v>
      </c>
      <c r="X19" s="12">
        <v>0.5</v>
      </c>
      <c r="Y19" s="30">
        <v>0</v>
      </c>
      <c r="Z19" s="63">
        <f t="shared" si="2"/>
        <v>2.8505429999999996</v>
      </c>
      <c r="AA19" s="34">
        <f t="shared" si="3"/>
        <v>2.3714999999999997</v>
      </c>
      <c r="AB19" s="12">
        <f t="shared" si="4"/>
        <v>0.479043</v>
      </c>
      <c r="AC19" s="75">
        <f t="shared" si="5"/>
        <v>2.8505429999999996</v>
      </c>
      <c r="AF19" s="80"/>
    </row>
    <row r="20" spans="1:32" x14ac:dyDescent="0.2">
      <c r="A20" s="9" t="s">
        <v>409</v>
      </c>
      <c r="B20" s="10" t="s">
        <v>85</v>
      </c>
      <c r="C20" s="10" t="s">
        <v>48</v>
      </c>
      <c r="D20" s="10" t="s">
        <v>246</v>
      </c>
      <c r="E20" s="10" t="s">
        <v>247</v>
      </c>
      <c r="F20" s="10" t="s">
        <v>248</v>
      </c>
      <c r="G20" s="67">
        <v>6</v>
      </c>
      <c r="H20" s="10" t="s">
        <v>249</v>
      </c>
      <c r="I20" s="57">
        <v>0.10539999999999999</v>
      </c>
      <c r="J20" s="57">
        <f t="shared" si="6"/>
        <v>1.4228999999999998</v>
      </c>
      <c r="K20" s="57">
        <v>0</v>
      </c>
      <c r="L20" s="58">
        <f t="shared" si="7"/>
        <v>0.47429999999999994</v>
      </c>
      <c r="M20" s="27">
        <v>0</v>
      </c>
      <c r="N20" s="90">
        <f t="shared" si="0"/>
        <v>0.79049999999999987</v>
      </c>
      <c r="O20" s="91">
        <f t="shared" si="1"/>
        <v>0.26349999999999996</v>
      </c>
      <c r="P20" s="23">
        <v>40</v>
      </c>
      <c r="Q20" s="11">
        <v>1</v>
      </c>
      <c r="R20" s="11">
        <v>0</v>
      </c>
      <c r="S20" s="12">
        <v>2</v>
      </c>
      <c r="T20" s="27">
        <v>0</v>
      </c>
      <c r="U20" s="23">
        <v>10</v>
      </c>
      <c r="V20" s="11">
        <v>0.17</v>
      </c>
      <c r="W20" s="11">
        <v>0</v>
      </c>
      <c r="X20" s="12">
        <v>0.5</v>
      </c>
      <c r="Y20" s="30">
        <v>0</v>
      </c>
      <c r="Z20" s="63">
        <f t="shared" si="2"/>
        <v>2.8505429999999996</v>
      </c>
      <c r="AA20" s="34">
        <f t="shared" si="3"/>
        <v>2.3714999999999997</v>
      </c>
      <c r="AB20" s="12">
        <f t="shared" si="4"/>
        <v>0.479043</v>
      </c>
      <c r="AC20" s="75">
        <f t="shared" si="5"/>
        <v>2.8505429999999996</v>
      </c>
      <c r="AE20" s="81"/>
      <c r="AF20" s="81"/>
    </row>
    <row r="21" spans="1:32" x14ac:dyDescent="0.2">
      <c r="A21" s="9" t="s">
        <v>409</v>
      </c>
      <c r="B21" s="10" t="s">
        <v>8</v>
      </c>
      <c r="C21" s="10" t="s">
        <v>48</v>
      </c>
      <c r="D21" s="10" t="s">
        <v>246</v>
      </c>
      <c r="E21" s="10" t="s">
        <v>247</v>
      </c>
      <c r="F21" s="10" t="s">
        <v>248</v>
      </c>
      <c r="G21" s="67">
        <v>6</v>
      </c>
      <c r="H21" s="10" t="s">
        <v>249</v>
      </c>
      <c r="I21" s="57">
        <v>0.10539999999999999</v>
      </c>
      <c r="J21" s="57">
        <f t="shared" si="6"/>
        <v>1.4228999999999998</v>
      </c>
      <c r="K21" s="57">
        <v>0</v>
      </c>
      <c r="L21" s="58">
        <f t="shared" si="7"/>
        <v>0.47429999999999994</v>
      </c>
      <c r="M21" s="27">
        <v>0</v>
      </c>
      <c r="N21" s="90">
        <f t="shared" si="0"/>
        <v>0.79049999999999987</v>
      </c>
      <c r="O21" s="91">
        <f t="shared" si="1"/>
        <v>0.26349999999999996</v>
      </c>
      <c r="P21" s="23">
        <v>80</v>
      </c>
      <c r="Q21" s="11">
        <v>1</v>
      </c>
      <c r="R21" s="11">
        <v>0</v>
      </c>
      <c r="S21" s="12">
        <v>4</v>
      </c>
      <c r="T21" s="27">
        <v>0</v>
      </c>
      <c r="U21" s="23">
        <v>10</v>
      </c>
      <c r="V21" s="11">
        <v>0.33</v>
      </c>
      <c r="W21" s="11">
        <v>0</v>
      </c>
      <c r="X21" s="12">
        <v>0.5</v>
      </c>
      <c r="Y21" s="30">
        <v>0</v>
      </c>
      <c r="Z21" s="63">
        <f t="shared" si="2"/>
        <v>4.0268069999999998</v>
      </c>
      <c r="AA21" s="34">
        <f t="shared" si="3"/>
        <v>3.3200999999999996</v>
      </c>
      <c r="AB21" s="12">
        <f t="shared" si="4"/>
        <v>0.70670699999999997</v>
      </c>
      <c r="AC21" s="75">
        <f t="shared" si="5"/>
        <v>4.0268069999999998</v>
      </c>
    </row>
    <row r="22" spans="1:32" x14ac:dyDescent="0.2">
      <c r="A22" s="9" t="s">
        <v>492</v>
      </c>
      <c r="B22" s="10" t="s">
        <v>14</v>
      </c>
      <c r="C22" s="10" t="s">
        <v>48</v>
      </c>
      <c r="D22" s="10" t="s">
        <v>246</v>
      </c>
      <c r="E22" s="10" t="s">
        <v>247</v>
      </c>
      <c r="F22" s="10" t="s">
        <v>248</v>
      </c>
      <c r="G22" s="67">
        <v>6</v>
      </c>
      <c r="H22" s="10" t="s">
        <v>249</v>
      </c>
      <c r="I22" s="57">
        <v>0.39460000000000001</v>
      </c>
      <c r="J22" s="57">
        <f t="shared" si="6"/>
        <v>5.3270999999999997</v>
      </c>
      <c r="K22" s="57">
        <v>0</v>
      </c>
      <c r="L22" s="58">
        <f t="shared" si="7"/>
        <v>1.7757000000000001</v>
      </c>
      <c r="M22" s="27">
        <v>0</v>
      </c>
      <c r="N22" s="90">
        <f t="shared" si="0"/>
        <v>2.9595000000000002</v>
      </c>
      <c r="O22" s="91">
        <f t="shared" si="1"/>
        <v>0.98650000000000004</v>
      </c>
      <c r="P22" s="23">
        <v>100</v>
      </c>
      <c r="Q22" s="11">
        <v>2</v>
      </c>
      <c r="R22" s="11">
        <v>0</v>
      </c>
      <c r="S22" s="12">
        <v>5</v>
      </c>
      <c r="T22" s="27">
        <v>0</v>
      </c>
      <c r="U22" s="23">
        <v>10</v>
      </c>
      <c r="V22" s="11">
        <v>0.33</v>
      </c>
      <c r="W22" s="11">
        <v>0</v>
      </c>
      <c r="X22" s="12">
        <v>0.5</v>
      </c>
      <c r="Y22" s="30">
        <v>0</v>
      </c>
      <c r="Z22" s="63">
        <f t="shared" si="2"/>
        <v>22.178493000000003</v>
      </c>
      <c r="AA22" s="34">
        <f t="shared" si="3"/>
        <v>19.532699999999998</v>
      </c>
      <c r="AB22" s="12">
        <f t="shared" si="4"/>
        <v>2.6457930000000003</v>
      </c>
      <c r="AC22" s="75">
        <f t="shared" si="5"/>
        <v>22.178493000000003</v>
      </c>
    </row>
    <row r="23" spans="1:32" x14ac:dyDescent="0.2">
      <c r="A23" s="9" t="s">
        <v>492</v>
      </c>
      <c r="B23" s="10" t="s">
        <v>80</v>
      </c>
      <c r="C23" s="10" t="s">
        <v>48</v>
      </c>
      <c r="D23" s="10" t="s">
        <v>246</v>
      </c>
      <c r="E23" s="10" t="s">
        <v>247</v>
      </c>
      <c r="F23" s="10" t="s">
        <v>248</v>
      </c>
      <c r="G23" s="67">
        <v>6</v>
      </c>
      <c r="H23" s="10" t="s">
        <v>249</v>
      </c>
      <c r="I23" s="57">
        <v>0.39460000000000001</v>
      </c>
      <c r="J23" s="57">
        <f t="shared" si="6"/>
        <v>5.3270999999999997</v>
      </c>
      <c r="K23" s="57">
        <v>0</v>
      </c>
      <c r="L23" s="58">
        <f t="shared" si="7"/>
        <v>1.7757000000000001</v>
      </c>
      <c r="M23" s="27">
        <v>0</v>
      </c>
      <c r="N23" s="90">
        <f t="shared" si="0"/>
        <v>2.9595000000000002</v>
      </c>
      <c r="O23" s="91">
        <f t="shared" si="1"/>
        <v>0.98650000000000004</v>
      </c>
      <c r="P23" s="23">
        <v>40</v>
      </c>
      <c r="Q23" s="11">
        <v>1</v>
      </c>
      <c r="R23" s="11">
        <v>0</v>
      </c>
      <c r="S23" s="12">
        <v>2</v>
      </c>
      <c r="T23" s="27">
        <v>0</v>
      </c>
      <c r="U23" s="23">
        <v>10</v>
      </c>
      <c r="V23" s="11">
        <v>0.17</v>
      </c>
      <c r="W23" s="11">
        <v>0</v>
      </c>
      <c r="X23" s="12">
        <v>0.5</v>
      </c>
      <c r="Y23" s="30">
        <v>0</v>
      </c>
      <c r="Z23" s="63">
        <f t="shared" si="2"/>
        <v>10.671956999999999</v>
      </c>
      <c r="AA23" s="34">
        <f t="shared" si="3"/>
        <v>8.8784999999999989</v>
      </c>
      <c r="AB23" s="12">
        <f t="shared" si="4"/>
        <v>1.7934570000000001</v>
      </c>
      <c r="AC23" s="75">
        <f t="shared" si="5"/>
        <v>10.671956999999999</v>
      </c>
    </row>
    <row r="24" spans="1:32" x14ac:dyDescent="0.2">
      <c r="A24" s="9" t="s">
        <v>492</v>
      </c>
      <c r="B24" s="10" t="s">
        <v>85</v>
      </c>
      <c r="C24" s="10" t="s">
        <v>48</v>
      </c>
      <c r="D24" s="10" t="s">
        <v>246</v>
      </c>
      <c r="E24" s="10" t="s">
        <v>247</v>
      </c>
      <c r="F24" s="10" t="s">
        <v>248</v>
      </c>
      <c r="G24" s="67">
        <v>6</v>
      </c>
      <c r="H24" s="10" t="s">
        <v>249</v>
      </c>
      <c r="I24" s="57">
        <v>0.39460000000000001</v>
      </c>
      <c r="J24" s="57">
        <f t="shared" si="6"/>
        <v>5.3270999999999997</v>
      </c>
      <c r="K24" s="57">
        <v>0</v>
      </c>
      <c r="L24" s="58">
        <f t="shared" si="7"/>
        <v>1.7757000000000001</v>
      </c>
      <c r="M24" s="27">
        <v>0</v>
      </c>
      <c r="N24" s="90">
        <f t="shared" si="0"/>
        <v>2.9595000000000002</v>
      </c>
      <c r="O24" s="91">
        <f t="shared" si="1"/>
        <v>0.98650000000000004</v>
      </c>
      <c r="P24" s="23">
        <v>40</v>
      </c>
      <c r="Q24" s="11">
        <v>1</v>
      </c>
      <c r="R24" s="11">
        <v>0</v>
      </c>
      <c r="S24" s="12">
        <v>2</v>
      </c>
      <c r="T24" s="27">
        <v>0</v>
      </c>
      <c r="U24" s="23">
        <v>10</v>
      </c>
      <c r="V24" s="11">
        <v>0.17</v>
      </c>
      <c r="W24" s="11">
        <v>0</v>
      </c>
      <c r="X24" s="12">
        <v>0.5</v>
      </c>
      <c r="Y24" s="30">
        <v>0</v>
      </c>
      <c r="Z24" s="63">
        <f t="shared" si="2"/>
        <v>10.671956999999999</v>
      </c>
      <c r="AA24" s="34">
        <f t="shared" si="3"/>
        <v>8.8784999999999989</v>
      </c>
      <c r="AB24" s="12">
        <f t="shared" si="4"/>
        <v>1.7934570000000001</v>
      </c>
      <c r="AC24" s="75">
        <f t="shared" si="5"/>
        <v>10.671956999999999</v>
      </c>
    </row>
    <row r="25" spans="1:32" x14ac:dyDescent="0.2">
      <c r="A25" s="9" t="s">
        <v>492</v>
      </c>
      <c r="B25" s="10" t="s">
        <v>8</v>
      </c>
      <c r="C25" s="10" t="s">
        <v>48</v>
      </c>
      <c r="D25" s="10" t="s">
        <v>246</v>
      </c>
      <c r="E25" s="10" t="s">
        <v>247</v>
      </c>
      <c r="F25" s="10" t="s">
        <v>248</v>
      </c>
      <c r="G25" s="67">
        <v>6</v>
      </c>
      <c r="H25" s="10" t="s">
        <v>249</v>
      </c>
      <c r="I25" s="57">
        <v>0.39460000000000001</v>
      </c>
      <c r="J25" s="57">
        <f t="shared" si="6"/>
        <v>5.3270999999999997</v>
      </c>
      <c r="K25" s="57">
        <v>0</v>
      </c>
      <c r="L25" s="58">
        <f t="shared" si="7"/>
        <v>1.7757000000000001</v>
      </c>
      <c r="M25" s="27">
        <v>0</v>
      </c>
      <c r="N25" s="90">
        <f t="shared" si="0"/>
        <v>2.9595000000000002</v>
      </c>
      <c r="O25" s="91">
        <f t="shared" si="1"/>
        <v>0.98650000000000004</v>
      </c>
      <c r="P25" s="23">
        <v>80</v>
      </c>
      <c r="Q25" s="11">
        <v>1</v>
      </c>
      <c r="R25" s="11">
        <v>0</v>
      </c>
      <c r="S25" s="12">
        <v>4</v>
      </c>
      <c r="T25" s="27">
        <v>0</v>
      </c>
      <c r="U25" s="23">
        <v>10</v>
      </c>
      <c r="V25" s="11">
        <v>0.33</v>
      </c>
      <c r="W25" s="11">
        <v>0</v>
      </c>
      <c r="X25" s="12">
        <v>0.5</v>
      </c>
      <c r="Y25" s="30">
        <v>0</v>
      </c>
      <c r="Z25" s="63">
        <f t="shared" si="2"/>
        <v>15.075693000000001</v>
      </c>
      <c r="AA25" s="34">
        <f t="shared" si="3"/>
        <v>12.4299</v>
      </c>
      <c r="AB25" s="12">
        <f t="shared" si="4"/>
        <v>2.6457930000000003</v>
      </c>
      <c r="AC25" s="75">
        <f t="shared" si="5"/>
        <v>15.075693000000001</v>
      </c>
    </row>
    <row r="26" spans="1:32" x14ac:dyDescent="0.2">
      <c r="A26" s="9" t="s">
        <v>245</v>
      </c>
      <c r="B26" s="10" t="s">
        <v>14</v>
      </c>
      <c r="C26" s="10" t="s">
        <v>13</v>
      </c>
      <c r="D26" s="10" t="s">
        <v>250</v>
      </c>
      <c r="E26" s="10" t="s">
        <v>251</v>
      </c>
      <c r="F26" s="10" t="s">
        <v>252</v>
      </c>
      <c r="G26" s="67">
        <v>6</v>
      </c>
      <c r="H26" s="10" t="s">
        <v>37</v>
      </c>
      <c r="I26" s="57">
        <v>0.5</v>
      </c>
      <c r="J26" s="57">
        <f t="shared" ref="J26:J45" si="8">(4.5+$AE$5)*I26</f>
        <v>4.5</v>
      </c>
      <c r="K26" s="57">
        <v>0</v>
      </c>
      <c r="L26" s="58">
        <f t="shared" ref="L26:L45" si="9">9*I26</f>
        <v>4.5</v>
      </c>
      <c r="M26" s="27">
        <v>0</v>
      </c>
      <c r="N26" s="90">
        <f t="shared" si="0"/>
        <v>2.5</v>
      </c>
      <c r="O26" s="91">
        <f t="shared" si="1"/>
        <v>2.5</v>
      </c>
      <c r="P26" s="23">
        <v>0</v>
      </c>
      <c r="Q26" s="11">
        <v>0</v>
      </c>
      <c r="R26" s="11">
        <v>0</v>
      </c>
      <c r="S26" s="12">
        <v>0</v>
      </c>
      <c r="T26" s="27">
        <v>0</v>
      </c>
      <c r="U26" s="23">
        <v>8</v>
      </c>
      <c r="V26" s="11">
        <v>0.2</v>
      </c>
      <c r="W26" s="11">
        <v>0</v>
      </c>
      <c r="X26" s="12">
        <v>0.4</v>
      </c>
      <c r="Y26" s="30">
        <v>0</v>
      </c>
      <c r="Z26" s="63">
        <f t="shared" si="2"/>
        <v>2.7</v>
      </c>
      <c r="AA26" s="34">
        <f t="shared" si="3"/>
        <v>0</v>
      </c>
      <c r="AB26" s="12">
        <f t="shared" si="4"/>
        <v>2.7</v>
      </c>
      <c r="AC26" s="75">
        <f t="shared" si="5"/>
        <v>2.7</v>
      </c>
    </row>
    <row r="27" spans="1:32" x14ac:dyDescent="0.2">
      <c r="A27" s="9" t="s">
        <v>245</v>
      </c>
      <c r="B27" s="10" t="s">
        <v>80</v>
      </c>
      <c r="C27" s="10" t="s">
        <v>13</v>
      </c>
      <c r="D27" s="10" t="s">
        <v>250</v>
      </c>
      <c r="E27" s="10" t="s">
        <v>251</v>
      </c>
      <c r="F27" s="10" t="s">
        <v>252</v>
      </c>
      <c r="G27" s="67">
        <v>6</v>
      </c>
      <c r="H27" s="10" t="s">
        <v>37</v>
      </c>
      <c r="I27" s="57">
        <v>0.5</v>
      </c>
      <c r="J27" s="57">
        <f t="shared" si="8"/>
        <v>4.5</v>
      </c>
      <c r="K27" s="57">
        <v>0</v>
      </c>
      <c r="L27" s="58">
        <f t="shared" si="9"/>
        <v>4.5</v>
      </c>
      <c r="M27" s="27">
        <v>0</v>
      </c>
      <c r="N27" s="90">
        <f t="shared" si="0"/>
        <v>2.5</v>
      </c>
      <c r="O27" s="91">
        <f t="shared" si="1"/>
        <v>2.5</v>
      </c>
      <c r="P27" s="23">
        <v>0</v>
      </c>
      <c r="Q27" s="11">
        <v>0</v>
      </c>
      <c r="R27" s="11">
        <v>0</v>
      </c>
      <c r="S27" s="12">
        <v>0</v>
      </c>
      <c r="T27" s="27">
        <v>0</v>
      </c>
      <c r="U27" s="23">
        <v>8</v>
      </c>
      <c r="V27" s="11">
        <v>0.2</v>
      </c>
      <c r="W27" s="11">
        <v>0</v>
      </c>
      <c r="X27" s="12">
        <v>0.4</v>
      </c>
      <c r="Y27" s="30">
        <v>0</v>
      </c>
      <c r="Z27" s="63">
        <f t="shared" si="2"/>
        <v>2.7</v>
      </c>
      <c r="AA27" s="34">
        <f t="shared" si="3"/>
        <v>0</v>
      </c>
      <c r="AB27" s="12">
        <f t="shared" si="4"/>
        <v>2.7</v>
      </c>
      <c r="AC27" s="75">
        <f t="shared" si="5"/>
        <v>2.7</v>
      </c>
    </row>
    <row r="28" spans="1:32" x14ac:dyDescent="0.2">
      <c r="A28" s="9" t="s">
        <v>245</v>
      </c>
      <c r="B28" s="10" t="s">
        <v>39</v>
      </c>
      <c r="C28" s="10" t="s">
        <v>13</v>
      </c>
      <c r="D28" s="10" t="s">
        <v>250</v>
      </c>
      <c r="E28" s="10" t="s">
        <v>251</v>
      </c>
      <c r="F28" s="10" t="s">
        <v>252</v>
      </c>
      <c r="G28" s="67">
        <v>6</v>
      </c>
      <c r="H28" s="10" t="s">
        <v>37</v>
      </c>
      <c r="I28" s="57">
        <v>0.5</v>
      </c>
      <c r="J28" s="57">
        <f t="shared" si="8"/>
        <v>4.5</v>
      </c>
      <c r="K28" s="57">
        <v>0</v>
      </c>
      <c r="L28" s="58">
        <f t="shared" si="9"/>
        <v>4.5</v>
      </c>
      <c r="M28" s="27">
        <v>0</v>
      </c>
      <c r="N28" s="90">
        <f t="shared" si="0"/>
        <v>2.5</v>
      </c>
      <c r="O28" s="91">
        <f t="shared" si="1"/>
        <v>2.5</v>
      </c>
      <c r="P28" s="23">
        <v>0</v>
      </c>
      <c r="Q28" s="11">
        <v>0</v>
      </c>
      <c r="R28" s="11">
        <v>0</v>
      </c>
      <c r="S28" s="12">
        <v>0</v>
      </c>
      <c r="T28" s="27">
        <v>0</v>
      </c>
      <c r="U28" s="23">
        <v>8</v>
      </c>
      <c r="V28" s="11">
        <v>0.2</v>
      </c>
      <c r="W28" s="11">
        <v>0</v>
      </c>
      <c r="X28" s="12">
        <v>0.4</v>
      </c>
      <c r="Y28" s="30">
        <v>0</v>
      </c>
      <c r="Z28" s="63">
        <f t="shared" si="2"/>
        <v>2.7</v>
      </c>
      <c r="AA28" s="34">
        <f t="shared" si="3"/>
        <v>0</v>
      </c>
      <c r="AB28" s="12">
        <f t="shared" si="4"/>
        <v>2.7</v>
      </c>
      <c r="AC28" s="75">
        <f t="shared" si="5"/>
        <v>2.7</v>
      </c>
    </row>
    <row r="29" spans="1:32" x14ac:dyDescent="0.2">
      <c r="A29" s="9" t="s">
        <v>245</v>
      </c>
      <c r="B29" s="10" t="s">
        <v>85</v>
      </c>
      <c r="C29" s="10" t="s">
        <v>13</v>
      </c>
      <c r="D29" s="10" t="s">
        <v>250</v>
      </c>
      <c r="E29" s="10" t="s">
        <v>251</v>
      </c>
      <c r="F29" s="10" t="s">
        <v>252</v>
      </c>
      <c r="G29" s="67">
        <v>6</v>
      </c>
      <c r="H29" s="10" t="s">
        <v>37</v>
      </c>
      <c r="I29" s="57">
        <v>0.5</v>
      </c>
      <c r="J29" s="57">
        <f t="shared" si="8"/>
        <v>4.5</v>
      </c>
      <c r="K29" s="57">
        <v>0</v>
      </c>
      <c r="L29" s="58">
        <f t="shared" si="9"/>
        <v>4.5</v>
      </c>
      <c r="M29" s="27">
        <v>0</v>
      </c>
      <c r="N29" s="90">
        <f t="shared" si="0"/>
        <v>2.5</v>
      </c>
      <c r="O29" s="91">
        <f t="shared" si="1"/>
        <v>2.5</v>
      </c>
      <c r="P29" s="23">
        <v>0</v>
      </c>
      <c r="Q29" s="11">
        <v>0</v>
      </c>
      <c r="R29" s="11">
        <v>0</v>
      </c>
      <c r="S29" s="12">
        <v>0</v>
      </c>
      <c r="T29" s="27">
        <v>0</v>
      </c>
      <c r="U29" s="23">
        <v>8</v>
      </c>
      <c r="V29" s="11">
        <v>0.2</v>
      </c>
      <c r="W29" s="11">
        <v>0</v>
      </c>
      <c r="X29" s="12">
        <v>0.4</v>
      </c>
      <c r="Y29" s="30">
        <v>0</v>
      </c>
      <c r="Z29" s="63">
        <f t="shared" si="2"/>
        <v>2.7</v>
      </c>
      <c r="AA29" s="34">
        <f t="shared" si="3"/>
        <v>0</v>
      </c>
      <c r="AB29" s="12">
        <f t="shared" si="4"/>
        <v>2.7</v>
      </c>
      <c r="AC29" s="75">
        <f t="shared" si="5"/>
        <v>2.7</v>
      </c>
      <c r="AF29" s="80"/>
    </row>
    <row r="30" spans="1:32" x14ac:dyDescent="0.2">
      <c r="A30" s="9" t="s">
        <v>245</v>
      </c>
      <c r="B30" s="10" t="s">
        <v>8</v>
      </c>
      <c r="C30" s="10" t="s">
        <v>13</v>
      </c>
      <c r="D30" s="10" t="s">
        <v>250</v>
      </c>
      <c r="E30" s="10" t="s">
        <v>251</v>
      </c>
      <c r="F30" s="10" t="s">
        <v>252</v>
      </c>
      <c r="G30" s="67">
        <v>6</v>
      </c>
      <c r="H30" s="10" t="s">
        <v>37</v>
      </c>
      <c r="I30" s="57">
        <v>0.5</v>
      </c>
      <c r="J30" s="57">
        <f t="shared" si="8"/>
        <v>4.5</v>
      </c>
      <c r="K30" s="57">
        <v>0</v>
      </c>
      <c r="L30" s="58">
        <f t="shared" si="9"/>
        <v>4.5</v>
      </c>
      <c r="M30" s="27">
        <v>0</v>
      </c>
      <c r="N30" s="90">
        <f t="shared" si="0"/>
        <v>2.5</v>
      </c>
      <c r="O30" s="91">
        <f t="shared" si="1"/>
        <v>2.5</v>
      </c>
      <c r="P30" s="23">
        <v>0</v>
      </c>
      <c r="Q30" s="11">
        <v>0</v>
      </c>
      <c r="R30" s="11">
        <v>0</v>
      </c>
      <c r="S30" s="12">
        <v>0</v>
      </c>
      <c r="T30" s="27">
        <v>0</v>
      </c>
      <c r="U30" s="23">
        <v>8</v>
      </c>
      <c r="V30" s="11">
        <v>0.2</v>
      </c>
      <c r="W30" s="11">
        <v>0</v>
      </c>
      <c r="X30" s="12">
        <v>0.4</v>
      </c>
      <c r="Y30" s="30">
        <v>0</v>
      </c>
      <c r="Z30" s="63">
        <f t="shared" si="2"/>
        <v>2.7</v>
      </c>
      <c r="AA30" s="34">
        <f t="shared" si="3"/>
        <v>0</v>
      </c>
      <c r="AB30" s="12">
        <f t="shared" si="4"/>
        <v>2.7</v>
      </c>
      <c r="AC30" s="75">
        <f t="shared" si="5"/>
        <v>2.7</v>
      </c>
    </row>
    <row r="31" spans="1:32" x14ac:dyDescent="0.2">
      <c r="A31" s="9" t="s">
        <v>409</v>
      </c>
      <c r="B31" s="10" t="s">
        <v>14</v>
      </c>
      <c r="C31" s="10" t="s">
        <v>13</v>
      </c>
      <c r="D31" s="10" t="s">
        <v>250</v>
      </c>
      <c r="E31" s="10" t="s">
        <v>251</v>
      </c>
      <c r="F31" s="10" t="s">
        <v>252</v>
      </c>
      <c r="G31" s="67">
        <v>6</v>
      </c>
      <c r="H31" s="10" t="s">
        <v>37</v>
      </c>
      <c r="I31" s="57">
        <v>0.5</v>
      </c>
      <c r="J31" s="57">
        <f t="shared" si="8"/>
        <v>4.5</v>
      </c>
      <c r="K31" s="57">
        <v>1</v>
      </c>
      <c r="L31" s="58">
        <f t="shared" si="9"/>
        <v>4.5</v>
      </c>
      <c r="M31" s="27">
        <v>0</v>
      </c>
      <c r="N31" s="90">
        <f t="shared" si="0"/>
        <v>2.5</v>
      </c>
      <c r="O31" s="91">
        <f t="shared" si="1"/>
        <v>2.5</v>
      </c>
      <c r="P31" s="23">
        <v>0</v>
      </c>
      <c r="Q31" s="11">
        <v>0</v>
      </c>
      <c r="R31" s="11">
        <v>0</v>
      </c>
      <c r="S31" s="12">
        <v>0</v>
      </c>
      <c r="T31" s="27">
        <v>0</v>
      </c>
      <c r="U31" s="23">
        <v>8</v>
      </c>
      <c r="V31" s="11">
        <v>0.2</v>
      </c>
      <c r="W31" s="11">
        <v>0</v>
      </c>
      <c r="X31" s="12">
        <v>0.4</v>
      </c>
      <c r="Y31" s="30">
        <v>0</v>
      </c>
      <c r="Z31" s="63">
        <f t="shared" si="2"/>
        <v>2.7</v>
      </c>
      <c r="AA31" s="34">
        <f t="shared" si="3"/>
        <v>0</v>
      </c>
      <c r="AB31" s="12">
        <f t="shared" si="4"/>
        <v>2.7</v>
      </c>
      <c r="AC31" s="75">
        <f t="shared" si="5"/>
        <v>2.7</v>
      </c>
    </row>
    <row r="32" spans="1:32" x14ac:dyDescent="0.2">
      <c r="A32" s="9" t="s">
        <v>409</v>
      </c>
      <c r="B32" s="10" t="s">
        <v>80</v>
      </c>
      <c r="C32" s="10" t="s">
        <v>13</v>
      </c>
      <c r="D32" s="10" t="s">
        <v>250</v>
      </c>
      <c r="E32" s="10" t="s">
        <v>251</v>
      </c>
      <c r="F32" s="10" t="s">
        <v>252</v>
      </c>
      <c r="G32" s="67">
        <v>6</v>
      </c>
      <c r="H32" s="10" t="s">
        <v>37</v>
      </c>
      <c r="I32" s="57">
        <v>0.5</v>
      </c>
      <c r="J32" s="57">
        <f t="shared" si="8"/>
        <v>4.5</v>
      </c>
      <c r="K32" s="57">
        <v>1</v>
      </c>
      <c r="L32" s="58">
        <f t="shared" si="9"/>
        <v>4.5</v>
      </c>
      <c r="M32" s="27">
        <v>0</v>
      </c>
      <c r="N32" s="90">
        <f t="shared" si="0"/>
        <v>2.5</v>
      </c>
      <c r="O32" s="91">
        <f t="shared" si="1"/>
        <v>2.5</v>
      </c>
      <c r="P32" s="23">
        <v>0</v>
      </c>
      <c r="Q32" s="11">
        <v>0</v>
      </c>
      <c r="R32" s="11">
        <v>0</v>
      </c>
      <c r="S32" s="12">
        <v>0</v>
      </c>
      <c r="T32" s="27">
        <v>0</v>
      </c>
      <c r="U32" s="23">
        <v>8</v>
      </c>
      <c r="V32" s="11">
        <v>0.2</v>
      </c>
      <c r="W32" s="11">
        <v>0</v>
      </c>
      <c r="X32" s="12">
        <v>0.4</v>
      </c>
      <c r="Y32" s="30">
        <v>0</v>
      </c>
      <c r="Z32" s="63">
        <f t="shared" si="2"/>
        <v>2.7</v>
      </c>
      <c r="AA32" s="34">
        <f t="shared" si="3"/>
        <v>0</v>
      </c>
      <c r="AB32" s="12">
        <f t="shared" si="4"/>
        <v>2.7</v>
      </c>
      <c r="AC32" s="75">
        <f t="shared" si="5"/>
        <v>2.7</v>
      </c>
    </row>
    <row r="33" spans="1:32" x14ac:dyDescent="0.2">
      <c r="A33" s="9" t="s">
        <v>409</v>
      </c>
      <c r="B33" s="10" t="s">
        <v>39</v>
      </c>
      <c r="C33" s="10" t="s">
        <v>13</v>
      </c>
      <c r="D33" s="10" t="s">
        <v>250</v>
      </c>
      <c r="E33" s="10" t="s">
        <v>251</v>
      </c>
      <c r="F33" s="10" t="s">
        <v>252</v>
      </c>
      <c r="G33" s="67">
        <v>6</v>
      </c>
      <c r="H33" s="10" t="s">
        <v>37</v>
      </c>
      <c r="I33" s="57">
        <v>0.5</v>
      </c>
      <c r="J33" s="57">
        <f t="shared" si="8"/>
        <v>4.5</v>
      </c>
      <c r="K33" s="57">
        <v>1</v>
      </c>
      <c r="L33" s="58">
        <f t="shared" si="9"/>
        <v>4.5</v>
      </c>
      <c r="M33" s="27">
        <v>0</v>
      </c>
      <c r="N33" s="90">
        <f t="shared" si="0"/>
        <v>2.5</v>
      </c>
      <c r="O33" s="91">
        <f t="shared" si="1"/>
        <v>2.5</v>
      </c>
      <c r="P33" s="23">
        <v>0</v>
      </c>
      <c r="Q33" s="11">
        <v>0</v>
      </c>
      <c r="R33" s="11">
        <v>0</v>
      </c>
      <c r="S33" s="12">
        <v>0</v>
      </c>
      <c r="T33" s="27">
        <v>0</v>
      </c>
      <c r="U33" s="23">
        <v>8</v>
      </c>
      <c r="V33" s="11">
        <v>0.2</v>
      </c>
      <c r="W33" s="11">
        <v>0</v>
      </c>
      <c r="X33" s="12">
        <v>0.4</v>
      </c>
      <c r="Y33" s="30">
        <v>0</v>
      </c>
      <c r="Z33" s="63">
        <f t="shared" si="2"/>
        <v>2.7</v>
      </c>
      <c r="AA33" s="34">
        <f t="shared" si="3"/>
        <v>0</v>
      </c>
      <c r="AB33" s="12">
        <f t="shared" si="4"/>
        <v>2.7</v>
      </c>
      <c r="AC33" s="75">
        <f t="shared" si="5"/>
        <v>2.7</v>
      </c>
    </row>
    <row r="34" spans="1:32" x14ac:dyDescent="0.2">
      <c r="A34" s="9" t="s">
        <v>409</v>
      </c>
      <c r="B34" s="10" t="s">
        <v>85</v>
      </c>
      <c r="C34" s="10" t="s">
        <v>13</v>
      </c>
      <c r="D34" s="10" t="s">
        <v>250</v>
      </c>
      <c r="E34" s="10" t="s">
        <v>251</v>
      </c>
      <c r="F34" s="10" t="s">
        <v>252</v>
      </c>
      <c r="G34" s="67">
        <v>6</v>
      </c>
      <c r="H34" s="10" t="s">
        <v>37</v>
      </c>
      <c r="I34" s="57">
        <v>0.5</v>
      </c>
      <c r="J34" s="57">
        <f t="shared" si="8"/>
        <v>4.5</v>
      </c>
      <c r="K34" s="57">
        <v>1</v>
      </c>
      <c r="L34" s="58">
        <f t="shared" si="9"/>
        <v>4.5</v>
      </c>
      <c r="M34" s="27">
        <v>0</v>
      </c>
      <c r="N34" s="90">
        <f t="shared" si="0"/>
        <v>2.5</v>
      </c>
      <c r="O34" s="91">
        <f t="shared" si="1"/>
        <v>2.5</v>
      </c>
      <c r="P34" s="23">
        <v>0</v>
      </c>
      <c r="Q34" s="11">
        <v>0</v>
      </c>
      <c r="R34" s="11">
        <v>0</v>
      </c>
      <c r="S34" s="12">
        <v>0</v>
      </c>
      <c r="T34" s="27">
        <v>0</v>
      </c>
      <c r="U34" s="23">
        <v>8</v>
      </c>
      <c r="V34" s="11">
        <v>0.2</v>
      </c>
      <c r="W34" s="11">
        <v>0</v>
      </c>
      <c r="X34" s="12">
        <v>0.4</v>
      </c>
      <c r="Y34" s="30">
        <v>0</v>
      </c>
      <c r="Z34" s="63">
        <f t="shared" si="2"/>
        <v>2.7</v>
      </c>
      <c r="AA34" s="34">
        <f t="shared" si="3"/>
        <v>0</v>
      </c>
      <c r="AB34" s="12">
        <f t="shared" si="4"/>
        <v>2.7</v>
      </c>
      <c r="AC34" s="75">
        <f t="shared" si="5"/>
        <v>2.7</v>
      </c>
    </row>
    <row r="35" spans="1:32" x14ac:dyDescent="0.2">
      <c r="A35" s="9" t="s">
        <v>409</v>
      </c>
      <c r="B35" s="10" t="s">
        <v>8</v>
      </c>
      <c r="C35" s="10" t="s">
        <v>13</v>
      </c>
      <c r="D35" s="10" t="s">
        <v>250</v>
      </c>
      <c r="E35" s="10" t="s">
        <v>251</v>
      </c>
      <c r="F35" s="10" t="s">
        <v>252</v>
      </c>
      <c r="G35" s="67">
        <v>6</v>
      </c>
      <c r="H35" s="10" t="s">
        <v>37</v>
      </c>
      <c r="I35" s="57">
        <v>0.5</v>
      </c>
      <c r="J35" s="57">
        <f t="shared" si="8"/>
        <v>4.5</v>
      </c>
      <c r="K35" s="57">
        <v>1</v>
      </c>
      <c r="L35" s="58">
        <f t="shared" si="9"/>
        <v>4.5</v>
      </c>
      <c r="M35" s="27">
        <v>0</v>
      </c>
      <c r="N35" s="90">
        <f t="shared" si="0"/>
        <v>2.5</v>
      </c>
      <c r="O35" s="91">
        <f t="shared" si="1"/>
        <v>2.5</v>
      </c>
      <c r="P35" s="23">
        <v>0</v>
      </c>
      <c r="Q35" s="11">
        <v>0</v>
      </c>
      <c r="R35" s="11">
        <v>0</v>
      </c>
      <c r="S35" s="12">
        <v>0</v>
      </c>
      <c r="T35" s="27">
        <v>0</v>
      </c>
      <c r="U35" s="23">
        <v>8</v>
      </c>
      <c r="V35" s="11">
        <v>0.2</v>
      </c>
      <c r="W35" s="11">
        <v>0</v>
      </c>
      <c r="X35" s="12">
        <v>0.4</v>
      </c>
      <c r="Y35" s="30">
        <v>0</v>
      </c>
      <c r="Z35" s="63">
        <f t="shared" si="2"/>
        <v>2.7</v>
      </c>
      <c r="AA35" s="34">
        <f t="shared" si="3"/>
        <v>0</v>
      </c>
      <c r="AB35" s="12">
        <f t="shared" si="4"/>
        <v>2.7</v>
      </c>
      <c r="AC35" s="75">
        <f t="shared" si="5"/>
        <v>2.7</v>
      </c>
    </row>
    <row r="36" spans="1:32" x14ac:dyDescent="0.2">
      <c r="A36" s="9" t="s">
        <v>122</v>
      </c>
      <c r="B36" s="10" t="s">
        <v>14</v>
      </c>
      <c r="C36" s="10" t="s">
        <v>13</v>
      </c>
      <c r="D36" s="10" t="s">
        <v>493</v>
      </c>
      <c r="E36" s="10" t="s">
        <v>512</v>
      </c>
      <c r="F36" s="10" t="s">
        <v>513</v>
      </c>
      <c r="G36" s="67">
        <v>6</v>
      </c>
      <c r="H36" s="10" t="s">
        <v>37</v>
      </c>
      <c r="I36" s="57">
        <v>0.5</v>
      </c>
      <c r="J36" s="57">
        <f t="shared" si="8"/>
        <v>4.5</v>
      </c>
      <c r="K36" s="57">
        <v>3</v>
      </c>
      <c r="L36" s="58">
        <f t="shared" si="9"/>
        <v>4.5</v>
      </c>
      <c r="M36" s="27">
        <v>0</v>
      </c>
      <c r="N36" s="90">
        <f t="shared" si="0"/>
        <v>2.5</v>
      </c>
      <c r="O36" s="91">
        <f t="shared" si="1"/>
        <v>2.5</v>
      </c>
      <c r="P36" s="23">
        <v>0</v>
      </c>
      <c r="Q36" s="11">
        <v>0</v>
      </c>
      <c r="R36" s="11">
        <v>0</v>
      </c>
      <c r="S36" s="12">
        <v>0</v>
      </c>
      <c r="T36" s="27">
        <v>0</v>
      </c>
      <c r="U36" s="23">
        <v>8</v>
      </c>
      <c r="V36" s="11">
        <v>0.2</v>
      </c>
      <c r="W36" s="11">
        <v>0</v>
      </c>
      <c r="X36" s="12">
        <v>0.4</v>
      </c>
      <c r="Y36" s="30">
        <v>0</v>
      </c>
      <c r="Z36" s="63">
        <f t="shared" si="2"/>
        <v>2.7</v>
      </c>
      <c r="AA36" s="34">
        <f t="shared" si="3"/>
        <v>0</v>
      </c>
      <c r="AB36" s="12">
        <f t="shared" si="4"/>
        <v>2.7</v>
      </c>
      <c r="AC36" s="75">
        <f t="shared" si="5"/>
        <v>2.7</v>
      </c>
    </row>
    <row r="37" spans="1:32" x14ac:dyDescent="0.2">
      <c r="A37" s="9" t="s">
        <v>122</v>
      </c>
      <c r="B37" s="10" t="s">
        <v>80</v>
      </c>
      <c r="C37" s="10" t="s">
        <v>13</v>
      </c>
      <c r="D37" s="10" t="s">
        <v>493</v>
      </c>
      <c r="E37" s="10" t="s">
        <v>512</v>
      </c>
      <c r="F37" s="10" t="s">
        <v>513</v>
      </c>
      <c r="G37" s="67">
        <v>6</v>
      </c>
      <c r="H37" s="10" t="s">
        <v>37</v>
      </c>
      <c r="I37" s="57">
        <v>0.5</v>
      </c>
      <c r="J37" s="57">
        <f t="shared" si="8"/>
        <v>4.5</v>
      </c>
      <c r="K37" s="57">
        <v>3</v>
      </c>
      <c r="L37" s="58">
        <f t="shared" si="9"/>
        <v>4.5</v>
      </c>
      <c r="M37" s="27">
        <v>0</v>
      </c>
      <c r="N37" s="90">
        <f t="shared" si="0"/>
        <v>2.5</v>
      </c>
      <c r="O37" s="91">
        <f t="shared" si="1"/>
        <v>2.5</v>
      </c>
      <c r="P37" s="23">
        <v>0</v>
      </c>
      <c r="Q37" s="11">
        <v>0</v>
      </c>
      <c r="R37" s="11">
        <v>0</v>
      </c>
      <c r="S37" s="12">
        <v>0</v>
      </c>
      <c r="T37" s="27">
        <v>0</v>
      </c>
      <c r="U37" s="23">
        <v>8</v>
      </c>
      <c r="V37" s="11">
        <v>0.2</v>
      </c>
      <c r="W37" s="11">
        <v>0</v>
      </c>
      <c r="X37" s="12">
        <v>0.4</v>
      </c>
      <c r="Y37" s="30">
        <v>0</v>
      </c>
      <c r="Z37" s="63">
        <f t="shared" si="2"/>
        <v>2.7</v>
      </c>
      <c r="AA37" s="34">
        <f t="shared" si="3"/>
        <v>0</v>
      </c>
      <c r="AB37" s="12">
        <f t="shared" si="4"/>
        <v>2.7</v>
      </c>
      <c r="AC37" s="75">
        <f t="shared" si="5"/>
        <v>2.7</v>
      </c>
    </row>
    <row r="38" spans="1:32" x14ac:dyDescent="0.2">
      <c r="A38" s="9" t="s">
        <v>122</v>
      </c>
      <c r="B38" s="10" t="s">
        <v>39</v>
      </c>
      <c r="C38" s="10" t="s">
        <v>13</v>
      </c>
      <c r="D38" s="10" t="s">
        <v>493</v>
      </c>
      <c r="E38" s="10" t="s">
        <v>512</v>
      </c>
      <c r="F38" s="10" t="s">
        <v>513</v>
      </c>
      <c r="G38" s="67">
        <v>6</v>
      </c>
      <c r="H38" s="10" t="s">
        <v>37</v>
      </c>
      <c r="I38" s="57">
        <v>0.5</v>
      </c>
      <c r="J38" s="57">
        <f t="shared" si="8"/>
        <v>4.5</v>
      </c>
      <c r="K38" s="57">
        <v>3</v>
      </c>
      <c r="L38" s="58">
        <f t="shared" si="9"/>
        <v>4.5</v>
      </c>
      <c r="M38" s="27">
        <v>0</v>
      </c>
      <c r="N38" s="90">
        <f t="shared" si="0"/>
        <v>2.5</v>
      </c>
      <c r="O38" s="91">
        <f t="shared" si="1"/>
        <v>2.5</v>
      </c>
      <c r="P38" s="23">
        <v>0</v>
      </c>
      <c r="Q38" s="11">
        <v>0</v>
      </c>
      <c r="R38" s="11">
        <v>0</v>
      </c>
      <c r="S38" s="12">
        <v>0</v>
      </c>
      <c r="T38" s="27">
        <v>0</v>
      </c>
      <c r="U38" s="23">
        <v>8</v>
      </c>
      <c r="V38" s="11">
        <v>0.2</v>
      </c>
      <c r="W38" s="11">
        <v>0</v>
      </c>
      <c r="X38" s="12">
        <v>0.4</v>
      </c>
      <c r="Y38" s="30">
        <v>0</v>
      </c>
      <c r="Z38" s="63">
        <f t="shared" si="2"/>
        <v>2.7</v>
      </c>
      <c r="AA38" s="34">
        <f t="shared" si="3"/>
        <v>0</v>
      </c>
      <c r="AB38" s="12">
        <f t="shared" si="4"/>
        <v>2.7</v>
      </c>
      <c r="AC38" s="75">
        <f t="shared" si="5"/>
        <v>2.7</v>
      </c>
    </row>
    <row r="39" spans="1:32" x14ac:dyDescent="0.2">
      <c r="A39" s="9" t="s">
        <v>122</v>
      </c>
      <c r="B39" s="10" t="s">
        <v>85</v>
      </c>
      <c r="C39" s="10" t="s">
        <v>13</v>
      </c>
      <c r="D39" s="10" t="s">
        <v>493</v>
      </c>
      <c r="E39" s="10" t="s">
        <v>512</v>
      </c>
      <c r="F39" s="10" t="s">
        <v>513</v>
      </c>
      <c r="G39" s="67">
        <v>6</v>
      </c>
      <c r="H39" s="10" t="s">
        <v>37</v>
      </c>
      <c r="I39" s="57">
        <v>0.5</v>
      </c>
      <c r="J39" s="57">
        <f t="shared" si="8"/>
        <v>4.5</v>
      </c>
      <c r="K39" s="57">
        <v>3</v>
      </c>
      <c r="L39" s="58">
        <f t="shared" si="9"/>
        <v>4.5</v>
      </c>
      <c r="M39" s="27">
        <v>0</v>
      </c>
      <c r="N39" s="90">
        <f t="shared" si="0"/>
        <v>2.5</v>
      </c>
      <c r="O39" s="91">
        <f t="shared" si="1"/>
        <v>2.5</v>
      </c>
      <c r="P39" s="23">
        <v>0</v>
      </c>
      <c r="Q39" s="11">
        <v>0</v>
      </c>
      <c r="R39" s="11">
        <v>0</v>
      </c>
      <c r="S39" s="12">
        <v>0</v>
      </c>
      <c r="T39" s="27">
        <v>0</v>
      </c>
      <c r="U39" s="23">
        <v>8</v>
      </c>
      <c r="V39" s="11">
        <v>0.2</v>
      </c>
      <c r="W39" s="11">
        <v>0</v>
      </c>
      <c r="X39" s="12">
        <v>0.4</v>
      </c>
      <c r="Y39" s="30">
        <v>0</v>
      </c>
      <c r="Z39" s="63">
        <f t="shared" si="2"/>
        <v>2.7</v>
      </c>
      <c r="AA39" s="34">
        <f t="shared" si="3"/>
        <v>0</v>
      </c>
      <c r="AB39" s="12">
        <f t="shared" si="4"/>
        <v>2.7</v>
      </c>
      <c r="AC39" s="75">
        <f t="shared" si="5"/>
        <v>2.7</v>
      </c>
      <c r="AE39" s="79"/>
    </row>
    <row r="40" spans="1:32" x14ac:dyDescent="0.2">
      <c r="A40" s="9" t="s">
        <v>122</v>
      </c>
      <c r="B40" s="10" t="s">
        <v>8</v>
      </c>
      <c r="C40" s="10" t="s">
        <v>13</v>
      </c>
      <c r="D40" s="10" t="s">
        <v>493</v>
      </c>
      <c r="E40" s="10" t="s">
        <v>512</v>
      </c>
      <c r="F40" s="10" t="s">
        <v>513</v>
      </c>
      <c r="G40" s="67">
        <v>6</v>
      </c>
      <c r="H40" s="10" t="s">
        <v>37</v>
      </c>
      <c r="I40" s="57">
        <v>0.5</v>
      </c>
      <c r="J40" s="57">
        <f t="shared" si="8"/>
        <v>4.5</v>
      </c>
      <c r="K40" s="57">
        <v>3</v>
      </c>
      <c r="L40" s="58">
        <f t="shared" si="9"/>
        <v>4.5</v>
      </c>
      <c r="M40" s="27">
        <v>0</v>
      </c>
      <c r="N40" s="90">
        <f t="shared" si="0"/>
        <v>2.5</v>
      </c>
      <c r="O40" s="91">
        <f t="shared" si="1"/>
        <v>2.5</v>
      </c>
      <c r="P40" s="23">
        <v>0</v>
      </c>
      <c r="Q40" s="11">
        <v>0</v>
      </c>
      <c r="R40" s="11">
        <v>0</v>
      </c>
      <c r="S40" s="12">
        <v>0</v>
      </c>
      <c r="T40" s="27">
        <v>0</v>
      </c>
      <c r="U40" s="23">
        <v>8</v>
      </c>
      <c r="V40" s="11">
        <v>0.2</v>
      </c>
      <c r="W40" s="11">
        <v>0</v>
      </c>
      <c r="X40" s="12">
        <v>0.4</v>
      </c>
      <c r="Y40" s="30">
        <v>0</v>
      </c>
      <c r="Z40" s="63">
        <f t="shared" si="2"/>
        <v>2.7</v>
      </c>
      <c r="AA40" s="34">
        <f t="shared" si="3"/>
        <v>0</v>
      </c>
      <c r="AB40" s="12">
        <f t="shared" si="4"/>
        <v>2.7</v>
      </c>
      <c r="AC40" s="75">
        <f t="shared" si="5"/>
        <v>2.7</v>
      </c>
    </row>
    <row r="41" spans="1:32" x14ac:dyDescent="0.2">
      <c r="A41" s="9" t="s">
        <v>492</v>
      </c>
      <c r="B41" s="10" t="s">
        <v>14</v>
      </c>
      <c r="C41" s="10" t="s">
        <v>13</v>
      </c>
      <c r="D41" s="10" t="s">
        <v>493</v>
      </c>
      <c r="E41" s="10" t="s">
        <v>512</v>
      </c>
      <c r="F41" s="10" t="s">
        <v>513</v>
      </c>
      <c r="G41" s="67">
        <v>6</v>
      </c>
      <c r="H41" s="10" t="s">
        <v>37</v>
      </c>
      <c r="I41" s="57">
        <v>0.5</v>
      </c>
      <c r="J41" s="57">
        <f t="shared" si="8"/>
        <v>4.5</v>
      </c>
      <c r="K41" s="57">
        <v>2</v>
      </c>
      <c r="L41" s="58">
        <f t="shared" si="9"/>
        <v>4.5</v>
      </c>
      <c r="M41" s="27">
        <v>0</v>
      </c>
      <c r="N41" s="90">
        <f t="shared" si="0"/>
        <v>2.5</v>
      </c>
      <c r="O41" s="91">
        <f t="shared" si="1"/>
        <v>2.5</v>
      </c>
      <c r="P41" s="23">
        <v>0</v>
      </c>
      <c r="Q41" s="11">
        <v>0</v>
      </c>
      <c r="R41" s="11">
        <v>0</v>
      </c>
      <c r="S41" s="12">
        <v>0</v>
      </c>
      <c r="T41" s="27">
        <v>0</v>
      </c>
      <c r="U41" s="23">
        <v>8</v>
      </c>
      <c r="V41" s="11">
        <v>0.2</v>
      </c>
      <c r="W41" s="11">
        <v>0</v>
      </c>
      <c r="X41" s="12">
        <v>0.4</v>
      </c>
      <c r="Y41" s="30">
        <v>0</v>
      </c>
      <c r="Z41" s="63">
        <f t="shared" si="2"/>
        <v>2.7</v>
      </c>
      <c r="AA41" s="34">
        <f t="shared" si="3"/>
        <v>0</v>
      </c>
      <c r="AB41" s="12">
        <f t="shared" si="4"/>
        <v>2.7</v>
      </c>
      <c r="AC41" s="75">
        <f t="shared" si="5"/>
        <v>2.7</v>
      </c>
    </row>
    <row r="42" spans="1:32" x14ac:dyDescent="0.2">
      <c r="A42" s="103" t="s">
        <v>492</v>
      </c>
      <c r="B42" s="10" t="s">
        <v>80</v>
      </c>
      <c r="C42" s="10" t="s">
        <v>13</v>
      </c>
      <c r="D42" s="10" t="s">
        <v>493</v>
      </c>
      <c r="E42" s="10" t="s">
        <v>512</v>
      </c>
      <c r="F42" s="10" t="s">
        <v>513</v>
      </c>
      <c r="G42" s="67">
        <v>6</v>
      </c>
      <c r="H42" s="10" t="s">
        <v>37</v>
      </c>
      <c r="I42" s="57">
        <v>0.5</v>
      </c>
      <c r="J42" s="57">
        <f t="shared" si="8"/>
        <v>4.5</v>
      </c>
      <c r="K42" s="57">
        <v>2</v>
      </c>
      <c r="L42" s="58">
        <f t="shared" si="9"/>
        <v>4.5</v>
      </c>
      <c r="M42" s="27">
        <v>0</v>
      </c>
      <c r="N42" s="90">
        <f t="shared" si="0"/>
        <v>2.5</v>
      </c>
      <c r="O42" s="91">
        <f t="shared" si="1"/>
        <v>2.5</v>
      </c>
      <c r="P42" s="23">
        <v>0</v>
      </c>
      <c r="Q42" s="11">
        <v>0</v>
      </c>
      <c r="R42" s="11">
        <v>0</v>
      </c>
      <c r="S42" s="12">
        <v>0</v>
      </c>
      <c r="T42" s="27">
        <v>0</v>
      </c>
      <c r="U42" s="23">
        <v>8</v>
      </c>
      <c r="V42" s="11">
        <v>0.2</v>
      </c>
      <c r="W42" s="11">
        <v>0</v>
      </c>
      <c r="X42" s="12">
        <v>0.4</v>
      </c>
      <c r="Y42" s="30">
        <v>0</v>
      </c>
      <c r="Z42" s="63">
        <f t="shared" si="2"/>
        <v>2.7</v>
      </c>
      <c r="AA42" s="34">
        <f t="shared" si="3"/>
        <v>0</v>
      </c>
      <c r="AB42" s="12">
        <f t="shared" si="4"/>
        <v>2.7</v>
      </c>
      <c r="AC42" s="75">
        <f t="shared" si="5"/>
        <v>2.7</v>
      </c>
      <c r="AF42" s="80"/>
    </row>
    <row r="43" spans="1:32" x14ac:dyDescent="0.2">
      <c r="A43" s="9" t="s">
        <v>492</v>
      </c>
      <c r="B43" s="10" t="s">
        <v>39</v>
      </c>
      <c r="C43" s="10" t="s">
        <v>13</v>
      </c>
      <c r="D43" s="10" t="s">
        <v>493</v>
      </c>
      <c r="E43" s="10" t="s">
        <v>512</v>
      </c>
      <c r="F43" s="10" t="s">
        <v>513</v>
      </c>
      <c r="G43" s="67">
        <v>6</v>
      </c>
      <c r="H43" s="10" t="s">
        <v>37</v>
      </c>
      <c r="I43" s="57">
        <v>0.5</v>
      </c>
      <c r="J43" s="57">
        <f t="shared" si="8"/>
        <v>4.5</v>
      </c>
      <c r="K43" s="57">
        <v>2</v>
      </c>
      <c r="L43" s="58">
        <f t="shared" si="9"/>
        <v>4.5</v>
      </c>
      <c r="M43" s="27">
        <v>0</v>
      </c>
      <c r="N43" s="90">
        <f t="shared" si="0"/>
        <v>2.5</v>
      </c>
      <c r="O43" s="91">
        <f t="shared" si="1"/>
        <v>2.5</v>
      </c>
      <c r="P43" s="23">
        <v>0</v>
      </c>
      <c r="Q43" s="11">
        <v>0</v>
      </c>
      <c r="R43" s="11">
        <v>0</v>
      </c>
      <c r="S43" s="12">
        <v>0</v>
      </c>
      <c r="T43" s="27">
        <v>0</v>
      </c>
      <c r="U43" s="23">
        <v>8</v>
      </c>
      <c r="V43" s="11">
        <v>0.2</v>
      </c>
      <c r="W43" s="11">
        <v>0</v>
      </c>
      <c r="X43" s="12">
        <v>0.4</v>
      </c>
      <c r="Y43" s="30">
        <v>0</v>
      </c>
      <c r="Z43" s="63">
        <f t="shared" si="2"/>
        <v>2.7</v>
      </c>
      <c r="AA43" s="34">
        <f t="shared" si="3"/>
        <v>0</v>
      </c>
      <c r="AB43" s="12">
        <f t="shared" si="4"/>
        <v>2.7</v>
      </c>
      <c r="AC43" s="75">
        <f t="shared" si="5"/>
        <v>2.7</v>
      </c>
    </row>
    <row r="44" spans="1:32" x14ac:dyDescent="0.2">
      <c r="A44" s="9" t="s">
        <v>492</v>
      </c>
      <c r="B44" s="10" t="s">
        <v>85</v>
      </c>
      <c r="C44" s="10" t="s">
        <v>13</v>
      </c>
      <c r="D44" s="10" t="s">
        <v>493</v>
      </c>
      <c r="E44" s="10" t="s">
        <v>512</v>
      </c>
      <c r="F44" s="10" t="s">
        <v>513</v>
      </c>
      <c r="G44" s="67">
        <v>6</v>
      </c>
      <c r="H44" s="10" t="s">
        <v>37</v>
      </c>
      <c r="I44" s="57">
        <v>0.5</v>
      </c>
      <c r="J44" s="57">
        <f t="shared" si="8"/>
        <v>4.5</v>
      </c>
      <c r="K44" s="57">
        <v>2</v>
      </c>
      <c r="L44" s="58">
        <f t="shared" si="9"/>
        <v>4.5</v>
      </c>
      <c r="M44" s="27">
        <v>0</v>
      </c>
      <c r="N44" s="90">
        <f t="shared" si="0"/>
        <v>2.5</v>
      </c>
      <c r="O44" s="91">
        <f t="shared" si="1"/>
        <v>2.5</v>
      </c>
      <c r="P44" s="23">
        <v>0</v>
      </c>
      <c r="Q44" s="11">
        <v>0</v>
      </c>
      <c r="R44" s="11">
        <v>0</v>
      </c>
      <c r="S44" s="12">
        <v>0</v>
      </c>
      <c r="T44" s="27">
        <v>0</v>
      </c>
      <c r="U44" s="23">
        <v>8</v>
      </c>
      <c r="V44" s="11">
        <v>0.2</v>
      </c>
      <c r="W44" s="11">
        <v>0</v>
      </c>
      <c r="X44" s="12">
        <v>0.4</v>
      </c>
      <c r="Y44" s="30">
        <v>0</v>
      </c>
      <c r="Z44" s="63">
        <f t="shared" si="2"/>
        <v>2.7</v>
      </c>
      <c r="AA44" s="34">
        <f t="shared" si="3"/>
        <v>0</v>
      </c>
      <c r="AB44" s="12">
        <f t="shared" si="4"/>
        <v>2.7</v>
      </c>
      <c r="AC44" s="75">
        <f t="shared" si="5"/>
        <v>2.7</v>
      </c>
    </row>
    <row r="45" spans="1:32" x14ac:dyDescent="0.2">
      <c r="A45" s="9" t="s">
        <v>492</v>
      </c>
      <c r="B45" s="10" t="s">
        <v>8</v>
      </c>
      <c r="C45" s="10" t="s">
        <v>13</v>
      </c>
      <c r="D45" s="10" t="s">
        <v>493</v>
      </c>
      <c r="E45" s="10" t="s">
        <v>512</v>
      </c>
      <c r="F45" s="10" t="s">
        <v>513</v>
      </c>
      <c r="G45" s="67">
        <v>6</v>
      </c>
      <c r="H45" s="10" t="s">
        <v>37</v>
      </c>
      <c r="I45" s="57">
        <v>0.5</v>
      </c>
      <c r="J45" s="57">
        <f t="shared" si="8"/>
        <v>4.5</v>
      </c>
      <c r="K45" s="57">
        <v>2</v>
      </c>
      <c r="L45" s="58">
        <f t="shared" si="9"/>
        <v>4.5</v>
      </c>
      <c r="M45" s="27">
        <v>0</v>
      </c>
      <c r="N45" s="90">
        <f t="shared" si="0"/>
        <v>2.5</v>
      </c>
      <c r="O45" s="91">
        <f t="shared" si="1"/>
        <v>2.5</v>
      </c>
      <c r="P45" s="23">
        <v>0</v>
      </c>
      <c r="Q45" s="11">
        <v>0</v>
      </c>
      <c r="R45" s="11">
        <v>0</v>
      </c>
      <c r="S45" s="12">
        <v>0</v>
      </c>
      <c r="T45" s="27">
        <v>0</v>
      </c>
      <c r="U45" s="23">
        <v>8</v>
      </c>
      <c r="V45" s="11">
        <v>0.2</v>
      </c>
      <c r="W45" s="11">
        <v>0</v>
      </c>
      <c r="X45" s="12">
        <v>0.4</v>
      </c>
      <c r="Y45" s="30">
        <v>0</v>
      </c>
      <c r="Z45" s="63">
        <f t="shared" si="2"/>
        <v>2.7</v>
      </c>
      <c r="AA45" s="34">
        <f t="shared" si="3"/>
        <v>0</v>
      </c>
      <c r="AB45" s="12">
        <f t="shared" si="4"/>
        <v>2.7</v>
      </c>
      <c r="AC45" s="75">
        <f t="shared" si="5"/>
        <v>2.7</v>
      </c>
    </row>
    <row r="46" spans="1:32" x14ac:dyDescent="0.2">
      <c r="A46" s="9" t="s">
        <v>369</v>
      </c>
      <c r="B46" s="10" t="s">
        <v>14</v>
      </c>
      <c r="C46" s="10" t="s">
        <v>48</v>
      </c>
      <c r="D46" s="10" t="s">
        <v>370</v>
      </c>
      <c r="E46" s="10" t="s">
        <v>371</v>
      </c>
      <c r="F46" s="10" t="s">
        <v>372</v>
      </c>
      <c r="G46" s="67">
        <v>6</v>
      </c>
      <c r="H46" s="10" t="s">
        <v>47</v>
      </c>
      <c r="I46" s="57">
        <v>1</v>
      </c>
      <c r="J46" s="57">
        <v>9</v>
      </c>
      <c r="K46" s="57">
        <v>0</v>
      </c>
      <c r="L46" s="58">
        <v>9</v>
      </c>
      <c r="M46" s="27">
        <v>0</v>
      </c>
      <c r="N46" s="90">
        <f t="shared" si="0"/>
        <v>5</v>
      </c>
      <c r="O46" s="91">
        <f t="shared" si="1"/>
        <v>5</v>
      </c>
      <c r="P46" s="23">
        <v>100</v>
      </c>
      <c r="Q46" s="11">
        <v>2</v>
      </c>
      <c r="R46" s="11">
        <v>0</v>
      </c>
      <c r="S46" s="12">
        <v>5</v>
      </c>
      <c r="T46" s="27">
        <v>0</v>
      </c>
      <c r="U46" s="23">
        <v>20</v>
      </c>
      <c r="V46" s="11">
        <v>0.33</v>
      </c>
      <c r="W46" s="11">
        <v>0</v>
      </c>
      <c r="X46" s="12">
        <v>1</v>
      </c>
      <c r="Y46" s="30">
        <v>0</v>
      </c>
      <c r="Z46" s="63">
        <f t="shared" si="2"/>
        <v>74.97</v>
      </c>
      <c r="AA46" s="34">
        <f t="shared" si="3"/>
        <v>63</v>
      </c>
      <c r="AB46" s="12">
        <f t="shared" si="4"/>
        <v>11.97</v>
      </c>
      <c r="AC46" s="75">
        <f t="shared" si="5"/>
        <v>74.97</v>
      </c>
    </row>
    <row r="47" spans="1:32" x14ac:dyDescent="0.2">
      <c r="A47" s="9" t="s">
        <v>369</v>
      </c>
      <c r="B47" s="10" t="s">
        <v>80</v>
      </c>
      <c r="C47" s="10" t="s">
        <v>48</v>
      </c>
      <c r="D47" s="10" t="s">
        <v>370</v>
      </c>
      <c r="E47" s="10" t="s">
        <v>371</v>
      </c>
      <c r="F47" s="10" t="s">
        <v>372</v>
      </c>
      <c r="G47" s="67">
        <v>6</v>
      </c>
      <c r="H47" s="10" t="s">
        <v>47</v>
      </c>
      <c r="I47" s="57">
        <v>1</v>
      </c>
      <c r="J47" s="57">
        <v>9</v>
      </c>
      <c r="K47" s="57">
        <v>0</v>
      </c>
      <c r="L47" s="58">
        <v>9</v>
      </c>
      <c r="M47" s="27">
        <v>0</v>
      </c>
      <c r="N47" s="90">
        <f t="shared" si="0"/>
        <v>5</v>
      </c>
      <c r="O47" s="91">
        <f t="shared" si="1"/>
        <v>5</v>
      </c>
      <c r="P47" s="23">
        <v>40</v>
      </c>
      <c r="Q47" s="11">
        <v>1</v>
      </c>
      <c r="R47" s="11">
        <v>0</v>
      </c>
      <c r="S47" s="12">
        <v>2</v>
      </c>
      <c r="T47" s="27">
        <v>0</v>
      </c>
      <c r="U47" s="23">
        <v>10</v>
      </c>
      <c r="V47" s="11">
        <v>0.17</v>
      </c>
      <c r="W47" s="11">
        <v>0</v>
      </c>
      <c r="X47" s="12">
        <v>0.5</v>
      </c>
      <c r="Y47" s="30">
        <v>0</v>
      </c>
      <c r="Z47" s="63">
        <f t="shared" si="2"/>
        <v>33.03</v>
      </c>
      <c r="AA47" s="34">
        <f t="shared" si="3"/>
        <v>27</v>
      </c>
      <c r="AB47" s="12">
        <f t="shared" si="4"/>
        <v>6.03</v>
      </c>
      <c r="AC47" s="75">
        <f t="shared" si="5"/>
        <v>33.03</v>
      </c>
    </row>
    <row r="48" spans="1:32" x14ac:dyDescent="0.2">
      <c r="A48" s="9" t="s">
        <v>369</v>
      </c>
      <c r="B48" s="10" t="s">
        <v>85</v>
      </c>
      <c r="C48" s="10" t="s">
        <v>48</v>
      </c>
      <c r="D48" s="10" t="s">
        <v>370</v>
      </c>
      <c r="E48" s="10" t="s">
        <v>371</v>
      </c>
      <c r="F48" s="10" t="s">
        <v>372</v>
      </c>
      <c r="G48" s="67">
        <v>6</v>
      </c>
      <c r="H48" s="10" t="s">
        <v>47</v>
      </c>
      <c r="I48" s="57">
        <v>1</v>
      </c>
      <c r="J48" s="57">
        <v>9</v>
      </c>
      <c r="K48" s="57">
        <v>0</v>
      </c>
      <c r="L48" s="58">
        <v>9</v>
      </c>
      <c r="M48" s="27">
        <v>0</v>
      </c>
      <c r="N48" s="90">
        <f t="shared" si="0"/>
        <v>5</v>
      </c>
      <c r="O48" s="91">
        <f t="shared" si="1"/>
        <v>5</v>
      </c>
      <c r="P48" s="23">
        <v>40</v>
      </c>
      <c r="Q48" s="11">
        <v>1</v>
      </c>
      <c r="R48" s="11">
        <v>0</v>
      </c>
      <c r="S48" s="12">
        <v>1</v>
      </c>
      <c r="T48" s="27">
        <v>0</v>
      </c>
      <c r="U48" s="23">
        <v>10</v>
      </c>
      <c r="V48" s="11">
        <v>0.17</v>
      </c>
      <c r="W48" s="11">
        <v>0</v>
      </c>
      <c r="X48" s="12">
        <v>0.5</v>
      </c>
      <c r="Y48" s="30">
        <v>0</v>
      </c>
      <c r="Z48" s="63">
        <f t="shared" si="2"/>
        <v>24.03</v>
      </c>
      <c r="AA48" s="34">
        <f t="shared" si="3"/>
        <v>18</v>
      </c>
      <c r="AB48" s="12">
        <f t="shared" si="4"/>
        <v>6.03</v>
      </c>
      <c r="AC48" s="75">
        <f t="shared" si="5"/>
        <v>24.03</v>
      </c>
    </row>
    <row r="49" spans="1:33" x14ac:dyDescent="0.2">
      <c r="A49" s="9" t="s">
        <v>369</v>
      </c>
      <c r="B49" s="10" t="s">
        <v>8</v>
      </c>
      <c r="C49" s="10" t="s">
        <v>48</v>
      </c>
      <c r="D49" s="10" t="s">
        <v>370</v>
      </c>
      <c r="E49" s="10" t="s">
        <v>371</v>
      </c>
      <c r="F49" s="10" t="s">
        <v>372</v>
      </c>
      <c r="G49" s="67">
        <v>6</v>
      </c>
      <c r="H49" s="10" t="s">
        <v>47</v>
      </c>
      <c r="I49" s="57">
        <v>1</v>
      </c>
      <c r="J49" s="57">
        <v>9</v>
      </c>
      <c r="K49" s="57">
        <v>0</v>
      </c>
      <c r="L49" s="58">
        <v>9</v>
      </c>
      <c r="M49" s="27">
        <v>0</v>
      </c>
      <c r="N49" s="90">
        <f t="shared" si="0"/>
        <v>5</v>
      </c>
      <c r="O49" s="91">
        <f t="shared" si="1"/>
        <v>5</v>
      </c>
      <c r="P49" s="23">
        <v>80</v>
      </c>
      <c r="Q49" s="11">
        <v>1</v>
      </c>
      <c r="R49" s="11">
        <v>0</v>
      </c>
      <c r="S49" s="12">
        <v>4</v>
      </c>
      <c r="T49" s="27">
        <v>0</v>
      </c>
      <c r="U49" s="23">
        <v>10</v>
      </c>
      <c r="V49" s="11">
        <v>0.33</v>
      </c>
      <c r="W49" s="11">
        <v>0</v>
      </c>
      <c r="X49" s="12">
        <v>1</v>
      </c>
      <c r="Y49" s="30">
        <v>0</v>
      </c>
      <c r="Z49" s="63">
        <f t="shared" si="2"/>
        <v>56.97</v>
      </c>
      <c r="AA49" s="34">
        <f t="shared" si="3"/>
        <v>45</v>
      </c>
      <c r="AB49" s="12">
        <f t="shared" si="4"/>
        <v>11.97</v>
      </c>
      <c r="AC49" s="75">
        <f t="shared" si="5"/>
        <v>56.97</v>
      </c>
    </row>
    <row r="50" spans="1:33" x14ac:dyDescent="0.2">
      <c r="A50" s="103" t="s">
        <v>581</v>
      </c>
      <c r="B50" s="10" t="s">
        <v>14</v>
      </c>
      <c r="C50" s="10" t="s">
        <v>48</v>
      </c>
      <c r="D50" s="10" t="s">
        <v>467</v>
      </c>
      <c r="E50" s="10" t="s">
        <v>468</v>
      </c>
      <c r="F50" s="10" t="s">
        <v>469</v>
      </c>
      <c r="G50" s="67">
        <v>6</v>
      </c>
      <c r="H50" s="10" t="s">
        <v>47</v>
      </c>
      <c r="I50" s="57">
        <v>1</v>
      </c>
      <c r="J50" s="57">
        <v>18</v>
      </c>
      <c r="K50" s="57">
        <v>0</v>
      </c>
      <c r="L50" s="58">
        <v>0</v>
      </c>
      <c r="M50" s="27">
        <v>0</v>
      </c>
      <c r="N50" s="90">
        <f t="shared" si="0"/>
        <v>10</v>
      </c>
      <c r="O50" s="91">
        <f t="shared" si="1"/>
        <v>0</v>
      </c>
      <c r="P50" s="23">
        <v>100</v>
      </c>
      <c r="Q50" s="11">
        <v>2</v>
      </c>
      <c r="R50" s="11">
        <v>0</v>
      </c>
      <c r="S50" s="12">
        <v>0</v>
      </c>
      <c r="T50" s="27">
        <v>0</v>
      </c>
      <c r="U50" s="23">
        <v>40</v>
      </c>
      <c r="V50" s="11">
        <v>1</v>
      </c>
      <c r="W50" s="11">
        <v>0</v>
      </c>
      <c r="X50" s="12">
        <v>0</v>
      </c>
      <c r="Y50" s="30">
        <v>0</v>
      </c>
      <c r="Z50" s="63">
        <f t="shared" si="2"/>
        <v>54</v>
      </c>
      <c r="AA50" s="34">
        <f t="shared" si="3"/>
        <v>36</v>
      </c>
      <c r="AB50" s="12">
        <f t="shared" si="4"/>
        <v>18</v>
      </c>
      <c r="AC50" s="75">
        <f t="shared" si="5"/>
        <v>54</v>
      </c>
    </row>
    <row r="51" spans="1:33" x14ac:dyDescent="0.2">
      <c r="A51" s="103" t="s">
        <v>581</v>
      </c>
      <c r="B51" s="10" t="s">
        <v>14</v>
      </c>
      <c r="C51" s="10" t="s">
        <v>48</v>
      </c>
      <c r="D51" s="10" t="s">
        <v>467</v>
      </c>
      <c r="E51" s="10" t="s">
        <v>468</v>
      </c>
      <c r="F51" s="10" t="s">
        <v>579</v>
      </c>
      <c r="G51" s="67">
        <v>6</v>
      </c>
      <c r="H51" s="10" t="s">
        <v>47</v>
      </c>
      <c r="I51" s="57">
        <v>1</v>
      </c>
      <c r="J51" s="57">
        <v>0</v>
      </c>
      <c r="K51" s="57">
        <v>0</v>
      </c>
      <c r="L51" s="58">
        <v>2.25</v>
      </c>
      <c r="M51" s="27">
        <v>0</v>
      </c>
      <c r="N51" s="90">
        <f t="shared" si="0"/>
        <v>0</v>
      </c>
      <c r="O51" s="91">
        <f t="shared" si="1"/>
        <v>1.25</v>
      </c>
      <c r="P51" s="23">
        <v>30</v>
      </c>
      <c r="Q51" s="11">
        <v>0</v>
      </c>
      <c r="R51" s="11">
        <v>0</v>
      </c>
      <c r="S51" s="12">
        <v>3</v>
      </c>
      <c r="T51" s="27">
        <v>0</v>
      </c>
      <c r="U51" s="23">
        <v>0</v>
      </c>
      <c r="V51" s="11">
        <v>0</v>
      </c>
      <c r="W51" s="11">
        <v>0</v>
      </c>
      <c r="X51" s="12">
        <v>0</v>
      </c>
      <c r="Y51" s="30">
        <v>0</v>
      </c>
      <c r="Z51" s="63">
        <f t="shared" si="2"/>
        <v>6.75</v>
      </c>
      <c r="AA51" s="34">
        <f t="shared" si="3"/>
        <v>6.75</v>
      </c>
      <c r="AB51" s="12">
        <f t="shared" si="4"/>
        <v>0</v>
      </c>
      <c r="AC51" s="75">
        <f t="shared" si="5"/>
        <v>6.75</v>
      </c>
    </row>
    <row r="52" spans="1:33" x14ac:dyDescent="0.2">
      <c r="A52" s="103" t="s">
        <v>581</v>
      </c>
      <c r="B52" s="10" t="s">
        <v>80</v>
      </c>
      <c r="C52" s="10" t="s">
        <v>48</v>
      </c>
      <c r="D52" s="10" t="s">
        <v>467</v>
      </c>
      <c r="E52" s="10" t="s">
        <v>468</v>
      </c>
      <c r="F52" s="10" t="s">
        <v>469</v>
      </c>
      <c r="G52" s="67">
        <v>6</v>
      </c>
      <c r="H52" s="10" t="s">
        <v>47</v>
      </c>
      <c r="I52" s="57">
        <v>1</v>
      </c>
      <c r="J52" s="57">
        <v>18</v>
      </c>
      <c r="K52" s="57">
        <v>0</v>
      </c>
      <c r="L52" s="58">
        <v>0</v>
      </c>
      <c r="M52" s="27">
        <v>0</v>
      </c>
      <c r="N52" s="90">
        <f t="shared" si="0"/>
        <v>10</v>
      </c>
      <c r="O52" s="91">
        <f t="shared" si="1"/>
        <v>0</v>
      </c>
      <c r="P52" s="23">
        <v>60</v>
      </c>
      <c r="Q52" s="11">
        <v>1</v>
      </c>
      <c r="R52" s="11">
        <v>0</v>
      </c>
      <c r="S52" s="12">
        <v>0</v>
      </c>
      <c r="T52" s="27">
        <v>0</v>
      </c>
      <c r="U52" s="23">
        <v>12</v>
      </c>
      <c r="V52" s="11">
        <v>0.25</v>
      </c>
      <c r="W52" s="11">
        <v>0</v>
      </c>
      <c r="X52" s="12">
        <v>0</v>
      </c>
      <c r="Y52" s="30">
        <v>0</v>
      </c>
      <c r="Z52" s="63">
        <f t="shared" si="2"/>
        <v>22.5</v>
      </c>
      <c r="AA52" s="34">
        <f t="shared" si="3"/>
        <v>18</v>
      </c>
      <c r="AB52" s="12">
        <f t="shared" si="4"/>
        <v>4.5</v>
      </c>
      <c r="AC52" s="75">
        <f t="shared" si="5"/>
        <v>22.5</v>
      </c>
    </row>
    <row r="53" spans="1:33" x14ac:dyDescent="0.2">
      <c r="A53" s="103" t="s">
        <v>581</v>
      </c>
      <c r="B53" s="10" t="s">
        <v>85</v>
      </c>
      <c r="C53" s="10" t="s">
        <v>48</v>
      </c>
      <c r="D53" s="10" t="s">
        <v>467</v>
      </c>
      <c r="E53" s="10" t="s">
        <v>468</v>
      </c>
      <c r="F53" s="10" t="s">
        <v>469</v>
      </c>
      <c r="G53" s="67">
        <v>6</v>
      </c>
      <c r="H53" s="10" t="s">
        <v>47</v>
      </c>
      <c r="I53" s="57">
        <v>1</v>
      </c>
      <c r="J53" s="57">
        <v>18</v>
      </c>
      <c r="K53" s="57">
        <v>0</v>
      </c>
      <c r="L53" s="58">
        <v>0</v>
      </c>
      <c r="M53" s="27">
        <v>0</v>
      </c>
      <c r="N53" s="90">
        <f t="shared" si="0"/>
        <v>10</v>
      </c>
      <c r="O53" s="91">
        <f t="shared" si="1"/>
        <v>0</v>
      </c>
      <c r="P53" s="23">
        <v>60</v>
      </c>
      <c r="Q53" s="11">
        <v>1</v>
      </c>
      <c r="R53" s="11">
        <v>0</v>
      </c>
      <c r="S53" s="12">
        <v>0</v>
      </c>
      <c r="T53" s="27">
        <v>0</v>
      </c>
      <c r="U53" s="23">
        <v>20</v>
      </c>
      <c r="V53" s="11">
        <v>0.25</v>
      </c>
      <c r="W53" s="11">
        <v>0</v>
      </c>
      <c r="X53" s="12">
        <v>0</v>
      </c>
      <c r="Y53" s="30">
        <v>0</v>
      </c>
      <c r="Z53" s="63">
        <f t="shared" si="2"/>
        <v>22.5</v>
      </c>
      <c r="AA53" s="34">
        <f t="shared" si="3"/>
        <v>18</v>
      </c>
      <c r="AB53" s="12">
        <f t="shared" si="4"/>
        <v>4.5</v>
      </c>
      <c r="AC53" s="75">
        <f t="shared" si="5"/>
        <v>22.5</v>
      </c>
    </row>
    <row r="54" spans="1:33" x14ac:dyDescent="0.2">
      <c r="A54" s="103" t="s">
        <v>581</v>
      </c>
      <c r="B54" s="10" t="s">
        <v>8</v>
      </c>
      <c r="C54" s="10" t="s">
        <v>48</v>
      </c>
      <c r="D54" s="10" t="s">
        <v>467</v>
      </c>
      <c r="E54" s="10" t="s">
        <v>468</v>
      </c>
      <c r="F54" s="10" t="s">
        <v>469</v>
      </c>
      <c r="G54" s="67">
        <v>6</v>
      </c>
      <c r="H54" s="10" t="s">
        <v>47</v>
      </c>
      <c r="I54" s="57">
        <v>1</v>
      </c>
      <c r="J54" s="57">
        <v>18</v>
      </c>
      <c r="K54" s="57">
        <v>0</v>
      </c>
      <c r="L54" s="58">
        <v>0</v>
      </c>
      <c r="M54" s="27">
        <v>0</v>
      </c>
      <c r="N54" s="90">
        <f t="shared" si="0"/>
        <v>10</v>
      </c>
      <c r="O54" s="91">
        <f t="shared" si="1"/>
        <v>0</v>
      </c>
      <c r="P54" s="23">
        <v>60</v>
      </c>
      <c r="Q54" s="11">
        <v>1</v>
      </c>
      <c r="R54" s="11">
        <v>0</v>
      </c>
      <c r="S54" s="12">
        <v>0</v>
      </c>
      <c r="T54" s="27">
        <v>0</v>
      </c>
      <c r="U54" s="23">
        <v>20</v>
      </c>
      <c r="V54" s="11">
        <v>0.5</v>
      </c>
      <c r="W54" s="11">
        <v>0</v>
      </c>
      <c r="X54" s="12">
        <v>0</v>
      </c>
      <c r="Y54" s="30">
        <v>0</v>
      </c>
      <c r="Z54" s="63">
        <f t="shared" si="2"/>
        <v>27</v>
      </c>
      <c r="AA54" s="34">
        <f t="shared" si="3"/>
        <v>18</v>
      </c>
      <c r="AB54" s="12">
        <f t="shared" si="4"/>
        <v>9</v>
      </c>
      <c r="AC54" s="75">
        <f t="shared" si="5"/>
        <v>27</v>
      </c>
    </row>
    <row r="55" spans="1:33" x14ac:dyDescent="0.2">
      <c r="A55" s="103" t="s">
        <v>581</v>
      </c>
      <c r="B55" s="10" t="s">
        <v>8</v>
      </c>
      <c r="C55" s="10" t="s">
        <v>48</v>
      </c>
      <c r="D55" s="10" t="s">
        <v>467</v>
      </c>
      <c r="E55" s="10" t="s">
        <v>468</v>
      </c>
      <c r="F55" s="10" t="s">
        <v>579</v>
      </c>
      <c r="G55" s="67">
        <v>6</v>
      </c>
      <c r="H55" s="10" t="s">
        <v>47</v>
      </c>
      <c r="I55" s="57">
        <v>1</v>
      </c>
      <c r="J55" s="57">
        <v>0</v>
      </c>
      <c r="K55" s="57">
        <v>0</v>
      </c>
      <c r="L55" s="58">
        <v>2.25</v>
      </c>
      <c r="M55" s="27">
        <v>0</v>
      </c>
      <c r="N55" s="90">
        <f t="shared" si="0"/>
        <v>0</v>
      </c>
      <c r="O55" s="91">
        <f t="shared" si="1"/>
        <v>1.25</v>
      </c>
      <c r="P55" s="23">
        <v>30</v>
      </c>
      <c r="Q55" s="11">
        <v>0</v>
      </c>
      <c r="R55" s="11">
        <v>0</v>
      </c>
      <c r="S55" s="12">
        <v>3</v>
      </c>
      <c r="T55" s="27">
        <v>0</v>
      </c>
      <c r="U55" s="23">
        <v>0</v>
      </c>
      <c r="V55" s="11">
        <v>0</v>
      </c>
      <c r="W55" s="11">
        <v>0</v>
      </c>
      <c r="X55" s="12">
        <v>0</v>
      </c>
      <c r="Y55" s="30">
        <v>0</v>
      </c>
      <c r="Z55" s="63">
        <f t="shared" si="2"/>
        <v>6.75</v>
      </c>
      <c r="AA55" s="34">
        <f t="shared" si="3"/>
        <v>6.75</v>
      </c>
      <c r="AB55" s="12">
        <f t="shared" si="4"/>
        <v>0</v>
      </c>
      <c r="AC55" s="75">
        <f t="shared" si="5"/>
        <v>6.75</v>
      </c>
      <c r="AD55" s="85"/>
      <c r="AE55" s="85"/>
      <c r="AF55" s="86"/>
    </row>
    <row r="56" spans="1:33" x14ac:dyDescent="0.2">
      <c r="A56" s="9" t="s">
        <v>330</v>
      </c>
      <c r="B56" s="10" t="s">
        <v>14</v>
      </c>
      <c r="C56" s="10" t="s">
        <v>48</v>
      </c>
      <c r="D56" s="10" t="s">
        <v>331</v>
      </c>
      <c r="E56" s="10" t="s">
        <v>332</v>
      </c>
      <c r="F56" s="10" t="s">
        <v>333</v>
      </c>
      <c r="G56" s="67">
        <v>6</v>
      </c>
      <c r="H56" s="10" t="s">
        <v>47</v>
      </c>
      <c r="I56" s="57">
        <v>1</v>
      </c>
      <c r="J56" s="57">
        <v>9</v>
      </c>
      <c r="K56" s="57">
        <v>0</v>
      </c>
      <c r="L56" s="58">
        <v>9</v>
      </c>
      <c r="M56" s="27">
        <v>0</v>
      </c>
      <c r="N56" s="90">
        <f t="shared" si="0"/>
        <v>5</v>
      </c>
      <c r="O56" s="91">
        <f t="shared" si="1"/>
        <v>5</v>
      </c>
      <c r="P56" s="23">
        <v>100</v>
      </c>
      <c r="Q56" s="11">
        <v>2</v>
      </c>
      <c r="R56" s="11">
        <v>0</v>
      </c>
      <c r="S56" s="12">
        <v>5</v>
      </c>
      <c r="T56" s="27">
        <v>0</v>
      </c>
      <c r="U56" s="23">
        <v>40</v>
      </c>
      <c r="V56" s="11">
        <v>1</v>
      </c>
      <c r="W56" s="11">
        <v>0</v>
      </c>
      <c r="X56" s="12">
        <v>2</v>
      </c>
      <c r="Y56" s="30">
        <v>0</v>
      </c>
      <c r="Z56" s="63">
        <f t="shared" si="2"/>
        <v>90</v>
      </c>
      <c r="AA56" s="34">
        <f t="shared" si="3"/>
        <v>63</v>
      </c>
      <c r="AB56" s="12">
        <f t="shared" si="4"/>
        <v>27</v>
      </c>
      <c r="AC56" s="75">
        <f t="shared" si="5"/>
        <v>90</v>
      </c>
    </row>
    <row r="57" spans="1:33" x14ac:dyDescent="0.2">
      <c r="A57" s="9" t="s">
        <v>330</v>
      </c>
      <c r="B57" s="10" t="s">
        <v>80</v>
      </c>
      <c r="C57" s="10" t="s">
        <v>48</v>
      </c>
      <c r="D57" s="10" t="s">
        <v>331</v>
      </c>
      <c r="E57" s="10" t="s">
        <v>332</v>
      </c>
      <c r="F57" s="10" t="s">
        <v>333</v>
      </c>
      <c r="G57" s="67">
        <v>6</v>
      </c>
      <c r="H57" s="10" t="s">
        <v>47</v>
      </c>
      <c r="I57" s="57">
        <v>1</v>
      </c>
      <c r="J57" s="57">
        <v>9</v>
      </c>
      <c r="K57" s="57">
        <v>0</v>
      </c>
      <c r="L57" s="58">
        <v>9</v>
      </c>
      <c r="M57" s="27">
        <v>0</v>
      </c>
      <c r="N57" s="90">
        <f t="shared" si="0"/>
        <v>5</v>
      </c>
      <c r="O57" s="91">
        <f t="shared" si="1"/>
        <v>5</v>
      </c>
      <c r="P57" s="23">
        <v>20</v>
      </c>
      <c r="Q57" s="11">
        <v>1</v>
      </c>
      <c r="R57" s="11">
        <v>0</v>
      </c>
      <c r="S57" s="12">
        <v>1</v>
      </c>
      <c r="T57" s="27">
        <v>0</v>
      </c>
      <c r="U57" s="23">
        <v>15</v>
      </c>
      <c r="V57" s="11">
        <v>0.25</v>
      </c>
      <c r="W57" s="11">
        <v>0</v>
      </c>
      <c r="X57" s="12">
        <v>1</v>
      </c>
      <c r="Y57" s="30">
        <v>0</v>
      </c>
      <c r="Z57" s="63">
        <f t="shared" si="2"/>
        <v>29.25</v>
      </c>
      <c r="AA57" s="34">
        <f t="shared" si="3"/>
        <v>18</v>
      </c>
      <c r="AB57" s="12">
        <f t="shared" si="4"/>
        <v>11.25</v>
      </c>
      <c r="AC57" s="75">
        <f t="shared" si="5"/>
        <v>29.25</v>
      </c>
    </row>
    <row r="58" spans="1:33" x14ac:dyDescent="0.2">
      <c r="A58" s="9" t="s">
        <v>330</v>
      </c>
      <c r="B58" s="10" t="s">
        <v>85</v>
      </c>
      <c r="C58" s="10" t="s">
        <v>48</v>
      </c>
      <c r="D58" s="10" t="s">
        <v>331</v>
      </c>
      <c r="E58" s="10" t="s">
        <v>332</v>
      </c>
      <c r="F58" s="10" t="s">
        <v>333</v>
      </c>
      <c r="G58" s="67">
        <v>6</v>
      </c>
      <c r="H58" s="10" t="s">
        <v>47</v>
      </c>
      <c r="I58" s="57">
        <v>1</v>
      </c>
      <c r="J58" s="57">
        <v>9</v>
      </c>
      <c r="K58" s="57">
        <v>0</v>
      </c>
      <c r="L58" s="58">
        <v>9</v>
      </c>
      <c r="M58" s="27">
        <v>0</v>
      </c>
      <c r="N58" s="90">
        <f t="shared" si="0"/>
        <v>5</v>
      </c>
      <c r="O58" s="91">
        <f t="shared" si="1"/>
        <v>5</v>
      </c>
      <c r="P58" s="23">
        <v>20</v>
      </c>
      <c r="Q58" s="11">
        <v>1</v>
      </c>
      <c r="R58" s="11">
        <v>0</v>
      </c>
      <c r="S58" s="12">
        <v>1</v>
      </c>
      <c r="T58" s="27">
        <v>0</v>
      </c>
      <c r="U58" s="23">
        <v>20</v>
      </c>
      <c r="V58" s="11">
        <v>0.25</v>
      </c>
      <c r="W58" s="11">
        <v>0</v>
      </c>
      <c r="X58" s="12">
        <v>1</v>
      </c>
      <c r="Y58" s="30">
        <v>0</v>
      </c>
      <c r="Z58" s="63">
        <f t="shared" si="2"/>
        <v>29.25</v>
      </c>
      <c r="AA58" s="34">
        <f t="shared" si="3"/>
        <v>18</v>
      </c>
      <c r="AB58" s="12">
        <f t="shared" si="4"/>
        <v>11.25</v>
      </c>
      <c r="AC58" s="75">
        <f t="shared" si="5"/>
        <v>29.25</v>
      </c>
    </row>
    <row r="59" spans="1:33" x14ac:dyDescent="0.2">
      <c r="A59" s="9" t="s">
        <v>330</v>
      </c>
      <c r="B59" s="10" t="s">
        <v>8</v>
      </c>
      <c r="C59" s="10" t="s">
        <v>48</v>
      </c>
      <c r="D59" s="10" t="s">
        <v>331</v>
      </c>
      <c r="E59" s="10" t="s">
        <v>332</v>
      </c>
      <c r="F59" s="10" t="s">
        <v>333</v>
      </c>
      <c r="G59" s="67">
        <v>6</v>
      </c>
      <c r="H59" s="10" t="s">
        <v>47</v>
      </c>
      <c r="I59" s="57">
        <v>1</v>
      </c>
      <c r="J59" s="57">
        <v>9</v>
      </c>
      <c r="K59" s="57">
        <v>0</v>
      </c>
      <c r="L59" s="58">
        <v>9</v>
      </c>
      <c r="M59" s="27">
        <v>0</v>
      </c>
      <c r="N59" s="90">
        <f t="shared" si="0"/>
        <v>5</v>
      </c>
      <c r="O59" s="91">
        <f t="shared" si="1"/>
        <v>5</v>
      </c>
      <c r="P59" s="23">
        <v>20</v>
      </c>
      <c r="Q59" s="11">
        <v>1</v>
      </c>
      <c r="R59" s="11">
        <v>0</v>
      </c>
      <c r="S59" s="12">
        <v>1</v>
      </c>
      <c r="T59" s="27">
        <v>0</v>
      </c>
      <c r="U59" s="23">
        <v>40</v>
      </c>
      <c r="V59" s="11">
        <v>0.5</v>
      </c>
      <c r="W59" s="11">
        <v>0</v>
      </c>
      <c r="X59" s="12">
        <v>2</v>
      </c>
      <c r="Y59" s="30">
        <v>0</v>
      </c>
      <c r="Z59" s="63">
        <f t="shared" si="2"/>
        <v>40.5</v>
      </c>
      <c r="AA59" s="34">
        <f t="shared" si="3"/>
        <v>18</v>
      </c>
      <c r="AB59" s="12">
        <f t="shared" si="4"/>
        <v>22.5</v>
      </c>
      <c r="AC59" s="75">
        <f t="shared" si="5"/>
        <v>40.5</v>
      </c>
    </row>
    <row r="60" spans="1:33" x14ac:dyDescent="0.2">
      <c r="A60" s="103" t="s">
        <v>582</v>
      </c>
      <c r="B60" s="10" t="s">
        <v>14</v>
      </c>
      <c r="C60" s="10" t="s">
        <v>48</v>
      </c>
      <c r="D60" s="10" t="s">
        <v>360</v>
      </c>
      <c r="E60" s="10" t="s">
        <v>361</v>
      </c>
      <c r="F60" s="10" t="s">
        <v>362</v>
      </c>
      <c r="G60" s="67">
        <v>6</v>
      </c>
      <c r="H60" s="10" t="s">
        <v>47</v>
      </c>
      <c r="I60" s="57">
        <v>1</v>
      </c>
      <c r="J60" s="57">
        <v>15.75</v>
      </c>
      <c r="K60" s="57">
        <v>0</v>
      </c>
      <c r="L60" s="58">
        <v>2.25</v>
      </c>
      <c r="M60" s="27">
        <v>0</v>
      </c>
      <c r="N60" s="90">
        <f t="shared" si="0"/>
        <v>8.75</v>
      </c>
      <c r="O60" s="91">
        <f t="shared" si="1"/>
        <v>1.25</v>
      </c>
      <c r="P60" s="23">
        <v>100</v>
      </c>
      <c r="Q60" s="11">
        <v>2</v>
      </c>
      <c r="R60" s="11">
        <v>0</v>
      </c>
      <c r="S60" s="12">
        <v>5</v>
      </c>
      <c r="T60" s="27">
        <v>0</v>
      </c>
      <c r="U60" s="23">
        <v>40</v>
      </c>
      <c r="V60" s="11">
        <v>1</v>
      </c>
      <c r="W60" s="11">
        <v>0</v>
      </c>
      <c r="X60" s="12">
        <v>2</v>
      </c>
      <c r="Y60" s="30">
        <v>0</v>
      </c>
      <c r="Z60" s="63">
        <f t="shared" si="2"/>
        <v>63</v>
      </c>
      <c r="AA60" s="34">
        <f t="shared" si="3"/>
        <v>42.75</v>
      </c>
      <c r="AB60" s="12">
        <f t="shared" si="4"/>
        <v>20.25</v>
      </c>
      <c r="AC60" s="75">
        <f t="shared" si="5"/>
        <v>63</v>
      </c>
      <c r="AD60" s="96"/>
    </row>
    <row r="61" spans="1:33" x14ac:dyDescent="0.2">
      <c r="A61" s="103" t="s">
        <v>582</v>
      </c>
      <c r="B61" s="10" t="s">
        <v>14</v>
      </c>
      <c r="C61" s="10" t="s">
        <v>48</v>
      </c>
      <c r="D61" s="10" t="s">
        <v>360</v>
      </c>
      <c r="E61" s="10" t="s">
        <v>361</v>
      </c>
      <c r="F61" s="10" t="s">
        <v>580</v>
      </c>
      <c r="G61" s="67">
        <v>6</v>
      </c>
      <c r="H61" s="10" t="s">
        <v>47</v>
      </c>
      <c r="I61" s="57">
        <v>1</v>
      </c>
      <c r="J61" s="57">
        <v>0</v>
      </c>
      <c r="K61" s="57">
        <v>0</v>
      </c>
      <c r="L61" s="58">
        <v>2.25</v>
      </c>
      <c r="M61" s="27">
        <v>0</v>
      </c>
      <c r="N61" s="90">
        <f t="shared" si="0"/>
        <v>0</v>
      </c>
      <c r="O61" s="91">
        <f t="shared" si="1"/>
        <v>1.25</v>
      </c>
      <c r="P61" s="23">
        <v>20</v>
      </c>
      <c r="Q61" s="11">
        <v>0</v>
      </c>
      <c r="R61" s="11">
        <v>0</v>
      </c>
      <c r="S61" s="12">
        <v>2</v>
      </c>
      <c r="T61" s="27">
        <v>0</v>
      </c>
      <c r="U61" s="23">
        <v>0</v>
      </c>
      <c r="V61" s="11">
        <v>0</v>
      </c>
      <c r="W61" s="11">
        <v>0</v>
      </c>
      <c r="X61" s="12">
        <v>0</v>
      </c>
      <c r="Y61" s="30">
        <v>0</v>
      </c>
      <c r="Z61" s="63">
        <f t="shared" si="2"/>
        <v>4.5</v>
      </c>
      <c r="AA61" s="34">
        <f t="shared" si="3"/>
        <v>4.5</v>
      </c>
      <c r="AB61" s="12">
        <f t="shared" si="4"/>
        <v>0</v>
      </c>
      <c r="AC61" s="75">
        <f t="shared" si="5"/>
        <v>4.5</v>
      </c>
      <c r="AD61" s="96"/>
    </row>
    <row r="62" spans="1:33" x14ac:dyDescent="0.2">
      <c r="A62" s="103" t="s">
        <v>582</v>
      </c>
      <c r="B62" s="10" t="s">
        <v>80</v>
      </c>
      <c r="C62" s="10" t="s">
        <v>48</v>
      </c>
      <c r="D62" s="10" t="s">
        <v>360</v>
      </c>
      <c r="E62" s="10" t="s">
        <v>361</v>
      </c>
      <c r="F62" s="10" t="s">
        <v>362</v>
      </c>
      <c r="G62" s="67">
        <v>6</v>
      </c>
      <c r="H62" s="10" t="s">
        <v>47</v>
      </c>
      <c r="I62" s="57">
        <v>1</v>
      </c>
      <c r="J62" s="57">
        <v>15.75</v>
      </c>
      <c r="K62" s="57">
        <v>0</v>
      </c>
      <c r="L62" s="58">
        <v>2.25</v>
      </c>
      <c r="M62" s="27">
        <v>0</v>
      </c>
      <c r="N62" s="90">
        <f t="shared" si="0"/>
        <v>8.75</v>
      </c>
      <c r="O62" s="91">
        <f t="shared" si="1"/>
        <v>1.25</v>
      </c>
      <c r="P62" s="23">
        <v>60</v>
      </c>
      <c r="Q62" s="11">
        <v>1</v>
      </c>
      <c r="R62" s="11">
        <v>0</v>
      </c>
      <c r="S62" s="12">
        <v>3</v>
      </c>
      <c r="T62" s="27">
        <v>0</v>
      </c>
      <c r="U62" s="23">
        <v>12</v>
      </c>
      <c r="V62" s="11">
        <v>0.25</v>
      </c>
      <c r="W62" s="11">
        <v>0</v>
      </c>
      <c r="X62" s="12">
        <v>1</v>
      </c>
      <c r="Y62" s="30">
        <v>0</v>
      </c>
      <c r="Z62" s="63">
        <f t="shared" si="2"/>
        <v>28.6875</v>
      </c>
      <c r="AA62" s="34">
        <f t="shared" si="3"/>
        <v>22.5</v>
      </c>
      <c r="AB62" s="12">
        <f t="shared" si="4"/>
        <v>6.1875</v>
      </c>
      <c r="AC62" s="75">
        <f t="shared" si="5"/>
        <v>28.6875</v>
      </c>
    </row>
    <row r="63" spans="1:33" x14ac:dyDescent="0.2">
      <c r="A63" s="103" t="s">
        <v>582</v>
      </c>
      <c r="B63" s="10" t="s">
        <v>85</v>
      </c>
      <c r="C63" s="10" t="s">
        <v>48</v>
      </c>
      <c r="D63" s="10" t="s">
        <v>360</v>
      </c>
      <c r="E63" s="10" t="s">
        <v>361</v>
      </c>
      <c r="F63" s="10" t="s">
        <v>362</v>
      </c>
      <c r="G63" s="67">
        <v>6</v>
      </c>
      <c r="H63" s="10" t="s">
        <v>47</v>
      </c>
      <c r="I63" s="57">
        <v>1</v>
      </c>
      <c r="J63" s="57">
        <v>15.75</v>
      </c>
      <c r="K63" s="57">
        <v>0</v>
      </c>
      <c r="L63" s="58">
        <v>2.25</v>
      </c>
      <c r="M63" s="27">
        <v>0</v>
      </c>
      <c r="N63" s="90">
        <f t="shared" si="0"/>
        <v>8.75</v>
      </c>
      <c r="O63" s="91">
        <f t="shared" si="1"/>
        <v>1.25</v>
      </c>
      <c r="P63" s="23">
        <v>60</v>
      </c>
      <c r="Q63" s="11">
        <v>1</v>
      </c>
      <c r="R63" s="11">
        <v>0</v>
      </c>
      <c r="S63" s="12">
        <v>2</v>
      </c>
      <c r="T63" s="27">
        <v>0</v>
      </c>
      <c r="U63" s="23">
        <v>20</v>
      </c>
      <c r="V63" s="11">
        <v>0.25</v>
      </c>
      <c r="W63" s="11">
        <v>0</v>
      </c>
      <c r="X63" s="12">
        <v>1</v>
      </c>
      <c r="Y63" s="30">
        <v>0</v>
      </c>
      <c r="Z63" s="63">
        <f t="shared" si="2"/>
        <v>26.4375</v>
      </c>
      <c r="AA63" s="34">
        <f t="shared" si="3"/>
        <v>20.25</v>
      </c>
      <c r="AB63" s="12">
        <f t="shared" si="4"/>
        <v>6.1875</v>
      </c>
      <c r="AC63" s="75">
        <f t="shared" si="5"/>
        <v>26.4375</v>
      </c>
      <c r="AG63" s="85"/>
    </row>
    <row r="64" spans="1:33" x14ac:dyDescent="0.2">
      <c r="A64" s="103" t="s">
        <v>582</v>
      </c>
      <c r="B64" s="10" t="s">
        <v>8</v>
      </c>
      <c r="C64" s="10" t="s">
        <v>48</v>
      </c>
      <c r="D64" s="10" t="s">
        <v>360</v>
      </c>
      <c r="E64" s="10" t="s">
        <v>361</v>
      </c>
      <c r="F64" s="10" t="s">
        <v>362</v>
      </c>
      <c r="G64" s="67">
        <v>6</v>
      </c>
      <c r="H64" s="10" t="s">
        <v>47</v>
      </c>
      <c r="I64" s="57">
        <v>1</v>
      </c>
      <c r="J64" s="57">
        <v>15.75</v>
      </c>
      <c r="K64" s="57">
        <v>0</v>
      </c>
      <c r="L64" s="58">
        <v>2.25</v>
      </c>
      <c r="M64" s="27">
        <v>0</v>
      </c>
      <c r="N64" s="90">
        <f t="shared" si="0"/>
        <v>8.75</v>
      </c>
      <c r="O64" s="91">
        <f t="shared" si="1"/>
        <v>1.25</v>
      </c>
      <c r="P64" s="23">
        <v>60</v>
      </c>
      <c r="Q64" s="11">
        <v>1</v>
      </c>
      <c r="R64" s="11">
        <v>0</v>
      </c>
      <c r="S64" s="12">
        <v>3</v>
      </c>
      <c r="T64" s="27">
        <v>0</v>
      </c>
      <c r="U64" s="23">
        <v>20</v>
      </c>
      <c r="V64" s="11">
        <v>0.5</v>
      </c>
      <c r="W64" s="11">
        <v>0</v>
      </c>
      <c r="X64" s="12">
        <v>1</v>
      </c>
      <c r="Y64" s="30">
        <v>0</v>
      </c>
      <c r="Z64" s="63">
        <f t="shared" si="2"/>
        <v>32.625</v>
      </c>
      <c r="AA64" s="34">
        <f t="shared" si="3"/>
        <v>22.5</v>
      </c>
      <c r="AB64" s="12">
        <f t="shared" si="4"/>
        <v>10.125</v>
      </c>
      <c r="AC64" s="75">
        <f t="shared" si="5"/>
        <v>32.625</v>
      </c>
    </row>
    <row r="65" spans="1:29" x14ac:dyDescent="0.2">
      <c r="A65" s="103" t="s">
        <v>582</v>
      </c>
      <c r="B65" s="10" t="s">
        <v>8</v>
      </c>
      <c r="C65" s="10" t="s">
        <v>48</v>
      </c>
      <c r="D65" s="10" t="s">
        <v>360</v>
      </c>
      <c r="E65" s="10" t="s">
        <v>361</v>
      </c>
      <c r="F65" s="10" t="s">
        <v>580</v>
      </c>
      <c r="G65" s="67">
        <v>6</v>
      </c>
      <c r="H65" s="10" t="s">
        <v>47</v>
      </c>
      <c r="I65" s="57">
        <v>1</v>
      </c>
      <c r="J65" s="57">
        <v>0</v>
      </c>
      <c r="K65" s="57">
        <v>0</v>
      </c>
      <c r="L65" s="58">
        <v>2.25</v>
      </c>
      <c r="M65" s="27">
        <v>0</v>
      </c>
      <c r="N65" s="90">
        <f t="shared" si="0"/>
        <v>0</v>
      </c>
      <c r="O65" s="91">
        <f t="shared" si="1"/>
        <v>1.25</v>
      </c>
      <c r="P65" s="23">
        <v>20</v>
      </c>
      <c r="Q65" s="11">
        <v>0</v>
      </c>
      <c r="R65" s="11">
        <v>0</v>
      </c>
      <c r="S65" s="12">
        <v>2</v>
      </c>
      <c r="T65" s="27">
        <v>0</v>
      </c>
      <c r="U65" s="23">
        <v>0</v>
      </c>
      <c r="V65" s="11">
        <v>0</v>
      </c>
      <c r="W65" s="11">
        <v>0</v>
      </c>
      <c r="X65" s="12">
        <v>0</v>
      </c>
      <c r="Y65" s="30">
        <v>0</v>
      </c>
      <c r="Z65" s="63">
        <f t="shared" si="2"/>
        <v>4.5</v>
      </c>
      <c r="AA65" s="34">
        <f t="shared" si="3"/>
        <v>4.5</v>
      </c>
      <c r="AB65" s="12">
        <f t="shared" si="4"/>
        <v>0</v>
      </c>
      <c r="AC65" s="75">
        <f t="shared" si="5"/>
        <v>4.5</v>
      </c>
    </row>
    <row r="66" spans="1:29" x14ac:dyDescent="0.2">
      <c r="A66" s="9" t="s">
        <v>334</v>
      </c>
      <c r="B66" s="10" t="s">
        <v>14</v>
      </c>
      <c r="C66" s="10" t="s">
        <v>19</v>
      </c>
      <c r="D66" s="10" t="s">
        <v>335</v>
      </c>
      <c r="E66" s="10" t="s">
        <v>336</v>
      </c>
      <c r="F66" s="10" t="s">
        <v>337</v>
      </c>
      <c r="G66" s="67">
        <v>6</v>
      </c>
      <c r="H66" s="10" t="s">
        <v>47</v>
      </c>
      <c r="I66" s="57">
        <v>1</v>
      </c>
      <c r="J66" s="57">
        <v>9</v>
      </c>
      <c r="K66" s="57">
        <v>0</v>
      </c>
      <c r="L66" s="58">
        <v>9</v>
      </c>
      <c r="M66" s="27">
        <v>0</v>
      </c>
      <c r="N66" s="90">
        <f t="shared" ref="N66:N129" si="10">J66*10/3/G66</f>
        <v>5</v>
      </c>
      <c r="O66" s="91">
        <f t="shared" ref="O66:O129" si="11">L66*10/3/G66</f>
        <v>5</v>
      </c>
      <c r="P66" s="23">
        <v>30</v>
      </c>
      <c r="Q66" s="11">
        <v>0.8</v>
      </c>
      <c r="R66" s="11">
        <v>0</v>
      </c>
      <c r="S66" s="12">
        <v>1.5</v>
      </c>
      <c r="T66" s="27">
        <v>0</v>
      </c>
      <c r="U66" s="23">
        <v>60</v>
      </c>
      <c r="V66" s="11">
        <v>1</v>
      </c>
      <c r="W66" s="11">
        <v>0</v>
      </c>
      <c r="X66" s="12">
        <v>3</v>
      </c>
      <c r="Y66" s="30">
        <v>0</v>
      </c>
      <c r="Z66" s="63">
        <f t="shared" ref="Z66:Z129" si="12">J66*(Q66+V66)+L66*(S66+X66)</f>
        <v>56.7</v>
      </c>
      <c r="AA66" s="34">
        <f t="shared" ref="AA66:AA129" si="13">J66*Q66+L66*S66</f>
        <v>20.7</v>
      </c>
      <c r="AB66" s="12">
        <f t="shared" ref="AB66:AB129" si="14">J66*V66+L66*X66</f>
        <v>36</v>
      </c>
      <c r="AC66" s="75">
        <f t="shared" ref="AC66:AC129" si="15">Z66</f>
        <v>56.7</v>
      </c>
    </row>
    <row r="67" spans="1:29" x14ac:dyDescent="0.2">
      <c r="A67" s="9" t="s">
        <v>334</v>
      </c>
      <c r="B67" s="10" t="s">
        <v>80</v>
      </c>
      <c r="C67" s="10" t="s">
        <v>19</v>
      </c>
      <c r="D67" s="10" t="s">
        <v>335</v>
      </c>
      <c r="E67" s="10" t="s">
        <v>336</v>
      </c>
      <c r="F67" s="10" t="s">
        <v>337</v>
      </c>
      <c r="G67" s="67">
        <v>6</v>
      </c>
      <c r="H67" s="10" t="s">
        <v>47</v>
      </c>
      <c r="I67" s="57">
        <v>1</v>
      </c>
      <c r="J67" s="57">
        <v>9</v>
      </c>
      <c r="K67" s="57">
        <v>0</v>
      </c>
      <c r="L67" s="58">
        <v>9</v>
      </c>
      <c r="M67" s="27">
        <v>0</v>
      </c>
      <c r="N67" s="90">
        <f t="shared" si="10"/>
        <v>5</v>
      </c>
      <c r="O67" s="91">
        <f t="shared" si="11"/>
        <v>5</v>
      </c>
      <c r="P67" s="23">
        <v>10</v>
      </c>
      <c r="Q67" s="11">
        <v>0.4</v>
      </c>
      <c r="R67" s="11">
        <v>0</v>
      </c>
      <c r="S67" s="12">
        <v>0.5</v>
      </c>
      <c r="T67" s="27">
        <v>0</v>
      </c>
      <c r="U67" s="23">
        <v>40</v>
      </c>
      <c r="V67" s="11">
        <v>1</v>
      </c>
      <c r="W67" s="11">
        <v>0</v>
      </c>
      <c r="X67" s="12">
        <v>2</v>
      </c>
      <c r="Y67" s="30">
        <v>0</v>
      </c>
      <c r="Z67" s="63">
        <f t="shared" si="12"/>
        <v>35.1</v>
      </c>
      <c r="AA67" s="34">
        <f t="shared" si="13"/>
        <v>8.1</v>
      </c>
      <c r="AB67" s="12">
        <f t="shared" si="14"/>
        <v>27</v>
      </c>
      <c r="AC67" s="75">
        <f t="shared" si="15"/>
        <v>35.1</v>
      </c>
    </row>
    <row r="68" spans="1:29" x14ac:dyDescent="0.2">
      <c r="A68" s="9" t="s">
        <v>334</v>
      </c>
      <c r="B68" s="10" t="s">
        <v>85</v>
      </c>
      <c r="C68" s="10" t="s">
        <v>19</v>
      </c>
      <c r="D68" s="10" t="s">
        <v>335</v>
      </c>
      <c r="E68" s="10" t="s">
        <v>336</v>
      </c>
      <c r="F68" s="10" t="s">
        <v>337</v>
      </c>
      <c r="G68" s="67">
        <v>6</v>
      </c>
      <c r="H68" s="10" t="s">
        <v>47</v>
      </c>
      <c r="I68" s="57">
        <v>1</v>
      </c>
      <c r="J68" s="57">
        <v>9</v>
      </c>
      <c r="K68" s="57">
        <v>0</v>
      </c>
      <c r="L68" s="58">
        <v>9</v>
      </c>
      <c r="M68" s="27">
        <v>0</v>
      </c>
      <c r="N68" s="90">
        <f t="shared" si="10"/>
        <v>5</v>
      </c>
      <c r="O68" s="91">
        <f t="shared" si="11"/>
        <v>5</v>
      </c>
      <c r="P68" s="23">
        <v>10</v>
      </c>
      <c r="Q68" s="11">
        <v>0.4</v>
      </c>
      <c r="R68" s="11">
        <v>0</v>
      </c>
      <c r="S68" s="12">
        <v>0.5</v>
      </c>
      <c r="T68" s="27">
        <v>0</v>
      </c>
      <c r="U68" s="23">
        <v>40</v>
      </c>
      <c r="V68" s="11">
        <v>1</v>
      </c>
      <c r="W68" s="11">
        <v>0</v>
      </c>
      <c r="X68" s="12">
        <v>2</v>
      </c>
      <c r="Y68" s="30">
        <v>0</v>
      </c>
      <c r="Z68" s="63">
        <f t="shared" si="12"/>
        <v>35.1</v>
      </c>
      <c r="AA68" s="34">
        <f t="shared" si="13"/>
        <v>8.1</v>
      </c>
      <c r="AB68" s="12">
        <f t="shared" si="14"/>
        <v>27</v>
      </c>
      <c r="AC68" s="75">
        <f t="shared" si="15"/>
        <v>35.1</v>
      </c>
    </row>
    <row r="69" spans="1:29" x14ac:dyDescent="0.2">
      <c r="A69" s="9" t="s">
        <v>334</v>
      </c>
      <c r="B69" s="10" t="s">
        <v>8</v>
      </c>
      <c r="C69" s="10" t="s">
        <v>19</v>
      </c>
      <c r="D69" s="10" t="s">
        <v>335</v>
      </c>
      <c r="E69" s="10" t="s">
        <v>336</v>
      </c>
      <c r="F69" s="10" t="s">
        <v>337</v>
      </c>
      <c r="G69" s="67">
        <v>6</v>
      </c>
      <c r="H69" s="10" t="s">
        <v>47</v>
      </c>
      <c r="I69" s="57">
        <v>1</v>
      </c>
      <c r="J69" s="57">
        <v>9</v>
      </c>
      <c r="K69" s="57">
        <v>0</v>
      </c>
      <c r="L69" s="58">
        <v>9</v>
      </c>
      <c r="M69" s="27">
        <v>0</v>
      </c>
      <c r="N69" s="90">
        <f t="shared" si="10"/>
        <v>5</v>
      </c>
      <c r="O69" s="91">
        <f t="shared" si="11"/>
        <v>5</v>
      </c>
      <c r="P69" s="23">
        <v>30</v>
      </c>
      <c r="Q69" s="11">
        <v>0.4</v>
      </c>
      <c r="R69" s="11">
        <v>0</v>
      </c>
      <c r="S69" s="12">
        <v>1.5</v>
      </c>
      <c r="T69" s="27">
        <v>0</v>
      </c>
      <c r="U69" s="23">
        <v>60</v>
      </c>
      <c r="V69" s="11">
        <v>1</v>
      </c>
      <c r="W69" s="11">
        <v>0</v>
      </c>
      <c r="X69" s="12">
        <v>3</v>
      </c>
      <c r="Y69" s="30">
        <v>0</v>
      </c>
      <c r="Z69" s="63">
        <f t="shared" si="12"/>
        <v>53.1</v>
      </c>
      <c r="AA69" s="34">
        <f t="shared" si="13"/>
        <v>17.100000000000001</v>
      </c>
      <c r="AB69" s="12">
        <f t="shared" si="14"/>
        <v>36</v>
      </c>
      <c r="AC69" s="75">
        <f t="shared" si="15"/>
        <v>53.1</v>
      </c>
    </row>
    <row r="70" spans="1:29" x14ac:dyDescent="0.2">
      <c r="A70" s="103" t="s">
        <v>581</v>
      </c>
      <c r="B70" s="10" t="s">
        <v>80</v>
      </c>
      <c r="C70" s="10" t="s">
        <v>19</v>
      </c>
      <c r="D70" s="10" t="s">
        <v>470</v>
      </c>
      <c r="E70" s="10" t="s">
        <v>471</v>
      </c>
      <c r="F70" s="10" t="s">
        <v>472</v>
      </c>
      <c r="G70" s="67">
        <v>6</v>
      </c>
      <c r="H70" s="10" t="s">
        <v>47</v>
      </c>
      <c r="I70" s="57">
        <v>1</v>
      </c>
      <c r="J70" s="57">
        <v>15.75</v>
      </c>
      <c r="K70" s="57">
        <v>0</v>
      </c>
      <c r="L70" s="58">
        <v>2.25</v>
      </c>
      <c r="M70" s="27">
        <v>0</v>
      </c>
      <c r="N70" s="90">
        <f t="shared" si="10"/>
        <v>8.75</v>
      </c>
      <c r="O70" s="91">
        <f t="shared" si="11"/>
        <v>1.25</v>
      </c>
      <c r="P70" s="23">
        <v>20</v>
      </c>
      <c r="Q70" s="11">
        <v>0.33</v>
      </c>
      <c r="R70" s="11">
        <v>0</v>
      </c>
      <c r="S70" s="12">
        <v>1</v>
      </c>
      <c r="T70" s="27">
        <v>0</v>
      </c>
      <c r="U70" s="23">
        <v>20</v>
      </c>
      <c r="V70" s="11">
        <v>0.75</v>
      </c>
      <c r="W70" s="11">
        <v>0</v>
      </c>
      <c r="X70" s="12">
        <v>1</v>
      </c>
      <c r="Y70" s="30">
        <v>0</v>
      </c>
      <c r="Z70" s="63">
        <f t="shared" si="12"/>
        <v>21.51</v>
      </c>
      <c r="AA70" s="34">
        <f t="shared" si="13"/>
        <v>7.4475000000000007</v>
      </c>
      <c r="AB70" s="12">
        <f t="shared" si="14"/>
        <v>14.0625</v>
      </c>
      <c r="AC70" s="75">
        <f t="shared" si="15"/>
        <v>21.51</v>
      </c>
    </row>
    <row r="71" spans="1:29" x14ac:dyDescent="0.2">
      <c r="A71" s="103" t="s">
        <v>581</v>
      </c>
      <c r="B71" s="10" t="s">
        <v>85</v>
      </c>
      <c r="C71" s="10" t="s">
        <v>19</v>
      </c>
      <c r="D71" s="10" t="s">
        <v>470</v>
      </c>
      <c r="E71" s="10" t="s">
        <v>471</v>
      </c>
      <c r="F71" s="10" t="s">
        <v>472</v>
      </c>
      <c r="G71" s="67">
        <v>6</v>
      </c>
      <c r="H71" s="10" t="s">
        <v>47</v>
      </c>
      <c r="I71" s="57">
        <v>1</v>
      </c>
      <c r="J71" s="57">
        <v>15.75</v>
      </c>
      <c r="K71" s="57">
        <v>0</v>
      </c>
      <c r="L71" s="58">
        <v>2.25</v>
      </c>
      <c r="M71" s="27">
        <v>0</v>
      </c>
      <c r="N71" s="90">
        <f t="shared" si="10"/>
        <v>8.75</v>
      </c>
      <c r="O71" s="91">
        <f t="shared" si="11"/>
        <v>1.25</v>
      </c>
      <c r="P71" s="23">
        <v>20</v>
      </c>
      <c r="Q71" s="11">
        <v>0.33</v>
      </c>
      <c r="R71" s="11">
        <v>0</v>
      </c>
      <c r="S71" s="12">
        <v>1</v>
      </c>
      <c r="T71" s="27">
        <v>0</v>
      </c>
      <c r="U71" s="23">
        <v>20</v>
      </c>
      <c r="V71" s="11">
        <v>0.75</v>
      </c>
      <c r="W71" s="11">
        <v>0</v>
      </c>
      <c r="X71" s="12">
        <v>1</v>
      </c>
      <c r="Y71" s="30">
        <v>0</v>
      </c>
      <c r="Z71" s="63">
        <f t="shared" si="12"/>
        <v>21.51</v>
      </c>
      <c r="AA71" s="34">
        <f t="shared" si="13"/>
        <v>7.4475000000000007</v>
      </c>
      <c r="AB71" s="12">
        <f t="shared" si="14"/>
        <v>14.0625</v>
      </c>
      <c r="AC71" s="75">
        <f t="shared" si="15"/>
        <v>21.51</v>
      </c>
    </row>
    <row r="72" spans="1:29" x14ac:dyDescent="0.2">
      <c r="A72" s="103" t="s">
        <v>581</v>
      </c>
      <c r="B72" s="10" t="s">
        <v>8</v>
      </c>
      <c r="C72" s="10" t="s">
        <v>19</v>
      </c>
      <c r="D72" s="10" t="s">
        <v>470</v>
      </c>
      <c r="E72" s="10" t="s">
        <v>471</v>
      </c>
      <c r="F72" s="10" t="s">
        <v>472</v>
      </c>
      <c r="G72" s="67">
        <v>6</v>
      </c>
      <c r="H72" s="10" t="s">
        <v>47</v>
      </c>
      <c r="I72" s="57">
        <v>1</v>
      </c>
      <c r="J72" s="57">
        <v>15.75</v>
      </c>
      <c r="K72" s="57">
        <v>0</v>
      </c>
      <c r="L72" s="58">
        <v>2.25</v>
      </c>
      <c r="M72" s="27">
        <v>0</v>
      </c>
      <c r="N72" s="90">
        <f t="shared" si="10"/>
        <v>8.75</v>
      </c>
      <c r="O72" s="91">
        <f t="shared" si="11"/>
        <v>1.25</v>
      </c>
      <c r="P72" s="23">
        <v>20</v>
      </c>
      <c r="Q72" s="11">
        <v>0.34</v>
      </c>
      <c r="R72" s="11">
        <v>0</v>
      </c>
      <c r="S72" s="12">
        <v>1</v>
      </c>
      <c r="T72" s="27">
        <v>0</v>
      </c>
      <c r="U72" s="23">
        <v>80</v>
      </c>
      <c r="V72" s="11">
        <v>1.5</v>
      </c>
      <c r="W72" s="11">
        <v>0</v>
      </c>
      <c r="X72" s="12">
        <v>4</v>
      </c>
      <c r="Y72" s="30">
        <v>0</v>
      </c>
      <c r="Z72" s="63">
        <f t="shared" si="12"/>
        <v>40.230000000000004</v>
      </c>
      <c r="AA72" s="34">
        <f t="shared" si="13"/>
        <v>7.6050000000000004</v>
      </c>
      <c r="AB72" s="12">
        <f t="shared" si="14"/>
        <v>32.625</v>
      </c>
      <c r="AC72" s="75">
        <f t="shared" si="15"/>
        <v>40.230000000000004</v>
      </c>
    </row>
    <row r="73" spans="1:29" x14ac:dyDescent="0.2">
      <c r="A73" s="103" t="s">
        <v>581</v>
      </c>
      <c r="B73" s="10" t="s">
        <v>80</v>
      </c>
      <c r="C73" s="10" t="s">
        <v>19</v>
      </c>
      <c r="D73" s="10" t="s">
        <v>473</v>
      </c>
      <c r="E73" s="10" t="s">
        <v>474</v>
      </c>
      <c r="F73" s="10" t="s">
        <v>475</v>
      </c>
      <c r="G73" s="67">
        <v>6</v>
      </c>
      <c r="H73" s="10" t="s">
        <v>47</v>
      </c>
      <c r="I73" s="57">
        <v>1</v>
      </c>
      <c r="J73" s="57">
        <v>15.75</v>
      </c>
      <c r="K73" s="57">
        <v>0</v>
      </c>
      <c r="L73" s="58">
        <v>2.25</v>
      </c>
      <c r="M73" s="27">
        <v>0</v>
      </c>
      <c r="N73" s="90">
        <f t="shared" si="10"/>
        <v>8.75</v>
      </c>
      <c r="O73" s="91">
        <f t="shared" si="11"/>
        <v>1.25</v>
      </c>
      <c r="P73" s="23">
        <v>20</v>
      </c>
      <c r="Q73" s="11">
        <v>0.5</v>
      </c>
      <c r="R73" s="11">
        <v>0</v>
      </c>
      <c r="S73" s="12">
        <v>1</v>
      </c>
      <c r="T73" s="27">
        <v>0</v>
      </c>
      <c r="U73" s="23">
        <v>20</v>
      </c>
      <c r="V73" s="11">
        <v>0.75</v>
      </c>
      <c r="W73" s="11">
        <v>0</v>
      </c>
      <c r="X73" s="12">
        <v>1</v>
      </c>
      <c r="Y73" s="30">
        <v>0</v>
      </c>
      <c r="Z73" s="63">
        <f t="shared" si="12"/>
        <v>24.1875</v>
      </c>
      <c r="AA73" s="34">
        <f t="shared" si="13"/>
        <v>10.125</v>
      </c>
      <c r="AB73" s="12">
        <f t="shared" si="14"/>
        <v>14.0625</v>
      </c>
      <c r="AC73" s="75">
        <f t="shared" si="15"/>
        <v>24.1875</v>
      </c>
    </row>
    <row r="74" spans="1:29" x14ac:dyDescent="0.2">
      <c r="A74" s="103" t="s">
        <v>581</v>
      </c>
      <c r="B74" s="10" t="s">
        <v>85</v>
      </c>
      <c r="C74" s="10" t="s">
        <v>19</v>
      </c>
      <c r="D74" s="10" t="s">
        <v>473</v>
      </c>
      <c r="E74" s="10" t="s">
        <v>474</v>
      </c>
      <c r="F74" s="10" t="s">
        <v>475</v>
      </c>
      <c r="G74" s="67">
        <v>6</v>
      </c>
      <c r="H74" s="10" t="s">
        <v>47</v>
      </c>
      <c r="I74" s="57">
        <v>1</v>
      </c>
      <c r="J74" s="57">
        <v>15.75</v>
      </c>
      <c r="K74" s="57">
        <v>0</v>
      </c>
      <c r="L74" s="58">
        <v>2.25</v>
      </c>
      <c r="M74" s="27">
        <v>0</v>
      </c>
      <c r="N74" s="90">
        <f t="shared" si="10"/>
        <v>8.75</v>
      </c>
      <c r="O74" s="91">
        <f t="shared" si="11"/>
        <v>1.25</v>
      </c>
      <c r="P74" s="23">
        <v>20</v>
      </c>
      <c r="Q74" s="11">
        <v>0.5</v>
      </c>
      <c r="R74" s="11">
        <v>0</v>
      </c>
      <c r="S74" s="12">
        <v>1</v>
      </c>
      <c r="T74" s="27">
        <v>0</v>
      </c>
      <c r="U74" s="23">
        <v>20</v>
      </c>
      <c r="V74" s="11">
        <v>0.75</v>
      </c>
      <c r="W74" s="11">
        <v>0</v>
      </c>
      <c r="X74" s="12">
        <v>1</v>
      </c>
      <c r="Y74" s="30">
        <v>0</v>
      </c>
      <c r="Z74" s="63">
        <f t="shared" si="12"/>
        <v>24.1875</v>
      </c>
      <c r="AA74" s="34">
        <f t="shared" si="13"/>
        <v>10.125</v>
      </c>
      <c r="AB74" s="12">
        <f t="shared" si="14"/>
        <v>14.0625</v>
      </c>
      <c r="AC74" s="75">
        <f t="shared" si="15"/>
        <v>24.1875</v>
      </c>
    </row>
    <row r="75" spans="1:29" x14ac:dyDescent="0.2">
      <c r="A75" s="103" t="s">
        <v>581</v>
      </c>
      <c r="B75" s="10" t="s">
        <v>8</v>
      </c>
      <c r="C75" s="10" t="s">
        <v>19</v>
      </c>
      <c r="D75" s="10" t="s">
        <v>473</v>
      </c>
      <c r="E75" s="10" t="s">
        <v>474</v>
      </c>
      <c r="F75" s="10" t="s">
        <v>475</v>
      </c>
      <c r="G75" s="67">
        <v>6</v>
      </c>
      <c r="H75" s="10" t="s">
        <v>47</v>
      </c>
      <c r="I75" s="57">
        <v>1</v>
      </c>
      <c r="J75" s="57">
        <v>15.75</v>
      </c>
      <c r="K75" s="57">
        <v>0</v>
      </c>
      <c r="L75" s="58">
        <v>2.25</v>
      </c>
      <c r="M75" s="27">
        <v>0</v>
      </c>
      <c r="N75" s="90">
        <f t="shared" si="10"/>
        <v>8.75</v>
      </c>
      <c r="O75" s="91">
        <f t="shared" si="11"/>
        <v>1.25</v>
      </c>
      <c r="P75" s="23">
        <v>40</v>
      </c>
      <c r="Q75" s="11">
        <v>1</v>
      </c>
      <c r="R75" s="11">
        <v>0</v>
      </c>
      <c r="S75" s="12">
        <v>2</v>
      </c>
      <c r="T75" s="27">
        <v>0</v>
      </c>
      <c r="U75" s="23">
        <v>80</v>
      </c>
      <c r="V75" s="11">
        <v>1.5</v>
      </c>
      <c r="W75" s="11">
        <v>0</v>
      </c>
      <c r="X75" s="12">
        <v>4</v>
      </c>
      <c r="Y75" s="30">
        <v>0</v>
      </c>
      <c r="Z75" s="63">
        <f t="shared" si="12"/>
        <v>52.875</v>
      </c>
      <c r="AA75" s="34">
        <f t="shared" si="13"/>
        <v>20.25</v>
      </c>
      <c r="AB75" s="12">
        <f t="shared" si="14"/>
        <v>32.625</v>
      </c>
      <c r="AC75" s="75">
        <f t="shared" si="15"/>
        <v>52.875</v>
      </c>
    </row>
    <row r="76" spans="1:29" x14ac:dyDescent="0.2">
      <c r="A76" s="103" t="s">
        <v>582</v>
      </c>
      <c r="B76" s="10" t="s">
        <v>14</v>
      </c>
      <c r="C76" s="10" t="s">
        <v>19</v>
      </c>
      <c r="D76" s="10" t="s">
        <v>363</v>
      </c>
      <c r="E76" s="10" t="s">
        <v>364</v>
      </c>
      <c r="F76" s="10" t="s">
        <v>365</v>
      </c>
      <c r="G76" s="67">
        <v>6</v>
      </c>
      <c r="H76" s="10" t="s">
        <v>47</v>
      </c>
      <c r="I76" s="57">
        <v>1</v>
      </c>
      <c r="J76" s="57">
        <v>15.75</v>
      </c>
      <c r="K76" s="57">
        <v>0</v>
      </c>
      <c r="L76" s="58">
        <v>2.25</v>
      </c>
      <c r="M76" s="27">
        <v>0</v>
      </c>
      <c r="N76" s="90">
        <f t="shared" si="10"/>
        <v>8.75</v>
      </c>
      <c r="O76" s="91">
        <f t="shared" si="11"/>
        <v>1.25</v>
      </c>
      <c r="P76" s="23">
        <v>30</v>
      </c>
      <c r="Q76" s="11">
        <v>0.8</v>
      </c>
      <c r="R76" s="11">
        <v>0</v>
      </c>
      <c r="S76" s="12">
        <v>1.5</v>
      </c>
      <c r="T76" s="27">
        <v>0</v>
      </c>
      <c r="U76" s="23">
        <v>80</v>
      </c>
      <c r="V76" s="11">
        <v>2</v>
      </c>
      <c r="W76" s="11">
        <v>0</v>
      </c>
      <c r="X76" s="12">
        <v>4</v>
      </c>
      <c r="Y76" s="30">
        <v>0</v>
      </c>
      <c r="Z76" s="63">
        <f t="shared" si="12"/>
        <v>56.474999999999994</v>
      </c>
      <c r="AA76" s="34">
        <f t="shared" si="13"/>
        <v>15.975000000000001</v>
      </c>
      <c r="AB76" s="12">
        <f t="shared" si="14"/>
        <v>40.5</v>
      </c>
      <c r="AC76" s="75">
        <f t="shared" si="15"/>
        <v>56.474999999999994</v>
      </c>
    </row>
    <row r="77" spans="1:29" x14ac:dyDescent="0.2">
      <c r="A77" s="103" t="s">
        <v>582</v>
      </c>
      <c r="B77" s="10" t="s">
        <v>80</v>
      </c>
      <c r="C77" s="10" t="s">
        <v>19</v>
      </c>
      <c r="D77" s="10" t="s">
        <v>363</v>
      </c>
      <c r="E77" s="10" t="s">
        <v>364</v>
      </c>
      <c r="F77" s="10" t="s">
        <v>365</v>
      </c>
      <c r="G77" s="67">
        <v>6</v>
      </c>
      <c r="H77" s="10" t="s">
        <v>47</v>
      </c>
      <c r="I77" s="57">
        <v>1</v>
      </c>
      <c r="J77" s="57">
        <v>15.75</v>
      </c>
      <c r="K77" s="57">
        <v>0</v>
      </c>
      <c r="L77" s="58">
        <v>2.25</v>
      </c>
      <c r="M77" s="27">
        <v>0</v>
      </c>
      <c r="N77" s="90">
        <f t="shared" si="10"/>
        <v>8.75</v>
      </c>
      <c r="O77" s="91">
        <f t="shared" si="11"/>
        <v>1.25</v>
      </c>
      <c r="P77" s="23">
        <v>20</v>
      </c>
      <c r="Q77" s="11">
        <v>0.4</v>
      </c>
      <c r="R77" s="11">
        <v>0</v>
      </c>
      <c r="S77" s="12">
        <v>1</v>
      </c>
      <c r="T77" s="27">
        <v>0</v>
      </c>
      <c r="U77" s="23">
        <v>40</v>
      </c>
      <c r="V77" s="11">
        <v>1</v>
      </c>
      <c r="W77" s="11">
        <v>0</v>
      </c>
      <c r="X77" s="12">
        <v>2</v>
      </c>
      <c r="Y77" s="30">
        <v>0</v>
      </c>
      <c r="Z77" s="63">
        <f t="shared" si="12"/>
        <v>28.799999999999997</v>
      </c>
      <c r="AA77" s="34">
        <f t="shared" si="13"/>
        <v>8.5500000000000007</v>
      </c>
      <c r="AB77" s="12">
        <f t="shared" si="14"/>
        <v>20.25</v>
      </c>
      <c r="AC77" s="75">
        <f t="shared" si="15"/>
        <v>28.799999999999997</v>
      </c>
    </row>
    <row r="78" spans="1:29" x14ac:dyDescent="0.2">
      <c r="A78" s="103" t="s">
        <v>582</v>
      </c>
      <c r="B78" s="10" t="s">
        <v>85</v>
      </c>
      <c r="C78" s="10" t="s">
        <v>19</v>
      </c>
      <c r="D78" s="10" t="s">
        <v>363</v>
      </c>
      <c r="E78" s="10" t="s">
        <v>364</v>
      </c>
      <c r="F78" s="10" t="s">
        <v>365</v>
      </c>
      <c r="G78" s="67">
        <v>6</v>
      </c>
      <c r="H78" s="10" t="s">
        <v>47</v>
      </c>
      <c r="I78" s="57">
        <v>1</v>
      </c>
      <c r="J78" s="57">
        <v>15.75</v>
      </c>
      <c r="K78" s="57">
        <v>0</v>
      </c>
      <c r="L78" s="58">
        <v>2.25</v>
      </c>
      <c r="M78" s="27">
        <v>0</v>
      </c>
      <c r="N78" s="90">
        <f t="shared" si="10"/>
        <v>8.75</v>
      </c>
      <c r="O78" s="91">
        <f t="shared" si="11"/>
        <v>1.25</v>
      </c>
      <c r="P78" s="23">
        <v>20</v>
      </c>
      <c r="Q78" s="11">
        <v>0.4</v>
      </c>
      <c r="R78" s="11">
        <v>0</v>
      </c>
      <c r="S78" s="12">
        <v>1</v>
      </c>
      <c r="T78" s="27">
        <v>0</v>
      </c>
      <c r="U78" s="23">
        <v>40</v>
      </c>
      <c r="V78" s="11">
        <v>1</v>
      </c>
      <c r="W78" s="11">
        <v>0</v>
      </c>
      <c r="X78" s="12">
        <v>2</v>
      </c>
      <c r="Y78" s="30">
        <v>0</v>
      </c>
      <c r="Z78" s="63">
        <f t="shared" si="12"/>
        <v>28.799999999999997</v>
      </c>
      <c r="AA78" s="34">
        <f t="shared" si="13"/>
        <v>8.5500000000000007</v>
      </c>
      <c r="AB78" s="12">
        <f t="shared" si="14"/>
        <v>20.25</v>
      </c>
      <c r="AC78" s="75">
        <f t="shared" si="15"/>
        <v>28.799999999999997</v>
      </c>
    </row>
    <row r="79" spans="1:29" x14ac:dyDescent="0.2">
      <c r="A79" s="103" t="s">
        <v>582</v>
      </c>
      <c r="B79" s="10" t="s">
        <v>8</v>
      </c>
      <c r="C79" s="10" t="s">
        <v>19</v>
      </c>
      <c r="D79" s="10" t="s">
        <v>363</v>
      </c>
      <c r="E79" s="10" t="s">
        <v>364</v>
      </c>
      <c r="F79" s="10" t="s">
        <v>365</v>
      </c>
      <c r="G79" s="67">
        <v>6</v>
      </c>
      <c r="H79" s="10" t="s">
        <v>47</v>
      </c>
      <c r="I79" s="57">
        <v>1</v>
      </c>
      <c r="J79" s="57">
        <v>15.75</v>
      </c>
      <c r="K79" s="57">
        <v>0</v>
      </c>
      <c r="L79" s="58">
        <v>2.25</v>
      </c>
      <c r="M79" s="27">
        <v>0</v>
      </c>
      <c r="N79" s="90">
        <f t="shared" si="10"/>
        <v>8.75</v>
      </c>
      <c r="O79" s="91">
        <f t="shared" si="11"/>
        <v>1.25</v>
      </c>
      <c r="P79" s="23">
        <v>30</v>
      </c>
      <c r="Q79" s="11">
        <v>0.4</v>
      </c>
      <c r="R79" s="11">
        <v>0</v>
      </c>
      <c r="S79" s="12">
        <v>1.5</v>
      </c>
      <c r="T79" s="27">
        <v>0</v>
      </c>
      <c r="U79" s="23">
        <v>60</v>
      </c>
      <c r="V79" s="11">
        <v>1</v>
      </c>
      <c r="W79" s="11">
        <v>0</v>
      </c>
      <c r="X79" s="12">
        <v>3</v>
      </c>
      <c r="Y79" s="30">
        <v>0</v>
      </c>
      <c r="Z79" s="63">
        <f t="shared" si="12"/>
        <v>32.174999999999997</v>
      </c>
      <c r="AA79" s="34">
        <f t="shared" si="13"/>
        <v>9.6750000000000007</v>
      </c>
      <c r="AB79" s="12">
        <f t="shared" si="14"/>
        <v>22.5</v>
      </c>
      <c r="AC79" s="75">
        <f t="shared" si="15"/>
        <v>32.174999999999997</v>
      </c>
    </row>
    <row r="80" spans="1:29" x14ac:dyDescent="0.2">
      <c r="A80" s="9" t="s">
        <v>425</v>
      </c>
      <c r="B80" s="10" t="s">
        <v>80</v>
      </c>
      <c r="C80" s="10" t="s">
        <v>23</v>
      </c>
      <c r="D80" s="10" t="s">
        <v>426</v>
      </c>
      <c r="E80" s="10" t="s">
        <v>427</v>
      </c>
      <c r="F80" s="10" t="s">
        <v>428</v>
      </c>
      <c r="G80" s="67">
        <v>6</v>
      </c>
      <c r="H80" s="10" t="s">
        <v>47</v>
      </c>
      <c r="I80" s="57">
        <v>1</v>
      </c>
      <c r="J80" s="57">
        <v>11.25</v>
      </c>
      <c r="K80" s="57">
        <v>0</v>
      </c>
      <c r="L80" s="58">
        <v>6.75</v>
      </c>
      <c r="M80" s="27">
        <v>0</v>
      </c>
      <c r="N80" s="90">
        <f t="shared" si="10"/>
        <v>6.25</v>
      </c>
      <c r="O80" s="91">
        <f t="shared" si="11"/>
        <v>3.75</v>
      </c>
      <c r="P80" s="23">
        <v>30</v>
      </c>
      <c r="Q80" s="11">
        <v>0.5</v>
      </c>
      <c r="R80" s="11">
        <v>0</v>
      </c>
      <c r="S80" s="12">
        <v>1</v>
      </c>
      <c r="T80" s="27">
        <v>0</v>
      </c>
      <c r="U80" s="23">
        <v>0</v>
      </c>
      <c r="V80" s="11">
        <v>0</v>
      </c>
      <c r="W80" s="11">
        <v>0</v>
      </c>
      <c r="X80" s="12">
        <v>0</v>
      </c>
      <c r="Y80" s="30">
        <v>0</v>
      </c>
      <c r="Z80" s="63">
        <f t="shared" si="12"/>
        <v>12.375</v>
      </c>
      <c r="AA80" s="34">
        <f t="shared" si="13"/>
        <v>12.375</v>
      </c>
      <c r="AB80" s="12">
        <f t="shared" si="14"/>
        <v>0</v>
      </c>
      <c r="AC80" s="75">
        <f t="shared" si="15"/>
        <v>12.375</v>
      </c>
    </row>
    <row r="81" spans="1:33" x14ac:dyDescent="0.2">
      <c r="A81" s="9" t="s">
        <v>425</v>
      </c>
      <c r="B81" s="10" t="s">
        <v>85</v>
      </c>
      <c r="C81" s="10" t="s">
        <v>23</v>
      </c>
      <c r="D81" s="10" t="s">
        <v>426</v>
      </c>
      <c r="E81" s="10" t="s">
        <v>427</v>
      </c>
      <c r="F81" s="10" t="s">
        <v>428</v>
      </c>
      <c r="G81" s="67">
        <v>6</v>
      </c>
      <c r="H81" s="10" t="s">
        <v>47</v>
      </c>
      <c r="I81" s="57">
        <v>1</v>
      </c>
      <c r="J81" s="57">
        <v>11.25</v>
      </c>
      <c r="K81" s="57">
        <v>0</v>
      </c>
      <c r="L81" s="58">
        <v>6.75</v>
      </c>
      <c r="M81" s="27">
        <v>0</v>
      </c>
      <c r="N81" s="90">
        <f t="shared" si="10"/>
        <v>6.25</v>
      </c>
      <c r="O81" s="91">
        <f t="shared" si="11"/>
        <v>3.75</v>
      </c>
      <c r="P81" s="23">
        <v>30</v>
      </c>
      <c r="Q81" s="11">
        <v>0.5</v>
      </c>
      <c r="R81" s="11">
        <v>0</v>
      </c>
      <c r="S81" s="12">
        <v>1</v>
      </c>
      <c r="T81" s="27">
        <v>0</v>
      </c>
      <c r="U81" s="23">
        <v>0</v>
      </c>
      <c r="V81" s="11">
        <v>0</v>
      </c>
      <c r="W81" s="11">
        <v>0</v>
      </c>
      <c r="X81" s="12">
        <v>0</v>
      </c>
      <c r="Y81" s="30">
        <v>0</v>
      </c>
      <c r="Z81" s="63">
        <f t="shared" si="12"/>
        <v>12.375</v>
      </c>
      <c r="AA81" s="34">
        <f t="shared" si="13"/>
        <v>12.375</v>
      </c>
      <c r="AB81" s="12">
        <f t="shared" si="14"/>
        <v>0</v>
      </c>
      <c r="AC81" s="75">
        <f t="shared" si="15"/>
        <v>12.375</v>
      </c>
    </row>
    <row r="82" spans="1:33" x14ac:dyDescent="0.2">
      <c r="A82" s="9" t="s">
        <v>425</v>
      </c>
      <c r="B82" s="10" t="s">
        <v>8</v>
      </c>
      <c r="C82" s="10" t="s">
        <v>23</v>
      </c>
      <c r="D82" s="10" t="s">
        <v>426</v>
      </c>
      <c r="E82" s="10" t="s">
        <v>427</v>
      </c>
      <c r="F82" s="10" t="s">
        <v>428</v>
      </c>
      <c r="G82" s="67">
        <v>6</v>
      </c>
      <c r="H82" s="10" t="s">
        <v>47</v>
      </c>
      <c r="I82" s="57">
        <v>1</v>
      </c>
      <c r="J82" s="57">
        <v>11.25</v>
      </c>
      <c r="K82" s="57">
        <v>0</v>
      </c>
      <c r="L82" s="58">
        <v>6.75</v>
      </c>
      <c r="M82" s="27">
        <v>0</v>
      </c>
      <c r="N82" s="90">
        <f t="shared" si="10"/>
        <v>6.25</v>
      </c>
      <c r="O82" s="91">
        <f t="shared" si="11"/>
        <v>3.75</v>
      </c>
      <c r="P82" s="23">
        <v>60</v>
      </c>
      <c r="Q82" s="11">
        <v>1</v>
      </c>
      <c r="R82" s="11">
        <v>0</v>
      </c>
      <c r="S82" s="12">
        <v>2</v>
      </c>
      <c r="T82" s="27">
        <v>0</v>
      </c>
      <c r="U82" s="23">
        <v>0</v>
      </c>
      <c r="V82" s="11">
        <v>0</v>
      </c>
      <c r="W82" s="11">
        <v>0</v>
      </c>
      <c r="X82" s="12">
        <v>0</v>
      </c>
      <c r="Y82" s="30">
        <v>0</v>
      </c>
      <c r="Z82" s="63">
        <f t="shared" si="12"/>
        <v>24.75</v>
      </c>
      <c r="AA82" s="34">
        <f t="shared" si="13"/>
        <v>24.75</v>
      </c>
      <c r="AB82" s="12">
        <f t="shared" si="14"/>
        <v>0</v>
      </c>
      <c r="AC82" s="75">
        <f t="shared" si="15"/>
        <v>24.75</v>
      </c>
      <c r="AE82" s="87"/>
      <c r="AF82" s="87"/>
    </row>
    <row r="83" spans="1:33" x14ac:dyDescent="0.2">
      <c r="A83" s="9" t="s">
        <v>425</v>
      </c>
      <c r="B83" s="10" t="s">
        <v>14</v>
      </c>
      <c r="C83" s="10" t="s">
        <v>61</v>
      </c>
      <c r="D83" s="10" t="s">
        <v>426</v>
      </c>
      <c r="E83" s="10" t="s">
        <v>427</v>
      </c>
      <c r="F83" s="10" t="s">
        <v>428</v>
      </c>
      <c r="G83" s="67">
        <v>6</v>
      </c>
      <c r="H83" s="10" t="s">
        <v>47</v>
      </c>
      <c r="I83" s="57">
        <v>1</v>
      </c>
      <c r="J83" s="57">
        <v>11.25</v>
      </c>
      <c r="K83" s="57">
        <v>0</v>
      </c>
      <c r="L83" s="58">
        <v>6.75</v>
      </c>
      <c r="M83" s="27">
        <v>0</v>
      </c>
      <c r="N83" s="90">
        <f t="shared" si="10"/>
        <v>6.25</v>
      </c>
      <c r="O83" s="91">
        <f t="shared" si="11"/>
        <v>3.75</v>
      </c>
      <c r="P83" s="23">
        <v>0</v>
      </c>
      <c r="Q83" s="11">
        <v>0</v>
      </c>
      <c r="R83" s="11">
        <v>0</v>
      </c>
      <c r="S83" s="12">
        <v>0</v>
      </c>
      <c r="T83" s="27">
        <v>0</v>
      </c>
      <c r="U83" s="23">
        <v>90</v>
      </c>
      <c r="V83" s="11">
        <v>2</v>
      </c>
      <c r="W83" s="11">
        <v>0</v>
      </c>
      <c r="X83" s="12">
        <v>3</v>
      </c>
      <c r="Y83" s="30">
        <v>0</v>
      </c>
      <c r="Z83" s="63">
        <f t="shared" si="12"/>
        <v>42.75</v>
      </c>
      <c r="AA83" s="34">
        <f t="shared" si="13"/>
        <v>0</v>
      </c>
      <c r="AB83" s="12">
        <f t="shared" si="14"/>
        <v>42.75</v>
      </c>
      <c r="AC83" s="75">
        <f t="shared" si="15"/>
        <v>42.75</v>
      </c>
      <c r="AE83" s="87"/>
      <c r="AF83" s="87"/>
    </row>
    <row r="84" spans="1:33" x14ac:dyDescent="0.2">
      <c r="A84" s="103" t="s">
        <v>581</v>
      </c>
      <c r="B84" s="10" t="s">
        <v>14</v>
      </c>
      <c r="C84" s="10" t="s">
        <v>23</v>
      </c>
      <c r="D84" s="10" t="s">
        <v>476</v>
      </c>
      <c r="E84" s="10" t="s">
        <v>477</v>
      </c>
      <c r="F84" s="10" t="s">
        <v>478</v>
      </c>
      <c r="G84" s="67">
        <v>6</v>
      </c>
      <c r="H84" s="10" t="s">
        <v>47</v>
      </c>
      <c r="I84" s="57">
        <v>1</v>
      </c>
      <c r="J84" s="57">
        <v>13.5</v>
      </c>
      <c r="K84" s="57">
        <v>0</v>
      </c>
      <c r="L84" s="58">
        <v>4.5</v>
      </c>
      <c r="M84" s="27">
        <v>0</v>
      </c>
      <c r="N84" s="90">
        <f t="shared" si="10"/>
        <v>7.5</v>
      </c>
      <c r="O84" s="91">
        <f t="shared" si="11"/>
        <v>2.5</v>
      </c>
      <c r="P84" s="23">
        <v>80</v>
      </c>
      <c r="Q84" s="11">
        <v>2</v>
      </c>
      <c r="R84" s="11">
        <v>0</v>
      </c>
      <c r="S84" s="12">
        <v>4</v>
      </c>
      <c r="T84" s="27">
        <v>0</v>
      </c>
      <c r="U84" s="23">
        <v>0</v>
      </c>
      <c r="V84" s="11">
        <v>0</v>
      </c>
      <c r="W84" s="11">
        <v>0</v>
      </c>
      <c r="X84" s="12">
        <v>0</v>
      </c>
      <c r="Y84" s="30">
        <v>0</v>
      </c>
      <c r="Z84" s="63">
        <f t="shared" si="12"/>
        <v>45</v>
      </c>
      <c r="AA84" s="34">
        <f t="shared" si="13"/>
        <v>45</v>
      </c>
      <c r="AB84" s="12">
        <f t="shared" si="14"/>
        <v>0</v>
      </c>
      <c r="AC84" s="75">
        <f t="shared" si="15"/>
        <v>45</v>
      </c>
      <c r="AE84" s="87"/>
      <c r="AF84" s="87"/>
    </row>
    <row r="85" spans="1:33" x14ac:dyDescent="0.2">
      <c r="A85" s="103" t="s">
        <v>581</v>
      </c>
      <c r="B85" s="10" t="s">
        <v>80</v>
      </c>
      <c r="C85" s="10" t="s">
        <v>23</v>
      </c>
      <c r="D85" s="10" t="s">
        <v>476</v>
      </c>
      <c r="E85" s="10" t="s">
        <v>477</v>
      </c>
      <c r="F85" s="10" t="s">
        <v>478</v>
      </c>
      <c r="G85" s="67">
        <v>6</v>
      </c>
      <c r="H85" s="10" t="s">
        <v>47</v>
      </c>
      <c r="I85" s="57">
        <v>1</v>
      </c>
      <c r="J85" s="57">
        <v>13.5</v>
      </c>
      <c r="K85" s="57">
        <v>0</v>
      </c>
      <c r="L85" s="58">
        <v>4.5</v>
      </c>
      <c r="M85" s="27">
        <v>0</v>
      </c>
      <c r="N85" s="90">
        <f t="shared" si="10"/>
        <v>7.5</v>
      </c>
      <c r="O85" s="91">
        <f t="shared" si="11"/>
        <v>2.5</v>
      </c>
      <c r="P85" s="23">
        <v>40</v>
      </c>
      <c r="Q85" s="11">
        <v>0.75</v>
      </c>
      <c r="R85" s="11">
        <v>0</v>
      </c>
      <c r="S85" s="12">
        <v>2</v>
      </c>
      <c r="T85" s="27">
        <v>0</v>
      </c>
      <c r="U85" s="23">
        <v>0</v>
      </c>
      <c r="V85" s="11">
        <v>0</v>
      </c>
      <c r="W85" s="11">
        <v>0</v>
      </c>
      <c r="X85" s="12">
        <v>0</v>
      </c>
      <c r="Y85" s="30">
        <v>0</v>
      </c>
      <c r="Z85" s="63">
        <f t="shared" si="12"/>
        <v>19.125</v>
      </c>
      <c r="AA85" s="34">
        <f t="shared" si="13"/>
        <v>19.125</v>
      </c>
      <c r="AB85" s="12">
        <f t="shared" si="14"/>
        <v>0</v>
      </c>
      <c r="AC85" s="75">
        <f t="shared" si="15"/>
        <v>19.125</v>
      </c>
    </row>
    <row r="86" spans="1:33" x14ac:dyDescent="0.2">
      <c r="A86" s="103" t="s">
        <v>581</v>
      </c>
      <c r="B86" s="10" t="s">
        <v>85</v>
      </c>
      <c r="C86" s="10" t="s">
        <v>23</v>
      </c>
      <c r="D86" s="10" t="s">
        <v>476</v>
      </c>
      <c r="E86" s="10" t="s">
        <v>477</v>
      </c>
      <c r="F86" s="10" t="s">
        <v>478</v>
      </c>
      <c r="G86" s="67">
        <v>6</v>
      </c>
      <c r="H86" s="10" t="s">
        <v>47</v>
      </c>
      <c r="I86" s="57">
        <v>1</v>
      </c>
      <c r="J86" s="57">
        <v>13.5</v>
      </c>
      <c r="K86" s="57">
        <v>0</v>
      </c>
      <c r="L86" s="58">
        <v>4.5</v>
      </c>
      <c r="M86" s="27">
        <v>0</v>
      </c>
      <c r="N86" s="90">
        <f t="shared" si="10"/>
        <v>7.5</v>
      </c>
      <c r="O86" s="91">
        <f t="shared" si="11"/>
        <v>2.5</v>
      </c>
      <c r="P86" s="23">
        <v>40</v>
      </c>
      <c r="Q86" s="11">
        <v>0.75</v>
      </c>
      <c r="R86" s="11">
        <v>0</v>
      </c>
      <c r="S86" s="12">
        <v>2</v>
      </c>
      <c r="T86" s="27">
        <v>0</v>
      </c>
      <c r="U86" s="23">
        <v>0</v>
      </c>
      <c r="V86" s="11">
        <v>0</v>
      </c>
      <c r="W86" s="11">
        <v>0</v>
      </c>
      <c r="X86" s="12">
        <v>0</v>
      </c>
      <c r="Y86" s="30">
        <v>0</v>
      </c>
      <c r="Z86" s="63">
        <f t="shared" si="12"/>
        <v>19.125</v>
      </c>
      <c r="AA86" s="34">
        <f t="shared" si="13"/>
        <v>19.125</v>
      </c>
      <c r="AB86" s="12">
        <f t="shared" si="14"/>
        <v>0</v>
      </c>
      <c r="AC86" s="75">
        <f t="shared" si="15"/>
        <v>19.125</v>
      </c>
    </row>
    <row r="87" spans="1:33" x14ac:dyDescent="0.2">
      <c r="A87" s="103" t="s">
        <v>581</v>
      </c>
      <c r="B87" s="10" t="s">
        <v>8</v>
      </c>
      <c r="C87" s="10" t="s">
        <v>23</v>
      </c>
      <c r="D87" s="10" t="s">
        <v>476</v>
      </c>
      <c r="E87" s="10" t="s">
        <v>477</v>
      </c>
      <c r="F87" s="10" t="s">
        <v>478</v>
      </c>
      <c r="G87" s="67">
        <v>6</v>
      </c>
      <c r="H87" s="10" t="s">
        <v>47</v>
      </c>
      <c r="I87" s="57">
        <v>1</v>
      </c>
      <c r="J87" s="57">
        <v>13.5</v>
      </c>
      <c r="K87" s="57">
        <v>0</v>
      </c>
      <c r="L87" s="58">
        <v>4.5</v>
      </c>
      <c r="M87" s="27">
        <v>0</v>
      </c>
      <c r="N87" s="90">
        <f t="shared" si="10"/>
        <v>7.5</v>
      </c>
      <c r="O87" s="91">
        <f t="shared" si="11"/>
        <v>2.5</v>
      </c>
      <c r="P87" s="23">
        <v>60</v>
      </c>
      <c r="Q87" s="11">
        <v>1.5</v>
      </c>
      <c r="R87" s="11">
        <v>0</v>
      </c>
      <c r="S87" s="12">
        <v>3</v>
      </c>
      <c r="T87" s="27">
        <v>0</v>
      </c>
      <c r="U87" s="23">
        <v>0</v>
      </c>
      <c r="V87" s="11">
        <v>0</v>
      </c>
      <c r="W87" s="11">
        <v>0</v>
      </c>
      <c r="X87" s="12">
        <v>0</v>
      </c>
      <c r="Y87" s="30">
        <v>0</v>
      </c>
      <c r="Z87" s="63">
        <f t="shared" si="12"/>
        <v>33.75</v>
      </c>
      <c r="AA87" s="34">
        <f t="shared" si="13"/>
        <v>33.75</v>
      </c>
      <c r="AB87" s="12">
        <f t="shared" si="14"/>
        <v>0</v>
      </c>
      <c r="AC87" s="75">
        <f t="shared" si="15"/>
        <v>33.75</v>
      </c>
    </row>
    <row r="88" spans="1:33" x14ac:dyDescent="0.2">
      <c r="A88" s="9" t="s">
        <v>180</v>
      </c>
      <c r="B88" s="10" t="s">
        <v>80</v>
      </c>
      <c r="C88" s="10" t="s">
        <v>23</v>
      </c>
      <c r="D88" s="10" t="s">
        <v>181</v>
      </c>
      <c r="E88" s="10" t="s">
        <v>182</v>
      </c>
      <c r="F88" s="10" t="s">
        <v>183</v>
      </c>
      <c r="G88" s="67">
        <v>6</v>
      </c>
      <c r="H88" s="10" t="s">
        <v>84</v>
      </c>
      <c r="I88" s="57">
        <v>1</v>
      </c>
      <c r="J88" s="57">
        <v>13.5</v>
      </c>
      <c r="K88" s="57">
        <v>0</v>
      </c>
      <c r="L88" s="58">
        <v>4.5</v>
      </c>
      <c r="M88" s="27">
        <v>0</v>
      </c>
      <c r="N88" s="90">
        <f t="shared" si="10"/>
        <v>7.5</v>
      </c>
      <c r="O88" s="91">
        <f t="shared" si="11"/>
        <v>2.5</v>
      </c>
      <c r="P88" s="23">
        <v>32</v>
      </c>
      <c r="Q88" s="11">
        <v>0.6</v>
      </c>
      <c r="R88" s="11">
        <v>0</v>
      </c>
      <c r="S88" s="12">
        <v>2</v>
      </c>
      <c r="T88" s="27">
        <v>0</v>
      </c>
      <c r="U88" s="23">
        <v>0</v>
      </c>
      <c r="V88" s="11">
        <v>0</v>
      </c>
      <c r="W88" s="11">
        <v>0</v>
      </c>
      <c r="X88" s="12">
        <v>0</v>
      </c>
      <c r="Y88" s="30">
        <v>0</v>
      </c>
      <c r="Z88" s="63">
        <f t="shared" si="12"/>
        <v>17.100000000000001</v>
      </c>
      <c r="AA88" s="34">
        <f t="shared" si="13"/>
        <v>17.100000000000001</v>
      </c>
      <c r="AB88" s="12">
        <f t="shared" si="14"/>
        <v>0</v>
      </c>
      <c r="AC88" s="75">
        <f t="shared" si="15"/>
        <v>17.100000000000001</v>
      </c>
    </row>
    <row r="89" spans="1:33" x14ac:dyDescent="0.2">
      <c r="A89" s="9" t="s">
        <v>180</v>
      </c>
      <c r="B89" s="10" t="s">
        <v>85</v>
      </c>
      <c r="C89" s="10" t="s">
        <v>23</v>
      </c>
      <c r="D89" s="10" t="s">
        <v>181</v>
      </c>
      <c r="E89" s="10" t="s">
        <v>182</v>
      </c>
      <c r="F89" s="10" t="s">
        <v>183</v>
      </c>
      <c r="G89" s="67">
        <v>6</v>
      </c>
      <c r="H89" s="10" t="s">
        <v>84</v>
      </c>
      <c r="I89" s="57">
        <v>1</v>
      </c>
      <c r="J89" s="57">
        <v>13.5</v>
      </c>
      <c r="K89" s="57">
        <v>0</v>
      </c>
      <c r="L89" s="58">
        <v>4.5</v>
      </c>
      <c r="M89" s="27">
        <v>0</v>
      </c>
      <c r="N89" s="90">
        <f t="shared" si="10"/>
        <v>7.5</v>
      </c>
      <c r="O89" s="91">
        <f t="shared" si="11"/>
        <v>2.5</v>
      </c>
      <c r="P89" s="23">
        <v>32</v>
      </c>
      <c r="Q89" s="11">
        <v>0.6</v>
      </c>
      <c r="R89" s="11">
        <v>0</v>
      </c>
      <c r="S89" s="12">
        <v>2</v>
      </c>
      <c r="T89" s="27">
        <v>0</v>
      </c>
      <c r="U89" s="23">
        <v>0</v>
      </c>
      <c r="V89" s="11">
        <v>0</v>
      </c>
      <c r="W89" s="11">
        <v>0</v>
      </c>
      <c r="X89" s="12">
        <v>0</v>
      </c>
      <c r="Y89" s="30">
        <v>0</v>
      </c>
      <c r="Z89" s="63">
        <f t="shared" si="12"/>
        <v>17.100000000000001</v>
      </c>
      <c r="AA89" s="34">
        <f t="shared" si="13"/>
        <v>17.100000000000001</v>
      </c>
      <c r="AB89" s="12">
        <f t="shared" si="14"/>
        <v>0</v>
      </c>
      <c r="AC89" s="75">
        <f t="shared" si="15"/>
        <v>17.100000000000001</v>
      </c>
    </row>
    <row r="90" spans="1:33" x14ac:dyDescent="0.2">
      <c r="A90" s="9" t="s">
        <v>180</v>
      </c>
      <c r="B90" s="10" t="s">
        <v>8</v>
      </c>
      <c r="C90" s="10" t="s">
        <v>23</v>
      </c>
      <c r="D90" s="10" t="s">
        <v>181</v>
      </c>
      <c r="E90" s="10" t="s">
        <v>182</v>
      </c>
      <c r="F90" s="10" t="s">
        <v>183</v>
      </c>
      <c r="G90" s="67">
        <v>6</v>
      </c>
      <c r="H90" s="10" t="s">
        <v>84</v>
      </c>
      <c r="I90" s="57">
        <v>1</v>
      </c>
      <c r="J90" s="57">
        <v>13.5</v>
      </c>
      <c r="K90" s="57">
        <v>0</v>
      </c>
      <c r="L90" s="58">
        <v>4.5</v>
      </c>
      <c r="M90" s="27">
        <v>0</v>
      </c>
      <c r="N90" s="90">
        <f t="shared" si="10"/>
        <v>7.5</v>
      </c>
      <c r="O90" s="91">
        <f t="shared" si="11"/>
        <v>2.5</v>
      </c>
      <c r="P90" s="23">
        <v>64</v>
      </c>
      <c r="Q90" s="11">
        <v>1.8</v>
      </c>
      <c r="R90" s="11">
        <v>0</v>
      </c>
      <c r="S90" s="12">
        <v>6</v>
      </c>
      <c r="T90" s="27">
        <v>0</v>
      </c>
      <c r="U90" s="23">
        <v>0</v>
      </c>
      <c r="V90" s="11">
        <v>0</v>
      </c>
      <c r="W90" s="11">
        <v>0</v>
      </c>
      <c r="X90" s="12">
        <v>0</v>
      </c>
      <c r="Y90" s="30">
        <v>0</v>
      </c>
      <c r="Z90" s="63">
        <f t="shared" si="12"/>
        <v>51.3</v>
      </c>
      <c r="AA90" s="34">
        <f t="shared" si="13"/>
        <v>51.3</v>
      </c>
      <c r="AB90" s="12">
        <f t="shared" si="14"/>
        <v>0</v>
      </c>
      <c r="AC90" s="75">
        <f t="shared" si="15"/>
        <v>51.3</v>
      </c>
    </row>
    <row r="91" spans="1:33" x14ac:dyDescent="0.2">
      <c r="A91" s="9" t="s">
        <v>180</v>
      </c>
      <c r="B91" s="10" t="s">
        <v>14</v>
      </c>
      <c r="C91" s="10" t="s">
        <v>61</v>
      </c>
      <c r="D91" s="10" t="s">
        <v>181</v>
      </c>
      <c r="E91" s="10" t="s">
        <v>182</v>
      </c>
      <c r="F91" s="10" t="s">
        <v>183</v>
      </c>
      <c r="G91" s="67">
        <v>6</v>
      </c>
      <c r="H91" s="10" t="s">
        <v>84</v>
      </c>
      <c r="I91" s="57">
        <v>1</v>
      </c>
      <c r="J91" s="57">
        <v>13.5</v>
      </c>
      <c r="K91" s="57">
        <v>0</v>
      </c>
      <c r="L91" s="58">
        <v>4.5</v>
      </c>
      <c r="M91" s="27">
        <v>0</v>
      </c>
      <c r="N91" s="90">
        <f t="shared" si="10"/>
        <v>7.5</v>
      </c>
      <c r="O91" s="91">
        <f t="shared" si="11"/>
        <v>2.5</v>
      </c>
      <c r="P91" s="23">
        <v>0</v>
      </c>
      <c r="Q91" s="11">
        <v>0</v>
      </c>
      <c r="R91" s="11">
        <v>0</v>
      </c>
      <c r="S91" s="12">
        <v>0</v>
      </c>
      <c r="T91" s="27">
        <v>0</v>
      </c>
      <c r="U91" s="23">
        <v>96</v>
      </c>
      <c r="V91" s="11">
        <v>2</v>
      </c>
      <c r="W91" s="11">
        <v>0</v>
      </c>
      <c r="X91" s="12">
        <v>8</v>
      </c>
      <c r="Y91" s="30">
        <v>0</v>
      </c>
      <c r="Z91" s="63">
        <f t="shared" si="12"/>
        <v>63</v>
      </c>
      <c r="AA91" s="34">
        <f t="shared" si="13"/>
        <v>0</v>
      </c>
      <c r="AB91" s="12">
        <f t="shared" si="14"/>
        <v>63</v>
      </c>
      <c r="AC91" s="75">
        <f t="shared" si="15"/>
        <v>63</v>
      </c>
    </row>
    <row r="92" spans="1:33" x14ac:dyDescent="0.2">
      <c r="A92" s="9" t="s">
        <v>79</v>
      </c>
      <c r="B92" s="10" t="s">
        <v>80</v>
      </c>
      <c r="C92" s="10" t="s">
        <v>19</v>
      </c>
      <c r="D92" s="10" t="s">
        <v>81</v>
      </c>
      <c r="E92" s="10" t="s">
        <v>82</v>
      </c>
      <c r="F92" s="10" t="s">
        <v>83</v>
      </c>
      <c r="G92" s="67">
        <v>6</v>
      </c>
      <c r="H92" s="10" t="s">
        <v>84</v>
      </c>
      <c r="I92" s="57">
        <v>1</v>
      </c>
      <c r="J92" s="57">
        <v>9</v>
      </c>
      <c r="K92" s="57">
        <v>0</v>
      </c>
      <c r="L92" s="58">
        <v>9</v>
      </c>
      <c r="M92" s="27">
        <v>0</v>
      </c>
      <c r="N92" s="90">
        <f t="shared" si="10"/>
        <v>5</v>
      </c>
      <c r="O92" s="91">
        <f t="shared" si="11"/>
        <v>5</v>
      </c>
      <c r="P92" s="23">
        <v>15</v>
      </c>
      <c r="Q92" s="11">
        <v>0.33</v>
      </c>
      <c r="R92" s="11">
        <v>0</v>
      </c>
      <c r="S92" s="12">
        <v>1</v>
      </c>
      <c r="T92" s="27">
        <v>0</v>
      </c>
      <c r="U92" s="23">
        <v>30</v>
      </c>
      <c r="V92" s="11">
        <v>0.75</v>
      </c>
      <c r="W92" s="11">
        <v>0</v>
      </c>
      <c r="X92" s="12">
        <v>2</v>
      </c>
      <c r="Y92" s="30">
        <v>0</v>
      </c>
      <c r="Z92" s="63">
        <f t="shared" si="12"/>
        <v>36.72</v>
      </c>
      <c r="AA92" s="34">
        <f t="shared" si="13"/>
        <v>11.97</v>
      </c>
      <c r="AB92" s="12">
        <f t="shared" si="14"/>
        <v>24.75</v>
      </c>
      <c r="AC92" s="75">
        <f t="shared" si="15"/>
        <v>36.72</v>
      </c>
    </row>
    <row r="93" spans="1:33" x14ac:dyDescent="0.2">
      <c r="A93" s="9" t="s">
        <v>79</v>
      </c>
      <c r="B93" s="10" t="s">
        <v>85</v>
      </c>
      <c r="C93" s="10" t="s">
        <v>19</v>
      </c>
      <c r="D93" s="10" t="s">
        <v>81</v>
      </c>
      <c r="E93" s="10" t="s">
        <v>82</v>
      </c>
      <c r="F93" s="10" t="s">
        <v>83</v>
      </c>
      <c r="G93" s="67">
        <v>6</v>
      </c>
      <c r="H93" s="10" t="s">
        <v>84</v>
      </c>
      <c r="I93" s="57">
        <v>1</v>
      </c>
      <c r="J93" s="57">
        <v>9</v>
      </c>
      <c r="K93" s="57">
        <v>0</v>
      </c>
      <c r="L93" s="58">
        <v>9</v>
      </c>
      <c r="M93" s="27">
        <v>0</v>
      </c>
      <c r="N93" s="90">
        <f t="shared" si="10"/>
        <v>5</v>
      </c>
      <c r="O93" s="91">
        <f t="shared" si="11"/>
        <v>5</v>
      </c>
      <c r="P93" s="23">
        <v>15</v>
      </c>
      <c r="Q93" s="11">
        <v>0.33</v>
      </c>
      <c r="R93" s="11">
        <v>0</v>
      </c>
      <c r="S93" s="12">
        <v>1</v>
      </c>
      <c r="T93" s="27">
        <v>0</v>
      </c>
      <c r="U93" s="23">
        <v>30</v>
      </c>
      <c r="V93" s="11">
        <v>0.75</v>
      </c>
      <c r="W93" s="11">
        <v>0</v>
      </c>
      <c r="X93" s="12">
        <v>2</v>
      </c>
      <c r="Y93" s="30">
        <v>0</v>
      </c>
      <c r="Z93" s="63">
        <f t="shared" si="12"/>
        <v>36.72</v>
      </c>
      <c r="AA93" s="34">
        <f t="shared" si="13"/>
        <v>11.97</v>
      </c>
      <c r="AB93" s="12">
        <f t="shared" si="14"/>
        <v>24.75</v>
      </c>
      <c r="AC93" s="75">
        <f t="shared" si="15"/>
        <v>36.72</v>
      </c>
      <c r="AG93" s="81"/>
    </row>
    <row r="94" spans="1:33" x14ac:dyDescent="0.2">
      <c r="A94" s="9" t="s">
        <v>79</v>
      </c>
      <c r="B94" s="10" t="s">
        <v>8</v>
      </c>
      <c r="C94" s="10" t="s">
        <v>19</v>
      </c>
      <c r="D94" s="10" t="s">
        <v>81</v>
      </c>
      <c r="E94" s="10" t="s">
        <v>82</v>
      </c>
      <c r="F94" s="10" t="s">
        <v>83</v>
      </c>
      <c r="G94" s="67">
        <v>6</v>
      </c>
      <c r="H94" s="10" t="s">
        <v>84</v>
      </c>
      <c r="I94" s="57">
        <v>1</v>
      </c>
      <c r="J94" s="57">
        <v>9</v>
      </c>
      <c r="K94" s="57">
        <v>0</v>
      </c>
      <c r="L94" s="58">
        <v>9</v>
      </c>
      <c r="M94" s="27">
        <v>0</v>
      </c>
      <c r="N94" s="90">
        <f t="shared" si="10"/>
        <v>5</v>
      </c>
      <c r="O94" s="91">
        <f t="shared" si="11"/>
        <v>5</v>
      </c>
      <c r="P94" s="23">
        <v>40</v>
      </c>
      <c r="Q94" s="11">
        <v>0.34</v>
      </c>
      <c r="R94" s="11">
        <v>0</v>
      </c>
      <c r="S94" s="12">
        <v>2</v>
      </c>
      <c r="T94" s="27">
        <v>0</v>
      </c>
      <c r="U94" s="23">
        <v>90</v>
      </c>
      <c r="V94" s="11">
        <v>1.5</v>
      </c>
      <c r="W94" s="11">
        <v>0</v>
      </c>
      <c r="X94" s="12">
        <v>6</v>
      </c>
      <c r="Y94" s="30">
        <v>0</v>
      </c>
      <c r="Z94" s="63">
        <f t="shared" si="12"/>
        <v>88.56</v>
      </c>
      <c r="AA94" s="34">
        <f t="shared" si="13"/>
        <v>21.06</v>
      </c>
      <c r="AB94" s="12">
        <f t="shared" si="14"/>
        <v>67.5</v>
      </c>
      <c r="AC94" s="75">
        <f t="shared" si="15"/>
        <v>88.56</v>
      </c>
      <c r="AG94" s="81"/>
    </row>
    <row r="95" spans="1:33" x14ac:dyDescent="0.2">
      <c r="A95" s="9" t="s">
        <v>122</v>
      </c>
      <c r="B95" s="10" t="s">
        <v>80</v>
      </c>
      <c r="C95" s="10" t="s">
        <v>61</v>
      </c>
      <c r="D95" s="10" t="s">
        <v>127</v>
      </c>
      <c r="E95" s="10" t="s">
        <v>128</v>
      </c>
      <c r="F95" s="10" t="s">
        <v>129</v>
      </c>
      <c r="G95" s="67">
        <v>6</v>
      </c>
      <c r="H95" s="10" t="s">
        <v>84</v>
      </c>
      <c r="I95" s="57">
        <v>1</v>
      </c>
      <c r="J95" s="57">
        <v>6.75</v>
      </c>
      <c r="K95" s="57">
        <v>0</v>
      </c>
      <c r="L95" s="58">
        <v>11.25</v>
      </c>
      <c r="M95" s="27">
        <v>0</v>
      </c>
      <c r="N95" s="90">
        <f t="shared" si="10"/>
        <v>3.75</v>
      </c>
      <c r="O95" s="91">
        <f t="shared" si="11"/>
        <v>6.25</v>
      </c>
      <c r="P95" s="23">
        <v>0</v>
      </c>
      <c r="Q95" s="11">
        <v>0</v>
      </c>
      <c r="R95" s="11">
        <v>0</v>
      </c>
      <c r="S95" s="12">
        <v>0</v>
      </c>
      <c r="T95" s="27">
        <v>0</v>
      </c>
      <c r="U95" s="23">
        <v>40</v>
      </c>
      <c r="V95" s="11">
        <v>1</v>
      </c>
      <c r="W95" s="11">
        <v>0</v>
      </c>
      <c r="X95" s="12">
        <v>2</v>
      </c>
      <c r="Y95" s="30">
        <v>0</v>
      </c>
      <c r="Z95" s="63">
        <f t="shared" si="12"/>
        <v>29.25</v>
      </c>
      <c r="AA95" s="34">
        <f t="shared" si="13"/>
        <v>0</v>
      </c>
      <c r="AB95" s="12">
        <f t="shared" si="14"/>
        <v>29.25</v>
      </c>
      <c r="AC95" s="75">
        <f t="shared" si="15"/>
        <v>29.25</v>
      </c>
      <c r="AG95" s="81"/>
    </row>
    <row r="96" spans="1:33" x14ac:dyDescent="0.2">
      <c r="A96" s="9" t="s">
        <v>122</v>
      </c>
      <c r="B96" s="10" t="s">
        <v>85</v>
      </c>
      <c r="C96" s="10" t="s">
        <v>61</v>
      </c>
      <c r="D96" s="10" t="s">
        <v>127</v>
      </c>
      <c r="E96" s="10" t="s">
        <v>128</v>
      </c>
      <c r="F96" s="10" t="s">
        <v>129</v>
      </c>
      <c r="G96" s="67">
        <v>6</v>
      </c>
      <c r="H96" s="10" t="s">
        <v>84</v>
      </c>
      <c r="I96" s="57">
        <v>1</v>
      </c>
      <c r="J96" s="57">
        <v>6.75</v>
      </c>
      <c r="K96" s="57">
        <v>0</v>
      </c>
      <c r="L96" s="58">
        <v>11.25</v>
      </c>
      <c r="M96" s="27">
        <v>0</v>
      </c>
      <c r="N96" s="90">
        <f t="shared" si="10"/>
        <v>3.75</v>
      </c>
      <c r="O96" s="91">
        <f t="shared" si="11"/>
        <v>6.25</v>
      </c>
      <c r="P96" s="23">
        <v>0</v>
      </c>
      <c r="Q96" s="11">
        <v>0</v>
      </c>
      <c r="R96" s="11">
        <v>0</v>
      </c>
      <c r="S96" s="12">
        <v>0</v>
      </c>
      <c r="T96" s="27">
        <v>0</v>
      </c>
      <c r="U96" s="23">
        <v>40</v>
      </c>
      <c r="V96" s="11">
        <v>1</v>
      </c>
      <c r="W96" s="11">
        <v>0</v>
      </c>
      <c r="X96" s="12">
        <v>2</v>
      </c>
      <c r="Y96" s="30">
        <v>0</v>
      </c>
      <c r="Z96" s="63">
        <f t="shared" si="12"/>
        <v>29.25</v>
      </c>
      <c r="AA96" s="34">
        <f t="shared" si="13"/>
        <v>0</v>
      </c>
      <c r="AB96" s="12">
        <f t="shared" si="14"/>
        <v>29.25</v>
      </c>
      <c r="AC96" s="75">
        <f t="shared" si="15"/>
        <v>29.25</v>
      </c>
      <c r="AG96" s="81"/>
    </row>
    <row r="97" spans="1:29" x14ac:dyDescent="0.2">
      <c r="A97" s="9" t="s">
        <v>122</v>
      </c>
      <c r="B97" s="10" t="s">
        <v>8</v>
      </c>
      <c r="C97" s="10" t="s">
        <v>61</v>
      </c>
      <c r="D97" s="10" t="s">
        <v>127</v>
      </c>
      <c r="E97" s="10" t="s">
        <v>128</v>
      </c>
      <c r="F97" s="10" t="s">
        <v>129</v>
      </c>
      <c r="G97" s="67">
        <v>6</v>
      </c>
      <c r="H97" s="10" t="s">
        <v>84</v>
      </c>
      <c r="I97" s="57">
        <v>1</v>
      </c>
      <c r="J97" s="57">
        <v>6.75</v>
      </c>
      <c r="K97" s="57">
        <v>0</v>
      </c>
      <c r="L97" s="58">
        <v>11.25</v>
      </c>
      <c r="M97" s="27">
        <v>0</v>
      </c>
      <c r="N97" s="90">
        <f t="shared" si="10"/>
        <v>3.75</v>
      </c>
      <c r="O97" s="91">
        <f t="shared" si="11"/>
        <v>6.25</v>
      </c>
      <c r="P97" s="23">
        <v>0</v>
      </c>
      <c r="Q97" s="11">
        <v>0</v>
      </c>
      <c r="R97" s="11">
        <v>0</v>
      </c>
      <c r="S97" s="12">
        <v>0</v>
      </c>
      <c r="T97" s="27">
        <v>0</v>
      </c>
      <c r="U97" s="23">
        <v>100</v>
      </c>
      <c r="V97" s="11">
        <v>2</v>
      </c>
      <c r="W97" s="11">
        <v>0</v>
      </c>
      <c r="X97" s="12">
        <v>5</v>
      </c>
      <c r="Y97" s="30">
        <v>0</v>
      </c>
      <c r="Z97" s="63">
        <f t="shared" si="12"/>
        <v>69.75</v>
      </c>
      <c r="AA97" s="34">
        <f t="shared" si="13"/>
        <v>0</v>
      </c>
      <c r="AB97" s="12">
        <f t="shared" si="14"/>
        <v>69.75</v>
      </c>
      <c r="AC97" s="75">
        <f t="shared" si="15"/>
        <v>69.75</v>
      </c>
    </row>
    <row r="98" spans="1:29" x14ac:dyDescent="0.2">
      <c r="A98" s="9" t="s">
        <v>298</v>
      </c>
      <c r="B98" s="10" t="s">
        <v>80</v>
      </c>
      <c r="C98" s="10" t="s">
        <v>61</v>
      </c>
      <c r="D98" s="10" t="s">
        <v>299</v>
      </c>
      <c r="E98" s="10" t="s">
        <v>300</v>
      </c>
      <c r="F98" s="10" t="s">
        <v>301</v>
      </c>
      <c r="G98" s="67">
        <v>6</v>
      </c>
      <c r="H98" s="10" t="s">
        <v>84</v>
      </c>
      <c r="I98" s="57">
        <v>1</v>
      </c>
      <c r="J98" s="57">
        <v>15.75</v>
      </c>
      <c r="K98" s="57">
        <v>0</v>
      </c>
      <c r="L98" s="58">
        <v>2.25</v>
      </c>
      <c r="M98" s="27">
        <v>0</v>
      </c>
      <c r="N98" s="90">
        <f t="shared" si="10"/>
        <v>8.75</v>
      </c>
      <c r="O98" s="91">
        <f t="shared" si="11"/>
        <v>1.25</v>
      </c>
      <c r="P98" s="23">
        <v>0</v>
      </c>
      <c r="Q98" s="11">
        <v>0</v>
      </c>
      <c r="R98" s="11">
        <v>0</v>
      </c>
      <c r="S98" s="12">
        <v>0</v>
      </c>
      <c r="T98" s="27">
        <v>0</v>
      </c>
      <c r="U98" s="23">
        <v>40</v>
      </c>
      <c r="V98" s="11">
        <v>0.75</v>
      </c>
      <c r="W98" s="11">
        <v>0</v>
      </c>
      <c r="X98" s="12">
        <v>2</v>
      </c>
      <c r="Y98" s="30">
        <v>0</v>
      </c>
      <c r="Z98" s="63">
        <f t="shared" si="12"/>
        <v>16.3125</v>
      </c>
      <c r="AA98" s="34">
        <f t="shared" si="13"/>
        <v>0</v>
      </c>
      <c r="AB98" s="12">
        <f t="shared" si="14"/>
        <v>16.3125</v>
      </c>
      <c r="AC98" s="75">
        <f t="shared" si="15"/>
        <v>16.3125</v>
      </c>
    </row>
    <row r="99" spans="1:29" x14ac:dyDescent="0.2">
      <c r="A99" s="9" t="s">
        <v>298</v>
      </c>
      <c r="B99" s="10" t="s">
        <v>85</v>
      </c>
      <c r="C99" s="10" t="s">
        <v>61</v>
      </c>
      <c r="D99" s="10" t="s">
        <v>299</v>
      </c>
      <c r="E99" s="10" t="s">
        <v>300</v>
      </c>
      <c r="F99" s="10" t="s">
        <v>301</v>
      </c>
      <c r="G99" s="67">
        <v>6</v>
      </c>
      <c r="H99" s="10" t="s">
        <v>84</v>
      </c>
      <c r="I99" s="57">
        <v>1</v>
      </c>
      <c r="J99" s="57">
        <v>15.75</v>
      </c>
      <c r="K99" s="57">
        <v>0</v>
      </c>
      <c r="L99" s="58">
        <v>2.25</v>
      </c>
      <c r="M99" s="27">
        <v>0</v>
      </c>
      <c r="N99" s="90">
        <f t="shared" si="10"/>
        <v>8.75</v>
      </c>
      <c r="O99" s="91">
        <f t="shared" si="11"/>
        <v>1.25</v>
      </c>
      <c r="P99" s="23">
        <v>0</v>
      </c>
      <c r="Q99" s="11">
        <v>0</v>
      </c>
      <c r="R99" s="11">
        <v>0</v>
      </c>
      <c r="S99" s="12">
        <v>0</v>
      </c>
      <c r="T99" s="27">
        <v>0</v>
      </c>
      <c r="U99" s="23">
        <v>40</v>
      </c>
      <c r="V99" s="11">
        <v>0.75</v>
      </c>
      <c r="W99" s="11">
        <v>0</v>
      </c>
      <c r="X99" s="12">
        <v>2</v>
      </c>
      <c r="Y99" s="30">
        <v>0</v>
      </c>
      <c r="Z99" s="63">
        <f t="shared" si="12"/>
        <v>16.3125</v>
      </c>
      <c r="AA99" s="34">
        <f t="shared" si="13"/>
        <v>0</v>
      </c>
      <c r="AB99" s="12">
        <f t="shared" si="14"/>
        <v>16.3125</v>
      </c>
      <c r="AC99" s="75">
        <f t="shared" si="15"/>
        <v>16.3125</v>
      </c>
    </row>
    <row r="100" spans="1:29" x14ac:dyDescent="0.2">
      <c r="A100" s="9" t="s">
        <v>298</v>
      </c>
      <c r="B100" s="10" t="s">
        <v>8</v>
      </c>
      <c r="C100" s="10" t="s">
        <v>61</v>
      </c>
      <c r="D100" s="10" t="s">
        <v>299</v>
      </c>
      <c r="E100" s="10" t="s">
        <v>300</v>
      </c>
      <c r="F100" s="10" t="s">
        <v>301</v>
      </c>
      <c r="G100" s="67">
        <v>6</v>
      </c>
      <c r="H100" s="10" t="s">
        <v>84</v>
      </c>
      <c r="I100" s="57">
        <v>1</v>
      </c>
      <c r="J100" s="57">
        <v>15.75</v>
      </c>
      <c r="K100" s="57">
        <v>0</v>
      </c>
      <c r="L100" s="58">
        <v>2.25</v>
      </c>
      <c r="M100" s="27">
        <v>0</v>
      </c>
      <c r="N100" s="90">
        <f t="shared" si="10"/>
        <v>8.75</v>
      </c>
      <c r="O100" s="91">
        <f t="shared" si="11"/>
        <v>1.25</v>
      </c>
      <c r="P100" s="23">
        <v>0</v>
      </c>
      <c r="Q100" s="11">
        <v>0</v>
      </c>
      <c r="R100" s="11">
        <v>0</v>
      </c>
      <c r="S100" s="12">
        <v>0</v>
      </c>
      <c r="T100" s="27">
        <v>0</v>
      </c>
      <c r="U100" s="23">
        <v>80</v>
      </c>
      <c r="V100" s="11">
        <v>1.5</v>
      </c>
      <c r="W100" s="11">
        <v>0</v>
      </c>
      <c r="X100" s="12">
        <v>4</v>
      </c>
      <c r="Y100" s="30">
        <v>0</v>
      </c>
      <c r="Z100" s="63">
        <f t="shared" si="12"/>
        <v>32.625</v>
      </c>
      <c r="AA100" s="34">
        <f t="shared" si="13"/>
        <v>0</v>
      </c>
      <c r="AB100" s="12">
        <f t="shared" si="14"/>
        <v>32.625</v>
      </c>
      <c r="AC100" s="75">
        <f t="shared" si="15"/>
        <v>32.625</v>
      </c>
    </row>
    <row r="101" spans="1:29" x14ac:dyDescent="0.2">
      <c r="A101" s="9" t="s">
        <v>245</v>
      </c>
      <c r="B101" s="10" t="s">
        <v>80</v>
      </c>
      <c r="C101" s="10" t="s">
        <v>61</v>
      </c>
      <c r="D101" s="10" t="s">
        <v>253</v>
      </c>
      <c r="E101" s="10" t="s">
        <v>254</v>
      </c>
      <c r="F101" s="10" t="s">
        <v>255</v>
      </c>
      <c r="G101" s="67">
        <v>6</v>
      </c>
      <c r="H101" s="10" t="s">
        <v>84</v>
      </c>
      <c r="I101" s="57">
        <v>1</v>
      </c>
      <c r="J101" s="57">
        <v>13.5</v>
      </c>
      <c r="K101" s="57">
        <v>0</v>
      </c>
      <c r="L101" s="58">
        <v>4.5</v>
      </c>
      <c r="M101" s="27">
        <v>0</v>
      </c>
      <c r="N101" s="90">
        <f t="shared" si="10"/>
        <v>7.5</v>
      </c>
      <c r="O101" s="91">
        <f t="shared" si="11"/>
        <v>2.5</v>
      </c>
      <c r="P101" s="23">
        <v>0</v>
      </c>
      <c r="Q101" s="11">
        <v>0</v>
      </c>
      <c r="R101" s="11">
        <v>0</v>
      </c>
      <c r="S101" s="12">
        <v>0</v>
      </c>
      <c r="T101" s="27">
        <v>0</v>
      </c>
      <c r="U101" s="23">
        <v>40</v>
      </c>
      <c r="V101" s="11">
        <v>0.75</v>
      </c>
      <c r="W101" s="11">
        <v>0</v>
      </c>
      <c r="X101" s="12">
        <v>2</v>
      </c>
      <c r="Y101" s="30">
        <v>0</v>
      </c>
      <c r="Z101" s="63">
        <f t="shared" si="12"/>
        <v>19.125</v>
      </c>
      <c r="AA101" s="34">
        <f t="shared" si="13"/>
        <v>0</v>
      </c>
      <c r="AB101" s="12">
        <f t="shared" si="14"/>
        <v>19.125</v>
      </c>
      <c r="AC101" s="75">
        <f t="shared" si="15"/>
        <v>19.125</v>
      </c>
    </row>
    <row r="102" spans="1:29" x14ac:dyDescent="0.2">
      <c r="A102" s="9" t="s">
        <v>245</v>
      </c>
      <c r="B102" s="10" t="s">
        <v>85</v>
      </c>
      <c r="C102" s="10" t="s">
        <v>61</v>
      </c>
      <c r="D102" s="10" t="s">
        <v>253</v>
      </c>
      <c r="E102" s="10" t="s">
        <v>254</v>
      </c>
      <c r="F102" s="10" t="s">
        <v>255</v>
      </c>
      <c r="G102" s="67">
        <v>6</v>
      </c>
      <c r="H102" s="10" t="s">
        <v>84</v>
      </c>
      <c r="I102" s="57">
        <v>1</v>
      </c>
      <c r="J102" s="57">
        <v>13.5</v>
      </c>
      <c r="K102" s="57">
        <v>0</v>
      </c>
      <c r="L102" s="58">
        <v>4.5</v>
      </c>
      <c r="M102" s="27">
        <v>0</v>
      </c>
      <c r="N102" s="90">
        <f t="shared" si="10"/>
        <v>7.5</v>
      </c>
      <c r="O102" s="91">
        <f t="shared" si="11"/>
        <v>2.5</v>
      </c>
      <c r="P102" s="23">
        <v>0</v>
      </c>
      <c r="Q102" s="11">
        <v>0</v>
      </c>
      <c r="R102" s="11">
        <v>0</v>
      </c>
      <c r="S102" s="12">
        <v>0</v>
      </c>
      <c r="T102" s="27">
        <v>0</v>
      </c>
      <c r="U102" s="23">
        <v>40</v>
      </c>
      <c r="V102" s="11">
        <v>0.75</v>
      </c>
      <c r="W102" s="11">
        <v>0</v>
      </c>
      <c r="X102" s="12">
        <v>2</v>
      </c>
      <c r="Y102" s="30">
        <v>0</v>
      </c>
      <c r="Z102" s="63">
        <f t="shared" si="12"/>
        <v>19.125</v>
      </c>
      <c r="AA102" s="34">
        <f t="shared" si="13"/>
        <v>0</v>
      </c>
      <c r="AB102" s="12">
        <f t="shared" si="14"/>
        <v>19.125</v>
      </c>
      <c r="AC102" s="75">
        <f t="shared" si="15"/>
        <v>19.125</v>
      </c>
    </row>
    <row r="103" spans="1:29" x14ac:dyDescent="0.2">
      <c r="A103" s="9" t="s">
        <v>245</v>
      </c>
      <c r="B103" s="10" t="s">
        <v>8</v>
      </c>
      <c r="C103" s="10" t="s">
        <v>61</v>
      </c>
      <c r="D103" s="10" t="s">
        <v>253</v>
      </c>
      <c r="E103" s="10" t="s">
        <v>254</v>
      </c>
      <c r="F103" s="10" t="s">
        <v>255</v>
      </c>
      <c r="G103" s="67">
        <v>6</v>
      </c>
      <c r="H103" s="10" t="s">
        <v>84</v>
      </c>
      <c r="I103" s="57">
        <v>1</v>
      </c>
      <c r="J103" s="57">
        <v>13.5</v>
      </c>
      <c r="K103" s="57">
        <v>0</v>
      </c>
      <c r="L103" s="58">
        <v>4.5</v>
      </c>
      <c r="M103" s="27">
        <v>0</v>
      </c>
      <c r="N103" s="90">
        <f t="shared" si="10"/>
        <v>7.5</v>
      </c>
      <c r="O103" s="91">
        <f t="shared" si="11"/>
        <v>2.5</v>
      </c>
      <c r="P103" s="23">
        <v>0</v>
      </c>
      <c r="Q103" s="11">
        <v>0</v>
      </c>
      <c r="R103" s="11">
        <v>0</v>
      </c>
      <c r="S103" s="12">
        <v>0</v>
      </c>
      <c r="T103" s="27">
        <v>0</v>
      </c>
      <c r="U103" s="23">
        <v>80</v>
      </c>
      <c r="V103" s="11">
        <v>1.5</v>
      </c>
      <c r="W103" s="11">
        <v>0</v>
      </c>
      <c r="X103" s="12">
        <v>4</v>
      </c>
      <c r="Y103" s="30">
        <v>0</v>
      </c>
      <c r="Z103" s="63">
        <f t="shared" si="12"/>
        <v>38.25</v>
      </c>
      <c r="AA103" s="34">
        <f t="shared" si="13"/>
        <v>0</v>
      </c>
      <c r="AB103" s="12">
        <f t="shared" si="14"/>
        <v>38.25</v>
      </c>
      <c r="AC103" s="75">
        <f t="shared" si="15"/>
        <v>38.25</v>
      </c>
    </row>
    <row r="104" spans="1:29" x14ac:dyDescent="0.2">
      <c r="A104" s="9" t="s">
        <v>180</v>
      </c>
      <c r="B104" s="10" t="s">
        <v>80</v>
      </c>
      <c r="C104" s="10" t="s">
        <v>27</v>
      </c>
      <c r="D104" s="10" t="s">
        <v>184</v>
      </c>
      <c r="E104" s="10" t="s">
        <v>185</v>
      </c>
      <c r="F104" s="10" t="s">
        <v>186</v>
      </c>
      <c r="G104" s="67">
        <v>6</v>
      </c>
      <c r="H104" s="10" t="s">
        <v>84</v>
      </c>
      <c r="I104" s="57">
        <v>0.4</v>
      </c>
      <c r="J104" s="57">
        <f t="shared" ref="J104:J121" si="16">9*I104</f>
        <v>3.6</v>
      </c>
      <c r="K104" s="57">
        <v>0</v>
      </c>
      <c r="L104" s="58">
        <f t="shared" ref="L104:L121" si="17">9*I104</f>
        <v>3.6</v>
      </c>
      <c r="M104" s="27">
        <v>0</v>
      </c>
      <c r="N104" s="90">
        <f t="shared" si="10"/>
        <v>2</v>
      </c>
      <c r="O104" s="91">
        <f t="shared" si="11"/>
        <v>2</v>
      </c>
      <c r="P104" s="23">
        <v>20</v>
      </c>
      <c r="Q104" s="11">
        <v>0.5</v>
      </c>
      <c r="R104" s="11">
        <v>0</v>
      </c>
      <c r="S104" s="12">
        <v>1</v>
      </c>
      <c r="T104" s="27">
        <v>0</v>
      </c>
      <c r="U104" s="23">
        <v>0</v>
      </c>
      <c r="V104" s="11">
        <v>0</v>
      </c>
      <c r="W104" s="11">
        <v>0</v>
      </c>
      <c r="X104" s="12">
        <v>0</v>
      </c>
      <c r="Y104" s="30">
        <v>0</v>
      </c>
      <c r="Z104" s="63">
        <f t="shared" si="12"/>
        <v>5.4</v>
      </c>
      <c r="AA104" s="34">
        <f t="shared" si="13"/>
        <v>5.4</v>
      </c>
      <c r="AB104" s="12">
        <f t="shared" si="14"/>
        <v>0</v>
      </c>
      <c r="AC104" s="75">
        <f t="shared" si="15"/>
        <v>5.4</v>
      </c>
    </row>
    <row r="105" spans="1:29" x14ac:dyDescent="0.2">
      <c r="A105" s="9" t="s">
        <v>180</v>
      </c>
      <c r="B105" s="10" t="s">
        <v>85</v>
      </c>
      <c r="C105" s="10" t="s">
        <v>27</v>
      </c>
      <c r="D105" s="10" t="s">
        <v>184</v>
      </c>
      <c r="E105" s="10" t="s">
        <v>185</v>
      </c>
      <c r="F105" s="10" t="s">
        <v>186</v>
      </c>
      <c r="G105" s="67">
        <v>6</v>
      </c>
      <c r="H105" s="10" t="s">
        <v>84</v>
      </c>
      <c r="I105" s="57">
        <v>0.4</v>
      </c>
      <c r="J105" s="57">
        <f t="shared" si="16"/>
        <v>3.6</v>
      </c>
      <c r="K105" s="57">
        <v>0</v>
      </c>
      <c r="L105" s="58">
        <f t="shared" si="17"/>
        <v>3.6</v>
      </c>
      <c r="M105" s="27">
        <v>0</v>
      </c>
      <c r="N105" s="90">
        <f t="shared" si="10"/>
        <v>2</v>
      </c>
      <c r="O105" s="91">
        <f t="shared" si="11"/>
        <v>2</v>
      </c>
      <c r="P105" s="23">
        <v>20</v>
      </c>
      <c r="Q105" s="11">
        <v>0.5</v>
      </c>
      <c r="R105" s="11">
        <v>0</v>
      </c>
      <c r="S105" s="12">
        <v>1</v>
      </c>
      <c r="T105" s="27">
        <v>0</v>
      </c>
      <c r="U105" s="23">
        <v>0</v>
      </c>
      <c r="V105" s="11">
        <v>0</v>
      </c>
      <c r="W105" s="11">
        <v>0</v>
      </c>
      <c r="X105" s="12">
        <v>0</v>
      </c>
      <c r="Y105" s="30">
        <v>0</v>
      </c>
      <c r="Z105" s="63">
        <f t="shared" si="12"/>
        <v>5.4</v>
      </c>
      <c r="AA105" s="34">
        <f t="shared" si="13"/>
        <v>5.4</v>
      </c>
      <c r="AB105" s="12">
        <f t="shared" si="14"/>
        <v>0</v>
      </c>
      <c r="AC105" s="75">
        <f t="shared" si="15"/>
        <v>5.4</v>
      </c>
    </row>
    <row r="106" spans="1:29" x14ac:dyDescent="0.2">
      <c r="A106" s="9" t="s">
        <v>180</v>
      </c>
      <c r="B106" s="10" t="s">
        <v>8</v>
      </c>
      <c r="C106" s="10" t="s">
        <v>27</v>
      </c>
      <c r="D106" s="10" t="s">
        <v>184</v>
      </c>
      <c r="E106" s="10" t="s">
        <v>185</v>
      </c>
      <c r="F106" s="10" t="s">
        <v>186</v>
      </c>
      <c r="G106" s="67">
        <v>6</v>
      </c>
      <c r="H106" s="10" t="s">
        <v>84</v>
      </c>
      <c r="I106" s="57">
        <v>0.4</v>
      </c>
      <c r="J106" s="57">
        <f t="shared" si="16"/>
        <v>3.6</v>
      </c>
      <c r="K106" s="57">
        <v>0</v>
      </c>
      <c r="L106" s="58">
        <f t="shared" si="17"/>
        <v>3.6</v>
      </c>
      <c r="M106" s="27">
        <v>0</v>
      </c>
      <c r="N106" s="90">
        <f t="shared" si="10"/>
        <v>2</v>
      </c>
      <c r="O106" s="91">
        <f t="shared" si="11"/>
        <v>2</v>
      </c>
      <c r="P106" s="23">
        <v>80</v>
      </c>
      <c r="Q106" s="11">
        <v>1</v>
      </c>
      <c r="R106" s="11">
        <v>0</v>
      </c>
      <c r="S106" s="12">
        <v>4</v>
      </c>
      <c r="T106" s="27">
        <v>0</v>
      </c>
      <c r="U106" s="23">
        <v>0</v>
      </c>
      <c r="V106" s="11">
        <v>0</v>
      </c>
      <c r="W106" s="11">
        <v>0</v>
      </c>
      <c r="X106" s="12">
        <v>0</v>
      </c>
      <c r="Y106" s="30">
        <v>0</v>
      </c>
      <c r="Z106" s="63">
        <f t="shared" si="12"/>
        <v>18</v>
      </c>
      <c r="AA106" s="34">
        <f t="shared" si="13"/>
        <v>18</v>
      </c>
      <c r="AB106" s="12">
        <f t="shared" si="14"/>
        <v>0</v>
      </c>
      <c r="AC106" s="75">
        <f t="shared" si="15"/>
        <v>18</v>
      </c>
    </row>
    <row r="107" spans="1:29" x14ac:dyDescent="0.2">
      <c r="A107" s="9" t="s">
        <v>425</v>
      </c>
      <c r="B107" s="10" t="s">
        <v>80</v>
      </c>
      <c r="C107" s="10" t="s">
        <v>27</v>
      </c>
      <c r="D107" s="10" t="s">
        <v>184</v>
      </c>
      <c r="E107" s="10" t="s">
        <v>185</v>
      </c>
      <c r="F107" s="10" t="s">
        <v>186</v>
      </c>
      <c r="G107" s="67">
        <v>6</v>
      </c>
      <c r="H107" s="10" t="s">
        <v>84</v>
      </c>
      <c r="I107" s="57">
        <v>0.6</v>
      </c>
      <c r="J107" s="57">
        <f t="shared" si="16"/>
        <v>5.3999999999999995</v>
      </c>
      <c r="K107" s="57">
        <v>1</v>
      </c>
      <c r="L107" s="58">
        <f t="shared" si="17"/>
        <v>5.3999999999999995</v>
      </c>
      <c r="M107" s="27">
        <v>0</v>
      </c>
      <c r="N107" s="90">
        <f t="shared" si="10"/>
        <v>2.9999999999999996</v>
      </c>
      <c r="O107" s="91">
        <f t="shared" si="11"/>
        <v>2.9999999999999996</v>
      </c>
      <c r="P107" s="23">
        <v>20</v>
      </c>
      <c r="Q107" s="11">
        <v>0.5</v>
      </c>
      <c r="R107" s="11">
        <v>0</v>
      </c>
      <c r="S107" s="12">
        <v>1</v>
      </c>
      <c r="T107" s="27">
        <v>0</v>
      </c>
      <c r="U107" s="23">
        <v>0</v>
      </c>
      <c r="V107" s="11">
        <v>0</v>
      </c>
      <c r="W107" s="11">
        <v>0</v>
      </c>
      <c r="X107" s="12">
        <v>0</v>
      </c>
      <c r="Y107" s="30">
        <v>0</v>
      </c>
      <c r="Z107" s="63">
        <f t="shared" si="12"/>
        <v>8.1</v>
      </c>
      <c r="AA107" s="34">
        <f t="shared" si="13"/>
        <v>8.1</v>
      </c>
      <c r="AB107" s="12">
        <f t="shared" si="14"/>
        <v>0</v>
      </c>
      <c r="AC107" s="75">
        <f t="shared" si="15"/>
        <v>8.1</v>
      </c>
    </row>
    <row r="108" spans="1:29" x14ac:dyDescent="0.2">
      <c r="A108" s="9" t="s">
        <v>425</v>
      </c>
      <c r="B108" s="10" t="s">
        <v>85</v>
      </c>
      <c r="C108" s="10" t="s">
        <v>27</v>
      </c>
      <c r="D108" s="10" t="s">
        <v>184</v>
      </c>
      <c r="E108" s="10" t="s">
        <v>185</v>
      </c>
      <c r="F108" s="10" t="s">
        <v>186</v>
      </c>
      <c r="G108" s="67">
        <v>6</v>
      </c>
      <c r="H108" s="10" t="s">
        <v>84</v>
      </c>
      <c r="I108" s="57">
        <v>0.6</v>
      </c>
      <c r="J108" s="57">
        <f t="shared" si="16"/>
        <v>5.3999999999999995</v>
      </c>
      <c r="K108" s="57">
        <v>1</v>
      </c>
      <c r="L108" s="58">
        <f t="shared" si="17"/>
        <v>5.3999999999999995</v>
      </c>
      <c r="M108" s="27">
        <v>0</v>
      </c>
      <c r="N108" s="90">
        <f t="shared" si="10"/>
        <v>2.9999999999999996</v>
      </c>
      <c r="O108" s="91">
        <f t="shared" si="11"/>
        <v>2.9999999999999996</v>
      </c>
      <c r="P108" s="23">
        <v>20</v>
      </c>
      <c r="Q108" s="11">
        <v>0.5</v>
      </c>
      <c r="R108" s="11">
        <v>0</v>
      </c>
      <c r="S108" s="12">
        <v>1</v>
      </c>
      <c r="T108" s="27">
        <v>0</v>
      </c>
      <c r="U108" s="23">
        <v>0</v>
      </c>
      <c r="V108" s="11">
        <v>0</v>
      </c>
      <c r="W108" s="11">
        <v>0</v>
      </c>
      <c r="X108" s="12">
        <v>0</v>
      </c>
      <c r="Y108" s="30">
        <v>0</v>
      </c>
      <c r="Z108" s="63">
        <f t="shared" si="12"/>
        <v>8.1</v>
      </c>
      <c r="AA108" s="34">
        <f t="shared" si="13"/>
        <v>8.1</v>
      </c>
      <c r="AB108" s="12">
        <f t="shared" si="14"/>
        <v>0</v>
      </c>
      <c r="AC108" s="75">
        <f t="shared" si="15"/>
        <v>8.1</v>
      </c>
    </row>
    <row r="109" spans="1:29" x14ac:dyDescent="0.2">
      <c r="A109" s="9" t="s">
        <v>425</v>
      </c>
      <c r="B109" s="10" t="s">
        <v>8</v>
      </c>
      <c r="C109" s="10" t="s">
        <v>27</v>
      </c>
      <c r="D109" s="10" t="s">
        <v>184</v>
      </c>
      <c r="E109" s="10" t="s">
        <v>185</v>
      </c>
      <c r="F109" s="10" t="s">
        <v>186</v>
      </c>
      <c r="G109" s="67">
        <v>6</v>
      </c>
      <c r="H109" s="10" t="s">
        <v>84</v>
      </c>
      <c r="I109" s="57">
        <v>0.6</v>
      </c>
      <c r="J109" s="57">
        <f t="shared" si="16"/>
        <v>5.3999999999999995</v>
      </c>
      <c r="K109" s="57">
        <v>1</v>
      </c>
      <c r="L109" s="58">
        <f t="shared" si="17"/>
        <v>5.3999999999999995</v>
      </c>
      <c r="M109" s="27">
        <v>0</v>
      </c>
      <c r="N109" s="90">
        <f t="shared" si="10"/>
        <v>2.9999999999999996</v>
      </c>
      <c r="O109" s="91">
        <f t="shared" si="11"/>
        <v>2.9999999999999996</v>
      </c>
      <c r="P109" s="23">
        <v>80</v>
      </c>
      <c r="Q109" s="11">
        <v>1</v>
      </c>
      <c r="R109" s="11">
        <v>0</v>
      </c>
      <c r="S109" s="12">
        <v>4</v>
      </c>
      <c r="T109" s="27">
        <v>0</v>
      </c>
      <c r="U109" s="23">
        <v>0</v>
      </c>
      <c r="V109" s="11">
        <v>0</v>
      </c>
      <c r="W109" s="11">
        <v>0</v>
      </c>
      <c r="X109" s="12">
        <v>0</v>
      </c>
      <c r="Y109" s="30">
        <v>0</v>
      </c>
      <c r="Z109" s="63">
        <f t="shared" si="12"/>
        <v>26.999999999999996</v>
      </c>
      <c r="AA109" s="34">
        <f t="shared" si="13"/>
        <v>26.999999999999996</v>
      </c>
      <c r="AB109" s="12">
        <f t="shared" si="14"/>
        <v>0</v>
      </c>
      <c r="AC109" s="75">
        <f t="shared" si="15"/>
        <v>26.999999999999996</v>
      </c>
    </row>
    <row r="110" spans="1:29" x14ac:dyDescent="0.2">
      <c r="A110" s="9" t="s">
        <v>180</v>
      </c>
      <c r="B110" s="10" t="s">
        <v>14</v>
      </c>
      <c r="C110" s="10" t="s">
        <v>43</v>
      </c>
      <c r="D110" s="10" t="s">
        <v>187</v>
      </c>
      <c r="E110" s="10" t="s">
        <v>188</v>
      </c>
      <c r="F110" s="10" t="s">
        <v>189</v>
      </c>
      <c r="G110" s="67">
        <v>6</v>
      </c>
      <c r="H110" s="10" t="s">
        <v>84</v>
      </c>
      <c r="I110" s="57">
        <v>0.25</v>
      </c>
      <c r="J110" s="57">
        <f t="shared" si="16"/>
        <v>2.25</v>
      </c>
      <c r="K110" s="57">
        <v>0</v>
      </c>
      <c r="L110" s="58">
        <f t="shared" si="17"/>
        <v>2.25</v>
      </c>
      <c r="M110" s="27">
        <v>0</v>
      </c>
      <c r="N110" s="90">
        <f t="shared" si="10"/>
        <v>1.25</v>
      </c>
      <c r="O110" s="91">
        <f t="shared" si="11"/>
        <v>1.25</v>
      </c>
      <c r="P110" s="23">
        <v>0</v>
      </c>
      <c r="Q110" s="11">
        <v>0</v>
      </c>
      <c r="R110" s="11">
        <v>0</v>
      </c>
      <c r="S110" s="12">
        <v>0</v>
      </c>
      <c r="T110" s="27">
        <v>0</v>
      </c>
      <c r="U110" s="23">
        <v>100</v>
      </c>
      <c r="V110" s="11">
        <v>2</v>
      </c>
      <c r="W110" s="11">
        <v>0</v>
      </c>
      <c r="X110" s="12">
        <v>5</v>
      </c>
      <c r="Y110" s="30">
        <v>0</v>
      </c>
      <c r="Z110" s="63">
        <f t="shared" si="12"/>
        <v>15.75</v>
      </c>
      <c r="AA110" s="34">
        <f t="shared" si="13"/>
        <v>0</v>
      </c>
      <c r="AB110" s="12">
        <f t="shared" si="14"/>
        <v>15.75</v>
      </c>
      <c r="AC110" s="75">
        <f t="shared" si="15"/>
        <v>15.75</v>
      </c>
    </row>
    <row r="111" spans="1:29" x14ac:dyDescent="0.2">
      <c r="A111" s="9" t="s">
        <v>334</v>
      </c>
      <c r="B111" s="10" t="s">
        <v>14</v>
      </c>
      <c r="C111" s="10" t="s">
        <v>43</v>
      </c>
      <c r="D111" s="10" t="s">
        <v>187</v>
      </c>
      <c r="E111" s="10" t="s">
        <v>188</v>
      </c>
      <c r="F111" s="10" t="s">
        <v>189</v>
      </c>
      <c r="G111" s="67">
        <v>6</v>
      </c>
      <c r="H111" s="10" t="s">
        <v>84</v>
      </c>
      <c r="I111" s="57">
        <v>0.5</v>
      </c>
      <c r="J111" s="57">
        <f t="shared" si="16"/>
        <v>4.5</v>
      </c>
      <c r="K111" s="57">
        <v>0</v>
      </c>
      <c r="L111" s="58">
        <f t="shared" si="17"/>
        <v>4.5</v>
      </c>
      <c r="M111" s="27">
        <v>0</v>
      </c>
      <c r="N111" s="90">
        <f t="shared" si="10"/>
        <v>2.5</v>
      </c>
      <c r="O111" s="91">
        <f t="shared" si="11"/>
        <v>2.5</v>
      </c>
      <c r="P111" s="23">
        <v>0</v>
      </c>
      <c r="Q111" s="11">
        <v>0</v>
      </c>
      <c r="R111" s="11">
        <v>0</v>
      </c>
      <c r="S111" s="12">
        <v>0</v>
      </c>
      <c r="T111" s="27">
        <v>0</v>
      </c>
      <c r="U111" s="23">
        <v>100</v>
      </c>
      <c r="V111" s="11">
        <v>2</v>
      </c>
      <c r="W111" s="11">
        <v>0</v>
      </c>
      <c r="X111" s="12">
        <v>5</v>
      </c>
      <c r="Y111" s="30">
        <v>0</v>
      </c>
      <c r="Z111" s="63">
        <f t="shared" si="12"/>
        <v>31.5</v>
      </c>
      <c r="AA111" s="34">
        <f t="shared" si="13"/>
        <v>0</v>
      </c>
      <c r="AB111" s="12">
        <f t="shared" si="14"/>
        <v>31.5</v>
      </c>
      <c r="AC111" s="75">
        <f t="shared" si="15"/>
        <v>31.5</v>
      </c>
    </row>
    <row r="112" spans="1:29" x14ac:dyDescent="0.2">
      <c r="A112" s="9" t="s">
        <v>425</v>
      </c>
      <c r="B112" s="10" t="s">
        <v>14</v>
      </c>
      <c r="C112" s="10" t="s">
        <v>43</v>
      </c>
      <c r="D112" s="10" t="s">
        <v>187</v>
      </c>
      <c r="E112" s="10" t="s">
        <v>188</v>
      </c>
      <c r="F112" s="10" t="s">
        <v>189</v>
      </c>
      <c r="G112" s="67">
        <v>6</v>
      </c>
      <c r="H112" s="10" t="s">
        <v>84</v>
      </c>
      <c r="I112" s="57">
        <v>0.25</v>
      </c>
      <c r="J112" s="57">
        <f t="shared" si="16"/>
        <v>2.25</v>
      </c>
      <c r="K112" s="57">
        <v>0</v>
      </c>
      <c r="L112" s="58">
        <f t="shared" si="17"/>
        <v>2.25</v>
      </c>
      <c r="M112" s="27">
        <v>0</v>
      </c>
      <c r="N112" s="90">
        <f t="shared" si="10"/>
        <v>1.25</v>
      </c>
      <c r="O112" s="91">
        <f t="shared" si="11"/>
        <v>1.25</v>
      </c>
      <c r="P112" s="23">
        <v>0</v>
      </c>
      <c r="Q112" s="11">
        <v>0</v>
      </c>
      <c r="R112" s="11">
        <v>0</v>
      </c>
      <c r="S112" s="12">
        <v>0</v>
      </c>
      <c r="T112" s="27">
        <v>0</v>
      </c>
      <c r="U112" s="23">
        <v>100</v>
      </c>
      <c r="V112" s="11">
        <v>2</v>
      </c>
      <c r="W112" s="11">
        <v>0</v>
      </c>
      <c r="X112" s="12">
        <v>5</v>
      </c>
      <c r="Y112" s="30">
        <v>0</v>
      </c>
      <c r="Z112" s="63">
        <f t="shared" si="12"/>
        <v>15.75</v>
      </c>
      <c r="AA112" s="34">
        <f t="shared" si="13"/>
        <v>0</v>
      </c>
      <c r="AB112" s="12">
        <f t="shared" si="14"/>
        <v>15.75</v>
      </c>
      <c r="AC112" s="75">
        <f t="shared" si="15"/>
        <v>15.75</v>
      </c>
    </row>
    <row r="113" spans="1:29" x14ac:dyDescent="0.2">
      <c r="A113" s="9" t="s">
        <v>180</v>
      </c>
      <c r="B113" s="10" t="s">
        <v>80</v>
      </c>
      <c r="C113" s="10" t="s">
        <v>103</v>
      </c>
      <c r="D113" s="10" t="s">
        <v>187</v>
      </c>
      <c r="E113" s="10" t="s">
        <v>188</v>
      </c>
      <c r="F113" s="10" t="s">
        <v>189</v>
      </c>
      <c r="G113" s="67">
        <v>6</v>
      </c>
      <c r="H113" s="10" t="s">
        <v>84</v>
      </c>
      <c r="I113" s="57">
        <v>0.25</v>
      </c>
      <c r="J113" s="57">
        <f t="shared" si="16"/>
        <v>2.25</v>
      </c>
      <c r="K113" s="57">
        <v>0</v>
      </c>
      <c r="L113" s="58">
        <f t="shared" si="17"/>
        <v>2.25</v>
      </c>
      <c r="M113" s="27">
        <v>0</v>
      </c>
      <c r="N113" s="90">
        <f t="shared" si="10"/>
        <v>1.25</v>
      </c>
      <c r="O113" s="91">
        <f t="shared" si="11"/>
        <v>1.25</v>
      </c>
      <c r="P113" s="23">
        <v>20</v>
      </c>
      <c r="Q113" s="11">
        <v>0.5</v>
      </c>
      <c r="R113" s="11">
        <v>0</v>
      </c>
      <c r="S113" s="12">
        <v>1</v>
      </c>
      <c r="T113" s="27">
        <v>0</v>
      </c>
      <c r="U113" s="23">
        <v>0</v>
      </c>
      <c r="V113" s="11">
        <v>0</v>
      </c>
      <c r="W113" s="11">
        <v>0</v>
      </c>
      <c r="X113" s="12">
        <v>0</v>
      </c>
      <c r="Y113" s="30">
        <v>0</v>
      </c>
      <c r="Z113" s="63">
        <f t="shared" si="12"/>
        <v>3.375</v>
      </c>
      <c r="AA113" s="34">
        <f t="shared" si="13"/>
        <v>3.375</v>
      </c>
      <c r="AB113" s="12">
        <f t="shared" si="14"/>
        <v>0</v>
      </c>
      <c r="AC113" s="75">
        <f t="shared" si="15"/>
        <v>3.375</v>
      </c>
    </row>
    <row r="114" spans="1:29" x14ac:dyDescent="0.2">
      <c r="A114" s="9" t="s">
        <v>180</v>
      </c>
      <c r="B114" s="10" t="s">
        <v>85</v>
      </c>
      <c r="C114" s="10" t="s">
        <v>103</v>
      </c>
      <c r="D114" s="10" t="s">
        <v>187</v>
      </c>
      <c r="E114" s="10" t="s">
        <v>188</v>
      </c>
      <c r="F114" s="10" t="s">
        <v>189</v>
      </c>
      <c r="G114" s="67">
        <v>6</v>
      </c>
      <c r="H114" s="10" t="s">
        <v>84</v>
      </c>
      <c r="I114" s="57">
        <v>0.25</v>
      </c>
      <c r="J114" s="57">
        <f t="shared" si="16"/>
        <v>2.25</v>
      </c>
      <c r="K114" s="57">
        <v>0</v>
      </c>
      <c r="L114" s="58">
        <f t="shared" si="17"/>
        <v>2.25</v>
      </c>
      <c r="M114" s="27">
        <v>0</v>
      </c>
      <c r="N114" s="90">
        <f t="shared" si="10"/>
        <v>1.25</v>
      </c>
      <c r="O114" s="91">
        <f t="shared" si="11"/>
        <v>1.25</v>
      </c>
      <c r="P114" s="23">
        <v>20</v>
      </c>
      <c r="Q114" s="11">
        <v>0.5</v>
      </c>
      <c r="R114" s="11">
        <v>0</v>
      </c>
      <c r="S114" s="12">
        <v>1</v>
      </c>
      <c r="T114" s="27">
        <v>0</v>
      </c>
      <c r="U114" s="23">
        <v>0</v>
      </c>
      <c r="V114" s="11">
        <v>0</v>
      </c>
      <c r="W114" s="11">
        <v>0</v>
      </c>
      <c r="X114" s="12">
        <v>0</v>
      </c>
      <c r="Y114" s="30">
        <v>0</v>
      </c>
      <c r="Z114" s="63">
        <f t="shared" si="12"/>
        <v>3.375</v>
      </c>
      <c r="AA114" s="34">
        <f t="shared" si="13"/>
        <v>3.375</v>
      </c>
      <c r="AB114" s="12">
        <f t="shared" si="14"/>
        <v>0</v>
      </c>
      <c r="AC114" s="75">
        <f t="shared" si="15"/>
        <v>3.375</v>
      </c>
    </row>
    <row r="115" spans="1:29" x14ac:dyDescent="0.2">
      <c r="A115" s="9" t="s">
        <v>180</v>
      </c>
      <c r="B115" s="10" t="s">
        <v>8</v>
      </c>
      <c r="C115" s="10" t="s">
        <v>103</v>
      </c>
      <c r="D115" s="10" t="s">
        <v>187</v>
      </c>
      <c r="E115" s="10" t="s">
        <v>188</v>
      </c>
      <c r="F115" s="10" t="s">
        <v>189</v>
      </c>
      <c r="G115" s="67">
        <v>6</v>
      </c>
      <c r="H115" s="10" t="s">
        <v>84</v>
      </c>
      <c r="I115" s="57">
        <v>0.25</v>
      </c>
      <c r="J115" s="57">
        <f t="shared" si="16"/>
        <v>2.25</v>
      </c>
      <c r="K115" s="57">
        <v>0</v>
      </c>
      <c r="L115" s="58">
        <f t="shared" si="17"/>
        <v>2.25</v>
      </c>
      <c r="M115" s="27">
        <v>0</v>
      </c>
      <c r="N115" s="90">
        <f t="shared" si="10"/>
        <v>1.25</v>
      </c>
      <c r="O115" s="91">
        <f t="shared" si="11"/>
        <v>1.25</v>
      </c>
      <c r="P115" s="23">
        <v>40</v>
      </c>
      <c r="Q115" s="11">
        <v>1</v>
      </c>
      <c r="R115" s="11">
        <v>0</v>
      </c>
      <c r="S115" s="12">
        <v>2</v>
      </c>
      <c r="T115" s="27">
        <v>0</v>
      </c>
      <c r="U115" s="23">
        <v>0</v>
      </c>
      <c r="V115" s="11">
        <v>0</v>
      </c>
      <c r="W115" s="11">
        <v>0</v>
      </c>
      <c r="X115" s="12">
        <v>0</v>
      </c>
      <c r="Y115" s="30">
        <v>0</v>
      </c>
      <c r="Z115" s="63">
        <f t="shared" si="12"/>
        <v>6.75</v>
      </c>
      <c r="AA115" s="34">
        <f t="shared" si="13"/>
        <v>6.75</v>
      </c>
      <c r="AB115" s="12">
        <f t="shared" si="14"/>
        <v>0</v>
      </c>
      <c r="AC115" s="75">
        <f t="shared" si="15"/>
        <v>6.75</v>
      </c>
    </row>
    <row r="116" spans="1:29" x14ac:dyDescent="0.2">
      <c r="A116" s="9" t="s">
        <v>334</v>
      </c>
      <c r="B116" s="10" t="s">
        <v>80</v>
      </c>
      <c r="C116" s="10" t="s">
        <v>103</v>
      </c>
      <c r="D116" s="10" t="s">
        <v>187</v>
      </c>
      <c r="E116" s="10" t="s">
        <v>188</v>
      </c>
      <c r="F116" s="10" t="s">
        <v>189</v>
      </c>
      <c r="G116" s="67">
        <v>6</v>
      </c>
      <c r="H116" s="10" t="s">
        <v>84</v>
      </c>
      <c r="I116" s="57">
        <v>0.5</v>
      </c>
      <c r="J116" s="57">
        <f t="shared" si="16"/>
        <v>4.5</v>
      </c>
      <c r="K116" s="57">
        <v>1</v>
      </c>
      <c r="L116" s="58">
        <f t="shared" si="17"/>
        <v>4.5</v>
      </c>
      <c r="M116" s="27">
        <v>0</v>
      </c>
      <c r="N116" s="90">
        <f t="shared" si="10"/>
        <v>2.5</v>
      </c>
      <c r="O116" s="91">
        <f t="shared" si="11"/>
        <v>2.5</v>
      </c>
      <c r="P116" s="23">
        <v>20</v>
      </c>
      <c r="Q116" s="11">
        <v>0.5</v>
      </c>
      <c r="R116" s="11">
        <v>0</v>
      </c>
      <c r="S116" s="12">
        <v>1</v>
      </c>
      <c r="T116" s="27">
        <v>0</v>
      </c>
      <c r="U116" s="23">
        <v>0</v>
      </c>
      <c r="V116" s="11">
        <v>0</v>
      </c>
      <c r="W116" s="11">
        <v>0</v>
      </c>
      <c r="X116" s="12">
        <v>0</v>
      </c>
      <c r="Y116" s="30">
        <v>0</v>
      </c>
      <c r="Z116" s="63">
        <f t="shared" si="12"/>
        <v>6.75</v>
      </c>
      <c r="AA116" s="34">
        <f t="shared" si="13"/>
        <v>6.75</v>
      </c>
      <c r="AB116" s="12">
        <f t="shared" si="14"/>
        <v>0</v>
      </c>
      <c r="AC116" s="75">
        <f t="shared" si="15"/>
        <v>6.75</v>
      </c>
    </row>
    <row r="117" spans="1:29" x14ac:dyDescent="0.2">
      <c r="A117" s="9" t="s">
        <v>334</v>
      </c>
      <c r="B117" s="10" t="s">
        <v>85</v>
      </c>
      <c r="C117" s="10" t="s">
        <v>103</v>
      </c>
      <c r="D117" s="10" t="s">
        <v>187</v>
      </c>
      <c r="E117" s="10" t="s">
        <v>188</v>
      </c>
      <c r="F117" s="10" t="s">
        <v>189</v>
      </c>
      <c r="G117" s="67">
        <v>6</v>
      </c>
      <c r="H117" s="10" t="s">
        <v>84</v>
      </c>
      <c r="I117" s="57">
        <v>0.5</v>
      </c>
      <c r="J117" s="57">
        <f t="shared" si="16"/>
        <v>4.5</v>
      </c>
      <c r="K117" s="57">
        <v>1</v>
      </c>
      <c r="L117" s="58">
        <f t="shared" si="17"/>
        <v>4.5</v>
      </c>
      <c r="M117" s="27">
        <v>0</v>
      </c>
      <c r="N117" s="90">
        <f t="shared" si="10"/>
        <v>2.5</v>
      </c>
      <c r="O117" s="91">
        <f t="shared" si="11"/>
        <v>2.5</v>
      </c>
      <c r="P117" s="23">
        <v>20</v>
      </c>
      <c r="Q117" s="11">
        <v>0.5</v>
      </c>
      <c r="R117" s="11">
        <v>0</v>
      </c>
      <c r="S117" s="12">
        <v>1</v>
      </c>
      <c r="T117" s="27">
        <v>0</v>
      </c>
      <c r="U117" s="23">
        <v>0</v>
      </c>
      <c r="V117" s="11">
        <v>0</v>
      </c>
      <c r="W117" s="11">
        <v>0</v>
      </c>
      <c r="X117" s="12">
        <v>0</v>
      </c>
      <c r="Y117" s="30">
        <v>0</v>
      </c>
      <c r="Z117" s="63">
        <f t="shared" si="12"/>
        <v>6.75</v>
      </c>
      <c r="AA117" s="34">
        <f t="shared" si="13"/>
        <v>6.75</v>
      </c>
      <c r="AB117" s="12">
        <f t="shared" si="14"/>
        <v>0</v>
      </c>
      <c r="AC117" s="75">
        <f t="shared" si="15"/>
        <v>6.75</v>
      </c>
    </row>
    <row r="118" spans="1:29" x14ac:dyDescent="0.2">
      <c r="A118" s="9" t="s">
        <v>334</v>
      </c>
      <c r="B118" s="10" t="s">
        <v>8</v>
      </c>
      <c r="C118" s="10" t="s">
        <v>103</v>
      </c>
      <c r="D118" s="10" t="s">
        <v>187</v>
      </c>
      <c r="E118" s="10" t="s">
        <v>188</v>
      </c>
      <c r="F118" s="10" t="s">
        <v>189</v>
      </c>
      <c r="G118" s="67">
        <v>6</v>
      </c>
      <c r="H118" s="10" t="s">
        <v>84</v>
      </c>
      <c r="I118" s="57">
        <v>0.5</v>
      </c>
      <c r="J118" s="57">
        <f t="shared" si="16"/>
        <v>4.5</v>
      </c>
      <c r="K118" s="57">
        <v>1</v>
      </c>
      <c r="L118" s="58">
        <f t="shared" si="17"/>
        <v>4.5</v>
      </c>
      <c r="M118" s="27">
        <v>0</v>
      </c>
      <c r="N118" s="90">
        <f t="shared" si="10"/>
        <v>2.5</v>
      </c>
      <c r="O118" s="91">
        <f t="shared" si="11"/>
        <v>2.5</v>
      </c>
      <c r="P118" s="23">
        <v>40</v>
      </c>
      <c r="Q118" s="11">
        <v>1</v>
      </c>
      <c r="R118" s="11">
        <v>0</v>
      </c>
      <c r="S118" s="12">
        <v>2</v>
      </c>
      <c r="T118" s="27">
        <v>0</v>
      </c>
      <c r="U118" s="23">
        <v>0</v>
      </c>
      <c r="V118" s="11">
        <v>0</v>
      </c>
      <c r="W118" s="11">
        <v>0</v>
      </c>
      <c r="X118" s="12">
        <v>0</v>
      </c>
      <c r="Y118" s="30">
        <v>0</v>
      </c>
      <c r="Z118" s="63">
        <f t="shared" si="12"/>
        <v>13.5</v>
      </c>
      <c r="AA118" s="34">
        <f t="shared" si="13"/>
        <v>13.5</v>
      </c>
      <c r="AB118" s="12">
        <f t="shared" si="14"/>
        <v>0</v>
      </c>
      <c r="AC118" s="75">
        <f t="shared" si="15"/>
        <v>13.5</v>
      </c>
    </row>
    <row r="119" spans="1:29" x14ac:dyDescent="0.2">
      <c r="A119" s="9" t="s">
        <v>425</v>
      </c>
      <c r="B119" s="10" t="s">
        <v>80</v>
      </c>
      <c r="C119" s="10" t="s">
        <v>103</v>
      </c>
      <c r="D119" s="10" t="s">
        <v>187</v>
      </c>
      <c r="E119" s="10" t="s">
        <v>188</v>
      </c>
      <c r="F119" s="10" t="s">
        <v>189</v>
      </c>
      <c r="G119" s="67">
        <v>6</v>
      </c>
      <c r="H119" s="10" t="s">
        <v>84</v>
      </c>
      <c r="I119" s="57">
        <v>0.25</v>
      </c>
      <c r="J119" s="57">
        <f t="shared" si="16"/>
        <v>2.25</v>
      </c>
      <c r="K119" s="57">
        <v>2</v>
      </c>
      <c r="L119" s="58">
        <f t="shared" si="17"/>
        <v>2.25</v>
      </c>
      <c r="M119" s="27">
        <v>0</v>
      </c>
      <c r="N119" s="90">
        <f t="shared" si="10"/>
        <v>1.25</v>
      </c>
      <c r="O119" s="91">
        <f t="shared" si="11"/>
        <v>1.25</v>
      </c>
      <c r="P119" s="23">
        <v>20</v>
      </c>
      <c r="Q119" s="11">
        <v>0.5</v>
      </c>
      <c r="R119" s="11">
        <v>0</v>
      </c>
      <c r="S119" s="12">
        <v>1</v>
      </c>
      <c r="T119" s="27">
        <v>0</v>
      </c>
      <c r="U119" s="23">
        <v>0</v>
      </c>
      <c r="V119" s="11">
        <v>0</v>
      </c>
      <c r="W119" s="11">
        <v>0</v>
      </c>
      <c r="X119" s="12">
        <v>0</v>
      </c>
      <c r="Y119" s="30">
        <v>0</v>
      </c>
      <c r="Z119" s="63">
        <f t="shared" si="12"/>
        <v>3.375</v>
      </c>
      <c r="AA119" s="34">
        <f t="shared" si="13"/>
        <v>3.375</v>
      </c>
      <c r="AB119" s="12">
        <f t="shared" si="14"/>
        <v>0</v>
      </c>
      <c r="AC119" s="75">
        <f t="shared" si="15"/>
        <v>3.375</v>
      </c>
    </row>
    <row r="120" spans="1:29" x14ac:dyDescent="0.2">
      <c r="A120" s="9" t="s">
        <v>425</v>
      </c>
      <c r="B120" s="10" t="s">
        <v>85</v>
      </c>
      <c r="C120" s="10" t="s">
        <v>103</v>
      </c>
      <c r="D120" s="10" t="s">
        <v>187</v>
      </c>
      <c r="E120" s="10" t="s">
        <v>188</v>
      </c>
      <c r="F120" s="10" t="s">
        <v>189</v>
      </c>
      <c r="G120" s="67">
        <v>6</v>
      </c>
      <c r="H120" s="10" t="s">
        <v>84</v>
      </c>
      <c r="I120" s="57">
        <v>0.25</v>
      </c>
      <c r="J120" s="57">
        <f t="shared" si="16"/>
        <v>2.25</v>
      </c>
      <c r="K120" s="57">
        <v>2</v>
      </c>
      <c r="L120" s="58">
        <f t="shared" si="17"/>
        <v>2.25</v>
      </c>
      <c r="M120" s="27">
        <v>0</v>
      </c>
      <c r="N120" s="90">
        <f t="shared" si="10"/>
        <v>1.25</v>
      </c>
      <c r="O120" s="91">
        <f t="shared" si="11"/>
        <v>1.25</v>
      </c>
      <c r="P120" s="23">
        <v>20</v>
      </c>
      <c r="Q120" s="11">
        <v>0.5</v>
      </c>
      <c r="R120" s="11">
        <v>0</v>
      </c>
      <c r="S120" s="12">
        <v>1</v>
      </c>
      <c r="T120" s="27">
        <v>0</v>
      </c>
      <c r="U120" s="23">
        <v>0</v>
      </c>
      <c r="V120" s="11">
        <v>0</v>
      </c>
      <c r="W120" s="11">
        <v>0</v>
      </c>
      <c r="X120" s="12">
        <v>0</v>
      </c>
      <c r="Y120" s="30">
        <v>0</v>
      </c>
      <c r="Z120" s="63">
        <f t="shared" si="12"/>
        <v>3.375</v>
      </c>
      <c r="AA120" s="34">
        <f t="shared" si="13"/>
        <v>3.375</v>
      </c>
      <c r="AB120" s="12">
        <f t="shared" si="14"/>
        <v>0</v>
      </c>
      <c r="AC120" s="75">
        <f t="shared" si="15"/>
        <v>3.375</v>
      </c>
    </row>
    <row r="121" spans="1:29" x14ac:dyDescent="0.2">
      <c r="A121" s="9" t="s">
        <v>425</v>
      </c>
      <c r="B121" s="10" t="s">
        <v>8</v>
      </c>
      <c r="C121" s="10" t="s">
        <v>103</v>
      </c>
      <c r="D121" s="10" t="s">
        <v>187</v>
      </c>
      <c r="E121" s="10" t="s">
        <v>188</v>
      </c>
      <c r="F121" s="10" t="s">
        <v>189</v>
      </c>
      <c r="G121" s="67">
        <v>6</v>
      </c>
      <c r="H121" s="10" t="s">
        <v>84</v>
      </c>
      <c r="I121" s="57">
        <v>0.25</v>
      </c>
      <c r="J121" s="57">
        <f t="shared" si="16"/>
        <v>2.25</v>
      </c>
      <c r="K121" s="57">
        <v>2</v>
      </c>
      <c r="L121" s="58">
        <f t="shared" si="17"/>
        <v>2.25</v>
      </c>
      <c r="M121" s="27">
        <v>0</v>
      </c>
      <c r="N121" s="90">
        <f t="shared" si="10"/>
        <v>1.25</v>
      </c>
      <c r="O121" s="91">
        <f t="shared" si="11"/>
        <v>1.25</v>
      </c>
      <c r="P121" s="23">
        <v>40</v>
      </c>
      <c r="Q121" s="11">
        <v>1</v>
      </c>
      <c r="R121" s="11">
        <v>0</v>
      </c>
      <c r="S121" s="12">
        <v>2</v>
      </c>
      <c r="T121" s="27">
        <v>0</v>
      </c>
      <c r="U121" s="23">
        <v>0</v>
      </c>
      <c r="V121" s="11">
        <v>0</v>
      </c>
      <c r="W121" s="11">
        <v>0</v>
      </c>
      <c r="X121" s="12">
        <v>0</v>
      </c>
      <c r="Y121" s="30">
        <v>0</v>
      </c>
      <c r="Z121" s="63">
        <f t="shared" si="12"/>
        <v>6.75</v>
      </c>
      <c r="AA121" s="34">
        <f t="shared" si="13"/>
        <v>6.75</v>
      </c>
      <c r="AB121" s="12">
        <f t="shared" si="14"/>
        <v>0</v>
      </c>
      <c r="AC121" s="75">
        <f t="shared" si="15"/>
        <v>6.75</v>
      </c>
    </row>
    <row r="122" spans="1:29" x14ac:dyDescent="0.2">
      <c r="A122" s="9" t="s">
        <v>409</v>
      </c>
      <c r="B122" s="10" t="s">
        <v>80</v>
      </c>
      <c r="C122" s="10" t="s">
        <v>23</v>
      </c>
      <c r="D122" s="10" t="s">
        <v>410</v>
      </c>
      <c r="E122" s="10" t="s">
        <v>411</v>
      </c>
      <c r="F122" s="10" t="s">
        <v>412</v>
      </c>
      <c r="G122" s="67">
        <v>6</v>
      </c>
      <c r="H122" s="10" t="s">
        <v>84</v>
      </c>
      <c r="I122" s="57">
        <v>1</v>
      </c>
      <c r="J122" s="57">
        <v>15.75</v>
      </c>
      <c r="K122" s="57">
        <v>0</v>
      </c>
      <c r="L122" s="58">
        <v>2.25</v>
      </c>
      <c r="M122" s="27">
        <v>0</v>
      </c>
      <c r="N122" s="90">
        <f t="shared" si="10"/>
        <v>8.75</v>
      </c>
      <c r="O122" s="91">
        <f t="shared" si="11"/>
        <v>1.25</v>
      </c>
      <c r="P122" s="23">
        <v>30</v>
      </c>
      <c r="Q122" s="11">
        <v>0.6</v>
      </c>
      <c r="R122" s="11">
        <v>0</v>
      </c>
      <c r="S122" s="12">
        <v>2</v>
      </c>
      <c r="T122" s="27">
        <v>0</v>
      </c>
      <c r="U122" s="23">
        <v>0</v>
      </c>
      <c r="V122" s="11">
        <v>0</v>
      </c>
      <c r="W122" s="11">
        <v>0</v>
      </c>
      <c r="X122" s="12">
        <v>0</v>
      </c>
      <c r="Y122" s="30">
        <v>0</v>
      </c>
      <c r="Z122" s="63">
        <f t="shared" si="12"/>
        <v>13.95</v>
      </c>
      <c r="AA122" s="34">
        <f t="shared" si="13"/>
        <v>13.95</v>
      </c>
      <c r="AB122" s="12">
        <f t="shared" si="14"/>
        <v>0</v>
      </c>
      <c r="AC122" s="75">
        <f t="shared" si="15"/>
        <v>13.95</v>
      </c>
    </row>
    <row r="123" spans="1:29" x14ac:dyDescent="0.2">
      <c r="A123" s="9" t="s">
        <v>409</v>
      </c>
      <c r="B123" s="10" t="s">
        <v>85</v>
      </c>
      <c r="C123" s="10" t="s">
        <v>23</v>
      </c>
      <c r="D123" s="10" t="s">
        <v>410</v>
      </c>
      <c r="E123" s="10" t="s">
        <v>411</v>
      </c>
      <c r="F123" s="10" t="s">
        <v>412</v>
      </c>
      <c r="G123" s="67">
        <v>6</v>
      </c>
      <c r="H123" s="10" t="s">
        <v>84</v>
      </c>
      <c r="I123" s="57">
        <v>1</v>
      </c>
      <c r="J123" s="57">
        <v>15.75</v>
      </c>
      <c r="K123" s="57">
        <v>0</v>
      </c>
      <c r="L123" s="58">
        <v>2.25</v>
      </c>
      <c r="M123" s="27">
        <v>0</v>
      </c>
      <c r="N123" s="90">
        <f t="shared" si="10"/>
        <v>8.75</v>
      </c>
      <c r="O123" s="91">
        <f t="shared" si="11"/>
        <v>1.25</v>
      </c>
      <c r="P123" s="23">
        <v>30</v>
      </c>
      <c r="Q123" s="11">
        <v>0.6</v>
      </c>
      <c r="R123" s="11">
        <v>0</v>
      </c>
      <c r="S123" s="12">
        <v>2</v>
      </c>
      <c r="T123" s="27">
        <v>0</v>
      </c>
      <c r="U123" s="23">
        <v>0</v>
      </c>
      <c r="V123" s="11">
        <v>0</v>
      </c>
      <c r="W123" s="11">
        <v>0</v>
      </c>
      <c r="X123" s="12">
        <v>0</v>
      </c>
      <c r="Y123" s="30">
        <v>0</v>
      </c>
      <c r="Z123" s="63">
        <f t="shared" si="12"/>
        <v>13.95</v>
      </c>
      <c r="AA123" s="34">
        <f t="shared" si="13"/>
        <v>13.95</v>
      </c>
      <c r="AB123" s="12">
        <f t="shared" si="14"/>
        <v>0</v>
      </c>
      <c r="AC123" s="75">
        <f t="shared" si="15"/>
        <v>13.95</v>
      </c>
    </row>
    <row r="124" spans="1:29" x14ac:dyDescent="0.2">
      <c r="A124" s="9" t="s">
        <v>409</v>
      </c>
      <c r="B124" s="10" t="s">
        <v>8</v>
      </c>
      <c r="C124" s="10" t="s">
        <v>23</v>
      </c>
      <c r="D124" s="10" t="s">
        <v>410</v>
      </c>
      <c r="E124" s="10" t="s">
        <v>411</v>
      </c>
      <c r="F124" s="10" t="s">
        <v>412</v>
      </c>
      <c r="G124" s="67">
        <v>6</v>
      </c>
      <c r="H124" s="10" t="s">
        <v>84</v>
      </c>
      <c r="I124" s="57">
        <v>1</v>
      </c>
      <c r="J124" s="57">
        <v>15.75</v>
      </c>
      <c r="K124" s="57">
        <v>0</v>
      </c>
      <c r="L124" s="58">
        <v>2.25</v>
      </c>
      <c r="M124" s="27">
        <v>0</v>
      </c>
      <c r="N124" s="90">
        <f t="shared" si="10"/>
        <v>8.75</v>
      </c>
      <c r="O124" s="91">
        <f t="shared" si="11"/>
        <v>1.25</v>
      </c>
      <c r="P124" s="23">
        <v>90</v>
      </c>
      <c r="Q124" s="11">
        <v>1.8</v>
      </c>
      <c r="R124" s="11">
        <v>0</v>
      </c>
      <c r="S124" s="12">
        <v>6</v>
      </c>
      <c r="T124" s="27">
        <v>0</v>
      </c>
      <c r="U124" s="23">
        <v>0</v>
      </c>
      <c r="V124" s="11">
        <v>0</v>
      </c>
      <c r="W124" s="11">
        <v>0</v>
      </c>
      <c r="X124" s="12">
        <v>0</v>
      </c>
      <c r="Y124" s="30">
        <v>0</v>
      </c>
      <c r="Z124" s="63">
        <f t="shared" si="12"/>
        <v>41.85</v>
      </c>
      <c r="AA124" s="34">
        <f t="shared" si="13"/>
        <v>41.85</v>
      </c>
      <c r="AB124" s="12">
        <f t="shared" si="14"/>
        <v>0</v>
      </c>
      <c r="AC124" s="75">
        <f t="shared" si="15"/>
        <v>41.85</v>
      </c>
    </row>
    <row r="125" spans="1:29" x14ac:dyDescent="0.2">
      <c r="A125" s="9" t="s">
        <v>409</v>
      </c>
      <c r="B125" s="10" t="s">
        <v>80</v>
      </c>
      <c r="C125" s="10" t="s">
        <v>23</v>
      </c>
      <c r="D125" s="10" t="s">
        <v>413</v>
      </c>
      <c r="E125" s="10" t="s">
        <v>414</v>
      </c>
      <c r="F125" s="10" t="s">
        <v>415</v>
      </c>
      <c r="G125" s="67">
        <v>6</v>
      </c>
      <c r="H125" s="10" t="s">
        <v>84</v>
      </c>
      <c r="I125" s="57">
        <v>1</v>
      </c>
      <c r="J125" s="57">
        <v>15.75</v>
      </c>
      <c r="K125" s="57">
        <v>0</v>
      </c>
      <c r="L125" s="58">
        <v>2.25</v>
      </c>
      <c r="M125" s="27">
        <v>0</v>
      </c>
      <c r="N125" s="90">
        <f t="shared" si="10"/>
        <v>8.75</v>
      </c>
      <c r="O125" s="91">
        <f t="shared" si="11"/>
        <v>1.25</v>
      </c>
      <c r="P125" s="23">
        <v>30</v>
      </c>
      <c r="Q125" s="11">
        <v>0.6</v>
      </c>
      <c r="R125" s="11">
        <v>0</v>
      </c>
      <c r="S125" s="12">
        <v>2</v>
      </c>
      <c r="T125" s="27">
        <v>0</v>
      </c>
      <c r="U125" s="23">
        <v>0</v>
      </c>
      <c r="V125" s="11">
        <v>0</v>
      </c>
      <c r="W125" s="11">
        <v>0</v>
      </c>
      <c r="X125" s="12">
        <v>0</v>
      </c>
      <c r="Y125" s="30">
        <v>0</v>
      </c>
      <c r="Z125" s="63">
        <f t="shared" si="12"/>
        <v>13.95</v>
      </c>
      <c r="AA125" s="34">
        <f t="shared" si="13"/>
        <v>13.95</v>
      </c>
      <c r="AB125" s="12">
        <f t="shared" si="14"/>
        <v>0</v>
      </c>
      <c r="AC125" s="75">
        <f t="shared" si="15"/>
        <v>13.95</v>
      </c>
    </row>
    <row r="126" spans="1:29" x14ac:dyDescent="0.2">
      <c r="A126" s="9" t="s">
        <v>409</v>
      </c>
      <c r="B126" s="10" t="s">
        <v>85</v>
      </c>
      <c r="C126" s="10" t="s">
        <v>23</v>
      </c>
      <c r="D126" s="10" t="s">
        <v>413</v>
      </c>
      <c r="E126" s="10" t="s">
        <v>414</v>
      </c>
      <c r="F126" s="10" t="s">
        <v>415</v>
      </c>
      <c r="G126" s="67">
        <v>6</v>
      </c>
      <c r="H126" s="10" t="s">
        <v>84</v>
      </c>
      <c r="I126" s="57">
        <v>1</v>
      </c>
      <c r="J126" s="57">
        <v>15.75</v>
      </c>
      <c r="K126" s="57">
        <v>0</v>
      </c>
      <c r="L126" s="58">
        <v>2.25</v>
      </c>
      <c r="M126" s="27">
        <v>0</v>
      </c>
      <c r="N126" s="90">
        <f t="shared" si="10"/>
        <v>8.75</v>
      </c>
      <c r="O126" s="91">
        <f t="shared" si="11"/>
        <v>1.25</v>
      </c>
      <c r="P126" s="23">
        <v>30</v>
      </c>
      <c r="Q126" s="11">
        <v>0.6</v>
      </c>
      <c r="R126" s="11">
        <v>0</v>
      </c>
      <c r="S126" s="12">
        <v>2</v>
      </c>
      <c r="T126" s="27">
        <v>0</v>
      </c>
      <c r="U126" s="23">
        <v>0</v>
      </c>
      <c r="V126" s="11">
        <v>0</v>
      </c>
      <c r="W126" s="11">
        <v>0</v>
      </c>
      <c r="X126" s="12">
        <v>0</v>
      </c>
      <c r="Y126" s="30">
        <v>0</v>
      </c>
      <c r="Z126" s="63">
        <f t="shared" si="12"/>
        <v>13.95</v>
      </c>
      <c r="AA126" s="34">
        <f t="shared" si="13"/>
        <v>13.95</v>
      </c>
      <c r="AB126" s="12">
        <f t="shared" si="14"/>
        <v>0</v>
      </c>
      <c r="AC126" s="75">
        <f t="shared" si="15"/>
        <v>13.95</v>
      </c>
    </row>
    <row r="127" spans="1:29" x14ac:dyDescent="0.2">
      <c r="A127" s="9" t="s">
        <v>409</v>
      </c>
      <c r="B127" s="10" t="s">
        <v>8</v>
      </c>
      <c r="C127" s="10" t="s">
        <v>23</v>
      </c>
      <c r="D127" s="10" t="s">
        <v>413</v>
      </c>
      <c r="E127" s="10" t="s">
        <v>414</v>
      </c>
      <c r="F127" s="10" t="s">
        <v>415</v>
      </c>
      <c r="G127" s="67">
        <v>6</v>
      </c>
      <c r="H127" s="10" t="s">
        <v>84</v>
      </c>
      <c r="I127" s="57">
        <v>1</v>
      </c>
      <c r="J127" s="57">
        <v>15.75</v>
      </c>
      <c r="K127" s="57">
        <v>0</v>
      </c>
      <c r="L127" s="58">
        <v>2.25</v>
      </c>
      <c r="M127" s="27">
        <v>0</v>
      </c>
      <c r="N127" s="90">
        <f t="shared" si="10"/>
        <v>8.75</v>
      </c>
      <c r="O127" s="91">
        <f t="shared" si="11"/>
        <v>1.25</v>
      </c>
      <c r="P127" s="23">
        <v>60</v>
      </c>
      <c r="Q127" s="11">
        <v>1.8</v>
      </c>
      <c r="R127" s="11">
        <v>0</v>
      </c>
      <c r="S127" s="12">
        <v>4</v>
      </c>
      <c r="T127" s="27">
        <v>0</v>
      </c>
      <c r="U127" s="23">
        <v>0</v>
      </c>
      <c r="V127" s="11">
        <v>0</v>
      </c>
      <c r="W127" s="11">
        <v>0</v>
      </c>
      <c r="X127" s="12">
        <v>0</v>
      </c>
      <c r="Y127" s="30">
        <v>0</v>
      </c>
      <c r="Z127" s="63">
        <f t="shared" si="12"/>
        <v>37.35</v>
      </c>
      <c r="AA127" s="34">
        <f t="shared" si="13"/>
        <v>37.35</v>
      </c>
      <c r="AB127" s="12">
        <f t="shared" si="14"/>
        <v>0</v>
      </c>
      <c r="AC127" s="75">
        <f t="shared" si="15"/>
        <v>37.35</v>
      </c>
    </row>
    <row r="128" spans="1:29" x14ac:dyDescent="0.2">
      <c r="A128" s="9" t="s">
        <v>298</v>
      </c>
      <c r="B128" s="10" t="s">
        <v>8</v>
      </c>
      <c r="C128" s="10" t="s">
        <v>27</v>
      </c>
      <c r="D128" s="10" t="s">
        <v>302</v>
      </c>
      <c r="E128" s="10" t="s">
        <v>303</v>
      </c>
      <c r="F128" s="10" t="s">
        <v>304</v>
      </c>
      <c r="G128" s="67">
        <v>6</v>
      </c>
      <c r="H128" s="10" t="s">
        <v>18</v>
      </c>
      <c r="I128" s="57">
        <v>1</v>
      </c>
      <c r="J128" s="57">
        <v>15.75</v>
      </c>
      <c r="K128" s="57">
        <v>0</v>
      </c>
      <c r="L128" s="58">
        <v>2.25</v>
      </c>
      <c r="M128" s="27">
        <v>0</v>
      </c>
      <c r="N128" s="90">
        <f t="shared" si="10"/>
        <v>8.75</v>
      </c>
      <c r="O128" s="91">
        <f t="shared" si="11"/>
        <v>1.25</v>
      </c>
      <c r="P128" s="23">
        <v>140</v>
      </c>
      <c r="Q128" s="11">
        <v>2</v>
      </c>
      <c r="R128" s="11">
        <v>0</v>
      </c>
      <c r="S128" s="12">
        <v>7</v>
      </c>
      <c r="T128" s="27">
        <v>0</v>
      </c>
      <c r="U128" s="23">
        <v>0</v>
      </c>
      <c r="V128" s="11">
        <v>0</v>
      </c>
      <c r="W128" s="11">
        <v>0</v>
      </c>
      <c r="X128" s="12">
        <v>0</v>
      </c>
      <c r="Y128" s="30">
        <v>0</v>
      </c>
      <c r="Z128" s="63">
        <f t="shared" si="12"/>
        <v>47.25</v>
      </c>
      <c r="AA128" s="34">
        <f t="shared" si="13"/>
        <v>47.25</v>
      </c>
      <c r="AB128" s="12">
        <f t="shared" si="14"/>
        <v>0</v>
      </c>
      <c r="AC128" s="75">
        <f t="shared" si="15"/>
        <v>47.25</v>
      </c>
    </row>
    <row r="129" spans="1:32" x14ac:dyDescent="0.2">
      <c r="A129" s="9" t="s">
        <v>449</v>
      </c>
      <c r="B129" s="10" t="s">
        <v>8</v>
      </c>
      <c r="C129" s="10" t="s">
        <v>27</v>
      </c>
      <c r="D129" s="10" t="s">
        <v>450</v>
      </c>
      <c r="E129" s="10" t="s">
        <v>451</v>
      </c>
      <c r="F129" s="10" t="s">
        <v>452</v>
      </c>
      <c r="G129" s="67">
        <v>6</v>
      </c>
      <c r="H129" s="10" t="s">
        <v>18</v>
      </c>
      <c r="I129" s="57">
        <v>1</v>
      </c>
      <c r="J129" s="57">
        <v>13.5</v>
      </c>
      <c r="K129" s="57">
        <v>0</v>
      </c>
      <c r="L129" s="58">
        <v>4.5</v>
      </c>
      <c r="M129" s="27">
        <v>0</v>
      </c>
      <c r="N129" s="90">
        <f t="shared" si="10"/>
        <v>7.5</v>
      </c>
      <c r="O129" s="91">
        <f t="shared" si="11"/>
        <v>2.5</v>
      </c>
      <c r="P129" s="23">
        <v>140</v>
      </c>
      <c r="Q129" s="11">
        <v>2</v>
      </c>
      <c r="R129" s="11">
        <v>0</v>
      </c>
      <c r="S129" s="12">
        <v>7</v>
      </c>
      <c r="T129" s="27">
        <v>0</v>
      </c>
      <c r="U129" s="23">
        <v>0</v>
      </c>
      <c r="V129" s="11">
        <v>0</v>
      </c>
      <c r="W129" s="11">
        <v>0</v>
      </c>
      <c r="X129" s="12">
        <v>0</v>
      </c>
      <c r="Y129" s="30">
        <v>0</v>
      </c>
      <c r="Z129" s="63">
        <f t="shared" si="12"/>
        <v>58.5</v>
      </c>
      <c r="AA129" s="34">
        <f t="shared" si="13"/>
        <v>58.5</v>
      </c>
      <c r="AB129" s="12">
        <f t="shared" si="14"/>
        <v>0</v>
      </c>
      <c r="AC129" s="75">
        <f t="shared" si="15"/>
        <v>58.5</v>
      </c>
    </row>
    <row r="130" spans="1:32" x14ac:dyDescent="0.2">
      <c r="A130" s="9" t="s">
        <v>79</v>
      </c>
      <c r="B130" s="10" t="s">
        <v>8</v>
      </c>
      <c r="C130" s="10" t="s">
        <v>27</v>
      </c>
      <c r="D130" s="10" t="s">
        <v>86</v>
      </c>
      <c r="E130" s="10" t="s">
        <v>87</v>
      </c>
      <c r="F130" s="10" t="s">
        <v>88</v>
      </c>
      <c r="G130" s="67">
        <v>6</v>
      </c>
      <c r="H130" s="10" t="s">
        <v>18</v>
      </c>
      <c r="I130" s="57">
        <v>1</v>
      </c>
      <c r="J130" s="57">
        <v>9</v>
      </c>
      <c r="K130" s="57">
        <v>0</v>
      </c>
      <c r="L130" s="58">
        <v>9</v>
      </c>
      <c r="M130" s="27">
        <v>0</v>
      </c>
      <c r="N130" s="90">
        <f t="shared" ref="N130:N193" si="18">J130*10/3/G130</f>
        <v>5</v>
      </c>
      <c r="O130" s="91">
        <f t="shared" ref="O130:O193" si="19">L130*10/3/G130</f>
        <v>5</v>
      </c>
      <c r="P130" s="23">
        <v>120</v>
      </c>
      <c r="Q130" s="11">
        <v>2</v>
      </c>
      <c r="R130" s="11">
        <v>0</v>
      </c>
      <c r="S130" s="12">
        <v>8</v>
      </c>
      <c r="T130" s="27">
        <v>0</v>
      </c>
      <c r="U130" s="23">
        <v>0</v>
      </c>
      <c r="V130" s="11">
        <v>0</v>
      </c>
      <c r="W130" s="11">
        <v>0</v>
      </c>
      <c r="X130" s="12">
        <v>0</v>
      </c>
      <c r="Y130" s="30">
        <v>0</v>
      </c>
      <c r="Z130" s="63">
        <f t="shared" ref="Z130:Z193" si="20">J130*(Q130+V130)+L130*(S130+X130)</f>
        <v>90</v>
      </c>
      <c r="AA130" s="34">
        <f t="shared" ref="AA130:AA193" si="21">J130*Q130+L130*S130</f>
        <v>90</v>
      </c>
      <c r="AB130" s="12">
        <f t="shared" ref="AB130:AB193" si="22">J130*V130+L130*X130</f>
        <v>0</v>
      </c>
      <c r="AC130" s="75">
        <f t="shared" ref="AC130:AC193" si="23">Z130</f>
        <v>90</v>
      </c>
    </row>
    <row r="131" spans="1:32" x14ac:dyDescent="0.2">
      <c r="A131" s="9" t="s">
        <v>334</v>
      </c>
      <c r="B131" s="10" t="s">
        <v>8</v>
      </c>
      <c r="C131" s="10" t="s">
        <v>27</v>
      </c>
      <c r="D131" s="10" t="s">
        <v>338</v>
      </c>
      <c r="E131" s="10" t="s">
        <v>339</v>
      </c>
      <c r="F131" s="10" t="s">
        <v>340</v>
      </c>
      <c r="G131" s="67">
        <v>6</v>
      </c>
      <c r="H131" s="10" t="s">
        <v>18</v>
      </c>
      <c r="I131" s="57">
        <v>1</v>
      </c>
      <c r="J131" s="57">
        <v>9</v>
      </c>
      <c r="K131" s="57">
        <v>0</v>
      </c>
      <c r="L131" s="58">
        <v>9</v>
      </c>
      <c r="M131" s="27">
        <v>0</v>
      </c>
      <c r="N131" s="90">
        <f t="shared" si="18"/>
        <v>5</v>
      </c>
      <c r="O131" s="91">
        <f t="shared" si="19"/>
        <v>5</v>
      </c>
      <c r="P131" s="23">
        <v>120</v>
      </c>
      <c r="Q131" s="11">
        <v>2</v>
      </c>
      <c r="R131" s="11">
        <v>0</v>
      </c>
      <c r="S131" s="12">
        <v>6</v>
      </c>
      <c r="T131" s="27">
        <v>0</v>
      </c>
      <c r="U131" s="23">
        <v>0</v>
      </c>
      <c r="V131" s="11">
        <v>0</v>
      </c>
      <c r="W131" s="11">
        <v>0</v>
      </c>
      <c r="X131" s="12">
        <v>0</v>
      </c>
      <c r="Y131" s="30">
        <v>0</v>
      </c>
      <c r="Z131" s="63">
        <f t="shared" si="20"/>
        <v>72</v>
      </c>
      <c r="AA131" s="34">
        <f t="shared" si="21"/>
        <v>72</v>
      </c>
      <c r="AB131" s="12">
        <f t="shared" si="22"/>
        <v>0</v>
      </c>
      <c r="AC131" s="75">
        <f t="shared" si="23"/>
        <v>72</v>
      </c>
    </row>
    <row r="132" spans="1:32" x14ac:dyDescent="0.2">
      <c r="A132" s="9" t="s">
        <v>449</v>
      </c>
      <c r="B132" s="10" t="s">
        <v>8</v>
      </c>
      <c r="C132" s="10" t="s">
        <v>61</v>
      </c>
      <c r="D132" s="10" t="s">
        <v>453</v>
      </c>
      <c r="E132" s="10" t="s">
        <v>454</v>
      </c>
      <c r="F132" s="10" t="s">
        <v>455</v>
      </c>
      <c r="G132" s="67">
        <v>6</v>
      </c>
      <c r="H132" s="10" t="s">
        <v>18</v>
      </c>
      <c r="I132" s="57">
        <v>1</v>
      </c>
      <c r="J132" s="57">
        <v>13.5</v>
      </c>
      <c r="K132" s="57">
        <v>0</v>
      </c>
      <c r="L132" s="58">
        <v>4.5</v>
      </c>
      <c r="M132" s="27">
        <v>0</v>
      </c>
      <c r="N132" s="90">
        <f t="shared" si="18"/>
        <v>7.5</v>
      </c>
      <c r="O132" s="91">
        <f t="shared" si="19"/>
        <v>2.5</v>
      </c>
      <c r="P132" s="23">
        <v>0</v>
      </c>
      <c r="Q132" s="11">
        <v>0</v>
      </c>
      <c r="R132" s="11">
        <v>0</v>
      </c>
      <c r="S132" s="12">
        <v>0</v>
      </c>
      <c r="T132" s="27">
        <v>0</v>
      </c>
      <c r="U132" s="23">
        <v>100</v>
      </c>
      <c r="V132" s="11">
        <v>2</v>
      </c>
      <c r="W132" s="11">
        <v>0</v>
      </c>
      <c r="X132" s="12">
        <v>5</v>
      </c>
      <c r="Y132" s="30">
        <v>0</v>
      </c>
      <c r="Z132" s="63">
        <f t="shared" si="20"/>
        <v>49.5</v>
      </c>
      <c r="AA132" s="34">
        <f t="shared" si="21"/>
        <v>0</v>
      </c>
      <c r="AB132" s="12">
        <f t="shared" si="22"/>
        <v>49.5</v>
      </c>
      <c r="AC132" s="75">
        <f t="shared" si="23"/>
        <v>49.5</v>
      </c>
    </row>
    <row r="133" spans="1:32" x14ac:dyDescent="0.2">
      <c r="A133" s="9" t="s">
        <v>298</v>
      </c>
      <c r="B133" s="10" t="s">
        <v>8</v>
      </c>
      <c r="C133" s="10" t="s">
        <v>43</v>
      </c>
      <c r="D133" s="10" t="s">
        <v>305</v>
      </c>
      <c r="E133" s="10" t="s">
        <v>306</v>
      </c>
      <c r="F133" s="10" t="s">
        <v>307</v>
      </c>
      <c r="G133" s="67">
        <v>6</v>
      </c>
      <c r="H133" s="10" t="s">
        <v>18</v>
      </c>
      <c r="I133" s="57">
        <v>1</v>
      </c>
      <c r="J133" s="57">
        <v>15.75</v>
      </c>
      <c r="K133" s="57">
        <v>0</v>
      </c>
      <c r="L133" s="58">
        <v>2.25</v>
      </c>
      <c r="M133" s="27">
        <v>0</v>
      </c>
      <c r="N133" s="90">
        <f t="shared" si="18"/>
        <v>8.75</v>
      </c>
      <c r="O133" s="91">
        <f t="shared" si="19"/>
        <v>1.25</v>
      </c>
      <c r="P133" s="23">
        <v>0</v>
      </c>
      <c r="Q133" s="11">
        <v>0</v>
      </c>
      <c r="R133" s="11">
        <v>0</v>
      </c>
      <c r="S133" s="12">
        <v>0</v>
      </c>
      <c r="T133" s="27">
        <v>0</v>
      </c>
      <c r="U133" s="23">
        <v>120</v>
      </c>
      <c r="V133" s="11">
        <v>2</v>
      </c>
      <c r="W133" s="11">
        <v>0</v>
      </c>
      <c r="X133" s="12">
        <v>6</v>
      </c>
      <c r="Y133" s="30">
        <v>0</v>
      </c>
      <c r="Z133" s="63">
        <f t="shared" si="20"/>
        <v>45</v>
      </c>
      <c r="AA133" s="34">
        <f t="shared" si="21"/>
        <v>0</v>
      </c>
      <c r="AB133" s="12">
        <f t="shared" si="22"/>
        <v>45</v>
      </c>
      <c r="AC133" s="75">
        <f t="shared" si="23"/>
        <v>45</v>
      </c>
    </row>
    <row r="134" spans="1:32" x14ac:dyDescent="0.2">
      <c r="A134" s="9" t="s">
        <v>409</v>
      </c>
      <c r="B134" s="10" t="s">
        <v>8</v>
      </c>
      <c r="C134" s="10" t="s">
        <v>43</v>
      </c>
      <c r="D134" s="10" t="s">
        <v>416</v>
      </c>
      <c r="E134" s="10" t="s">
        <v>417</v>
      </c>
      <c r="F134" s="10" t="s">
        <v>418</v>
      </c>
      <c r="G134" s="67">
        <v>6</v>
      </c>
      <c r="H134" s="10" t="s">
        <v>18</v>
      </c>
      <c r="I134" s="57">
        <v>1</v>
      </c>
      <c r="J134" s="57">
        <v>15.75</v>
      </c>
      <c r="K134" s="57">
        <v>0</v>
      </c>
      <c r="L134" s="58">
        <v>2.25</v>
      </c>
      <c r="M134" s="27">
        <v>0</v>
      </c>
      <c r="N134" s="90">
        <f t="shared" si="18"/>
        <v>8.75</v>
      </c>
      <c r="O134" s="91">
        <f t="shared" si="19"/>
        <v>1.25</v>
      </c>
      <c r="P134" s="23">
        <v>0</v>
      </c>
      <c r="Q134" s="11">
        <v>0</v>
      </c>
      <c r="R134" s="11">
        <v>0</v>
      </c>
      <c r="S134" s="12">
        <v>0</v>
      </c>
      <c r="T134" s="27">
        <v>0</v>
      </c>
      <c r="U134" s="23">
        <v>105</v>
      </c>
      <c r="V134" s="11">
        <v>2</v>
      </c>
      <c r="W134" s="11">
        <v>0</v>
      </c>
      <c r="X134" s="12">
        <v>7</v>
      </c>
      <c r="Y134" s="30">
        <v>0</v>
      </c>
      <c r="Z134" s="63">
        <f t="shared" si="20"/>
        <v>47.25</v>
      </c>
      <c r="AA134" s="34">
        <f t="shared" si="21"/>
        <v>0</v>
      </c>
      <c r="AB134" s="12">
        <f t="shared" si="22"/>
        <v>47.25</v>
      </c>
      <c r="AC134" s="75">
        <f t="shared" si="23"/>
        <v>47.25</v>
      </c>
    </row>
    <row r="135" spans="1:32" x14ac:dyDescent="0.2">
      <c r="A135" s="9" t="s">
        <v>449</v>
      </c>
      <c r="B135" s="10" t="s">
        <v>8</v>
      </c>
      <c r="C135" s="10" t="s">
        <v>43</v>
      </c>
      <c r="D135" s="10" t="s">
        <v>456</v>
      </c>
      <c r="E135" s="10" t="s">
        <v>457</v>
      </c>
      <c r="F135" s="10" t="s">
        <v>458</v>
      </c>
      <c r="G135" s="67">
        <v>6</v>
      </c>
      <c r="H135" s="10" t="s">
        <v>18</v>
      </c>
      <c r="I135" s="57">
        <v>1</v>
      </c>
      <c r="J135" s="57">
        <v>13.5</v>
      </c>
      <c r="K135" s="57">
        <v>0</v>
      </c>
      <c r="L135" s="58">
        <v>4.5</v>
      </c>
      <c r="M135" s="27">
        <v>0</v>
      </c>
      <c r="N135" s="90">
        <f t="shared" si="18"/>
        <v>7.5</v>
      </c>
      <c r="O135" s="91">
        <f t="shared" si="19"/>
        <v>2.5</v>
      </c>
      <c r="P135" s="23">
        <v>0</v>
      </c>
      <c r="Q135" s="11">
        <v>0</v>
      </c>
      <c r="R135" s="11">
        <v>0</v>
      </c>
      <c r="S135" s="12">
        <v>0</v>
      </c>
      <c r="T135" s="27">
        <v>0</v>
      </c>
      <c r="U135" s="23">
        <v>100</v>
      </c>
      <c r="V135" s="11">
        <v>2</v>
      </c>
      <c r="W135" s="11">
        <v>0</v>
      </c>
      <c r="X135" s="12">
        <v>5</v>
      </c>
      <c r="Y135" s="30">
        <v>0</v>
      </c>
      <c r="Z135" s="63">
        <f t="shared" si="20"/>
        <v>49.5</v>
      </c>
      <c r="AA135" s="34">
        <f t="shared" si="21"/>
        <v>0</v>
      </c>
      <c r="AB135" s="12">
        <f t="shared" si="22"/>
        <v>49.5</v>
      </c>
      <c r="AC135" s="75">
        <f t="shared" si="23"/>
        <v>49.5</v>
      </c>
    </row>
    <row r="136" spans="1:32" x14ac:dyDescent="0.2">
      <c r="A136" s="9" t="s">
        <v>409</v>
      </c>
      <c r="B136" s="10" t="s">
        <v>8</v>
      </c>
      <c r="C136" s="10" t="s">
        <v>43</v>
      </c>
      <c r="D136" s="10" t="s">
        <v>419</v>
      </c>
      <c r="E136" s="10" t="s">
        <v>420</v>
      </c>
      <c r="F136" s="10" t="s">
        <v>421</v>
      </c>
      <c r="G136" s="67">
        <v>6</v>
      </c>
      <c r="H136" s="10" t="s">
        <v>18</v>
      </c>
      <c r="I136" s="57">
        <v>1</v>
      </c>
      <c r="J136" s="57">
        <v>15.75</v>
      </c>
      <c r="K136" s="57">
        <v>0</v>
      </c>
      <c r="L136" s="58">
        <v>2.25</v>
      </c>
      <c r="M136" s="27">
        <v>0</v>
      </c>
      <c r="N136" s="90">
        <f t="shared" si="18"/>
        <v>8.75</v>
      </c>
      <c r="O136" s="91">
        <f t="shared" si="19"/>
        <v>1.25</v>
      </c>
      <c r="P136" s="23">
        <v>0</v>
      </c>
      <c r="Q136" s="11">
        <v>0</v>
      </c>
      <c r="R136" s="11">
        <v>0</v>
      </c>
      <c r="S136" s="12">
        <v>0</v>
      </c>
      <c r="T136" s="27">
        <v>0</v>
      </c>
      <c r="U136" s="23">
        <v>105</v>
      </c>
      <c r="V136" s="11">
        <v>2</v>
      </c>
      <c r="W136" s="11">
        <v>0</v>
      </c>
      <c r="X136" s="12">
        <v>7</v>
      </c>
      <c r="Y136" s="30">
        <v>0</v>
      </c>
      <c r="Z136" s="63">
        <f t="shared" si="20"/>
        <v>47.25</v>
      </c>
      <c r="AA136" s="34">
        <f t="shared" si="21"/>
        <v>0</v>
      </c>
      <c r="AB136" s="12">
        <f t="shared" si="22"/>
        <v>47.25</v>
      </c>
      <c r="AC136" s="75">
        <f t="shared" si="23"/>
        <v>47.25</v>
      </c>
    </row>
    <row r="137" spans="1:32" x14ac:dyDescent="0.2">
      <c r="A137" s="9" t="s">
        <v>298</v>
      </c>
      <c r="B137" s="10" t="s">
        <v>8</v>
      </c>
      <c r="C137" s="10" t="s">
        <v>61</v>
      </c>
      <c r="D137" s="10" t="s">
        <v>308</v>
      </c>
      <c r="E137" s="10" t="s">
        <v>96</v>
      </c>
      <c r="F137" s="10" t="s">
        <v>97</v>
      </c>
      <c r="G137" s="67">
        <v>6</v>
      </c>
      <c r="H137" s="10" t="s">
        <v>18</v>
      </c>
      <c r="I137" s="57">
        <v>1</v>
      </c>
      <c r="J137" s="57">
        <v>13.5</v>
      </c>
      <c r="K137" s="57">
        <v>0</v>
      </c>
      <c r="L137" s="58">
        <v>4.5</v>
      </c>
      <c r="M137" s="27">
        <v>0</v>
      </c>
      <c r="N137" s="90">
        <f t="shared" si="18"/>
        <v>7.5</v>
      </c>
      <c r="O137" s="91">
        <f t="shared" si="19"/>
        <v>2.5</v>
      </c>
      <c r="P137" s="23">
        <v>0</v>
      </c>
      <c r="Q137" s="11">
        <v>0</v>
      </c>
      <c r="R137" s="11">
        <v>0</v>
      </c>
      <c r="S137" s="12">
        <v>0</v>
      </c>
      <c r="T137" s="27">
        <v>0</v>
      </c>
      <c r="U137" s="23">
        <v>105</v>
      </c>
      <c r="V137" s="11">
        <v>2</v>
      </c>
      <c r="W137" s="11">
        <v>0</v>
      </c>
      <c r="X137" s="12">
        <v>7</v>
      </c>
      <c r="Y137" s="30">
        <v>0</v>
      </c>
      <c r="Z137" s="63">
        <f t="shared" si="20"/>
        <v>58.5</v>
      </c>
      <c r="AA137" s="34">
        <f t="shared" si="21"/>
        <v>0</v>
      </c>
      <c r="AB137" s="12">
        <f t="shared" si="22"/>
        <v>58.5</v>
      </c>
      <c r="AC137" s="75">
        <f t="shared" si="23"/>
        <v>58.5</v>
      </c>
    </row>
    <row r="138" spans="1:32" x14ac:dyDescent="0.2">
      <c r="A138" s="9" t="s">
        <v>298</v>
      </c>
      <c r="B138" s="10" t="s">
        <v>8</v>
      </c>
      <c r="C138" s="10" t="s">
        <v>43</v>
      </c>
      <c r="D138" s="10" t="s">
        <v>309</v>
      </c>
      <c r="E138" s="10" t="s">
        <v>310</v>
      </c>
      <c r="F138" s="10" t="s">
        <v>311</v>
      </c>
      <c r="G138" s="67">
        <v>6</v>
      </c>
      <c r="H138" s="10" t="s">
        <v>18</v>
      </c>
      <c r="I138" s="57">
        <f>1/3</f>
        <v>0.33333333333333331</v>
      </c>
      <c r="J138" s="57">
        <f>9*I138</f>
        <v>3</v>
      </c>
      <c r="K138" s="57">
        <v>0</v>
      </c>
      <c r="L138" s="58">
        <f>9*I138</f>
        <v>3</v>
      </c>
      <c r="M138" s="27">
        <v>0</v>
      </c>
      <c r="N138" s="90">
        <f t="shared" si="18"/>
        <v>1.6666666666666667</v>
      </c>
      <c r="O138" s="91">
        <f t="shared" si="19"/>
        <v>1.6666666666666667</v>
      </c>
      <c r="P138" s="23">
        <v>0</v>
      </c>
      <c r="Q138" s="11">
        <v>0</v>
      </c>
      <c r="R138" s="11">
        <v>0</v>
      </c>
      <c r="S138" s="12">
        <v>0</v>
      </c>
      <c r="T138" s="27">
        <v>0</v>
      </c>
      <c r="U138" s="23">
        <v>100</v>
      </c>
      <c r="V138" s="11">
        <v>2</v>
      </c>
      <c r="W138" s="11">
        <v>0</v>
      </c>
      <c r="X138" s="12">
        <v>5</v>
      </c>
      <c r="Y138" s="30">
        <v>0</v>
      </c>
      <c r="Z138" s="63">
        <f t="shared" si="20"/>
        <v>21</v>
      </c>
      <c r="AA138" s="34">
        <f t="shared" si="21"/>
        <v>0</v>
      </c>
      <c r="AB138" s="12">
        <f t="shared" si="22"/>
        <v>21</v>
      </c>
      <c r="AC138" s="75">
        <f t="shared" si="23"/>
        <v>21</v>
      </c>
    </row>
    <row r="139" spans="1:32" x14ac:dyDescent="0.2">
      <c r="A139" s="9" t="s">
        <v>334</v>
      </c>
      <c r="B139" s="10" t="s">
        <v>8</v>
      </c>
      <c r="C139" s="10" t="s">
        <v>43</v>
      </c>
      <c r="D139" s="10" t="s">
        <v>309</v>
      </c>
      <c r="E139" s="10" t="s">
        <v>310</v>
      </c>
      <c r="F139" s="10" t="s">
        <v>311</v>
      </c>
      <c r="G139" s="67">
        <v>6</v>
      </c>
      <c r="H139" s="10" t="s">
        <v>18</v>
      </c>
      <c r="I139" s="57">
        <f>1/3</f>
        <v>0.33333333333333331</v>
      </c>
      <c r="J139" s="57">
        <f>9*I139</f>
        <v>3</v>
      </c>
      <c r="K139" s="57">
        <v>0</v>
      </c>
      <c r="L139" s="58">
        <f>9*I139</f>
        <v>3</v>
      </c>
      <c r="M139" s="27">
        <v>0</v>
      </c>
      <c r="N139" s="90">
        <f t="shared" si="18"/>
        <v>1.6666666666666667</v>
      </c>
      <c r="O139" s="91">
        <f t="shared" si="19"/>
        <v>1.6666666666666667</v>
      </c>
      <c r="P139" s="23">
        <v>0</v>
      </c>
      <c r="Q139" s="11">
        <v>0</v>
      </c>
      <c r="R139" s="11">
        <v>0</v>
      </c>
      <c r="S139" s="12">
        <v>0</v>
      </c>
      <c r="T139" s="27">
        <v>0</v>
      </c>
      <c r="U139" s="23">
        <v>100</v>
      </c>
      <c r="V139" s="11">
        <v>2</v>
      </c>
      <c r="W139" s="11">
        <v>0</v>
      </c>
      <c r="X139" s="12">
        <v>5</v>
      </c>
      <c r="Y139" s="30">
        <v>0</v>
      </c>
      <c r="Z139" s="63">
        <f t="shared" si="20"/>
        <v>21</v>
      </c>
      <c r="AA139" s="34">
        <f t="shared" si="21"/>
        <v>0</v>
      </c>
      <c r="AB139" s="12">
        <f t="shared" si="22"/>
        <v>21</v>
      </c>
      <c r="AC139" s="75">
        <f t="shared" si="23"/>
        <v>21</v>
      </c>
    </row>
    <row r="140" spans="1:32" x14ac:dyDescent="0.2">
      <c r="A140" s="9" t="s">
        <v>449</v>
      </c>
      <c r="B140" s="10" t="s">
        <v>8</v>
      </c>
      <c r="C140" s="10" t="s">
        <v>43</v>
      </c>
      <c r="D140" s="10" t="s">
        <v>309</v>
      </c>
      <c r="E140" s="10" t="s">
        <v>310</v>
      </c>
      <c r="F140" s="10" t="s">
        <v>311</v>
      </c>
      <c r="G140" s="67">
        <v>6</v>
      </c>
      <c r="H140" s="10" t="s">
        <v>18</v>
      </c>
      <c r="I140" s="57">
        <f>1/3</f>
        <v>0.33333333333333331</v>
      </c>
      <c r="J140" s="57">
        <f>9*I140</f>
        <v>3</v>
      </c>
      <c r="K140" s="57">
        <v>0</v>
      </c>
      <c r="L140" s="58">
        <f>9*I140</f>
        <v>3</v>
      </c>
      <c r="M140" s="27">
        <v>0</v>
      </c>
      <c r="N140" s="90">
        <f t="shared" si="18"/>
        <v>1.6666666666666667</v>
      </c>
      <c r="O140" s="91">
        <f t="shared" si="19"/>
        <v>1.6666666666666667</v>
      </c>
      <c r="P140" s="23">
        <v>0</v>
      </c>
      <c r="Q140" s="11">
        <v>0</v>
      </c>
      <c r="R140" s="11">
        <v>0</v>
      </c>
      <c r="S140" s="12">
        <v>0</v>
      </c>
      <c r="T140" s="27">
        <v>0</v>
      </c>
      <c r="U140" s="23">
        <v>100</v>
      </c>
      <c r="V140" s="11">
        <v>2</v>
      </c>
      <c r="W140" s="11">
        <v>0</v>
      </c>
      <c r="X140" s="12">
        <v>5</v>
      </c>
      <c r="Y140" s="30">
        <v>0</v>
      </c>
      <c r="Z140" s="63">
        <f t="shared" si="20"/>
        <v>21</v>
      </c>
      <c r="AA140" s="34">
        <f t="shared" si="21"/>
        <v>0</v>
      </c>
      <c r="AB140" s="12">
        <f t="shared" si="22"/>
        <v>21</v>
      </c>
      <c r="AC140" s="75">
        <f t="shared" si="23"/>
        <v>21</v>
      </c>
    </row>
    <row r="141" spans="1:32" x14ac:dyDescent="0.2">
      <c r="A141" s="9" t="s">
        <v>7</v>
      </c>
      <c r="B141" s="10" t="s">
        <v>8</v>
      </c>
      <c r="C141" s="10" t="s">
        <v>13</v>
      </c>
      <c r="D141" s="10" t="s">
        <v>9</v>
      </c>
      <c r="E141" s="10" t="s">
        <v>10</v>
      </c>
      <c r="F141" s="10" t="s">
        <v>11</v>
      </c>
      <c r="G141" s="67">
        <v>24</v>
      </c>
      <c r="H141" s="10" t="s">
        <v>12</v>
      </c>
      <c r="I141" s="57">
        <v>1</v>
      </c>
      <c r="J141" s="57">
        <f t="shared" ref="J141:J148" si="24">$AE$2</f>
        <v>0.54</v>
      </c>
      <c r="K141" s="57">
        <v>0</v>
      </c>
      <c r="L141" s="58">
        <v>0</v>
      </c>
      <c r="M141" s="27">
        <v>0</v>
      </c>
      <c r="N141" s="90">
        <f t="shared" si="18"/>
        <v>7.4999999999999997E-2</v>
      </c>
      <c r="O141" s="91">
        <f t="shared" si="19"/>
        <v>0</v>
      </c>
      <c r="P141" s="23">
        <v>2</v>
      </c>
      <c r="Q141" s="11">
        <f t="shared" ref="Q141:Q148" si="25">P141</f>
        <v>2</v>
      </c>
      <c r="R141" s="11">
        <v>0</v>
      </c>
      <c r="S141" s="12">
        <v>0</v>
      </c>
      <c r="T141" s="27">
        <v>0</v>
      </c>
      <c r="U141" s="23">
        <v>3</v>
      </c>
      <c r="V141" s="11">
        <f t="shared" ref="V141:V148" si="26">U141</f>
        <v>3</v>
      </c>
      <c r="W141" s="11">
        <v>0</v>
      </c>
      <c r="X141" s="12">
        <v>0</v>
      </c>
      <c r="Y141" s="30">
        <v>0</v>
      </c>
      <c r="Z141" s="63">
        <f t="shared" si="20"/>
        <v>2.7</v>
      </c>
      <c r="AA141" s="34">
        <f t="shared" si="21"/>
        <v>1.08</v>
      </c>
      <c r="AB141" s="12">
        <f t="shared" si="22"/>
        <v>1.62</v>
      </c>
      <c r="AC141" s="75">
        <f t="shared" si="23"/>
        <v>2.7</v>
      </c>
    </row>
    <row r="142" spans="1:32" x14ac:dyDescent="0.2">
      <c r="A142" s="9" t="s">
        <v>79</v>
      </c>
      <c r="B142" s="10" t="s">
        <v>8</v>
      </c>
      <c r="C142" s="10" t="s">
        <v>13</v>
      </c>
      <c r="D142" s="10" t="s">
        <v>9</v>
      </c>
      <c r="E142" s="10" t="s">
        <v>10</v>
      </c>
      <c r="F142" s="10" t="s">
        <v>11</v>
      </c>
      <c r="G142" s="67">
        <v>24</v>
      </c>
      <c r="H142" s="10" t="s">
        <v>12</v>
      </c>
      <c r="I142" s="57">
        <v>1</v>
      </c>
      <c r="J142" s="57">
        <f t="shared" si="24"/>
        <v>0.54</v>
      </c>
      <c r="K142" s="57">
        <v>0</v>
      </c>
      <c r="L142" s="58">
        <v>0</v>
      </c>
      <c r="M142" s="27">
        <v>0</v>
      </c>
      <c r="N142" s="90">
        <f t="shared" si="18"/>
        <v>7.4999999999999997E-2</v>
      </c>
      <c r="O142" s="91">
        <f t="shared" si="19"/>
        <v>0</v>
      </c>
      <c r="P142" s="23">
        <v>4</v>
      </c>
      <c r="Q142" s="11">
        <f t="shared" si="25"/>
        <v>4</v>
      </c>
      <c r="R142" s="11">
        <v>0</v>
      </c>
      <c r="S142" s="12">
        <v>0</v>
      </c>
      <c r="T142" s="27">
        <v>0</v>
      </c>
      <c r="U142" s="23">
        <v>5</v>
      </c>
      <c r="V142" s="11">
        <f t="shared" si="26"/>
        <v>5</v>
      </c>
      <c r="W142" s="11">
        <v>0</v>
      </c>
      <c r="X142" s="12">
        <v>0</v>
      </c>
      <c r="Y142" s="30">
        <v>0</v>
      </c>
      <c r="Z142" s="63">
        <f t="shared" si="20"/>
        <v>4.8600000000000003</v>
      </c>
      <c r="AA142" s="34">
        <f t="shared" si="21"/>
        <v>2.16</v>
      </c>
      <c r="AB142" s="12">
        <f t="shared" si="22"/>
        <v>2.7</v>
      </c>
      <c r="AC142" s="75">
        <f t="shared" si="23"/>
        <v>4.8600000000000003</v>
      </c>
      <c r="AE142" s="87"/>
      <c r="AF142" s="87"/>
    </row>
    <row r="143" spans="1:32" x14ac:dyDescent="0.2">
      <c r="A143" s="9" t="s">
        <v>180</v>
      </c>
      <c r="B143" s="10" t="s">
        <v>8</v>
      </c>
      <c r="C143" s="10" t="s">
        <v>13</v>
      </c>
      <c r="D143" s="10" t="s">
        <v>9</v>
      </c>
      <c r="E143" s="10" t="s">
        <v>10</v>
      </c>
      <c r="F143" s="10" t="s">
        <v>11</v>
      </c>
      <c r="G143" s="67">
        <v>24</v>
      </c>
      <c r="H143" s="10" t="s">
        <v>12</v>
      </c>
      <c r="I143" s="57">
        <v>1</v>
      </c>
      <c r="J143" s="57">
        <f t="shared" si="24"/>
        <v>0.54</v>
      </c>
      <c r="K143" s="57">
        <v>0</v>
      </c>
      <c r="L143" s="58">
        <v>0</v>
      </c>
      <c r="M143" s="27">
        <v>0</v>
      </c>
      <c r="N143" s="90">
        <f t="shared" si="18"/>
        <v>7.4999999999999997E-2</v>
      </c>
      <c r="O143" s="91">
        <f t="shared" si="19"/>
        <v>0</v>
      </c>
      <c r="P143" s="23">
        <v>1</v>
      </c>
      <c r="Q143" s="11">
        <f t="shared" si="25"/>
        <v>1</v>
      </c>
      <c r="R143" s="11">
        <v>0</v>
      </c>
      <c r="S143" s="12">
        <v>0</v>
      </c>
      <c r="T143" s="27">
        <v>0</v>
      </c>
      <c r="U143" s="23">
        <v>2</v>
      </c>
      <c r="V143" s="11">
        <f t="shared" si="26"/>
        <v>2</v>
      </c>
      <c r="W143" s="11">
        <v>0</v>
      </c>
      <c r="X143" s="12">
        <v>0</v>
      </c>
      <c r="Y143" s="30">
        <v>0</v>
      </c>
      <c r="Z143" s="63">
        <f t="shared" si="20"/>
        <v>1.62</v>
      </c>
      <c r="AA143" s="34">
        <f t="shared" si="21"/>
        <v>0.54</v>
      </c>
      <c r="AB143" s="12">
        <f t="shared" si="22"/>
        <v>1.08</v>
      </c>
      <c r="AC143" s="75">
        <f t="shared" si="23"/>
        <v>1.62</v>
      </c>
      <c r="AE143" s="87"/>
      <c r="AF143" s="87"/>
    </row>
    <row r="144" spans="1:32" x14ac:dyDescent="0.2">
      <c r="A144" s="9" t="s">
        <v>298</v>
      </c>
      <c r="B144" s="10" t="s">
        <v>8</v>
      </c>
      <c r="C144" s="10" t="s">
        <v>13</v>
      </c>
      <c r="D144" s="10" t="s">
        <v>9</v>
      </c>
      <c r="E144" s="10" t="s">
        <v>10</v>
      </c>
      <c r="F144" s="10" t="s">
        <v>11</v>
      </c>
      <c r="G144" s="67">
        <v>24</v>
      </c>
      <c r="H144" s="10" t="s">
        <v>12</v>
      </c>
      <c r="I144" s="57">
        <v>1</v>
      </c>
      <c r="J144" s="57">
        <f t="shared" si="24"/>
        <v>0.54</v>
      </c>
      <c r="K144" s="57">
        <v>0</v>
      </c>
      <c r="L144" s="58">
        <v>0</v>
      </c>
      <c r="M144" s="27">
        <v>0</v>
      </c>
      <c r="N144" s="90">
        <f t="shared" si="18"/>
        <v>7.4999999999999997E-2</v>
      </c>
      <c r="O144" s="91">
        <f t="shared" si="19"/>
        <v>0</v>
      </c>
      <c r="P144" s="23">
        <v>4</v>
      </c>
      <c r="Q144" s="11">
        <f t="shared" si="25"/>
        <v>4</v>
      </c>
      <c r="R144" s="11">
        <v>0</v>
      </c>
      <c r="S144" s="12">
        <v>0</v>
      </c>
      <c r="T144" s="27">
        <v>0</v>
      </c>
      <c r="U144" s="23">
        <v>4</v>
      </c>
      <c r="V144" s="11">
        <f t="shared" si="26"/>
        <v>4</v>
      </c>
      <c r="W144" s="11">
        <v>0</v>
      </c>
      <c r="X144" s="12">
        <v>0</v>
      </c>
      <c r="Y144" s="30">
        <v>0</v>
      </c>
      <c r="Z144" s="63">
        <f t="shared" si="20"/>
        <v>4.32</v>
      </c>
      <c r="AA144" s="34">
        <f t="shared" si="21"/>
        <v>2.16</v>
      </c>
      <c r="AB144" s="12">
        <f t="shared" si="22"/>
        <v>2.16</v>
      </c>
      <c r="AC144" s="75">
        <f t="shared" si="23"/>
        <v>4.32</v>
      </c>
      <c r="AE144" s="87"/>
      <c r="AF144" s="87"/>
    </row>
    <row r="145" spans="1:33" x14ac:dyDescent="0.2">
      <c r="A145" s="9" t="s">
        <v>334</v>
      </c>
      <c r="B145" s="10" t="s">
        <v>8</v>
      </c>
      <c r="C145" s="10" t="s">
        <v>13</v>
      </c>
      <c r="D145" s="10" t="s">
        <v>9</v>
      </c>
      <c r="E145" s="10" t="s">
        <v>10</v>
      </c>
      <c r="F145" s="10" t="s">
        <v>11</v>
      </c>
      <c r="G145" s="67">
        <v>24</v>
      </c>
      <c r="H145" s="10" t="s">
        <v>12</v>
      </c>
      <c r="I145" s="57">
        <v>1</v>
      </c>
      <c r="J145" s="57">
        <f t="shared" si="24"/>
        <v>0.54</v>
      </c>
      <c r="K145" s="57">
        <v>0</v>
      </c>
      <c r="L145" s="58">
        <v>0</v>
      </c>
      <c r="M145" s="27">
        <v>0</v>
      </c>
      <c r="N145" s="90">
        <f t="shared" si="18"/>
        <v>7.4999999999999997E-2</v>
      </c>
      <c r="O145" s="91">
        <f t="shared" si="19"/>
        <v>0</v>
      </c>
      <c r="P145" s="23">
        <v>3</v>
      </c>
      <c r="Q145" s="11">
        <f t="shared" si="25"/>
        <v>3</v>
      </c>
      <c r="R145" s="11">
        <v>0</v>
      </c>
      <c r="S145" s="12">
        <v>0</v>
      </c>
      <c r="T145" s="27">
        <v>0</v>
      </c>
      <c r="U145" s="23">
        <v>3</v>
      </c>
      <c r="V145" s="11">
        <f t="shared" si="26"/>
        <v>3</v>
      </c>
      <c r="W145" s="11">
        <v>0</v>
      </c>
      <c r="X145" s="12">
        <v>0</v>
      </c>
      <c r="Y145" s="30">
        <v>0</v>
      </c>
      <c r="Z145" s="63">
        <f t="shared" si="20"/>
        <v>3.24</v>
      </c>
      <c r="AA145" s="34">
        <f t="shared" si="21"/>
        <v>1.62</v>
      </c>
      <c r="AB145" s="12">
        <f t="shared" si="22"/>
        <v>1.62</v>
      </c>
      <c r="AC145" s="75">
        <f t="shared" si="23"/>
        <v>3.24</v>
      </c>
      <c r="AE145" s="87"/>
      <c r="AF145" s="87"/>
    </row>
    <row r="146" spans="1:33" x14ac:dyDescent="0.2">
      <c r="A146" s="9" t="s">
        <v>409</v>
      </c>
      <c r="B146" s="10" t="s">
        <v>8</v>
      </c>
      <c r="C146" s="10" t="s">
        <v>13</v>
      </c>
      <c r="D146" s="10" t="s">
        <v>9</v>
      </c>
      <c r="E146" s="10" t="s">
        <v>10</v>
      </c>
      <c r="F146" s="10" t="s">
        <v>11</v>
      </c>
      <c r="G146" s="67">
        <v>24</v>
      </c>
      <c r="H146" s="10" t="s">
        <v>12</v>
      </c>
      <c r="I146" s="57">
        <v>1</v>
      </c>
      <c r="J146" s="57">
        <f t="shared" si="24"/>
        <v>0.54</v>
      </c>
      <c r="K146" s="57">
        <v>0</v>
      </c>
      <c r="L146" s="58">
        <v>0</v>
      </c>
      <c r="M146" s="27">
        <v>0</v>
      </c>
      <c r="N146" s="90">
        <f t="shared" si="18"/>
        <v>7.4999999999999997E-2</v>
      </c>
      <c r="O146" s="91">
        <f t="shared" si="19"/>
        <v>0</v>
      </c>
      <c r="P146" s="23">
        <v>4</v>
      </c>
      <c r="Q146" s="11">
        <f t="shared" si="25"/>
        <v>4</v>
      </c>
      <c r="R146" s="11">
        <v>0</v>
      </c>
      <c r="S146" s="12">
        <v>0</v>
      </c>
      <c r="T146" s="27">
        <v>0</v>
      </c>
      <c r="U146" s="23">
        <v>5</v>
      </c>
      <c r="V146" s="11">
        <f t="shared" si="26"/>
        <v>5</v>
      </c>
      <c r="W146" s="11">
        <v>0</v>
      </c>
      <c r="X146" s="12">
        <v>0</v>
      </c>
      <c r="Y146" s="30">
        <v>0</v>
      </c>
      <c r="Z146" s="63">
        <f t="shared" si="20"/>
        <v>4.8600000000000003</v>
      </c>
      <c r="AA146" s="34">
        <f t="shared" si="21"/>
        <v>2.16</v>
      </c>
      <c r="AB146" s="12">
        <f t="shared" si="22"/>
        <v>2.7</v>
      </c>
      <c r="AC146" s="75">
        <f t="shared" si="23"/>
        <v>4.8600000000000003</v>
      </c>
    </row>
    <row r="147" spans="1:33" x14ac:dyDescent="0.2">
      <c r="A147" s="9" t="s">
        <v>425</v>
      </c>
      <c r="B147" s="10" t="s">
        <v>8</v>
      </c>
      <c r="C147" s="10" t="s">
        <v>13</v>
      </c>
      <c r="D147" s="10" t="s">
        <v>9</v>
      </c>
      <c r="E147" s="10" t="s">
        <v>10</v>
      </c>
      <c r="F147" s="10" t="s">
        <v>11</v>
      </c>
      <c r="G147" s="67">
        <v>24</v>
      </c>
      <c r="H147" s="10" t="s">
        <v>12</v>
      </c>
      <c r="I147" s="57">
        <v>1</v>
      </c>
      <c r="J147" s="57">
        <f t="shared" si="24"/>
        <v>0.54</v>
      </c>
      <c r="K147" s="57">
        <v>0</v>
      </c>
      <c r="L147" s="58">
        <v>0</v>
      </c>
      <c r="M147" s="27">
        <v>0</v>
      </c>
      <c r="N147" s="90">
        <f t="shared" si="18"/>
        <v>7.4999999999999997E-2</v>
      </c>
      <c r="O147" s="91">
        <f t="shared" si="19"/>
        <v>0</v>
      </c>
      <c r="P147" s="23">
        <v>1</v>
      </c>
      <c r="Q147" s="11">
        <f t="shared" si="25"/>
        <v>1</v>
      </c>
      <c r="R147" s="11">
        <v>0</v>
      </c>
      <c r="S147" s="12">
        <v>0</v>
      </c>
      <c r="T147" s="27">
        <v>0</v>
      </c>
      <c r="U147" s="23">
        <v>3</v>
      </c>
      <c r="V147" s="11">
        <f t="shared" si="26"/>
        <v>3</v>
      </c>
      <c r="W147" s="11">
        <v>0</v>
      </c>
      <c r="X147" s="12">
        <v>0</v>
      </c>
      <c r="Y147" s="30">
        <v>0</v>
      </c>
      <c r="Z147" s="63">
        <f t="shared" si="20"/>
        <v>2.16</v>
      </c>
      <c r="AA147" s="34">
        <f t="shared" si="21"/>
        <v>0.54</v>
      </c>
      <c r="AB147" s="12">
        <f t="shared" si="22"/>
        <v>1.62</v>
      </c>
      <c r="AC147" s="75">
        <f t="shared" si="23"/>
        <v>2.16</v>
      </c>
    </row>
    <row r="148" spans="1:33" x14ac:dyDescent="0.2">
      <c r="A148" s="9" t="s">
        <v>449</v>
      </c>
      <c r="B148" s="10" t="s">
        <v>8</v>
      </c>
      <c r="C148" s="10" t="s">
        <v>13</v>
      </c>
      <c r="D148" s="10" t="s">
        <v>9</v>
      </c>
      <c r="E148" s="10" t="s">
        <v>10</v>
      </c>
      <c r="F148" s="10" t="s">
        <v>11</v>
      </c>
      <c r="G148" s="67">
        <v>24</v>
      </c>
      <c r="H148" s="10" t="s">
        <v>12</v>
      </c>
      <c r="I148" s="57">
        <v>1</v>
      </c>
      <c r="J148" s="57">
        <f t="shared" si="24"/>
        <v>0.54</v>
      </c>
      <c r="K148" s="57">
        <v>0</v>
      </c>
      <c r="L148" s="58">
        <v>0</v>
      </c>
      <c r="M148" s="27">
        <v>0</v>
      </c>
      <c r="N148" s="90">
        <f t="shared" si="18"/>
        <v>7.4999999999999997E-2</v>
      </c>
      <c r="O148" s="91">
        <f t="shared" si="19"/>
        <v>0</v>
      </c>
      <c r="P148" s="23">
        <v>6</v>
      </c>
      <c r="Q148" s="11">
        <f t="shared" si="25"/>
        <v>6</v>
      </c>
      <c r="R148" s="11">
        <v>0</v>
      </c>
      <c r="S148" s="12">
        <v>0</v>
      </c>
      <c r="T148" s="27">
        <v>0</v>
      </c>
      <c r="U148" s="23">
        <v>10</v>
      </c>
      <c r="V148" s="11">
        <f t="shared" si="26"/>
        <v>10</v>
      </c>
      <c r="W148" s="11">
        <v>0</v>
      </c>
      <c r="X148" s="12">
        <v>0</v>
      </c>
      <c r="Y148" s="30">
        <v>0</v>
      </c>
      <c r="Z148" s="63">
        <f t="shared" si="20"/>
        <v>8.64</v>
      </c>
      <c r="AA148" s="34">
        <f t="shared" si="21"/>
        <v>3.24</v>
      </c>
      <c r="AB148" s="12">
        <f t="shared" si="22"/>
        <v>5.4</v>
      </c>
      <c r="AC148" s="75">
        <f t="shared" si="23"/>
        <v>8.64</v>
      </c>
    </row>
    <row r="149" spans="1:33" x14ac:dyDescent="0.2">
      <c r="A149" s="103" t="s">
        <v>581</v>
      </c>
      <c r="B149" s="10" t="s">
        <v>14</v>
      </c>
      <c r="C149" s="10" t="s">
        <v>19</v>
      </c>
      <c r="D149" s="10" t="s">
        <v>479</v>
      </c>
      <c r="E149" s="10" t="s">
        <v>480</v>
      </c>
      <c r="F149" s="10" t="s">
        <v>481</v>
      </c>
      <c r="G149" s="67">
        <v>6</v>
      </c>
      <c r="H149" s="10" t="s">
        <v>18</v>
      </c>
      <c r="I149" s="57">
        <v>1</v>
      </c>
      <c r="J149" s="57">
        <v>13.5</v>
      </c>
      <c r="K149" s="57">
        <v>0</v>
      </c>
      <c r="L149" s="58">
        <v>4.5</v>
      </c>
      <c r="M149" s="27">
        <v>0</v>
      </c>
      <c r="N149" s="90">
        <f t="shared" si="18"/>
        <v>7.5</v>
      </c>
      <c r="O149" s="91">
        <f t="shared" si="19"/>
        <v>2.5</v>
      </c>
      <c r="P149" s="23">
        <v>40</v>
      </c>
      <c r="Q149" s="11">
        <v>1</v>
      </c>
      <c r="R149" s="11">
        <v>0</v>
      </c>
      <c r="S149" s="12">
        <v>2</v>
      </c>
      <c r="T149" s="27">
        <v>0</v>
      </c>
      <c r="U149" s="23">
        <v>120</v>
      </c>
      <c r="V149" s="11">
        <v>2</v>
      </c>
      <c r="W149" s="11">
        <v>0</v>
      </c>
      <c r="X149" s="12">
        <v>6</v>
      </c>
      <c r="Y149" s="30">
        <v>0</v>
      </c>
      <c r="Z149" s="63">
        <f t="shared" si="20"/>
        <v>76.5</v>
      </c>
      <c r="AA149" s="34">
        <f t="shared" si="21"/>
        <v>22.5</v>
      </c>
      <c r="AB149" s="12">
        <f t="shared" si="22"/>
        <v>54</v>
      </c>
      <c r="AC149" s="75">
        <f t="shared" si="23"/>
        <v>76.5</v>
      </c>
    </row>
    <row r="150" spans="1:33" x14ac:dyDescent="0.2">
      <c r="A150" s="9" t="s">
        <v>7</v>
      </c>
      <c r="B150" s="10" t="s">
        <v>14</v>
      </c>
      <c r="C150" s="10" t="s">
        <v>19</v>
      </c>
      <c r="D150" s="10" t="s">
        <v>15</v>
      </c>
      <c r="E150" s="10" t="s">
        <v>16</v>
      </c>
      <c r="F150" s="10" t="s">
        <v>17</v>
      </c>
      <c r="G150" s="67">
        <v>6</v>
      </c>
      <c r="H150" s="10" t="s">
        <v>18</v>
      </c>
      <c r="I150" s="57">
        <v>1</v>
      </c>
      <c r="J150" s="57">
        <v>13.5</v>
      </c>
      <c r="K150" s="57">
        <v>0</v>
      </c>
      <c r="L150" s="58">
        <v>4.5</v>
      </c>
      <c r="M150" s="27">
        <v>0</v>
      </c>
      <c r="N150" s="90">
        <f t="shared" si="18"/>
        <v>7.5</v>
      </c>
      <c r="O150" s="91">
        <f t="shared" si="19"/>
        <v>2.5</v>
      </c>
      <c r="P150" s="23">
        <v>0</v>
      </c>
      <c r="Q150" s="11">
        <v>0</v>
      </c>
      <c r="R150" s="11">
        <v>0</v>
      </c>
      <c r="S150" s="12">
        <v>0</v>
      </c>
      <c r="T150" s="27">
        <v>0</v>
      </c>
      <c r="U150" s="23">
        <v>120</v>
      </c>
      <c r="V150" s="11">
        <v>2</v>
      </c>
      <c r="W150" s="11">
        <v>0</v>
      </c>
      <c r="X150" s="12">
        <v>6</v>
      </c>
      <c r="Y150" s="30">
        <v>0</v>
      </c>
      <c r="Z150" s="63">
        <f t="shared" si="20"/>
        <v>54</v>
      </c>
      <c r="AA150" s="34">
        <f t="shared" si="21"/>
        <v>0</v>
      </c>
      <c r="AB150" s="12">
        <f t="shared" si="22"/>
        <v>54</v>
      </c>
      <c r="AC150" s="75">
        <f t="shared" si="23"/>
        <v>54</v>
      </c>
    </row>
    <row r="151" spans="1:33" x14ac:dyDescent="0.2">
      <c r="A151" s="9" t="s">
        <v>79</v>
      </c>
      <c r="B151" s="10" t="s">
        <v>14</v>
      </c>
      <c r="C151" s="10" t="s">
        <v>23</v>
      </c>
      <c r="D151" s="10" t="s">
        <v>89</v>
      </c>
      <c r="E151" s="10" t="s">
        <v>90</v>
      </c>
      <c r="F151" s="10" t="s">
        <v>91</v>
      </c>
      <c r="G151" s="67">
        <v>6</v>
      </c>
      <c r="H151" s="10" t="s">
        <v>18</v>
      </c>
      <c r="I151" s="57">
        <v>0.2</v>
      </c>
      <c r="J151" s="57">
        <f>9*I151</f>
        <v>1.8</v>
      </c>
      <c r="K151" s="57">
        <v>0</v>
      </c>
      <c r="L151" s="58">
        <f>9*I151</f>
        <v>1.8</v>
      </c>
      <c r="M151" s="27">
        <v>0</v>
      </c>
      <c r="N151" s="90">
        <f t="shared" si="18"/>
        <v>1</v>
      </c>
      <c r="O151" s="91">
        <f t="shared" si="19"/>
        <v>1</v>
      </c>
      <c r="P151" s="23">
        <v>120</v>
      </c>
      <c r="Q151" s="11">
        <v>2</v>
      </c>
      <c r="R151" s="11">
        <v>0</v>
      </c>
      <c r="S151" s="12">
        <v>6</v>
      </c>
      <c r="T151" s="27">
        <v>0</v>
      </c>
      <c r="U151" s="23">
        <v>0</v>
      </c>
      <c r="V151" s="11">
        <v>0</v>
      </c>
      <c r="W151" s="11">
        <v>0</v>
      </c>
      <c r="X151" s="12">
        <v>0</v>
      </c>
      <c r="Y151" s="30">
        <v>0</v>
      </c>
      <c r="Z151" s="63">
        <f t="shared" si="20"/>
        <v>14.4</v>
      </c>
      <c r="AA151" s="34">
        <f t="shared" si="21"/>
        <v>14.4</v>
      </c>
      <c r="AB151" s="12">
        <f t="shared" si="22"/>
        <v>0</v>
      </c>
      <c r="AC151" s="75">
        <f t="shared" si="23"/>
        <v>14.4</v>
      </c>
    </row>
    <row r="152" spans="1:33" x14ac:dyDescent="0.2">
      <c r="A152" s="9" t="s">
        <v>298</v>
      </c>
      <c r="B152" s="10" t="s">
        <v>14</v>
      </c>
      <c r="C152" s="10" t="s">
        <v>23</v>
      </c>
      <c r="D152" s="10" t="s">
        <v>89</v>
      </c>
      <c r="E152" s="10" t="s">
        <v>90</v>
      </c>
      <c r="F152" s="10" t="s">
        <v>91</v>
      </c>
      <c r="G152" s="67">
        <v>6</v>
      </c>
      <c r="H152" s="10" t="s">
        <v>18</v>
      </c>
      <c r="I152" s="57">
        <v>0.2</v>
      </c>
      <c r="J152" s="57">
        <f>9*I152</f>
        <v>1.8</v>
      </c>
      <c r="K152" s="57">
        <v>0</v>
      </c>
      <c r="L152" s="58">
        <f>9*I152</f>
        <v>1.8</v>
      </c>
      <c r="M152" s="27">
        <v>0</v>
      </c>
      <c r="N152" s="90">
        <f t="shared" si="18"/>
        <v>1</v>
      </c>
      <c r="O152" s="91">
        <f t="shared" si="19"/>
        <v>1</v>
      </c>
      <c r="P152" s="23">
        <v>120</v>
      </c>
      <c r="Q152" s="11">
        <v>2</v>
      </c>
      <c r="R152" s="11">
        <v>0</v>
      </c>
      <c r="S152" s="12">
        <v>6</v>
      </c>
      <c r="T152" s="27">
        <v>0</v>
      </c>
      <c r="U152" s="23">
        <v>0</v>
      </c>
      <c r="V152" s="11">
        <v>0</v>
      </c>
      <c r="W152" s="11">
        <v>0</v>
      </c>
      <c r="X152" s="12">
        <v>0</v>
      </c>
      <c r="Y152" s="30">
        <v>0</v>
      </c>
      <c r="Z152" s="63">
        <f t="shared" si="20"/>
        <v>14.4</v>
      </c>
      <c r="AA152" s="34">
        <f t="shared" si="21"/>
        <v>14.4</v>
      </c>
      <c r="AB152" s="12">
        <f t="shared" si="22"/>
        <v>0</v>
      </c>
      <c r="AC152" s="75">
        <f t="shared" si="23"/>
        <v>14.4</v>
      </c>
    </row>
    <row r="153" spans="1:33" x14ac:dyDescent="0.2">
      <c r="A153" s="9" t="s">
        <v>334</v>
      </c>
      <c r="B153" s="10" t="s">
        <v>14</v>
      </c>
      <c r="C153" s="10" t="s">
        <v>23</v>
      </c>
      <c r="D153" s="10" t="s">
        <v>89</v>
      </c>
      <c r="E153" s="10" t="s">
        <v>90</v>
      </c>
      <c r="F153" s="10" t="s">
        <v>91</v>
      </c>
      <c r="G153" s="67">
        <v>6</v>
      </c>
      <c r="H153" s="10" t="s">
        <v>18</v>
      </c>
      <c r="I153" s="57">
        <v>0.2</v>
      </c>
      <c r="J153" s="57">
        <f>9*I153</f>
        <v>1.8</v>
      </c>
      <c r="K153" s="57">
        <v>0</v>
      </c>
      <c r="L153" s="58">
        <f>9*I153</f>
        <v>1.8</v>
      </c>
      <c r="M153" s="27">
        <v>0</v>
      </c>
      <c r="N153" s="90">
        <f t="shared" si="18"/>
        <v>1</v>
      </c>
      <c r="O153" s="91">
        <f t="shared" si="19"/>
        <v>1</v>
      </c>
      <c r="P153" s="23">
        <v>120</v>
      </c>
      <c r="Q153" s="11">
        <v>2</v>
      </c>
      <c r="R153" s="11">
        <v>0</v>
      </c>
      <c r="S153" s="12">
        <v>6</v>
      </c>
      <c r="T153" s="27">
        <v>0</v>
      </c>
      <c r="U153" s="23">
        <v>0</v>
      </c>
      <c r="V153" s="11">
        <v>0</v>
      </c>
      <c r="W153" s="11">
        <v>0</v>
      </c>
      <c r="X153" s="12">
        <v>0</v>
      </c>
      <c r="Y153" s="30">
        <v>0</v>
      </c>
      <c r="Z153" s="63">
        <f t="shared" si="20"/>
        <v>14.4</v>
      </c>
      <c r="AA153" s="34">
        <f t="shared" si="21"/>
        <v>14.4</v>
      </c>
      <c r="AB153" s="12">
        <f t="shared" si="22"/>
        <v>0</v>
      </c>
      <c r="AC153" s="75">
        <f t="shared" si="23"/>
        <v>14.4</v>
      </c>
    </row>
    <row r="154" spans="1:33" x14ac:dyDescent="0.2">
      <c r="A154" s="9" t="s">
        <v>425</v>
      </c>
      <c r="B154" s="10" t="s">
        <v>14</v>
      </c>
      <c r="C154" s="10" t="s">
        <v>23</v>
      </c>
      <c r="D154" s="10" t="s">
        <v>89</v>
      </c>
      <c r="E154" s="10" t="s">
        <v>90</v>
      </c>
      <c r="F154" s="10" t="s">
        <v>91</v>
      </c>
      <c r="G154" s="67">
        <v>6</v>
      </c>
      <c r="H154" s="10" t="s">
        <v>18</v>
      </c>
      <c r="I154" s="57">
        <v>0.2</v>
      </c>
      <c r="J154" s="57">
        <f>9*I154</f>
        <v>1.8</v>
      </c>
      <c r="K154" s="57">
        <v>0</v>
      </c>
      <c r="L154" s="58">
        <f>9*I154</f>
        <v>1.8</v>
      </c>
      <c r="M154" s="27">
        <v>0</v>
      </c>
      <c r="N154" s="90">
        <f t="shared" si="18"/>
        <v>1</v>
      </c>
      <c r="O154" s="91">
        <f t="shared" si="19"/>
        <v>1</v>
      </c>
      <c r="P154" s="23">
        <v>120</v>
      </c>
      <c r="Q154" s="11">
        <v>2</v>
      </c>
      <c r="R154" s="11">
        <v>0</v>
      </c>
      <c r="S154" s="12">
        <v>6</v>
      </c>
      <c r="T154" s="27">
        <v>0</v>
      </c>
      <c r="U154" s="23">
        <v>0</v>
      </c>
      <c r="V154" s="11">
        <v>0</v>
      </c>
      <c r="W154" s="11">
        <v>0</v>
      </c>
      <c r="X154" s="12">
        <v>0</v>
      </c>
      <c r="Y154" s="30">
        <v>0</v>
      </c>
      <c r="Z154" s="63">
        <f t="shared" si="20"/>
        <v>14.4</v>
      </c>
      <c r="AA154" s="34">
        <f t="shared" si="21"/>
        <v>14.4</v>
      </c>
      <c r="AB154" s="12">
        <f t="shared" si="22"/>
        <v>0</v>
      </c>
      <c r="AC154" s="75">
        <f t="shared" si="23"/>
        <v>14.4</v>
      </c>
      <c r="AG154" s="81"/>
    </row>
    <row r="155" spans="1:33" x14ac:dyDescent="0.2">
      <c r="A155" s="9" t="s">
        <v>449</v>
      </c>
      <c r="B155" s="10" t="s">
        <v>14</v>
      </c>
      <c r="C155" s="10" t="s">
        <v>23</v>
      </c>
      <c r="D155" s="10" t="s">
        <v>89</v>
      </c>
      <c r="E155" s="10" t="s">
        <v>90</v>
      </c>
      <c r="F155" s="10" t="s">
        <v>91</v>
      </c>
      <c r="G155" s="67">
        <v>6</v>
      </c>
      <c r="H155" s="10" t="s">
        <v>18</v>
      </c>
      <c r="I155" s="57">
        <v>0.2</v>
      </c>
      <c r="J155" s="57">
        <f>9*I155</f>
        <v>1.8</v>
      </c>
      <c r="K155" s="57">
        <v>0</v>
      </c>
      <c r="L155" s="58">
        <f>9*I155</f>
        <v>1.8</v>
      </c>
      <c r="M155" s="27">
        <v>0</v>
      </c>
      <c r="N155" s="90">
        <f t="shared" si="18"/>
        <v>1</v>
      </c>
      <c r="O155" s="91">
        <f t="shared" si="19"/>
        <v>1</v>
      </c>
      <c r="P155" s="23">
        <v>120</v>
      </c>
      <c r="Q155" s="11">
        <v>2</v>
      </c>
      <c r="R155" s="11">
        <v>0</v>
      </c>
      <c r="S155" s="12">
        <v>6</v>
      </c>
      <c r="T155" s="27">
        <v>0</v>
      </c>
      <c r="U155" s="23">
        <v>0</v>
      </c>
      <c r="V155" s="11">
        <v>0</v>
      </c>
      <c r="W155" s="11">
        <v>0</v>
      </c>
      <c r="X155" s="12">
        <v>0</v>
      </c>
      <c r="Y155" s="30">
        <v>0</v>
      </c>
      <c r="Z155" s="63">
        <f t="shared" si="20"/>
        <v>14.4</v>
      </c>
      <c r="AA155" s="34">
        <f t="shared" si="21"/>
        <v>14.4</v>
      </c>
      <c r="AB155" s="12">
        <f t="shared" si="22"/>
        <v>0</v>
      </c>
      <c r="AC155" s="75">
        <f t="shared" si="23"/>
        <v>14.4</v>
      </c>
      <c r="AD155" s="79"/>
      <c r="AE155" s="79"/>
      <c r="AF155" s="4"/>
      <c r="AG155" s="81"/>
    </row>
    <row r="156" spans="1:33" x14ac:dyDescent="0.2">
      <c r="A156" s="9" t="s">
        <v>298</v>
      </c>
      <c r="B156" s="10" t="s">
        <v>14</v>
      </c>
      <c r="C156" s="10" t="s">
        <v>23</v>
      </c>
      <c r="D156" s="10" t="s">
        <v>312</v>
      </c>
      <c r="E156" s="10" t="s">
        <v>313</v>
      </c>
      <c r="F156" s="10" t="s">
        <v>314</v>
      </c>
      <c r="G156" s="67">
        <v>6</v>
      </c>
      <c r="H156" s="10" t="s">
        <v>18</v>
      </c>
      <c r="I156" s="57">
        <v>0.8</v>
      </c>
      <c r="J156" s="57">
        <f>13.5*I156</f>
        <v>10.8</v>
      </c>
      <c r="K156" s="57">
        <v>0</v>
      </c>
      <c r="L156" s="58">
        <f>4.5*I156</f>
        <v>3.6</v>
      </c>
      <c r="M156" s="27">
        <v>0</v>
      </c>
      <c r="N156" s="90">
        <f t="shared" si="18"/>
        <v>6</v>
      </c>
      <c r="O156" s="91">
        <f t="shared" si="19"/>
        <v>2</v>
      </c>
      <c r="P156" s="23">
        <v>120</v>
      </c>
      <c r="Q156" s="11">
        <v>2</v>
      </c>
      <c r="R156" s="11">
        <v>0</v>
      </c>
      <c r="S156" s="12">
        <v>8</v>
      </c>
      <c r="T156" s="27">
        <v>0</v>
      </c>
      <c r="U156" s="23">
        <v>0</v>
      </c>
      <c r="V156" s="11">
        <v>0</v>
      </c>
      <c r="W156" s="11">
        <v>0</v>
      </c>
      <c r="X156" s="12">
        <v>0</v>
      </c>
      <c r="Y156" s="30">
        <v>0</v>
      </c>
      <c r="Z156" s="63">
        <f t="shared" si="20"/>
        <v>50.400000000000006</v>
      </c>
      <c r="AA156" s="34">
        <f t="shared" si="21"/>
        <v>50.400000000000006</v>
      </c>
      <c r="AB156" s="12">
        <f t="shared" si="22"/>
        <v>0</v>
      </c>
      <c r="AC156" s="75">
        <f t="shared" si="23"/>
        <v>50.400000000000006</v>
      </c>
      <c r="AD156" s="81"/>
      <c r="AG156" s="81"/>
    </row>
    <row r="157" spans="1:33" x14ac:dyDescent="0.2">
      <c r="A157" s="9" t="s">
        <v>409</v>
      </c>
      <c r="B157" s="10" t="s">
        <v>14</v>
      </c>
      <c r="C157" s="10" t="s">
        <v>23</v>
      </c>
      <c r="D157" s="10" t="s">
        <v>312</v>
      </c>
      <c r="E157" s="10" t="s">
        <v>313</v>
      </c>
      <c r="F157" s="10" t="s">
        <v>314</v>
      </c>
      <c r="G157" s="67">
        <v>6</v>
      </c>
      <c r="H157" s="10" t="s">
        <v>18</v>
      </c>
      <c r="I157" s="57">
        <v>0.2</v>
      </c>
      <c r="J157" s="57">
        <f>13.5*I157</f>
        <v>2.7</v>
      </c>
      <c r="K157" s="57">
        <v>0</v>
      </c>
      <c r="L157" s="58">
        <f>4.5*I157</f>
        <v>0.9</v>
      </c>
      <c r="M157" s="27">
        <v>0</v>
      </c>
      <c r="N157" s="90">
        <f t="shared" si="18"/>
        <v>1.5</v>
      </c>
      <c r="O157" s="91">
        <f t="shared" si="19"/>
        <v>0.5</v>
      </c>
      <c r="P157" s="23">
        <v>120</v>
      </c>
      <c r="Q157" s="11">
        <v>2</v>
      </c>
      <c r="R157" s="11">
        <v>0</v>
      </c>
      <c r="S157" s="12">
        <v>8</v>
      </c>
      <c r="T157" s="27">
        <v>0</v>
      </c>
      <c r="U157" s="23">
        <v>0</v>
      </c>
      <c r="V157" s="11">
        <v>0</v>
      </c>
      <c r="W157" s="11">
        <v>0</v>
      </c>
      <c r="X157" s="12">
        <v>0</v>
      </c>
      <c r="Y157" s="30">
        <v>0</v>
      </c>
      <c r="Z157" s="63">
        <f t="shared" si="20"/>
        <v>12.600000000000001</v>
      </c>
      <c r="AA157" s="34">
        <f t="shared" si="21"/>
        <v>12.600000000000001</v>
      </c>
      <c r="AB157" s="12">
        <f t="shared" si="22"/>
        <v>0</v>
      </c>
      <c r="AC157" s="75">
        <f t="shared" si="23"/>
        <v>12.600000000000001</v>
      </c>
      <c r="AG157" s="81"/>
    </row>
    <row r="158" spans="1:33" x14ac:dyDescent="0.2">
      <c r="A158" s="9" t="s">
        <v>7</v>
      </c>
      <c r="B158" s="10" t="s">
        <v>14</v>
      </c>
      <c r="C158" s="10" t="s">
        <v>23</v>
      </c>
      <c r="D158" s="10" t="s">
        <v>20</v>
      </c>
      <c r="E158" s="10" t="s">
        <v>21</v>
      </c>
      <c r="F158" s="10" t="s">
        <v>22</v>
      </c>
      <c r="G158" s="67">
        <v>6</v>
      </c>
      <c r="H158" s="10" t="s">
        <v>18</v>
      </c>
      <c r="I158" s="57">
        <v>1</v>
      </c>
      <c r="J158" s="57">
        <v>9</v>
      </c>
      <c r="K158" s="57">
        <v>0</v>
      </c>
      <c r="L158" s="58">
        <v>9</v>
      </c>
      <c r="M158" s="27">
        <v>0</v>
      </c>
      <c r="N158" s="90">
        <f t="shared" si="18"/>
        <v>5</v>
      </c>
      <c r="O158" s="91">
        <f t="shared" si="19"/>
        <v>5</v>
      </c>
      <c r="P158" s="23">
        <v>120</v>
      </c>
      <c r="Q158" s="11">
        <v>2</v>
      </c>
      <c r="R158" s="11">
        <v>0</v>
      </c>
      <c r="S158" s="12">
        <v>6</v>
      </c>
      <c r="T158" s="27">
        <v>0</v>
      </c>
      <c r="U158" s="23">
        <v>0</v>
      </c>
      <c r="V158" s="11">
        <v>0</v>
      </c>
      <c r="W158" s="11">
        <v>0</v>
      </c>
      <c r="X158" s="12">
        <v>0</v>
      </c>
      <c r="Y158" s="30">
        <v>0</v>
      </c>
      <c r="Z158" s="63">
        <f t="shared" si="20"/>
        <v>72</v>
      </c>
      <c r="AA158" s="34">
        <f t="shared" si="21"/>
        <v>72</v>
      </c>
      <c r="AB158" s="12">
        <f t="shared" si="22"/>
        <v>0</v>
      </c>
      <c r="AC158" s="75">
        <f t="shared" si="23"/>
        <v>72</v>
      </c>
    </row>
    <row r="159" spans="1:33" x14ac:dyDescent="0.2">
      <c r="A159" s="9" t="s">
        <v>334</v>
      </c>
      <c r="B159" s="10" t="s">
        <v>14</v>
      </c>
      <c r="C159" s="10" t="s">
        <v>61</v>
      </c>
      <c r="D159" s="10" t="s">
        <v>341</v>
      </c>
      <c r="E159" s="10" t="s">
        <v>342</v>
      </c>
      <c r="F159" s="10" t="s">
        <v>343</v>
      </c>
      <c r="G159" s="67">
        <v>6</v>
      </c>
      <c r="H159" s="10" t="s">
        <v>18</v>
      </c>
      <c r="I159" s="57">
        <v>1</v>
      </c>
      <c r="J159" s="57">
        <v>9</v>
      </c>
      <c r="K159" s="57">
        <v>0</v>
      </c>
      <c r="L159" s="58">
        <v>9</v>
      </c>
      <c r="M159" s="27">
        <v>0</v>
      </c>
      <c r="N159" s="90">
        <f t="shared" si="18"/>
        <v>5</v>
      </c>
      <c r="O159" s="91">
        <f t="shared" si="19"/>
        <v>5</v>
      </c>
      <c r="P159" s="23">
        <v>0</v>
      </c>
      <c r="Q159" s="11">
        <v>0</v>
      </c>
      <c r="R159" s="11">
        <v>0</v>
      </c>
      <c r="S159" s="12">
        <v>0</v>
      </c>
      <c r="T159" s="27">
        <v>0</v>
      </c>
      <c r="U159" s="23">
        <v>100</v>
      </c>
      <c r="V159" s="11">
        <v>2</v>
      </c>
      <c r="W159" s="11">
        <v>0</v>
      </c>
      <c r="X159" s="12">
        <v>5</v>
      </c>
      <c r="Y159" s="30">
        <v>0</v>
      </c>
      <c r="Z159" s="63">
        <f t="shared" si="20"/>
        <v>63</v>
      </c>
      <c r="AA159" s="34">
        <f t="shared" si="21"/>
        <v>0</v>
      </c>
      <c r="AB159" s="12">
        <f t="shared" si="22"/>
        <v>63</v>
      </c>
      <c r="AC159" s="75">
        <f t="shared" si="23"/>
        <v>63</v>
      </c>
    </row>
    <row r="160" spans="1:33" x14ac:dyDescent="0.2">
      <c r="A160" s="9" t="s">
        <v>79</v>
      </c>
      <c r="B160" s="10" t="s">
        <v>14</v>
      </c>
      <c r="C160" s="10" t="s">
        <v>61</v>
      </c>
      <c r="D160" s="10" t="s">
        <v>315</v>
      </c>
      <c r="E160" s="10" t="s">
        <v>316</v>
      </c>
      <c r="F160" s="10" t="s">
        <v>317</v>
      </c>
      <c r="G160" s="67">
        <v>6</v>
      </c>
      <c r="H160" s="10" t="s">
        <v>18</v>
      </c>
      <c r="I160" s="57">
        <v>0.2</v>
      </c>
      <c r="J160" s="57">
        <f>9*I160</f>
        <v>1.8</v>
      </c>
      <c r="K160" s="57">
        <v>0</v>
      </c>
      <c r="L160" s="58">
        <f>9*I160</f>
        <v>1.8</v>
      </c>
      <c r="M160" s="27">
        <v>0</v>
      </c>
      <c r="N160" s="90">
        <f t="shared" si="18"/>
        <v>1</v>
      </c>
      <c r="O160" s="91">
        <f t="shared" si="19"/>
        <v>1</v>
      </c>
      <c r="P160" s="23">
        <v>0</v>
      </c>
      <c r="Q160" s="11">
        <v>0</v>
      </c>
      <c r="R160" s="11">
        <v>0</v>
      </c>
      <c r="S160" s="12">
        <v>0</v>
      </c>
      <c r="T160" s="27">
        <v>0</v>
      </c>
      <c r="U160" s="23">
        <v>100</v>
      </c>
      <c r="V160" s="11">
        <v>2</v>
      </c>
      <c r="W160" s="11">
        <v>0</v>
      </c>
      <c r="X160" s="12">
        <v>5</v>
      </c>
      <c r="Y160" s="30">
        <v>0</v>
      </c>
      <c r="Z160" s="63">
        <f t="shared" si="20"/>
        <v>12.6</v>
      </c>
      <c r="AA160" s="34">
        <f t="shared" si="21"/>
        <v>0</v>
      </c>
      <c r="AB160" s="12">
        <f t="shared" si="22"/>
        <v>12.6</v>
      </c>
      <c r="AC160" s="75">
        <f t="shared" si="23"/>
        <v>12.6</v>
      </c>
    </row>
    <row r="161" spans="1:33" x14ac:dyDescent="0.2">
      <c r="A161" s="9" t="s">
        <v>298</v>
      </c>
      <c r="B161" s="10" t="s">
        <v>14</v>
      </c>
      <c r="C161" s="10" t="s">
        <v>61</v>
      </c>
      <c r="D161" s="10" t="s">
        <v>315</v>
      </c>
      <c r="E161" s="10" t="s">
        <v>316</v>
      </c>
      <c r="F161" s="10" t="s">
        <v>317</v>
      </c>
      <c r="G161" s="67">
        <v>6</v>
      </c>
      <c r="H161" s="10" t="s">
        <v>18</v>
      </c>
      <c r="I161" s="57">
        <v>0.2</v>
      </c>
      <c r="J161" s="57">
        <f>9*I161</f>
        <v>1.8</v>
      </c>
      <c r="K161" s="57">
        <v>0</v>
      </c>
      <c r="L161" s="58">
        <f>9*I161</f>
        <v>1.8</v>
      </c>
      <c r="M161" s="27">
        <v>0</v>
      </c>
      <c r="N161" s="90">
        <f t="shared" si="18"/>
        <v>1</v>
      </c>
      <c r="O161" s="91">
        <f t="shared" si="19"/>
        <v>1</v>
      </c>
      <c r="P161" s="23">
        <v>0</v>
      </c>
      <c r="Q161" s="11">
        <v>0</v>
      </c>
      <c r="R161" s="11">
        <v>0</v>
      </c>
      <c r="S161" s="12">
        <v>0</v>
      </c>
      <c r="T161" s="27">
        <v>0</v>
      </c>
      <c r="U161" s="23">
        <v>100</v>
      </c>
      <c r="V161" s="11">
        <v>2</v>
      </c>
      <c r="W161" s="11">
        <v>0</v>
      </c>
      <c r="X161" s="12">
        <v>5</v>
      </c>
      <c r="Y161" s="30">
        <v>0</v>
      </c>
      <c r="Z161" s="63">
        <f t="shared" si="20"/>
        <v>12.6</v>
      </c>
      <c r="AA161" s="34">
        <f t="shared" si="21"/>
        <v>0</v>
      </c>
      <c r="AB161" s="12">
        <f t="shared" si="22"/>
        <v>12.6</v>
      </c>
      <c r="AC161" s="75">
        <f t="shared" si="23"/>
        <v>12.6</v>
      </c>
    </row>
    <row r="162" spans="1:33" x14ac:dyDescent="0.2">
      <c r="A162" s="9" t="s">
        <v>334</v>
      </c>
      <c r="B162" s="10" t="s">
        <v>14</v>
      </c>
      <c r="C162" s="10" t="s">
        <v>61</v>
      </c>
      <c r="D162" s="10" t="s">
        <v>315</v>
      </c>
      <c r="E162" s="10" t="s">
        <v>316</v>
      </c>
      <c r="F162" s="10" t="s">
        <v>317</v>
      </c>
      <c r="G162" s="67">
        <v>6</v>
      </c>
      <c r="H162" s="10" t="s">
        <v>18</v>
      </c>
      <c r="I162" s="57">
        <v>0.2</v>
      </c>
      <c r="J162" s="57">
        <f>9*I162</f>
        <v>1.8</v>
      </c>
      <c r="K162" s="57">
        <v>0</v>
      </c>
      <c r="L162" s="58">
        <f>9*I162</f>
        <v>1.8</v>
      </c>
      <c r="M162" s="27">
        <v>0</v>
      </c>
      <c r="N162" s="90">
        <f t="shared" si="18"/>
        <v>1</v>
      </c>
      <c r="O162" s="91">
        <f t="shared" si="19"/>
        <v>1</v>
      </c>
      <c r="P162" s="23">
        <v>0</v>
      </c>
      <c r="Q162" s="11">
        <v>0</v>
      </c>
      <c r="R162" s="11">
        <v>0</v>
      </c>
      <c r="S162" s="12">
        <v>0</v>
      </c>
      <c r="T162" s="27">
        <v>0</v>
      </c>
      <c r="U162" s="23">
        <v>100</v>
      </c>
      <c r="V162" s="11">
        <v>2</v>
      </c>
      <c r="W162" s="11">
        <v>0</v>
      </c>
      <c r="X162" s="12">
        <v>5</v>
      </c>
      <c r="Y162" s="30">
        <v>0</v>
      </c>
      <c r="Z162" s="63">
        <f t="shared" si="20"/>
        <v>12.6</v>
      </c>
      <c r="AA162" s="34">
        <f t="shared" si="21"/>
        <v>0</v>
      </c>
      <c r="AB162" s="12">
        <f t="shared" si="22"/>
        <v>12.6</v>
      </c>
      <c r="AC162" s="75">
        <f t="shared" si="23"/>
        <v>12.6</v>
      </c>
    </row>
    <row r="163" spans="1:33" x14ac:dyDescent="0.2">
      <c r="A163" s="9" t="s">
        <v>425</v>
      </c>
      <c r="B163" s="10" t="s">
        <v>14</v>
      </c>
      <c r="C163" s="10" t="s">
        <v>61</v>
      </c>
      <c r="D163" s="10" t="s">
        <v>315</v>
      </c>
      <c r="E163" s="10" t="s">
        <v>316</v>
      </c>
      <c r="F163" s="10" t="s">
        <v>317</v>
      </c>
      <c r="G163" s="67">
        <v>6</v>
      </c>
      <c r="H163" s="10" t="s">
        <v>18</v>
      </c>
      <c r="I163" s="57">
        <v>0.2</v>
      </c>
      <c r="J163" s="57">
        <f>9*I163</f>
        <v>1.8</v>
      </c>
      <c r="K163" s="57">
        <v>0</v>
      </c>
      <c r="L163" s="58">
        <f>9*I163</f>
        <v>1.8</v>
      </c>
      <c r="M163" s="27">
        <v>0</v>
      </c>
      <c r="N163" s="90">
        <f t="shared" si="18"/>
        <v>1</v>
      </c>
      <c r="O163" s="91">
        <f t="shared" si="19"/>
        <v>1</v>
      </c>
      <c r="P163" s="23">
        <v>0</v>
      </c>
      <c r="Q163" s="11">
        <v>0</v>
      </c>
      <c r="R163" s="11">
        <v>0</v>
      </c>
      <c r="S163" s="12">
        <v>0</v>
      </c>
      <c r="T163" s="27">
        <v>0</v>
      </c>
      <c r="U163" s="23">
        <v>100</v>
      </c>
      <c r="V163" s="11">
        <v>2</v>
      </c>
      <c r="W163" s="11">
        <v>0</v>
      </c>
      <c r="X163" s="12">
        <v>5</v>
      </c>
      <c r="Y163" s="30">
        <v>0</v>
      </c>
      <c r="Z163" s="63">
        <f t="shared" si="20"/>
        <v>12.6</v>
      </c>
      <c r="AA163" s="34">
        <f t="shared" si="21"/>
        <v>0</v>
      </c>
      <c r="AB163" s="12">
        <f t="shared" si="22"/>
        <v>12.6</v>
      </c>
      <c r="AC163" s="75">
        <f t="shared" si="23"/>
        <v>12.6</v>
      </c>
    </row>
    <row r="164" spans="1:33" x14ac:dyDescent="0.2">
      <c r="A164" s="9" t="s">
        <v>449</v>
      </c>
      <c r="B164" s="10" t="s">
        <v>14</v>
      </c>
      <c r="C164" s="10" t="s">
        <v>61</v>
      </c>
      <c r="D164" s="10" t="s">
        <v>315</v>
      </c>
      <c r="E164" s="10" t="s">
        <v>316</v>
      </c>
      <c r="F164" s="10" t="s">
        <v>317</v>
      </c>
      <c r="G164" s="67">
        <v>6</v>
      </c>
      <c r="H164" s="10" t="s">
        <v>18</v>
      </c>
      <c r="I164" s="57">
        <v>0.2</v>
      </c>
      <c r="J164" s="57">
        <f>9*I164</f>
        <v>1.8</v>
      </c>
      <c r="K164" s="57">
        <v>0</v>
      </c>
      <c r="L164" s="58">
        <f>9*I164</f>
        <v>1.8</v>
      </c>
      <c r="M164" s="27">
        <v>0</v>
      </c>
      <c r="N164" s="90">
        <f t="shared" si="18"/>
        <v>1</v>
      </c>
      <c r="O164" s="91">
        <f t="shared" si="19"/>
        <v>1</v>
      </c>
      <c r="P164" s="23">
        <v>0</v>
      </c>
      <c r="Q164" s="11">
        <v>0</v>
      </c>
      <c r="R164" s="11">
        <v>0</v>
      </c>
      <c r="S164" s="12">
        <v>0</v>
      </c>
      <c r="T164" s="27">
        <v>0</v>
      </c>
      <c r="U164" s="23">
        <v>100</v>
      </c>
      <c r="V164" s="11">
        <v>2</v>
      </c>
      <c r="W164" s="11">
        <v>0</v>
      </c>
      <c r="X164" s="12">
        <v>5</v>
      </c>
      <c r="Y164" s="30">
        <v>0</v>
      </c>
      <c r="Z164" s="63">
        <f t="shared" si="20"/>
        <v>12.6</v>
      </c>
      <c r="AA164" s="34">
        <f t="shared" si="21"/>
        <v>0</v>
      </c>
      <c r="AB164" s="12">
        <f t="shared" si="22"/>
        <v>12.6</v>
      </c>
      <c r="AC164" s="75">
        <f t="shared" si="23"/>
        <v>12.6</v>
      </c>
    </row>
    <row r="165" spans="1:33" x14ac:dyDescent="0.2">
      <c r="A165" s="9" t="s">
        <v>449</v>
      </c>
      <c r="B165" s="10" t="s">
        <v>14</v>
      </c>
      <c r="C165" s="10" t="s">
        <v>61</v>
      </c>
      <c r="D165" s="10" t="s">
        <v>459</v>
      </c>
      <c r="E165" s="10" t="s">
        <v>460</v>
      </c>
      <c r="F165" s="10" t="s">
        <v>461</v>
      </c>
      <c r="G165" s="67">
        <v>6</v>
      </c>
      <c r="H165" s="10" t="s">
        <v>18</v>
      </c>
      <c r="I165" s="57">
        <v>1</v>
      </c>
      <c r="J165" s="57">
        <v>13.5</v>
      </c>
      <c r="K165" s="57">
        <v>0</v>
      </c>
      <c r="L165" s="58">
        <v>4.5</v>
      </c>
      <c r="M165" s="27">
        <v>0</v>
      </c>
      <c r="N165" s="90">
        <f t="shared" si="18"/>
        <v>7.5</v>
      </c>
      <c r="O165" s="91">
        <f t="shared" si="19"/>
        <v>2.5</v>
      </c>
      <c r="P165" s="23">
        <v>0</v>
      </c>
      <c r="Q165" s="11">
        <v>0</v>
      </c>
      <c r="R165" s="11">
        <v>0</v>
      </c>
      <c r="S165" s="12">
        <v>0</v>
      </c>
      <c r="T165" s="27">
        <v>0</v>
      </c>
      <c r="U165" s="23">
        <v>100</v>
      </c>
      <c r="V165" s="11">
        <v>2</v>
      </c>
      <c r="W165" s="11">
        <v>0</v>
      </c>
      <c r="X165" s="12">
        <v>5</v>
      </c>
      <c r="Y165" s="30">
        <v>0</v>
      </c>
      <c r="Z165" s="63">
        <f t="shared" si="20"/>
        <v>49.5</v>
      </c>
      <c r="AA165" s="34">
        <f t="shared" si="21"/>
        <v>0</v>
      </c>
      <c r="AB165" s="12">
        <f t="shared" si="22"/>
        <v>49.5</v>
      </c>
      <c r="AC165" s="75">
        <f t="shared" si="23"/>
        <v>49.5</v>
      </c>
      <c r="AG165" s="79"/>
    </row>
    <row r="166" spans="1:33" x14ac:dyDescent="0.2">
      <c r="A166" s="9" t="s">
        <v>298</v>
      </c>
      <c r="B166" s="10" t="s">
        <v>14</v>
      </c>
      <c r="C166" s="10" t="s">
        <v>27</v>
      </c>
      <c r="D166" s="10" t="s">
        <v>318</v>
      </c>
      <c r="E166" s="10" t="s">
        <v>319</v>
      </c>
      <c r="F166" s="10" t="s">
        <v>320</v>
      </c>
      <c r="G166" s="67">
        <v>6</v>
      </c>
      <c r="H166" s="10" t="s">
        <v>18</v>
      </c>
      <c r="I166" s="57">
        <f>1/3</f>
        <v>0.33333333333333331</v>
      </c>
      <c r="J166" s="57">
        <f>9*I166</f>
        <v>3</v>
      </c>
      <c r="K166" s="57">
        <v>0</v>
      </c>
      <c r="L166" s="58">
        <f>9*I166</f>
        <v>3</v>
      </c>
      <c r="M166" s="27">
        <v>0</v>
      </c>
      <c r="N166" s="90">
        <f t="shared" si="18"/>
        <v>1.6666666666666667</v>
      </c>
      <c r="O166" s="91">
        <f t="shared" si="19"/>
        <v>1.6666666666666667</v>
      </c>
      <c r="P166" s="23">
        <v>90</v>
      </c>
      <c r="Q166" s="11">
        <v>2</v>
      </c>
      <c r="R166" s="11">
        <v>0</v>
      </c>
      <c r="S166" s="12">
        <v>5</v>
      </c>
      <c r="T166" s="27">
        <v>0</v>
      </c>
      <c r="U166" s="23">
        <v>0</v>
      </c>
      <c r="V166" s="11">
        <v>0</v>
      </c>
      <c r="W166" s="11">
        <v>0</v>
      </c>
      <c r="X166" s="12">
        <v>0</v>
      </c>
      <c r="Y166" s="30">
        <v>0</v>
      </c>
      <c r="Z166" s="63">
        <f t="shared" si="20"/>
        <v>21</v>
      </c>
      <c r="AA166" s="34">
        <f t="shared" si="21"/>
        <v>21</v>
      </c>
      <c r="AB166" s="12">
        <f t="shared" si="22"/>
        <v>0</v>
      </c>
      <c r="AC166" s="75">
        <f t="shared" si="23"/>
        <v>21</v>
      </c>
    </row>
    <row r="167" spans="1:33" x14ac:dyDescent="0.2">
      <c r="A167" s="9" t="s">
        <v>334</v>
      </c>
      <c r="B167" s="10" t="s">
        <v>14</v>
      </c>
      <c r="C167" s="10" t="s">
        <v>27</v>
      </c>
      <c r="D167" s="10" t="s">
        <v>318</v>
      </c>
      <c r="E167" s="10" t="s">
        <v>319</v>
      </c>
      <c r="F167" s="10" t="s">
        <v>320</v>
      </c>
      <c r="G167" s="67">
        <v>6</v>
      </c>
      <c r="H167" s="10" t="s">
        <v>18</v>
      </c>
      <c r="I167" s="57">
        <f>1/3</f>
        <v>0.33333333333333331</v>
      </c>
      <c r="J167" s="57">
        <f>9*I167</f>
        <v>3</v>
      </c>
      <c r="K167" s="57">
        <v>0</v>
      </c>
      <c r="L167" s="58">
        <f>9*I167</f>
        <v>3</v>
      </c>
      <c r="M167" s="27">
        <v>0</v>
      </c>
      <c r="N167" s="90">
        <f t="shared" si="18"/>
        <v>1.6666666666666667</v>
      </c>
      <c r="O167" s="91">
        <f t="shared" si="19"/>
        <v>1.6666666666666667</v>
      </c>
      <c r="P167" s="23">
        <v>90</v>
      </c>
      <c r="Q167" s="11">
        <v>2</v>
      </c>
      <c r="R167" s="11">
        <v>0</v>
      </c>
      <c r="S167" s="12">
        <v>5</v>
      </c>
      <c r="T167" s="27">
        <v>0</v>
      </c>
      <c r="U167" s="23">
        <v>0</v>
      </c>
      <c r="V167" s="11">
        <v>0</v>
      </c>
      <c r="W167" s="11">
        <v>0</v>
      </c>
      <c r="X167" s="12">
        <v>0</v>
      </c>
      <c r="Y167" s="30">
        <v>0</v>
      </c>
      <c r="Z167" s="63">
        <f t="shared" si="20"/>
        <v>21</v>
      </c>
      <c r="AA167" s="34">
        <f t="shared" si="21"/>
        <v>21</v>
      </c>
      <c r="AB167" s="12">
        <f t="shared" si="22"/>
        <v>0</v>
      </c>
      <c r="AC167" s="75">
        <f t="shared" si="23"/>
        <v>21</v>
      </c>
    </row>
    <row r="168" spans="1:33" x14ac:dyDescent="0.2">
      <c r="A168" s="9" t="s">
        <v>449</v>
      </c>
      <c r="B168" s="10" t="s">
        <v>14</v>
      </c>
      <c r="C168" s="10" t="s">
        <v>27</v>
      </c>
      <c r="D168" s="10" t="s">
        <v>318</v>
      </c>
      <c r="E168" s="10" t="s">
        <v>319</v>
      </c>
      <c r="F168" s="10" t="s">
        <v>320</v>
      </c>
      <c r="G168" s="67">
        <v>6</v>
      </c>
      <c r="H168" s="10" t="s">
        <v>18</v>
      </c>
      <c r="I168" s="57">
        <f>1/3</f>
        <v>0.33333333333333331</v>
      </c>
      <c r="J168" s="57">
        <f>9*I168</f>
        <v>3</v>
      </c>
      <c r="K168" s="57">
        <v>0</v>
      </c>
      <c r="L168" s="58">
        <f>9*I168</f>
        <v>3</v>
      </c>
      <c r="M168" s="27">
        <v>0</v>
      </c>
      <c r="N168" s="90">
        <f t="shared" si="18"/>
        <v>1.6666666666666667</v>
      </c>
      <c r="O168" s="91">
        <f t="shared" si="19"/>
        <v>1.6666666666666667</v>
      </c>
      <c r="P168" s="23">
        <v>90</v>
      </c>
      <c r="Q168" s="11">
        <v>2</v>
      </c>
      <c r="R168" s="11">
        <v>0</v>
      </c>
      <c r="S168" s="12">
        <v>5</v>
      </c>
      <c r="T168" s="27">
        <v>0</v>
      </c>
      <c r="U168" s="23">
        <v>0</v>
      </c>
      <c r="V168" s="11">
        <v>0</v>
      </c>
      <c r="W168" s="11">
        <v>0</v>
      </c>
      <c r="X168" s="12">
        <v>0</v>
      </c>
      <c r="Y168" s="30">
        <v>0</v>
      </c>
      <c r="Z168" s="63">
        <f t="shared" si="20"/>
        <v>21</v>
      </c>
      <c r="AA168" s="34">
        <f t="shared" si="21"/>
        <v>21</v>
      </c>
      <c r="AB168" s="12">
        <f t="shared" si="22"/>
        <v>0</v>
      </c>
      <c r="AC168" s="75">
        <f t="shared" si="23"/>
        <v>21</v>
      </c>
    </row>
    <row r="169" spans="1:33" x14ac:dyDescent="0.2">
      <c r="A169" s="9" t="s">
        <v>334</v>
      </c>
      <c r="B169" s="10" t="s">
        <v>14</v>
      </c>
      <c r="C169" s="10" t="s">
        <v>27</v>
      </c>
      <c r="D169" s="10" t="s">
        <v>344</v>
      </c>
      <c r="E169" s="10" t="s">
        <v>345</v>
      </c>
      <c r="F169" s="10" t="s">
        <v>346</v>
      </c>
      <c r="G169" s="67">
        <v>6</v>
      </c>
      <c r="H169" s="10" t="s">
        <v>18</v>
      </c>
      <c r="I169" s="57">
        <v>1</v>
      </c>
      <c r="J169" s="57">
        <v>13.5</v>
      </c>
      <c r="K169" s="57">
        <v>0</v>
      </c>
      <c r="L169" s="58">
        <v>4.5</v>
      </c>
      <c r="M169" s="27">
        <v>0</v>
      </c>
      <c r="N169" s="90">
        <f t="shared" si="18"/>
        <v>7.5</v>
      </c>
      <c r="O169" s="91">
        <f t="shared" si="19"/>
        <v>2.5</v>
      </c>
      <c r="P169" s="23">
        <v>90</v>
      </c>
      <c r="Q169" s="11">
        <v>2</v>
      </c>
      <c r="R169" s="11">
        <v>0</v>
      </c>
      <c r="S169" s="12">
        <v>5</v>
      </c>
      <c r="T169" s="27">
        <v>0</v>
      </c>
      <c r="U169" s="23">
        <v>0</v>
      </c>
      <c r="V169" s="11">
        <v>0</v>
      </c>
      <c r="W169" s="11">
        <v>0</v>
      </c>
      <c r="X169" s="12">
        <v>0</v>
      </c>
      <c r="Y169" s="30">
        <v>0</v>
      </c>
      <c r="Z169" s="63">
        <f t="shared" si="20"/>
        <v>49.5</v>
      </c>
      <c r="AA169" s="34">
        <f t="shared" si="21"/>
        <v>49.5</v>
      </c>
      <c r="AB169" s="12">
        <f t="shared" si="22"/>
        <v>0</v>
      </c>
      <c r="AC169" s="75">
        <f t="shared" si="23"/>
        <v>49.5</v>
      </c>
    </row>
    <row r="170" spans="1:33" x14ac:dyDescent="0.2">
      <c r="A170" s="9" t="s">
        <v>7</v>
      </c>
      <c r="B170" s="10" t="s">
        <v>14</v>
      </c>
      <c r="C170" s="10" t="s">
        <v>27</v>
      </c>
      <c r="D170" s="10" t="s">
        <v>24</v>
      </c>
      <c r="E170" s="10" t="s">
        <v>25</v>
      </c>
      <c r="F170" s="10" t="s">
        <v>26</v>
      </c>
      <c r="G170" s="67">
        <v>6</v>
      </c>
      <c r="H170" s="10" t="s">
        <v>18</v>
      </c>
      <c r="I170" s="57">
        <v>1</v>
      </c>
      <c r="J170" s="57">
        <v>9</v>
      </c>
      <c r="K170" s="57">
        <v>0</v>
      </c>
      <c r="L170" s="58">
        <v>9</v>
      </c>
      <c r="M170" s="27">
        <v>0</v>
      </c>
      <c r="N170" s="90">
        <f t="shared" si="18"/>
        <v>5</v>
      </c>
      <c r="O170" s="91">
        <f t="shared" si="19"/>
        <v>5</v>
      </c>
      <c r="P170" s="23">
        <v>110</v>
      </c>
      <c r="Q170" s="11">
        <v>2</v>
      </c>
      <c r="R170" s="11">
        <v>0</v>
      </c>
      <c r="S170" s="12">
        <v>6</v>
      </c>
      <c r="T170" s="27">
        <v>0</v>
      </c>
      <c r="U170" s="23">
        <v>0</v>
      </c>
      <c r="V170" s="11">
        <v>0</v>
      </c>
      <c r="W170" s="11">
        <v>0</v>
      </c>
      <c r="X170" s="12">
        <v>0</v>
      </c>
      <c r="Y170" s="30">
        <v>0</v>
      </c>
      <c r="Z170" s="63">
        <f t="shared" si="20"/>
        <v>72</v>
      </c>
      <c r="AA170" s="34">
        <f t="shared" si="21"/>
        <v>72</v>
      </c>
      <c r="AB170" s="12">
        <f t="shared" si="22"/>
        <v>0</v>
      </c>
      <c r="AC170" s="75">
        <f t="shared" si="23"/>
        <v>72</v>
      </c>
    </row>
    <row r="171" spans="1:33" x14ac:dyDescent="0.2">
      <c r="A171" s="9" t="s">
        <v>334</v>
      </c>
      <c r="B171" s="10" t="s">
        <v>14</v>
      </c>
      <c r="C171" s="10" t="s">
        <v>43</v>
      </c>
      <c r="D171" s="10" t="s">
        <v>347</v>
      </c>
      <c r="E171" s="10" t="s">
        <v>348</v>
      </c>
      <c r="F171" s="10" t="s">
        <v>349</v>
      </c>
      <c r="G171" s="67">
        <v>6</v>
      </c>
      <c r="H171" s="10" t="s">
        <v>18</v>
      </c>
      <c r="I171" s="57">
        <v>1</v>
      </c>
      <c r="J171" s="57">
        <v>13.5</v>
      </c>
      <c r="K171" s="57">
        <v>0</v>
      </c>
      <c r="L171" s="58">
        <v>4.5</v>
      </c>
      <c r="M171" s="27">
        <v>0</v>
      </c>
      <c r="N171" s="90">
        <f t="shared" si="18"/>
        <v>7.5</v>
      </c>
      <c r="O171" s="91">
        <f t="shared" si="19"/>
        <v>2.5</v>
      </c>
      <c r="P171" s="23">
        <v>0</v>
      </c>
      <c r="Q171" s="11">
        <v>0</v>
      </c>
      <c r="R171" s="11">
        <v>0</v>
      </c>
      <c r="S171" s="12">
        <v>0</v>
      </c>
      <c r="T171" s="27">
        <v>0</v>
      </c>
      <c r="U171" s="23">
        <v>100</v>
      </c>
      <c r="V171" s="11">
        <v>2</v>
      </c>
      <c r="W171" s="11">
        <v>0</v>
      </c>
      <c r="X171" s="12">
        <v>5</v>
      </c>
      <c r="Y171" s="30">
        <v>0</v>
      </c>
      <c r="Z171" s="63">
        <f t="shared" si="20"/>
        <v>49.5</v>
      </c>
      <c r="AA171" s="34">
        <f t="shared" si="21"/>
        <v>0</v>
      </c>
      <c r="AB171" s="12">
        <f t="shared" si="22"/>
        <v>49.5</v>
      </c>
      <c r="AC171" s="75">
        <f t="shared" si="23"/>
        <v>49.5</v>
      </c>
    </row>
    <row r="172" spans="1:33" x14ac:dyDescent="0.2">
      <c r="A172" s="9" t="s">
        <v>334</v>
      </c>
      <c r="B172" s="10" t="s">
        <v>14</v>
      </c>
      <c r="C172" s="10" t="s">
        <v>43</v>
      </c>
      <c r="D172" s="10" t="s">
        <v>350</v>
      </c>
      <c r="E172" s="10" t="s">
        <v>351</v>
      </c>
      <c r="F172" s="10" t="s">
        <v>352</v>
      </c>
      <c r="G172" s="67">
        <v>6</v>
      </c>
      <c r="H172" s="10" t="s">
        <v>18</v>
      </c>
      <c r="I172" s="57">
        <v>1</v>
      </c>
      <c r="J172" s="57">
        <v>13.5</v>
      </c>
      <c r="K172" s="57">
        <v>0</v>
      </c>
      <c r="L172" s="58">
        <v>4.5</v>
      </c>
      <c r="M172" s="27">
        <v>0</v>
      </c>
      <c r="N172" s="90">
        <f t="shared" si="18"/>
        <v>7.5</v>
      </c>
      <c r="O172" s="91">
        <f t="shared" si="19"/>
        <v>2.5</v>
      </c>
      <c r="P172" s="23">
        <v>0</v>
      </c>
      <c r="Q172" s="11">
        <v>0</v>
      </c>
      <c r="R172" s="11">
        <v>0</v>
      </c>
      <c r="S172" s="12">
        <v>0</v>
      </c>
      <c r="T172" s="27">
        <v>0</v>
      </c>
      <c r="U172" s="23">
        <v>80</v>
      </c>
      <c r="V172" s="11">
        <v>2</v>
      </c>
      <c r="W172" s="11">
        <v>0</v>
      </c>
      <c r="X172" s="12">
        <v>4</v>
      </c>
      <c r="Y172" s="30">
        <v>0</v>
      </c>
      <c r="Z172" s="63">
        <f t="shared" si="20"/>
        <v>45</v>
      </c>
      <c r="AA172" s="34">
        <f t="shared" si="21"/>
        <v>0</v>
      </c>
      <c r="AB172" s="12">
        <f t="shared" si="22"/>
        <v>45</v>
      </c>
      <c r="AC172" s="75">
        <f t="shared" si="23"/>
        <v>45</v>
      </c>
    </row>
    <row r="173" spans="1:33" x14ac:dyDescent="0.2">
      <c r="A173" s="9" t="s">
        <v>298</v>
      </c>
      <c r="B173" s="10" t="s">
        <v>14</v>
      </c>
      <c r="C173" s="10" t="s">
        <v>43</v>
      </c>
      <c r="D173" s="10" t="s">
        <v>321</v>
      </c>
      <c r="E173" s="10" t="s">
        <v>322</v>
      </c>
      <c r="F173" s="10" t="s">
        <v>323</v>
      </c>
      <c r="G173" s="67">
        <v>6</v>
      </c>
      <c r="H173" s="10" t="s">
        <v>18</v>
      </c>
      <c r="I173" s="57">
        <v>1</v>
      </c>
      <c r="J173" s="57">
        <v>13.5</v>
      </c>
      <c r="K173" s="57">
        <v>0</v>
      </c>
      <c r="L173" s="58">
        <v>4.5</v>
      </c>
      <c r="M173" s="27">
        <v>0</v>
      </c>
      <c r="N173" s="90">
        <f t="shared" si="18"/>
        <v>7.5</v>
      </c>
      <c r="O173" s="91">
        <f t="shared" si="19"/>
        <v>2.5</v>
      </c>
      <c r="P173" s="23">
        <v>0</v>
      </c>
      <c r="Q173" s="11">
        <v>0</v>
      </c>
      <c r="R173" s="11">
        <v>0</v>
      </c>
      <c r="S173" s="12">
        <v>0</v>
      </c>
      <c r="T173" s="27">
        <v>0</v>
      </c>
      <c r="U173" s="23">
        <v>120</v>
      </c>
      <c r="V173" s="11">
        <v>2</v>
      </c>
      <c r="W173" s="11">
        <v>0</v>
      </c>
      <c r="X173" s="12">
        <v>6</v>
      </c>
      <c r="Y173" s="30">
        <v>0</v>
      </c>
      <c r="Z173" s="63">
        <f t="shared" si="20"/>
        <v>54</v>
      </c>
      <c r="AA173" s="34">
        <f t="shared" si="21"/>
        <v>0</v>
      </c>
      <c r="AB173" s="12">
        <f t="shared" si="22"/>
        <v>54</v>
      </c>
      <c r="AC173" s="75">
        <f t="shared" si="23"/>
        <v>54</v>
      </c>
    </row>
    <row r="174" spans="1:33" x14ac:dyDescent="0.2">
      <c r="A174" s="9" t="s">
        <v>79</v>
      </c>
      <c r="B174" s="10" t="s">
        <v>14</v>
      </c>
      <c r="C174" s="10" t="s">
        <v>43</v>
      </c>
      <c r="D174" s="10" t="s">
        <v>92</v>
      </c>
      <c r="E174" s="10" t="s">
        <v>93</v>
      </c>
      <c r="F174" s="10" t="s">
        <v>94</v>
      </c>
      <c r="G174" s="67">
        <v>6</v>
      </c>
      <c r="H174" s="10" t="s">
        <v>18</v>
      </c>
      <c r="I174" s="57">
        <v>0.2</v>
      </c>
      <c r="J174" s="57">
        <v>1.8</v>
      </c>
      <c r="K174" s="57">
        <v>0</v>
      </c>
      <c r="L174" s="58">
        <v>1.8</v>
      </c>
      <c r="M174" s="27">
        <v>0</v>
      </c>
      <c r="N174" s="90">
        <f t="shared" si="18"/>
        <v>1</v>
      </c>
      <c r="O174" s="91">
        <f t="shared" si="19"/>
        <v>1</v>
      </c>
      <c r="P174" s="23">
        <v>0</v>
      </c>
      <c r="Q174" s="11">
        <v>0</v>
      </c>
      <c r="R174" s="11">
        <v>0</v>
      </c>
      <c r="S174" s="12">
        <v>0</v>
      </c>
      <c r="T174" s="27">
        <v>0</v>
      </c>
      <c r="U174" s="23">
        <v>80</v>
      </c>
      <c r="V174" s="11">
        <v>2</v>
      </c>
      <c r="W174" s="11">
        <v>0</v>
      </c>
      <c r="X174" s="12">
        <v>4</v>
      </c>
      <c r="Y174" s="30">
        <v>0</v>
      </c>
      <c r="Z174" s="63">
        <f t="shared" si="20"/>
        <v>10.8</v>
      </c>
      <c r="AA174" s="34">
        <f t="shared" si="21"/>
        <v>0</v>
      </c>
      <c r="AB174" s="12">
        <f t="shared" si="22"/>
        <v>10.8</v>
      </c>
      <c r="AC174" s="75">
        <f t="shared" si="23"/>
        <v>10.8</v>
      </c>
    </row>
    <row r="175" spans="1:33" x14ac:dyDescent="0.2">
      <c r="A175" s="9" t="s">
        <v>298</v>
      </c>
      <c r="B175" s="10" t="s">
        <v>14</v>
      </c>
      <c r="C175" s="10" t="s">
        <v>43</v>
      </c>
      <c r="D175" s="10" t="s">
        <v>92</v>
      </c>
      <c r="E175" s="10" t="s">
        <v>93</v>
      </c>
      <c r="F175" s="10" t="s">
        <v>94</v>
      </c>
      <c r="G175" s="67">
        <v>6</v>
      </c>
      <c r="H175" s="10" t="s">
        <v>18</v>
      </c>
      <c r="I175" s="57">
        <v>0.2</v>
      </c>
      <c r="J175" s="57">
        <v>1.8</v>
      </c>
      <c r="K175" s="57">
        <v>0</v>
      </c>
      <c r="L175" s="58">
        <v>1.8</v>
      </c>
      <c r="M175" s="27">
        <v>0</v>
      </c>
      <c r="N175" s="90">
        <f t="shared" si="18"/>
        <v>1</v>
      </c>
      <c r="O175" s="91">
        <f t="shared" si="19"/>
        <v>1</v>
      </c>
      <c r="P175" s="23">
        <v>0</v>
      </c>
      <c r="Q175" s="11">
        <v>0</v>
      </c>
      <c r="R175" s="11">
        <v>0</v>
      </c>
      <c r="S175" s="12">
        <v>0</v>
      </c>
      <c r="T175" s="27">
        <v>0</v>
      </c>
      <c r="U175" s="23">
        <v>80</v>
      </c>
      <c r="V175" s="11">
        <v>2</v>
      </c>
      <c r="W175" s="11">
        <v>0</v>
      </c>
      <c r="X175" s="12">
        <v>4</v>
      </c>
      <c r="Y175" s="30">
        <v>0</v>
      </c>
      <c r="Z175" s="63">
        <f t="shared" si="20"/>
        <v>10.8</v>
      </c>
      <c r="AA175" s="34">
        <f t="shared" si="21"/>
        <v>0</v>
      </c>
      <c r="AB175" s="12">
        <f t="shared" si="22"/>
        <v>10.8</v>
      </c>
      <c r="AC175" s="75">
        <f t="shared" si="23"/>
        <v>10.8</v>
      </c>
    </row>
    <row r="176" spans="1:33" x14ac:dyDescent="0.2">
      <c r="A176" s="9" t="s">
        <v>334</v>
      </c>
      <c r="B176" s="10" t="s">
        <v>14</v>
      </c>
      <c r="C176" s="10" t="s">
        <v>43</v>
      </c>
      <c r="D176" s="10" t="s">
        <v>92</v>
      </c>
      <c r="E176" s="10" t="s">
        <v>93</v>
      </c>
      <c r="F176" s="10" t="s">
        <v>94</v>
      </c>
      <c r="G176" s="67">
        <v>6</v>
      </c>
      <c r="H176" s="10" t="s">
        <v>18</v>
      </c>
      <c r="I176" s="57">
        <v>0.2</v>
      </c>
      <c r="J176" s="57">
        <v>1.8</v>
      </c>
      <c r="K176" s="57">
        <v>0</v>
      </c>
      <c r="L176" s="58">
        <v>1.8</v>
      </c>
      <c r="M176" s="27">
        <v>0</v>
      </c>
      <c r="N176" s="90">
        <f t="shared" si="18"/>
        <v>1</v>
      </c>
      <c r="O176" s="91">
        <f t="shared" si="19"/>
        <v>1</v>
      </c>
      <c r="P176" s="23">
        <v>0</v>
      </c>
      <c r="Q176" s="11">
        <v>0</v>
      </c>
      <c r="R176" s="11">
        <v>0</v>
      </c>
      <c r="S176" s="12">
        <v>0</v>
      </c>
      <c r="T176" s="27">
        <v>0</v>
      </c>
      <c r="U176" s="23">
        <v>80</v>
      </c>
      <c r="V176" s="11">
        <v>2</v>
      </c>
      <c r="W176" s="11">
        <v>0</v>
      </c>
      <c r="X176" s="12">
        <v>4</v>
      </c>
      <c r="Y176" s="30">
        <v>0</v>
      </c>
      <c r="Z176" s="63">
        <f t="shared" si="20"/>
        <v>10.8</v>
      </c>
      <c r="AA176" s="34">
        <f t="shared" si="21"/>
        <v>0</v>
      </c>
      <c r="AB176" s="12">
        <f t="shared" si="22"/>
        <v>10.8</v>
      </c>
      <c r="AC176" s="75">
        <f t="shared" si="23"/>
        <v>10.8</v>
      </c>
    </row>
    <row r="177" spans="1:32" x14ac:dyDescent="0.2">
      <c r="A177" s="9" t="s">
        <v>425</v>
      </c>
      <c r="B177" s="10" t="s">
        <v>14</v>
      </c>
      <c r="C177" s="10" t="s">
        <v>43</v>
      </c>
      <c r="D177" s="10" t="s">
        <v>92</v>
      </c>
      <c r="E177" s="10" t="s">
        <v>93</v>
      </c>
      <c r="F177" s="10" t="s">
        <v>94</v>
      </c>
      <c r="G177" s="67">
        <v>6</v>
      </c>
      <c r="H177" s="10" t="s">
        <v>18</v>
      </c>
      <c r="I177" s="57">
        <v>0.2</v>
      </c>
      <c r="J177" s="57">
        <v>1.8</v>
      </c>
      <c r="K177" s="57">
        <v>0</v>
      </c>
      <c r="L177" s="58">
        <v>1.8</v>
      </c>
      <c r="M177" s="27">
        <v>0</v>
      </c>
      <c r="N177" s="90">
        <f t="shared" si="18"/>
        <v>1</v>
      </c>
      <c r="O177" s="91">
        <f t="shared" si="19"/>
        <v>1</v>
      </c>
      <c r="P177" s="23">
        <v>0</v>
      </c>
      <c r="Q177" s="11">
        <v>0</v>
      </c>
      <c r="R177" s="11">
        <v>0</v>
      </c>
      <c r="S177" s="12">
        <v>0</v>
      </c>
      <c r="T177" s="27">
        <v>0</v>
      </c>
      <c r="U177" s="23">
        <v>80</v>
      </c>
      <c r="V177" s="11">
        <v>2</v>
      </c>
      <c r="W177" s="11">
        <v>0</v>
      </c>
      <c r="X177" s="12">
        <v>4</v>
      </c>
      <c r="Y177" s="30">
        <v>0</v>
      </c>
      <c r="Z177" s="63">
        <f t="shared" si="20"/>
        <v>10.8</v>
      </c>
      <c r="AA177" s="34">
        <f t="shared" si="21"/>
        <v>0</v>
      </c>
      <c r="AB177" s="12">
        <f t="shared" si="22"/>
        <v>10.8</v>
      </c>
      <c r="AC177" s="75">
        <f t="shared" si="23"/>
        <v>10.8</v>
      </c>
    </row>
    <row r="178" spans="1:32" x14ac:dyDescent="0.2">
      <c r="A178" s="9" t="s">
        <v>449</v>
      </c>
      <c r="B178" s="10" t="s">
        <v>14</v>
      </c>
      <c r="C178" s="10" t="s">
        <v>43</v>
      </c>
      <c r="D178" s="10" t="s">
        <v>92</v>
      </c>
      <c r="E178" s="10" t="s">
        <v>93</v>
      </c>
      <c r="F178" s="10" t="s">
        <v>94</v>
      </c>
      <c r="G178" s="67">
        <v>6</v>
      </c>
      <c r="H178" s="10" t="s">
        <v>18</v>
      </c>
      <c r="I178" s="57">
        <v>0.2</v>
      </c>
      <c r="J178" s="57">
        <v>1.8</v>
      </c>
      <c r="K178" s="57">
        <v>0</v>
      </c>
      <c r="L178" s="58">
        <v>1.8</v>
      </c>
      <c r="M178" s="27">
        <v>0</v>
      </c>
      <c r="N178" s="90">
        <f t="shared" si="18"/>
        <v>1</v>
      </c>
      <c r="O178" s="91">
        <f t="shared" si="19"/>
        <v>1</v>
      </c>
      <c r="P178" s="23">
        <v>0</v>
      </c>
      <c r="Q178" s="11">
        <v>0</v>
      </c>
      <c r="R178" s="11">
        <v>0</v>
      </c>
      <c r="S178" s="12">
        <v>0</v>
      </c>
      <c r="T178" s="27">
        <v>0</v>
      </c>
      <c r="U178" s="23">
        <v>80</v>
      </c>
      <c r="V178" s="11">
        <v>2</v>
      </c>
      <c r="W178" s="11">
        <v>0</v>
      </c>
      <c r="X178" s="12">
        <v>4</v>
      </c>
      <c r="Y178" s="30">
        <v>0</v>
      </c>
      <c r="Z178" s="63">
        <f t="shared" si="20"/>
        <v>10.8</v>
      </c>
      <c r="AA178" s="34">
        <f t="shared" si="21"/>
        <v>0</v>
      </c>
      <c r="AB178" s="12">
        <f t="shared" si="22"/>
        <v>10.8</v>
      </c>
      <c r="AC178" s="75">
        <f t="shared" si="23"/>
        <v>10.8</v>
      </c>
    </row>
    <row r="179" spans="1:32" x14ac:dyDescent="0.2">
      <c r="A179" s="9" t="s">
        <v>7</v>
      </c>
      <c r="B179" s="10" t="s">
        <v>14</v>
      </c>
      <c r="C179" s="10" t="s">
        <v>13</v>
      </c>
      <c r="D179" s="10" t="s">
        <v>28</v>
      </c>
      <c r="E179" s="10" t="s">
        <v>10</v>
      </c>
      <c r="F179" s="10" t="s">
        <v>11</v>
      </c>
      <c r="G179" s="67">
        <v>24</v>
      </c>
      <c r="H179" s="10" t="s">
        <v>12</v>
      </c>
      <c r="I179" s="57">
        <v>1</v>
      </c>
      <c r="J179" s="57">
        <f t="shared" ref="J179:J189" si="27">$AE$2</f>
        <v>0.54</v>
      </c>
      <c r="K179" s="57">
        <v>0</v>
      </c>
      <c r="L179" s="58">
        <v>0</v>
      </c>
      <c r="M179" s="27">
        <v>0</v>
      </c>
      <c r="N179" s="90">
        <f t="shared" si="18"/>
        <v>7.4999999999999997E-2</v>
      </c>
      <c r="O179" s="91">
        <f t="shared" si="19"/>
        <v>0</v>
      </c>
      <c r="P179" s="23">
        <v>4</v>
      </c>
      <c r="Q179" s="11">
        <f t="shared" ref="Q179:Q189" si="28">P179</f>
        <v>4</v>
      </c>
      <c r="R179" s="11">
        <v>0</v>
      </c>
      <c r="S179" s="12">
        <v>0</v>
      </c>
      <c r="T179" s="27">
        <v>0</v>
      </c>
      <c r="U179" s="23">
        <v>5</v>
      </c>
      <c r="V179" s="11">
        <f t="shared" ref="V179:V189" si="29">U179</f>
        <v>5</v>
      </c>
      <c r="W179" s="11">
        <v>0</v>
      </c>
      <c r="X179" s="12">
        <v>0</v>
      </c>
      <c r="Y179" s="30">
        <v>0</v>
      </c>
      <c r="Z179" s="63">
        <f t="shared" si="20"/>
        <v>4.8600000000000003</v>
      </c>
      <c r="AA179" s="34">
        <f t="shared" si="21"/>
        <v>2.16</v>
      </c>
      <c r="AB179" s="12">
        <f t="shared" si="22"/>
        <v>2.7</v>
      </c>
      <c r="AC179" s="75">
        <f t="shared" si="23"/>
        <v>4.8600000000000003</v>
      </c>
    </row>
    <row r="180" spans="1:32" x14ac:dyDescent="0.2">
      <c r="A180" s="9" t="s">
        <v>79</v>
      </c>
      <c r="B180" s="10" t="s">
        <v>14</v>
      </c>
      <c r="C180" s="10" t="s">
        <v>13</v>
      </c>
      <c r="D180" s="10" t="s">
        <v>28</v>
      </c>
      <c r="E180" s="10" t="s">
        <v>10</v>
      </c>
      <c r="F180" s="10" t="s">
        <v>11</v>
      </c>
      <c r="G180" s="67">
        <v>24</v>
      </c>
      <c r="H180" s="10" t="s">
        <v>12</v>
      </c>
      <c r="I180" s="57">
        <v>1</v>
      </c>
      <c r="J180" s="57">
        <f t="shared" si="27"/>
        <v>0.54</v>
      </c>
      <c r="K180" s="57">
        <v>0</v>
      </c>
      <c r="L180" s="58">
        <v>0</v>
      </c>
      <c r="M180" s="27">
        <v>0</v>
      </c>
      <c r="N180" s="90">
        <f t="shared" si="18"/>
        <v>7.4999999999999997E-2</v>
      </c>
      <c r="O180" s="91">
        <f t="shared" si="19"/>
        <v>0</v>
      </c>
      <c r="P180" s="23">
        <v>2</v>
      </c>
      <c r="Q180" s="11">
        <f t="shared" si="28"/>
        <v>2</v>
      </c>
      <c r="R180" s="11">
        <v>0</v>
      </c>
      <c r="S180" s="12">
        <v>0</v>
      </c>
      <c r="T180" s="27">
        <v>0</v>
      </c>
      <c r="U180" s="23">
        <v>4</v>
      </c>
      <c r="V180" s="11">
        <f t="shared" si="29"/>
        <v>4</v>
      </c>
      <c r="W180" s="11">
        <v>0</v>
      </c>
      <c r="X180" s="12">
        <v>0</v>
      </c>
      <c r="Y180" s="30">
        <v>0</v>
      </c>
      <c r="Z180" s="63">
        <f t="shared" si="20"/>
        <v>3.24</v>
      </c>
      <c r="AA180" s="34">
        <f t="shared" si="21"/>
        <v>1.08</v>
      </c>
      <c r="AB180" s="12">
        <f t="shared" si="22"/>
        <v>2.16</v>
      </c>
      <c r="AC180" s="75">
        <f t="shared" si="23"/>
        <v>3.24</v>
      </c>
    </row>
    <row r="181" spans="1:32" x14ac:dyDescent="0.2">
      <c r="A181" s="9" t="s">
        <v>122</v>
      </c>
      <c r="B181" s="10" t="s">
        <v>14</v>
      </c>
      <c r="C181" s="10" t="s">
        <v>13</v>
      </c>
      <c r="D181" s="10" t="s">
        <v>28</v>
      </c>
      <c r="E181" s="10" t="s">
        <v>10</v>
      </c>
      <c r="F181" s="10" t="s">
        <v>11</v>
      </c>
      <c r="G181" s="67">
        <v>24</v>
      </c>
      <c r="H181" s="10" t="s">
        <v>12</v>
      </c>
      <c r="I181" s="57">
        <v>1</v>
      </c>
      <c r="J181" s="57">
        <f t="shared" si="27"/>
        <v>0.54</v>
      </c>
      <c r="K181" s="57">
        <v>0</v>
      </c>
      <c r="L181" s="58">
        <v>0</v>
      </c>
      <c r="M181" s="27">
        <v>0</v>
      </c>
      <c r="N181" s="90">
        <f t="shared" si="18"/>
        <v>7.4999999999999997E-2</v>
      </c>
      <c r="O181" s="91">
        <f t="shared" si="19"/>
        <v>0</v>
      </c>
      <c r="P181" s="23">
        <v>2</v>
      </c>
      <c r="Q181" s="11">
        <f t="shared" si="28"/>
        <v>2</v>
      </c>
      <c r="R181" s="11">
        <v>0</v>
      </c>
      <c r="S181" s="12">
        <v>0</v>
      </c>
      <c r="T181" s="27">
        <v>0</v>
      </c>
      <c r="U181" s="23">
        <v>5</v>
      </c>
      <c r="V181" s="11">
        <f t="shared" si="29"/>
        <v>5</v>
      </c>
      <c r="W181" s="11">
        <v>0</v>
      </c>
      <c r="X181" s="12">
        <v>0</v>
      </c>
      <c r="Y181" s="30">
        <v>0</v>
      </c>
      <c r="Z181" s="63">
        <f t="shared" si="20"/>
        <v>3.7800000000000002</v>
      </c>
      <c r="AA181" s="34">
        <f t="shared" si="21"/>
        <v>1.08</v>
      </c>
      <c r="AB181" s="12">
        <f t="shared" si="22"/>
        <v>2.7</v>
      </c>
      <c r="AC181" s="75">
        <f t="shared" si="23"/>
        <v>3.7800000000000002</v>
      </c>
    </row>
    <row r="182" spans="1:32" x14ac:dyDescent="0.2">
      <c r="A182" s="9" t="s">
        <v>180</v>
      </c>
      <c r="B182" s="10" t="s">
        <v>14</v>
      </c>
      <c r="C182" s="10" t="s">
        <v>13</v>
      </c>
      <c r="D182" s="10" t="s">
        <v>28</v>
      </c>
      <c r="E182" s="10" t="s">
        <v>10</v>
      </c>
      <c r="F182" s="10" t="s">
        <v>11</v>
      </c>
      <c r="G182" s="67">
        <v>24</v>
      </c>
      <c r="H182" s="10" t="s">
        <v>12</v>
      </c>
      <c r="I182" s="57">
        <v>1</v>
      </c>
      <c r="J182" s="57">
        <f t="shared" si="27"/>
        <v>0.54</v>
      </c>
      <c r="K182" s="57">
        <v>0</v>
      </c>
      <c r="L182" s="58">
        <v>0</v>
      </c>
      <c r="M182" s="27">
        <v>0</v>
      </c>
      <c r="N182" s="90">
        <f t="shared" si="18"/>
        <v>7.4999999999999997E-2</v>
      </c>
      <c r="O182" s="91">
        <f t="shared" si="19"/>
        <v>0</v>
      </c>
      <c r="P182" s="23">
        <v>3</v>
      </c>
      <c r="Q182" s="11">
        <f t="shared" si="28"/>
        <v>3</v>
      </c>
      <c r="R182" s="11">
        <v>0</v>
      </c>
      <c r="S182" s="12">
        <v>0</v>
      </c>
      <c r="T182" s="27">
        <v>0</v>
      </c>
      <c r="U182" s="23">
        <v>2</v>
      </c>
      <c r="V182" s="11">
        <f t="shared" si="29"/>
        <v>2</v>
      </c>
      <c r="W182" s="11">
        <v>0</v>
      </c>
      <c r="X182" s="12">
        <v>0</v>
      </c>
      <c r="Y182" s="30">
        <v>0</v>
      </c>
      <c r="Z182" s="63">
        <f t="shared" si="20"/>
        <v>2.7</v>
      </c>
      <c r="AA182" s="34">
        <f t="shared" si="21"/>
        <v>1.62</v>
      </c>
      <c r="AB182" s="12">
        <f t="shared" si="22"/>
        <v>1.08</v>
      </c>
      <c r="AC182" s="75">
        <f t="shared" si="23"/>
        <v>2.7</v>
      </c>
    </row>
    <row r="183" spans="1:32" x14ac:dyDescent="0.2">
      <c r="A183" s="9" t="s">
        <v>245</v>
      </c>
      <c r="B183" s="10" t="s">
        <v>14</v>
      </c>
      <c r="C183" s="10" t="s">
        <v>13</v>
      </c>
      <c r="D183" s="10" t="s">
        <v>28</v>
      </c>
      <c r="E183" s="10" t="s">
        <v>10</v>
      </c>
      <c r="F183" s="10" t="s">
        <v>11</v>
      </c>
      <c r="G183" s="67">
        <v>24</v>
      </c>
      <c r="H183" s="10" t="s">
        <v>12</v>
      </c>
      <c r="I183" s="57">
        <v>1</v>
      </c>
      <c r="J183" s="57">
        <f t="shared" si="27"/>
        <v>0.54</v>
      </c>
      <c r="K183" s="57">
        <v>0</v>
      </c>
      <c r="L183" s="58">
        <v>0</v>
      </c>
      <c r="M183" s="27">
        <v>0</v>
      </c>
      <c r="N183" s="90">
        <f t="shared" si="18"/>
        <v>7.4999999999999997E-2</v>
      </c>
      <c r="O183" s="91">
        <f t="shared" si="19"/>
        <v>0</v>
      </c>
      <c r="P183" s="23">
        <v>2</v>
      </c>
      <c r="Q183" s="11">
        <f t="shared" si="28"/>
        <v>2</v>
      </c>
      <c r="R183" s="11">
        <v>0</v>
      </c>
      <c r="S183" s="12">
        <v>0</v>
      </c>
      <c r="T183" s="27">
        <v>0</v>
      </c>
      <c r="U183" s="23">
        <v>3</v>
      </c>
      <c r="V183" s="11">
        <f t="shared" si="29"/>
        <v>3</v>
      </c>
      <c r="W183" s="11">
        <v>0</v>
      </c>
      <c r="X183" s="12">
        <v>0</v>
      </c>
      <c r="Y183" s="30">
        <v>0</v>
      </c>
      <c r="Z183" s="63">
        <f t="shared" si="20"/>
        <v>2.7</v>
      </c>
      <c r="AA183" s="34">
        <f t="shared" si="21"/>
        <v>1.08</v>
      </c>
      <c r="AB183" s="12">
        <f t="shared" si="22"/>
        <v>1.62</v>
      </c>
      <c r="AC183" s="75">
        <f t="shared" si="23"/>
        <v>2.7</v>
      </c>
    </row>
    <row r="184" spans="1:32" x14ac:dyDescent="0.2">
      <c r="A184" s="9" t="s">
        <v>298</v>
      </c>
      <c r="B184" s="10" t="s">
        <v>14</v>
      </c>
      <c r="C184" s="10" t="s">
        <v>13</v>
      </c>
      <c r="D184" s="10" t="s">
        <v>28</v>
      </c>
      <c r="E184" s="10" t="s">
        <v>10</v>
      </c>
      <c r="F184" s="10" t="s">
        <v>11</v>
      </c>
      <c r="G184" s="67">
        <v>24</v>
      </c>
      <c r="H184" s="10" t="s">
        <v>12</v>
      </c>
      <c r="I184" s="57">
        <v>1</v>
      </c>
      <c r="J184" s="57">
        <f t="shared" si="27"/>
        <v>0.54</v>
      </c>
      <c r="K184" s="57">
        <v>0</v>
      </c>
      <c r="L184" s="58">
        <v>0</v>
      </c>
      <c r="M184" s="27">
        <v>0</v>
      </c>
      <c r="N184" s="90">
        <f t="shared" si="18"/>
        <v>7.4999999999999997E-2</v>
      </c>
      <c r="O184" s="91">
        <f t="shared" si="19"/>
        <v>0</v>
      </c>
      <c r="P184" s="23">
        <v>3</v>
      </c>
      <c r="Q184" s="11">
        <f t="shared" si="28"/>
        <v>3</v>
      </c>
      <c r="R184" s="11">
        <v>0</v>
      </c>
      <c r="S184" s="12">
        <v>0</v>
      </c>
      <c r="T184" s="27">
        <v>0</v>
      </c>
      <c r="U184" s="23">
        <v>3</v>
      </c>
      <c r="V184" s="11">
        <f t="shared" si="29"/>
        <v>3</v>
      </c>
      <c r="W184" s="11">
        <v>0</v>
      </c>
      <c r="X184" s="12">
        <v>0</v>
      </c>
      <c r="Y184" s="30">
        <v>0</v>
      </c>
      <c r="Z184" s="63">
        <f t="shared" si="20"/>
        <v>3.24</v>
      </c>
      <c r="AA184" s="34">
        <f t="shared" si="21"/>
        <v>1.62</v>
      </c>
      <c r="AB184" s="12">
        <f t="shared" si="22"/>
        <v>1.62</v>
      </c>
      <c r="AC184" s="75">
        <f t="shared" si="23"/>
        <v>3.24</v>
      </c>
    </row>
    <row r="185" spans="1:32" x14ac:dyDescent="0.2">
      <c r="A185" s="9" t="s">
        <v>334</v>
      </c>
      <c r="B185" s="10" t="s">
        <v>14</v>
      </c>
      <c r="C185" s="10" t="s">
        <v>13</v>
      </c>
      <c r="D185" s="10" t="s">
        <v>28</v>
      </c>
      <c r="E185" s="10" t="s">
        <v>10</v>
      </c>
      <c r="F185" s="10" t="s">
        <v>11</v>
      </c>
      <c r="G185" s="67">
        <v>24</v>
      </c>
      <c r="H185" s="10" t="s">
        <v>12</v>
      </c>
      <c r="I185" s="57">
        <v>1</v>
      </c>
      <c r="J185" s="57">
        <f t="shared" si="27"/>
        <v>0.54</v>
      </c>
      <c r="K185" s="57">
        <v>0</v>
      </c>
      <c r="L185" s="58">
        <v>0</v>
      </c>
      <c r="M185" s="27">
        <v>0</v>
      </c>
      <c r="N185" s="90">
        <f t="shared" si="18"/>
        <v>7.4999999999999997E-2</v>
      </c>
      <c r="O185" s="91">
        <f t="shared" si="19"/>
        <v>0</v>
      </c>
      <c r="P185" s="23">
        <v>5</v>
      </c>
      <c r="Q185" s="11">
        <f t="shared" si="28"/>
        <v>5</v>
      </c>
      <c r="R185" s="11">
        <v>0</v>
      </c>
      <c r="S185" s="12">
        <v>0</v>
      </c>
      <c r="T185" s="27">
        <v>0</v>
      </c>
      <c r="U185" s="23">
        <v>4</v>
      </c>
      <c r="V185" s="11">
        <f t="shared" si="29"/>
        <v>4</v>
      </c>
      <c r="W185" s="11">
        <v>0</v>
      </c>
      <c r="X185" s="12">
        <v>0</v>
      </c>
      <c r="Y185" s="30">
        <v>0</v>
      </c>
      <c r="Z185" s="63">
        <f t="shared" si="20"/>
        <v>4.8600000000000003</v>
      </c>
      <c r="AA185" s="34">
        <f t="shared" si="21"/>
        <v>2.7</v>
      </c>
      <c r="AB185" s="12">
        <f t="shared" si="22"/>
        <v>2.16</v>
      </c>
      <c r="AC185" s="75">
        <f t="shared" si="23"/>
        <v>4.8600000000000003</v>
      </c>
    </row>
    <row r="186" spans="1:32" x14ac:dyDescent="0.2">
      <c r="A186" s="9" t="s">
        <v>369</v>
      </c>
      <c r="B186" s="10" t="s">
        <v>14</v>
      </c>
      <c r="C186" s="10" t="s">
        <v>13</v>
      </c>
      <c r="D186" s="10" t="s">
        <v>28</v>
      </c>
      <c r="E186" s="10" t="s">
        <v>10</v>
      </c>
      <c r="F186" s="10" t="s">
        <v>11</v>
      </c>
      <c r="G186" s="67">
        <v>24</v>
      </c>
      <c r="H186" s="10" t="s">
        <v>12</v>
      </c>
      <c r="I186" s="57">
        <v>1</v>
      </c>
      <c r="J186" s="57">
        <f t="shared" si="27"/>
        <v>0.54</v>
      </c>
      <c r="K186" s="57">
        <v>0</v>
      </c>
      <c r="L186" s="58">
        <v>0</v>
      </c>
      <c r="M186" s="27">
        <v>0</v>
      </c>
      <c r="N186" s="90">
        <f t="shared" si="18"/>
        <v>7.4999999999999997E-2</v>
      </c>
      <c r="O186" s="91">
        <f t="shared" si="19"/>
        <v>0</v>
      </c>
      <c r="P186" s="23">
        <v>1</v>
      </c>
      <c r="Q186" s="11">
        <f t="shared" si="28"/>
        <v>1</v>
      </c>
      <c r="R186" s="11">
        <v>0</v>
      </c>
      <c r="S186" s="12">
        <v>0</v>
      </c>
      <c r="T186" s="27">
        <v>0</v>
      </c>
      <c r="U186" s="23">
        <v>1</v>
      </c>
      <c r="V186" s="11">
        <f t="shared" si="29"/>
        <v>1</v>
      </c>
      <c r="W186" s="11">
        <v>0</v>
      </c>
      <c r="X186" s="12">
        <v>0</v>
      </c>
      <c r="Y186" s="30">
        <v>0</v>
      </c>
      <c r="Z186" s="63">
        <f t="shared" si="20"/>
        <v>1.08</v>
      </c>
      <c r="AA186" s="34">
        <f t="shared" si="21"/>
        <v>0.54</v>
      </c>
      <c r="AB186" s="12">
        <f t="shared" si="22"/>
        <v>0.54</v>
      </c>
      <c r="AC186" s="75">
        <f t="shared" si="23"/>
        <v>1.08</v>
      </c>
    </row>
    <row r="187" spans="1:32" x14ac:dyDescent="0.2">
      <c r="A187" s="9" t="s">
        <v>425</v>
      </c>
      <c r="B187" s="10" t="s">
        <v>14</v>
      </c>
      <c r="C187" s="10" t="s">
        <v>13</v>
      </c>
      <c r="D187" s="10" t="s">
        <v>28</v>
      </c>
      <c r="E187" s="10" t="s">
        <v>10</v>
      </c>
      <c r="F187" s="10" t="s">
        <v>11</v>
      </c>
      <c r="G187" s="67">
        <v>24</v>
      </c>
      <c r="H187" s="10" t="s">
        <v>12</v>
      </c>
      <c r="I187" s="57">
        <v>1</v>
      </c>
      <c r="J187" s="57">
        <f t="shared" si="27"/>
        <v>0.54</v>
      </c>
      <c r="K187" s="57">
        <v>0</v>
      </c>
      <c r="L187" s="58">
        <v>0</v>
      </c>
      <c r="M187" s="27">
        <v>0</v>
      </c>
      <c r="N187" s="90">
        <f t="shared" si="18"/>
        <v>7.4999999999999997E-2</v>
      </c>
      <c r="O187" s="91">
        <f t="shared" si="19"/>
        <v>0</v>
      </c>
      <c r="P187" s="23">
        <v>3</v>
      </c>
      <c r="Q187" s="11">
        <f t="shared" si="28"/>
        <v>3</v>
      </c>
      <c r="R187" s="11">
        <v>0</v>
      </c>
      <c r="S187" s="12">
        <v>0</v>
      </c>
      <c r="T187" s="27">
        <v>0</v>
      </c>
      <c r="U187" s="23">
        <v>3</v>
      </c>
      <c r="V187" s="11">
        <f t="shared" si="29"/>
        <v>3</v>
      </c>
      <c r="W187" s="11">
        <v>0</v>
      </c>
      <c r="X187" s="12">
        <v>0</v>
      </c>
      <c r="Y187" s="30">
        <v>0</v>
      </c>
      <c r="Z187" s="63">
        <f t="shared" si="20"/>
        <v>3.24</v>
      </c>
      <c r="AA187" s="34">
        <f t="shared" si="21"/>
        <v>1.62</v>
      </c>
      <c r="AB187" s="12">
        <f t="shared" si="22"/>
        <v>1.62</v>
      </c>
      <c r="AC187" s="75">
        <f t="shared" si="23"/>
        <v>3.24</v>
      </c>
    </row>
    <row r="188" spans="1:32" x14ac:dyDescent="0.2">
      <c r="A188" s="9" t="s">
        <v>449</v>
      </c>
      <c r="B188" s="10" t="s">
        <v>14</v>
      </c>
      <c r="C188" s="10" t="s">
        <v>13</v>
      </c>
      <c r="D188" s="10" t="s">
        <v>28</v>
      </c>
      <c r="E188" s="10" t="s">
        <v>10</v>
      </c>
      <c r="F188" s="10" t="s">
        <v>11</v>
      </c>
      <c r="G188" s="67">
        <v>24</v>
      </c>
      <c r="H188" s="10" t="s">
        <v>12</v>
      </c>
      <c r="I188" s="57">
        <v>1</v>
      </c>
      <c r="J188" s="57">
        <f t="shared" si="27"/>
        <v>0.54</v>
      </c>
      <c r="K188" s="57">
        <v>0</v>
      </c>
      <c r="L188" s="58">
        <v>0</v>
      </c>
      <c r="M188" s="27">
        <v>0</v>
      </c>
      <c r="N188" s="90">
        <f t="shared" si="18"/>
        <v>7.4999999999999997E-2</v>
      </c>
      <c r="O188" s="91">
        <f t="shared" si="19"/>
        <v>0</v>
      </c>
      <c r="P188" s="23">
        <v>4</v>
      </c>
      <c r="Q188" s="11">
        <f t="shared" si="28"/>
        <v>4</v>
      </c>
      <c r="R188" s="11">
        <v>0</v>
      </c>
      <c r="S188" s="12">
        <v>0</v>
      </c>
      <c r="T188" s="27">
        <v>0</v>
      </c>
      <c r="U188" s="23">
        <v>4</v>
      </c>
      <c r="V188" s="11">
        <f t="shared" si="29"/>
        <v>4</v>
      </c>
      <c r="W188" s="11">
        <v>0</v>
      </c>
      <c r="X188" s="12">
        <v>0</v>
      </c>
      <c r="Y188" s="30">
        <v>0</v>
      </c>
      <c r="Z188" s="63">
        <f t="shared" si="20"/>
        <v>4.32</v>
      </c>
      <c r="AA188" s="34">
        <f t="shared" si="21"/>
        <v>2.16</v>
      </c>
      <c r="AB188" s="12">
        <f t="shared" si="22"/>
        <v>2.16</v>
      </c>
      <c r="AC188" s="75">
        <f t="shared" si="23"/>
        <v>4.32</v>
      </c>
    </row>
    <row r="189" spans="1:32" x14ac:dyDescent="0.2">
      <c r="A189" s="103" t="s">
        <v>581</v>
      </c>
      <c r="B189" s="10" t="s">
        <v>14</v>
      </c>
      <c r="C189" s="10" t="s">
        <v>13</v>
      </c>
      <c r="D189" s="10" t="s">
        <v>28</v>
      </c>
      <c r="E189" s="10" t="s">
        <v>10</v>
      </c>
      <c r="F189" s="10" t="s">
        <v>11</v>
      </c>
      <c r="G189" s="67">
        <v>24</v>
      </c>
      <c r="H189" s="10" t="s">
        <v>12</v>
      </c>
      <c r="I189" s="57">
        <v>1</v>
      </c>
      <c r="J189" s="57">
        <f t="shared" si="27"/>
        <v>0.54</v>
      </c>
      <c r="K189" s="57">
        <v>0</v>
      </c>
      <c r="L189" s="58">
        <v>0</v>
      </c>
      <c r="M189" s="27">
        <v>0</v>
      </c>
      <c r="N189" s="90">
        <f t="shared" si="18"/>
        <v>7.4999999999999997E-2</v>
      </c>
      <c r="O189" s="91">
        <f t="shared" si="19"/>
        <v>0</v>
      </c>
      <c r="P189" s="23">
        <v>1</v>
      </c>
      <c r="Q189" s="11">
        <f t="shared" si="28"/>
        <v>1</v>
      </c>
      <c r="R189" s="11">
        <v>0</v>
      </c>
      <c r="S189" s="12">
        <v>0</v>
      </c>
      <c r="T189" s="27">
        <v>0</v>
      </c>
      <c r="U189" s="23">
        <v>1</v>
      </c>
      <c r="V189" s="11">
        <f t="shared" si="29"/>
        <v>1</v>
      </c>
      <c r="W189" s="11">
        <v>0</v>
      </c>
      <c r="X189" s="12">
        <v>0</v>
      </c>
      <c r="Y189" s="30">
        <v>0</v>
      </c>
      <c r="Z189" s="63">
        <f t="shared" si="20"/>
        <v>1.08</v>
      </c>
      <c r="AA189" s="34">
        <f t="shared" si="21"/>
        <v>0.54</v>
      </c>
      <c r="AB189" s="12">
        <f t="shared" si="22"/>
        <v>0.54</v>
      </c>
      <c r="AC189" s="75">
        <f t="shared" si="23"/>
        <v>1.08</v>
      </c>
    </row>
    <row r="190" spans="1:32" x14ac:dyDescent="0.2">
      <c r="A190" s="9" t="s">
        <v>334</v>
      </c>
      <c r="B190" s="10" t="s">
        <v>14</v>
      </c>
      <c r="C190" s="10" t="s">
        <v>23</v>
      </c>
      <c r="D190" s="10" t="s">
        <v>353</v>
      </c>
      <c r="E190" s="10" t="s">
        <v>354</v>
      </c>
      <c r="F190" s="10" t="s">
        <v>355</v>
      </c>
      <c r="G190" s="67">
        <v>6</v>
      </c>
      <c r="H190" s="10" t="s">
        <v>18</v>
      </c>
      <c r="I190" s="57">
        <v>1</v>
      </c>
      <c r="J190" s="57">
        <v>9</v>
      </c>
      <c r="K190" s="57">
        <v>0</v>
      </c>
      <c r="L190" s="58">
        <v>9</v>
      </c>
      <c r="M190" s="27">
        <v>0</v>
      </c>
      <c r="N190" s="90">
        <f t="shared" si="18"/>
        <v>5</v>
      </c>
      <c r="O190" s="91">
        <f t="shared" si="19"/>
        <v>5</v>
      </c>
      <c r="P190" s="23">
        <v>108</v>
      </c>
      <c r="Q190" s="11">
        <v>2</v>
      </c>
      <c r="R190" s="11">
        <v>0</v>
      </c>
      <c r="S190" s="12">
        <v>9</v>
      </c>
      <c r="T190" s="27">
        <v>0</v>
      </c>
      <c r="U190" s="23">
        <v>0</v>
      </c>
      <c r="V190" s="11">
        <v>0</v>
      </c>
      <c r="W190" s="11">
        <v>0</v>
      </c>
      <c r="X190" s="12">
        <v>0</v>
      </c>
      <c r="Y190" s="30">
        <v>0</v>
      </c>
      <c r="Z190" s="63">
        <f t="shared" si="20"/>
        <v>99</v>
      </c>
      <c r="AA190" s="34">
        <f t="shared" si="21"/>
        <v>99</v>
      </c>
      <c r="AB190" s="12">
        <f t="shared" si="22"/>
        <v>0</v>
      </c>
      <c r="AC190" s="75">
        <f t="shared" si="23"/>
        <v>99</v>
      </c>
    </row>
    <row r="191" spans="1:32" x14ac:dyDescent="0.2">
      <c r="A191" s="9" t="s">
        <v>425</v>
      </c>
      <c r="B191" s="10" t="s">
        <v>14</v>
      </c>
      <c r="C191" s="10" t="s">
        <v>103</v>
      </c>
      <c r="D191" s="117" t="s">
        <v>575</v>
      </c>
      <c r="E191" s="10" t="s">
        <v>562</v>
      </c>
      <c r="F191" s="10" t="s">
        <v>563</v>
      </c>
      <c r="G191" s="67">
        <v>6</v>
      </c>
      <c r="H191" s="10" t="s">
        <v>18</v>
      </c>
      <c r="I191" s="57">
        <v>1</v>
      </c>
      <c r="J191" s="57">
        <v>13.5</v>
      </c>
      <c r="K191" s="57">
        <v>0</v>
      </c>
      <c r="L191" s="58">
        <v>4.5</v>
      </c>
      <c r="M191" s="27">
        <v>0</v>
      </c>
      <c r="N191" s="90">
        <f t="shared" si="18"/>
        <v>7.5</v>
      </c>
      <c r="O191" s="91">
        <f t="shared" si="19"/>
        <v>2.5</v>
      </c>
      <c r="P191" s="23">
        <v>75</v>
      </c>
      <c r="Q191" s="11">
        <v>2</v>
      </c>
      <c r="R191" s="11">
        <v>0</v>
      </c>
      <c r="S191" s="12">
        <v>3</v>
      </c>
      <c r="T191" s="27">
        <v>0</v>
      </c>
      <c r="U191" s="23">
        <v>0</v>
      </c>
      <c r="V191" s="11">
        <v>0</v>
      </c>
      <c r="W191" s="11">
        <v>0</v>
      </c>
      <c r="X191" s="12">
        <v>0</v>
      </c>
      <c r="Y191" s="30">
        <v>0</v>
      </c>
      <c r="Z191" s="63">
        <f t="shared" si="20"/>
        <v>40.5</v>
      </c>
      <c r="AA191" s="34">
        <f t="shared" si="21"/>
        <v>40.5</v>
      </c>
      <c r="AB191" s="12">
        <f t="shared" si="22"/>
        <v>0</v>
      </c>
      <c r="AC191" s="75">
        <f t="shared" si="23"/>
        <v>40.5</v>
      </c>
    </row>
    <row r="192" spans="1:32" x14ac:dyDescent="0.2">
      <c r="A192" s="9" t="s">
        <v>79</v>
      </c>
      <c r="B192" s="10" t="s">
        <v>14</v>
      </c>
      <c r="C192" s="10" t="s">
        <v>27</v>
      </c>
      <c r="D192" s="10" t="s">
        <v>95</v>
      </c>
      <c r="E192" s="10" t="s">
        <v>96</v>
      </c>
      <c r="F192" s="10" t="s">
        <v>97</v>
      </c>
      <c r="G192" s="67">
        <v>6</v>
      </c>
      <c r="H192" s="10" t="s">
        <v>18</v>
      </c>
      <c r="I192" s="57">
        <v>1</v>
      </c>
      <c r="J192" s="57">
        <v>13.5</v>
      </c>
      <c r="K192" s="57">
        <v>0</v>
      </c>
      <c r="L192" s="58">
        <v>4.5</v>
      </c>
      <c r="M192" s="27">
        <v>0</v>
      </c>
      <c r="N192" s="90">
        <f t="shared" si="18"/>
        <v>7.5</v>
      </c>
      <c r="O192" s="91">
        <f t="shared" si="19"/>
        <v>2.5</v>
      </c>
      <c r="P192" s="23">
        <v>90</v>
      </c>
      <c r="Q192" s="11">
        <v>2</v>
      </c>
      <c r="R192" s="11">
        <v>0</v>
      </c>
      <c r="S192" s="12">
        <v>6</v>
      </c>
      <c r="T192" s="27">
        <v>0</v>
      </c>
      <c r="U192" s="23">
        <v>0</v>
      </c>
      <c r="V192" s="11">
        <v>0</v>
      </c>
      <c r="W192" s="11">
        <v>0</v>
      </c>
      <c r="X192" s="12">
        <v>0</v>
      </c>
      <c r="Y192" s="30">
        <v>0</v>
      </c>
      <c r="Z192" s="63">
        <f t="shared" si="20"/>
        <v>54</v>
      </c>
      <c r="AA192" s="34">
        <f t="shared" si="21"/>
        <v>54</v>
      </c>
      <c r="AB192" s="12">
        <f t="shared" si="22"/>
        <v>0</v>
      </c>
      <c r="AC192" s="75">
        <f t="shared" si="23"/>
        <v>54</v>
      </c>
      <c r="AE192" s="87"/>
      <c r="AF192" s="87"/>
    </row>
    <row r="193" spans="1:29" x14ac:dyDescent="0.2">
      <c r="A193" s="9" t="s">
        <v>79</v>
      </c>
      <c r="B193" s="10" t="s">
        <v>14</v>
      </c>
      <c r="C193" s="10" t="s">
        <v>19</v>
      </c>
      <c r="D193" s="10" t="s">
        <v>98</v>
      </c>
      <c r="E193" s="10" t="s">
        <v>82</v>
      </c>
      <c r="F193" s="10" t="s">
        <v>83</v>
      </c>
      <c r="G193" s="67">
        <v>6</v>
      </c>
      <c r="H193" s="10" t="s">
        <v>84</v>
      </c>
      <c r="I193" s="57">
        <v>1</v>
      </c>
      <c r="J193" s="57">
        <v>9</v>
      </c>
      <c r="K193" s="57">
        <v>0</v>
      </c>
      <c r="L193" s="58">
        <v>9</v>
      </c>
      <c r="M193" s="27">
        <v>0</v>
      </c>
      <c r="N193" s="90">
        <f t="shared" si="18"/>
        <v>5</v>
      </c>
      <c r="O193" s="91">
        <f t="shared" si="19"/>
        <v>5</v>
      </c>
      <c r="P193" s="23">
        <v>60</v>
      </c>
      <c r="Q193" s="11">
        <v>1</v>
      </c>
      <c r="R193" s="11">
        <v>0</v>
      </c>
      <c r="S193" s="12">
        <v>4</v>
      </c>
      <c r="T193" s="27">
        <v>0</v>
      </c>
      <c r="U193" s="23">
        <v>90</v>
      </c>
      <c r="V193" s="11">
        <v>2</v>
      </c>
      <c r="W193" s="11">
        <v>0</v>
      </c>
      <c r="X193" s="12">
        <v>6</v>
      </c>
      <c r="Y193" s="30">
        <v>0</v>
      </c>
      <c r="Z193" s="63">
        <f t="shared" si="20"/>
        <v>117</v>
      </c>
      <c r="AA193" s="34">
        <f t="shared" si="21"/>
        <v>45</v>
      </c>
      <c r="AB193" s="12">
        <f t="shared" si="22"/>
        <v>72</v>
      </c>
      <c r="AC193" s="75">
        <f t="shared" si="23"/>
        <v>117</v>
      </c>
    </row>
    <row r="194" spans="1:29" x14ac:dyDescent="0.2">
      <c r="A194" s="9" t="s">
        <v>245</v>
      </c>
      <c r="B194" s="10" t="s">
        <v>14</v>
      </c>
      <c r="C194" s="10" t="s">
        <v>27</v>
      </c>
      <c r="D194" s="116" t="s">
        <v>576</v>
      </c>
      <c r="E194" s="10" t="s">
        <v>559</v>
      </c>
      <c r="F194" s="10" t="s">
        <v>560</v>
      </c>
      <c r="G194" s="67">
        <v>6</v>
      </c>
      <c r="H194" s="10" t="s">
        <v>84</v>
      </c>
      <c r="I194" s="57">
        <v>1</v>
      </c>
      <c r="J194" s="57">
        <v>13.5</v>
      </c>
      <c r="K194" s="57">
        <v>0</v>
      </c>
      <c r="L194" s="58">
        <v>4.5</v>
      </c>
      <c r="M194" s="27">
        <v>0</v>
      </c>
      <c r="N194" s="90">
        <f t="shared" ref="N194:N257" si="30">J194*10/3/G194</f>
        <v>7.5</v>
      </c>
      <c r="O194" s="91">
        <f t="shared" ref="O194:O257" si="31">L194*10/3/G194</f>
        <v>2.5</v>
      </c>
      <c r="P194" s="23">
        <v>90</v>
      </c>
      <c r="Q194" s="11">
        <v>2</v>
      </c>
      <c r="R194" s="11">
        <v>0</v>
      </c>
      <c r="S194" s="12">
        <v>5</v>
      </c>
      <c r="T194" s="27">
        <v>0</v>
      </c>
      <c r="U194" s="23">
        <v>0</v>
      </c>
      <c r="V194" s="11">
        <v>0</v>
      </c>
      <c r="W194" s="11">
        <v>0</v>
      </c>
      <c r="X194" s="12">
        <v>0</v>
      </c>
      <c r="Y194" s="30">
        <v>0</v>
      </c>
      <c r="Z194" s="63">
        <f t="shared" ref="Z194:Z257" si="32">J194*(Q194+V194)+L194*(S194+X194)</f>
        <v>49.5</v>
      </c>
      <c r="AA194" s="34">
        <f t="shared" ref="AA194:AA257" si="33">J194*Q194+L194*S194</f>
        <v>49.5</v>
      </c>
      <c r="AB194" s="12">
        <f t="shared" ref="AB194:AB257" si="34">J194*V194+L194*X194</f>
        <v>0</v>
      </c>
      <c r="AC194" s="75">
        <f t="shared" ref="AC194:AC257" si="35">Z194</f>
        <v>49.5</v>
      </c>
    </row>
    <row r="195" spans="1:29" x14ac:dyDescent="0.2">
      <c r="A195" s="9" t="s">
        <v>245</v>
      </c>
      <c r="B195" s="10" t="s">
        <v>80</v>
      </c>
      <c r="C195" s="10" t="s">
        <v>27</v>
      </c>
      <c r="D195" s="10" t="s">
        <v>256</v>
      </c>
      <c r="E195" s="10" t="s">
        <v>257</v>
      </c>
      <c r="F195" s="10" t="s">
        <v>258</v>
      </c>
      <c r="G195" s="67">
        <v>6</v>
      </c>
      <c r="H195" s="10" t="s">
        <v>18</v>
      </c>
      <c r="I195" s="57">
        <v>1</v>
      </c>
      <c r="J195" s="57">
        <v>9</v>
      </c>
      <c r="K195" s="57">
        <v>0</v>
      </c>
      <c r="L195" s="58">
        <v>9</v>
      </c>
      <c r="M195" s="27">
        <v>0</v>
      </c>
      <c r="N195" s="90">
        <f t="shared" si="30"/>
        <v>5</v>
      </c>
      <c r="O195" s="91">
        <f t="shared" si="31"/>
        <v>5</v>
      </c>
      <c r="P195" s="23">
        <v>30</v>
      </c>
      <c r="Q195" s="11">
        <v>1</v>
      </c>
      <c r="R195" s="11">
        <v>0</v>
      </c>
      <c r="S195" s="12">
        <v>2</v>
      </c>
      <c r="T195" s="27">
        <v>0</v>
      </c>
      <c r="U195" s="23">
        <v>0</v>
      </c>
      <c r="V195" s="11">
        <v>0</v>
      </c>
      <c r="W195" s="11">
        <v>0</v>
      </c>
      <c r="X195" s="12">
        <v>0</v>
      </c>
      <c r="Y195" s="30">
        <v>0</v>
      </c>
      <c r="Z195" s="63">
        <f t="shared" si="32"/>
        <v>27</v>
      </c>
      <c r="AA195" s="34">
        <f t="shared" si="33"/>
        <v>27</v>
      </c>
      <c r="AB195" s="12">
        <f t="shared" si="34"/>
        <v>0</v>
      </c>
      <c r="AC195" s="75">
        <f t="shared" si="35"/>
        <v>27</v>
      </c>
    </row>
    <row r="196" spans="1:29" x14ac:dyDescent="0.2">
      <c r="A196" s="9" t="s">
        <v>180</v>
      </c>
      <c r="B196" s="10" t="s">
        <v>80</v>
      </c>
      <c r="C196" s="10" t="s">
        <v>27</v>
      </c>
      <c r="D196" s="10" t="s">
        <v>190</v>
      </c>
      <c r="E196" s="10" t="s">
        <v>191</v>
      </c>
      <c r="F196" s="10" t="s">
        <v>192</v>
      </c>
      <c r="G196" s="67">
        <v>6</v>
      </c>
      <c r="H196" s="10" t="s">
        <v>18</v>
      </c>
      <c r="I196" s="57">
        <v>1</v>
      </c>
      <c r="J196" s="57">
        <v>13.5</v>
      </c>
      <c r="K196" s="57">
        <v>0</v>
      </c>
      <c r="L196" s="58">
        <v>4.5</v>
      </c>
      <c r="M196" s="27">
        <v>0</v>
      </c>
      <c r="N196" s="90">
        <f t="shared" si="30"/>
        <v>7.5</v>
      </c>
      <c r="O196" s="91">
        <f t="shared" si="31"/>
        <v>2.5</v>
      </c>
      <c r="P196" s="23">
        <v>30</v>
      </c>
      <c r="Q196" s="11">
        <v>1</v>
      </c>
      <c r="R196" s="11">
        <v>0</v>
      </c>
      <c r="S196" s="12">
        <v>2</v>
      </c>
      <c r="T196" s="27">
        <v>0</v>
      </c>
      <c r="U196" s="23">
        <v>0</v>
      </c>
      <c r="V196" s="11">
        <v>0</v>
      </c>
      <c r="W196" s="11">
        <v>0</v>
      </c>
      <c r="X196" s="12">
        <v>0</v>
      </c>
      <c r="Y196" s="30">
        <v>0</v>
      </c>
      <c r="Z196" s="63">
        <f t="shared" si="32"/>
        <v>22.5</v>
      </c>
      <c r="AA196" s="34">
        <f t="shared" si="33"/>
        <v>22.5</v>
      </c>
      <c r="AB196" s="12">
        <f t="shared" si="34"/>
        <v>0</v>
      </c>
      <c r="AC196" s="75">
        <f t="shared" si="35"/>
        <v>22.5</v>
      </c>
    </row>
    <row r="197" spans="1:29" x14ac:dyDescent="0.2">
      <c r="A197" s="9" t="s">
        <v>180</v>
      </c>
      <c r="B197" s="10" t="s">
        <v>80</v>
      </c>
      <c r="C197" s="10" t="s">
        <v>61</v>
      </c>
      <c r="D197" s="10" t="s">
        <v>193</v>
      </c>
      <c r="E197" s="10" t="s">
        <v>194</v>
      </c>
      <c r="F197" s="10" t="s">
        <v>195</v>
      </c>
      <c r="G197" s="67">
        <v>6</v>
      </c>
      <c r="H197" s="10" t="s">
        <v>18</v>
      </c>
      <c r="I197" s="57">
        <v>1</v>
      </c>
      <c r="J197" s="57">
        <v>13.5</v>
      </c>
      <c r="K197" s="57">
        <v>0</v>
      </c>
      <c r="L197" s="58">
        <v>4.5</v>
      </c>
      <c r="M197" s="27">
        <v>0</v>
      </c>
      <c r="N197" s="90">
        <f t="shared" si="30"/>
        <v>7.5</v>
      </c>
      <c r="O197" s="91">
        <f t="shared" si="31"/>
        <v>2.5</v>
      </c>
      <c r="P197" s="23">
        <v>0</v>
      </c>
      <c r="Q197" s="11">
        <v>0</v>
      </c>
      <c r="R197" s="11">
        <v>0</v>
      </c>
      <c r="S197" s="12">
        <v>0</v>
      </c>
      <c r="T197" s="27">
        <v>0</v>
      </c>
      <c r="U197" s="23">
        <v>27</v>
      </c>
      <c r="V197" s="11">
        <v>1</v>
      </c>
      <c r="W197" s="11">
        <v>0</v>
      </c>
      <c r="X197" s="12">
        <v>3</v>
      </c>
      <c r="Y197" s="30">
        <v>0</v>
      </c>
      <c r="Z197" s="63">
        <f t="shared" si="32"/>
        <v>27</v>
      </c>
      <c r="AA197" s="34">
        <f t="shared" si="33"/>
        <v>0</v>
      </c>
      <c r="AB197" s="12">
        <f t="shared" si="34"/>
        <v>27</v>
      </c>
      <c r="AC197" s="75">
        <f t="shared" si="35"/>
        <v>27</v>
      </c>
    </row>
    <row r="198" spans="1:29" x14ac:dyDescent="0.2">
      <c r="A198" s="9" t="s">
        <v>180</v>
      </c>
      <c r="B198" s="10" t="s">
        <v>80</v>
      </c>
      <c r="C198" s="10" t="s">
        <v>61</v>
      </c>
      <c r="D198" s="10" t="s">
        <v>196</v>
      </c>
      <c r="E198" s="10" t="s">
        <v>197</v>
      </c>
      <c r="F198" s="10" t="s">
        <v>198</v>
      </c>
      <c r="G198" s="67">
        <v>6</v>
      </c>
      <c r="H198" s="10" t="s">
        <v>18</v>
      </c>
      <c r="I198" s="57">
        <v>1</v>
      </c>
      <c r="J198" s="57">
        <v>13.5</v>
      </c>
      <c r="K198" s="57">
        <v>0</v>
      </c>
      <c r="L198" s="58">
        <v>4.5</v>
      </c>
      <c r="M198" s="27">
        <v>0</v>
      </c>
      <c r="N198" s="90">
        <f t="shared" si="30"/>
        <v>7.5</v>
      </c>
      <c r="O198" s="91">
        <f t="shared" si="31"/>
        <v>2.5</v>
      </c>
      <c r="P198" s="23">
        <v>0</v>
      </c>
      <c r="Q198" s="11">
        <v>0</v>
      </c>
      <c r="R198" s="11">
        <v>0</v>
      </c>
      <c r="S198" s="12">
        <v>0</v>
      </c>
      <c r="T198" s="27">
        <v>0</v>
      </c>
      <c r="U198" s="23">
        <v>45</v>
      </c>
      <c r="V198" s="11">
        <v>1</v>
      </c>
      <c r="W198" s="11">
        <v>0</v>
      </c>
      <c r="X198" s="12">
        <v>3</v>
      </c>
      <c r="Y198" s="30">
        <v>0</v>
      </c>
      <c r="Z198" s="63">
        <f t="shared" si="32"/>
        <v>27</v>
      </c>
      <c r="AA198" s="34">
        <f t="shared" si="33"/>
        <v>0</v>
      </c>
      <c r="AB198" s="12">
        <f t="shared" si="34"/>
        <v>27</v>
      </c>
      <c r="AC198" s="75">
        <f t="shared" si="35"/>
        <v>27</v>
      </c>
    </row>
    <row r="199" spans="1:29" x14ac:dyDescent="0.2">
      <c r="A199" s="9" t="s">
        <v>122</v>
      </c>
      <c r="B199" s="10" t="s">
        <v>80</v>
      </c>
      <c r="C199" s="10" t="s">
        <v>27</v>
      </c>
      <c r="D199" s="10" t="s">
        <v>130</v>
      </c>
      <c r="E199" s="10" t="s">
        <v>131</v>
      </c>
      <c r="F199" s="10" t="s">
        <v>132</v>
      </c>
      <c r="G199" s="67">
        <v>6</v>
      </c>
      <c r="H199" s="10" t="s">
        <v>18</v>
      </c>
      <c r="I199" s="57">
        <v>1</v>
      </c>
      <c r="J199" s="57">
        <v>9</v>
      </c>
      <c r="K199" s="57">
        <v>0</v>
      </c>
      <c r="L199" s="58">
        <v>9</v>
      </c>
      <c r="M199" s="27">
        <v>0</v>
      </c>
      <c r="N199" s="90">
        <f t="shared" si="30"/>
        <v>5</v>
      </c>
      <c r="O199" s="91">
        <f t="shared" si="31"/>
        <v>5</v>
      </c>
      <c r="P199" s="23">
        <v>30</v>
      </c>
      <c r="Q199" s="11">
        <v>1</v>
      </c>
      <c r="R199" s="11">
        <v>0</v>
      </c>
      <c r="S199" s="12">
        <v>2</v>
      </c>
      <c r="T199" s="27">
        <v>0</v>
      </c>
      <c r="U199" s="23">
        <v>0</v>
      </c>
      <c r="V199" s="11">
        <v>0</v>
      </c>
      <c r="W199" s="11">
        <v>0</v>
      </c>
      <c r="X199" s="12">
        <v>0</v>
      </c>
      <c r="Y199" s="30">
        <v>0</v>
      </c>
      <c r="Z199" s="63">
        <f t="shared" si="32"/>
        <v>27</v>
      </c>
      <c r="AA199" s="34">
        <f t="shared" si="33"/>
        <v>27</v>
      </c>
      <c r="AB199" s="12">
        <f t="shared" si="34"/>
        <v>0</v>
      </c>
      <c r="AC199" s="75">
        <f t="shared" si="35"/>
        <v>27</v>
      </c>
    </row>
    <row r="200" spans="1:29" x14ac:dyDescent="0.2">
      <c r="A200" s="9" t="s">
        <v>180</v>
      </c>
      <c r="B200" s="10" t="s">
        <v>80</v>
      </c>
      <c r="C200" s="10" t="s">
        <v>43</v>
      </c>
      <c r="D200" s="10" t="s">
        <v>199</v>
      </c>
      <c r="E200" s="10" t="s">
        <v>200</v>
      </c>
      <c r="F200" s="10" t="s">
        <v>201</v>
      </c>
      <c r="G200" s="67">
        <v>6</v>
      </c>
      <c r="H200" s="10" t="s">
        <v>18</v>
      </c>
      <c r="I200" s="57">
        <v>1</v>
      </c>
      <c r="J200" s="57">
        <v>9</v>
      </c>
      <c r="K200" s="57">
        <v>0</v>
      </c>
      <c r="L200" s="58">
        <v>9</v>
      </c>
      <c r="M200" s="27">
        <v>0</v>
      </c>
      <c r="N200" s="90">
        <f t="shared" si="30"/>
        <v>5</v>
      </c>
      <c r="O200" s="91">
        <f t="shared" si="31"/>
        <v>5</v>
      </c>
      <c r="P200" s="23">
        <v>0</v>
      </c>
      <c r="Q200" s="11">
        <v>0</v>
      </c>
      <c r="R200" s="11">
        <v>0</v>
      </c>
      <c r="S200" s="12">
        <v>0</v>
      </c>
      <c r="T200" s="27">
        <v>0</v>
      </c>
      <c r="U200" s="23">
        <v>24</v>
      </c>
      <c r="V200" s="11">
        <v>2</v>
      </c>
      <c r="W200" s="11">
        <v>0</v>
      </c>
      <c r="X200" s="12">
        <v>2</v>
      </c>
      <c r="Y200" s="30">
        <v>0</v>
      </c>
      <c r="Z200" s="63">
        <f t="shared" si="32"/>
        <v>36</v>
      </c>
      <c r="AA200" s="34">
        <f t="shared" si="33"/>
        <v>0</v>
      </c>
      <c r="AB200" s="12">
        <f t="shared" si="34"/>
        <v>36</v>
      </c>
      <c r="AC200" s="75">
        <f t="shared" si="35"/>
        <v>36</v>
      </c>
    </row>
    <row r="201" spans="1:29" x14ac:dyDescent="0.2">
      <c r="A201" s="9" t="s">
        <v>180</v>
      </c>
      <c r="B201" s="10" t="s">
        <v>80</v>
      </c>
      <c r="C201" s="10" t="s">
        <v>43</v>
      </c>
      <c r="D201" s="10" t="s">
        <v>202</v>
      </c>
      <c r="E201" s="10" t="s">
        <v>203</v>
      </c>
      <c r="F201" s="10" t="s">
        <v>204</v>
      </c>
      <c r="G201" s="67">
        <v>6</v>
      </c>
      <c r="H201" s="10" t="s">
        <v>18</v>
      </c>
      <c r="I201" s="57">
        <v>1</v>
      </c>
      <c r="J201" s="57">
        <v>13.5</v>
      </c>
      <c r="K201" s="57">
        <v>0</v>
      </c>
      <c r="L201" s="58">
        <v>4.5</v>
      </c>
      <c r="M201" s="27">
        <v>0</v>
      </c>
      <c r="N201" s="90">
        <f t="shared" si="30"/>
        <v>7.5</v>
      </c>
      <c r="O201" s="91">
        <f t="shared" si="31"/>
        <v>2.5</v>
      </c>
      <c r="P201" s="23">
        <v>0</v>
      </c>
      <c r="Q201" s="11">
        <v>0</v>
      </c>
      <c r="R201" s="11">
        <v>0</v>
      </c>
      <c r="S201" s="12">
        <v>0</v>
      </c>
      <c r="T201" s="27">
        <v>0</v>
      </c>
      <c r="U201" s="23">
        <v>24</v>
      </c>
      <c r="V201" s="11">
        <v>1</v>
      </c>
      <c r="W201" s="11">
        <v>0</v>
      </c>
      <c r="X201" s="12">
        <v>2</v>
      </c>
      <c r="Y201" s="30">
        <v>0</v>
      </c>
      <c r="Z201" s="63">
        <f t="shared" si="32"/>
        <v>22.5</v>
      </c>
      <c r="AA201" s="34">
        <f t="shared" si="33"/>
        <v>0</v>
      </c>
      <c r="AB201" s="12">
        <f t="shared" si="34"/>
        <v>22.5</v>
      </c>
      <c r="AC201" s="75">
        <f t="shared" si="35"/>
        <v>22.5</v>
      </c>
    </row>
    <row r="202" spans="1:29" x14ac:dyDescent="0.2">
      <c r="A202" s="9" t="s">
        <v>180</v>
      </c>
      <c r="B202" s="10" t="s">
        <v>80</v>
      </c>
      <c r="C202" s="10" t="s">
        <v>43</v>
      </c>
      <c r="D202" s="10" t="s">
        <v>205</v>
      </c>
      <c r="E202" s="10" t="s">
        <v>206</v>
      </c>
      <c r="F202" s="10" t="s">
        <v>207</v>
      </c>
      <c r="G202" s="67">
        <v>6</v>
      </c>
      <c r="H202" s="10" t="s">
        <v>18</v>
      </c>
      <c r="I202" s="57">
        <v>1</v>
      </c>
      <c r="J202" s="57">
        <v>13.5</v>
      </c>
      <c r="K202" s="57">
        <v>0</v>
      </c>
      <c r="L202" s="58">
        <v>4.5</v>
      </c>
      <c r="M202" s="27">
        <v>0</v>
      </c>
      <c r="N202" s="90">
        <f t="shared" si="30"/>
        <v>7.5</v>
      </c>
      <c r="O202" s="91">
        <f t="shared" si="31"/>
        <v>2.5</v>
      </c>
      <c r="P202" s="23">
        <v>0</v>
      </c>
      <c r="Q202" s="11">
        <v>0</v>
      </c>
      <c r="R202" s="11">
        <v>0</v>
      </c>
      <c r="S202" s="12">
        <v>0</v>
      </c>
      <c r="T202" s="27">
        <v>0</v>
      </c>
      <c r="U202" s="23">
        <v>24</v>
      </c>
      <c r="V202" s="11">
        <v>1</v>
      </c>
      <c r="W202" s="11">
        <v>0</v>
      </c>
      <c r="X202" s="12">
        <v>2</v>
      </c>
      <c r="Y202" s="30">
        <v>0</v>
      </c>
      <c r="Z202" s="63">
        <f t="shared" si="32"/>
        <v>22.5</v>
      </c>
      <c r="AA202" s="34">
        <f t="shared" si="33"/>
        <v>0</v>
      </c>
      <c r="AB202" s="12">
        <f t="shared" si="34"/>
        <v>22.5</v>
      </c>
      <c r="AC202" s="75">
        <f t="shared" si="35"/>
        <v>22.5</v>
      </c>
    </row>
    <row r="203" spans="1:29" x14ac:dyDescent="0.2">
      <c r="A203" s="9" t="s">
        <v>180</v>
      </c>
      <c r="B203" s="10" t="s">
        <v>80</v>
      </c>
      <c r="C203" s="10" t="s">
        <v>27</v>
      </c>
      <c r="D203" s="10" t="s">
        <v>208</v>
      </c>
      <c r="E203" s="10" t="s">
        <v>209</v>
      </c>
      <c r="F203" s="10" t="s">
        <v>210</v>
      </c>
      <c r="G203" s="67">
        <v>6</v>
      </c>
      <c r="H203" s="10" t="s">
        <v>18</v>
      </c>
      <c r="I203" s="57">
        <v>1</v>
      </c>
      <c r="J203" s="57">
        <v>13.5</v>
      </c>
      <c r="K203" s="57">
        <v>0</v>
      </c>
      <c r="L203" s="58">
        <v>4.5</v>
      </c>
      <c r="M203" s="27">
        <v>0</v>
      </c>
      <c r="N203" s="90">
        <f t="shared" si="30"/>
        <v>7.5</v>
      </c>
      <c r="O203" s="91">
        <f t="shared" si="31"/>
        <v>2.5</v>
      </c>
      <c r="P203" s="23">
        <v>36</v>
      </c>
      <c r="Q203" s="11">
        <v>1</v>
      </c>
      <c r="R203" s="11">
        <v>0</v>
      </c>
      <c r="S203" s="12">
        <v>3</v>
      </c>
      <c r="T203" s="27">
        <v>0</v>
      </c>
      <c r="U203" s="23">
        <v>0</v>
      </c>
      <c r="V203" s="11">
        <v>0</v>
      </c>
      <c r="W203" s="11">
        <v>0</v>
      </c>
      <c r="X203" s="12">
        <v>0</v>
      </c>
      <c r="Y203" s="30">
        <v>0</v>
      </c>
      <c r="Z203" s="63">
        <f t="shared" si="32"/>
        <v>27</v>
      </c>
      <c r="AA203" s="34">
        <f t="shared" si="33"/>
        <v>27</v>
      </c>
      <c r="AB203" s="12">
        <f t="shared" si="34"/>
        <v>0</v>
      </c>
      <c r="AC203" s="75">
        <f t="shared" si="35"/>
        <v>27</v>
      </c>
    </row>
    <row r="204" spans="1:29" x14ac:dyDescent="0.2">
      <c r="A204" s="9" t="s">
        <v>180</v>
      </c>
      <c r="B204" s="10" t="s">
        <v>80</v>
      </c>
      <c r="C204" s="10" t="s">
        <v>43</v>
      </c>
      <c r="D204" s="10" t="s">
        <v>211</v>
      </c>
      <c r="E204" s="10" t="s">
        <v>212</v>
      </c>
      <c r="F204" s="10" t="s">
        <v>213</v>
      </c>
      <c r="G204" s="67">
        <v>6</v>
      </c>
      <c r="H204" s="10" t="s">
        <v>18</v>
      </c>
      <c r="I204" s="57">
        <v>1</v>
      </c>
      <c r="J204" s="57">
        <v>13.5</v>
      </c>
      <c r="K204" s="57">
        <v>0</v>
      </c>
      <c r="L204" s="58">
        <v>4.5</v>
      </c>
      <c r="M204" s="27">
        <v>0</v>
      </c>
      <c r="N204" s="90">
        <f t="shared" si="30"/>
        <v>7.5</v>
      </c>
      <c r="O204" s="91">
        <f t="shared" si="31"/>
        <v>2.5</v>
      </c>
      <c r="P204" s="23">
        <v>0</v>
      </c>
      <c r="Q204" s="11">
        <v>0</v>
      </c>
      <c r="R204" s="11">
        <v>0</v>
      </c>
      <c r="S204" s="12">
        <v>0</v>
      </c>
      <c r="T204" s="27">
        <v>0</v>
      </c>
      <c r="U204" s="23">
        <v>36</v>
      </c>
      <c r="V204" s="11">
        <v>1</v>
      </c>
      <c r="W204" s="11">
        <v>0</v>
      </c>
      <c r="X204" s="12">
        <v>3</v>
      </c>
      <c r="Y204" s="30">
        <v>0</v>
      </c>
      <c r="Z204" s="63">
        <f t="shared" si="32"/>
        <v>27</v>
      </c>
      <c r="AA204" s="34">
        <f t="shared" si="33"/>
        <v>0</v>
      </c>
      <c r="AB204" s="12">
        <f t="shared" si="34"/>
        <v>27</v>
      </c>
      <c r="AC204" s="75">
        <f t="shared" si="35"/>
        <v>27</v>
      </c>
    </row>
    <row r="205" spans="1:29" x14ac:dyDescent="0.2">
      <c r="A205" s="9" t="s">
        <v>180</v>
      </c>
      <c r="B205" s="10" t="s">
        <v>80</v>
      </c>
      <c r="C205" s="10" t="s">
        <v>43</v>
      </c>
      <c r="D205" s="10" t="s">
        <v>214</v>
      </c>
      <c r="E205" s="10" t="s">
        <v>215</v>
      </c>
      <c r="F205" s="10" t="s">
        <v>216</v>
      </c>
      <c r="G205" s="67">
        <v>6</v>
      </c>
      <c r="H205" s="10" t="s">
        <v>18</v>
      </c>
      <c r="I205" s="57">
        <v>1</v>
      </c>
      <c r="J205" s="57">
        <v>13.5</v>
      </c>
      <c r="K205" s="57">
        <v>0</v>
      </c>
      <c r="L205" s="58">
        <v>4.5</v>
      </c>
      <c r="M205" s="27">
        <v>0</v>
      </c>
      <c r="N205" s="90">
        <f t="shared" si="30"/>
        <v>7.5</v>
      </c>
      <c r="O205" s="91">
        <f t="shared" si="31"/>
        <v>2.5</v>
      </c>
      <c r="P205" s="23">
        <v>0</v>
      </c>
      <c r="Q205" s="11">
        <v>0</v>
      </c>
      <c r="R205" s="11">
        <v>0</v>
      </c>
      <c r="S205" s="12">
        <v>0</v>
      </c>
      <c r="T205" s="27">
        <v>0</v>
      </c>
      <c r="U205" s="23">
        <v>36</v>
      </c>
      <c r="V205" s="11">
        <v>1</v>
      </c>
      <c r="W205" s="11">
        <v>0</v>
      </c>
      <c r="X205" s="12">
        <v>4</v>
      </c>
      <c r="Y205" s="30">
        <v>0</v>
      </c>
      <c r="Z205" s="63">
        <f t="shared" si="32"/>
        <v>31.5</v>
      </c>
      <c r="AA205" s="34">
        <f t="shared" si="33"/>
        <v>0</v>
      </c>
      <c r="AB205" s="12">
        <f t="shared" si="34"/>
        <v>31.5</v>
      </c>
      <c r="AC205" s="75">
        <f t="shared" si="35"/>
        <v>31.5</v>
      </c>
    </row>
    <row r="206" spans="1:29" x14ac:dyDescent="0.2">
      <c r="A206" s="9" t="s">
        <v>180</v>
      </c>
      <c r="B206" s="10" t="s">
        <v>80</v>
      </c>
      <c r="C206" s="10" t="s">
        <v>13</v>
      </c>
      <c r="D206" s="10" t="s">
        <v>217</v>
      </c>
      <c r="E206" s="10" t="s">
        <v>10</v>
      </c>
      <c r="F206" s="10" t="s">
        <v>11</v>
      </c>
      <c r="G206" s="67">
        <v>24</v>
      </c>
      <c r="H206" s="10" t="s">
        <v>12</v>
      </c>
      <c r="I206" s="57">
        <v>1</v>
      </c>
      <c r="J206" s="57">
        <f>$AE$2</f>
        <v>0.54</v>
      </c>
      <c r="K206" s="57">
        <v>0</v>
      </c>
      <c r="L206" s="58">
        <v>0</v>
      </c>
      <c r="M206" s="27">
        <v>0</v>
      </c>
      <c r="N206" s="90">
        <f t="shared" si="30"/>
        <v>7.4999999999999997E-2</v>
      </c>
      <c r="O206" s="91">
        <f t="shared" si="31"/>
        <v>0</v>
      </c>
      <c r="P206" s="23">
        <v>4</v>
      </c>
      <c r="Q206" s="11">
        <f>P206</f>
        <v>4</v>
      </c>
      <c r="R206" s="11">
        <v>0</v>
      </c>
      <c r="S206" s="12">
        <v>0</v>
      </c>
      <c r="T206" s="27">
        <v>0</v>
      </c>
      <c r="U206" s="23">
        <v>6</v>
      </c>
      <c r="V206" s="11">
        <f>U206</f>
        <v>6</v>
      </c>
      <c r="W206" s="11">
        <v>0</v>
      </c>
      <c r="X206" s="12">
        <v>0</v>
      </c>
      <c r="Y206" s="30">
        <v>0</v>
      </c>
      <c r="Z206" s="63">
        <f t="shared" si="32"/>
        <v>5.4</v>
      </c>
      <c r="AA206" s="34">
        <f t="shared" si="33"/>
        <v>2.16</v>
      </c>
      <c r="AB206" s="12">
        <f t="shared" si="34"/>
        <v>3.24</v>
      </c>
      <c r="AC206" s="75">
        <f t="shared" si="35"/>
        <v>5.4</v>
      </c>
    </row>
    <row r="207" spans="1:29" x14ac:dyDescent="0.2">
      <c r="A207" s="9" t="s">
        <v>245</v>
      </c>
      <c r="B207" s="10" t="s">
        <v>80</v>
      </c>
      <c r="C207" s="10" t="s">
        <v>13</v>
      </c>
      <c r="D207" s="10" t="s">
        <v>217</v>
      </c>
      <c r="E207" s="10" t="s">
        <v>10</v>
      </c>
      <c r="F207" s="10" t="s">
        <v>11</v>
      </c>
      <c r="G207" s="67">
        <v>24</v>
      </c>
      <c r="H207" s="10" t="s">
        <v>12</v>
      </c>
      <c r="I207" s="57">
        <v>1</v>
      </c>
      <c r="J207" s="57">
        <f>$AE$2</f>
        <v>0.54</v>
      </c>
      <c r="K207" s="57">
        <v>0</v>
      </c>
      <c r="L207" s="58">
        <v>0</v>
      </c>
      <c r="M207" s="27">
        <v>0</v>
      </c>
      <c r="N207" s="90">
        <f t="shared" si="30"/>
        <v>7.4999999999999997E-2</v>
      </c>
      <c r="O207" s="91">
        <f t="shared" si="31"/>
        <v>0</v>
      </c>
      <c r="P207" s="23">
        <v>2</v>
      </c>
      <c r="Q207" s="11">
        <f>P207</f>
        <v>2</v>
      </c>
      <c r="R207" s="11">
        <v>0</v>
      </c>
      <c r="S207" s="12">
        <v>0</v>
      </c>
      <c r="T207" s="27">
        <v>0</v>
      </c>
      <c r="U207" s="23">
        <v>2</v>
      </c>
      <c r="V207" s="11">
        <f>U207</f>
        <v>2</v>
      </c>
      <c r="W207" s="11">
        <v>0</v>
      </c>
      <c r="X207" s="12">
        <v>0</v>
      </c>
      <c r="Y207" s="30">
        <v>0</v>
      </c>
      <c r="Z207" s="63">
        <f t="shared" si="32"/>
        <v>2.16</v>
      </c>
      <c r="AA207" s="34">
        <f t="shared" si="33"/>
        <v>1.08</v>
      </c>
      <c r="AB207" s="12">
        <f t="shared" si="34"/>
        <v>1.08</v>
      </c>
      <c r="AC207" s="75">
        <f t="shared" si="35"/>
        <v>2.16</v>
      </c>
    </row>
    <row r="208" spans="1:29" x14ac:dyDescent="0.2">
      <c r="A208" s="9" t="s">
        <v>449</v>
      </c>
      <c r="B208" s="10" t="s">
        <v>80</v>
      </c>
      <c r="C208" s="10" t="s">
        <v>13</v>
      </c>
      <c r="D208" s="10" t="s">
        <v>217</v>
      </c>
      <c r="E208" s="10" t="s">
        <v>10</v>
      </c>
      <c r="F208" s="10" t="s">
        <v>11</v>
      </c>
      <c r="G208" s="67">
        <v>24</v>
      </c>
      <c r="H208" s="10" t="s">
        <v>12</v>
      </c>
      <c r="I208" s="57">
        <v>1</v>
      </c>
      <c r="J208" s="57">
        <f>$AE$2</f>
        <v>0.54</v>
      </c>
      <c r="K208" s="57">
        <v>0</v>
      </c>
      <c r="L208" s="58">
        <v>0</v>
      </c>
      <c r="M208" s="27">
        <v>0</v>
      </c>
      <c r="N208" s="90">
        <f t="shared" si="30"/>
        <v>7.4999999999999997E-2</v>
      </c>
      <c r="O208" s="91">
        <f t="shared" si="31"/>
        <v>0</v>
      </c>
      <c r="P208" s="23">
        <v>0</v>
      </c>
      <c r="Q208" s="11">
        <f>P208</f>
        <v>0</v>
      </c>
      <c r="R208" s="11">
        <v>0</v>
      </c>
      <c r="S208" s="12">
        <v>0</v>
      </c>
      <c r="T208" s="27">
        <v>0</v>
      </c>
      <c r="U208" s="23">
        <v>1</v>
      </c>
      <c r="V208" s="11">
        <f>U208</f>
        <v>1</v>
      </c>
      <c r="W208" s="11">
        <v>0</v>
      </c>
      <c r="X208" s="12">
        <v>0</v>
      </c>
      <c r="Y208" s="30">
        <v>0</v>
      </c>
      <c r="Z208" s="63">
        <f t="shared" si="32"/>
        <v>0.54</v>
      </c>
      <c r="AA208" s="34">
        <f t="shared" si="33"/>
        <v>0</v>
      </c>
      <c r="AB208" s="12">
        <f t="shared" si="34"/>
        <v>0.54</v>
      </c>
      <c r="AC208" s="75">
        <f t="shared" si="35"/>
        <v>0.54</v>
      </c>
    </row>
    <row r="209" spans="1:33" x14ac:dyDescent="0.2">
      <c r="A209" s="103" t="s">
        <v>581</v>
      </c>
      <c r="B209" s="10" t="s">
        <v>80</v>
      </c>
      <c r="C209" s="10" t="s">
        <v>13</v>
      </c>
      <c r="D209" s="10" t="s">
        <v>217</v>
      </c>
      <c r="E209" s="10" t="s">
        <v>10</v>
      </c>
      <c r="F209" s="10" t="s">
        <v>11</v>
      </c>
      <c r="G209" s="67">
        <v>24</v>
      </c>
      <c r="H209" s="10" t="s">
        <v>12</v>
      </c>
      <c r="I209" s="57">
        <v>1</v>
      </c>
      <c r="J209" s="57">
        <f>$AE$2</f>
        <v>0.54</v>
      </c>
      <c r="K209" s="57">
        <v>0</v>
      </c>
      <c r="L209" s="58">
        <v>0</v>
      </c>
      <c r="M209" s="27">
        <v>0</v>
      </c>
      <c r="N209" s="90">
        <f t="shared" si="30"/>
        <v>7.4999999999999997E-2</v>
      </c>
      <c r="O209" s="91">
        <f t="shared" si="31"/>
        <v>0</v>
      </c>
      <c r="P209" s="23">
        <v>0</v>
      </c>
      <c r="Q209" s="11">
        <f>P209</f>
        <v>0</v>
      </c>
      <c r="R209" s="11">
        <v>0</v>
      </c>
      <c r="S209" s="12">
        <v>0</v>
      </c>
      <c r="T209" s="27">
        <v>0</v>
      </c>
      <c r="U209" s="23">
        <v>1</v>
      </c>
      <c r="V209" s="11">
        <f>U209</f>
        <v>1</v>
      </c>
      <c r="W209" s="11">
        <v>0</v>
      </c>
      <c r="X209" s="12">
        <v>0</v>
      </c>
      <c r="Y209" s="30">
        <v>0</v>
      </c>
      <c r="Z209" s="63">
        <f t="shared" si="32"/>
        <v>0.54</v>
      </c>
      <c r="AA209" s="34">
        <f t="shared" si="33"/>
        <v>0</v>
      </c>
      <c r="AB209" s="12">
        <f t="shared" si="34"/>
        <v>0.54</v>
      </c>
      <c r="AC209" s="75">
        <f t="shared" si="35"/>
        <v>0.54</v>
      </c>
      <c r="AG209" s="81"/>
    </row>
    <row r="210" spans="1:33" x14ac:dyDescent="0.2">
      <c r="A210" s="9" t="s">
        <v>122</v>
      </c>
      <c r="B210" s="10" t="s">
        <v>85</v>
      </c>
      <c r="C210" s="10" t="s">
        <v>27</v>
      </c>
      <c r="D210" s="10" t="s">
        <v>133</v>
      </c>
      <c r="E210" s="10" t="s">
        <v>134</v>
      </c>
      <c r="F210" s="10" t="s">
        <v>135</v>
      </c>
      <c r="G210" s="67">
        <v>6</v>
      </c>
      <c r="H210" s="10" t="s">
        <v>18</v>
      </c>
      <c r="I210" s="57">
        <v>1</v>
      </c>
      <c r="J210" s="57">
        <v>4.5</v>
      </c>
      <c r="K210" s="57">
        <v>0</v>
      </c>
      <c r="L210" s="58">
        <v>13.5</v>
      </c>
      <c r="M210" s="27">
        <v>0</v>
      </c>
      <c r="N210" s="90">
        <f t="shared" si="30"/>
        <v>2.5</v>
      </c>
      <c r="O210" s="91">
        <f t="shared" si="31"/>
        <v>7.5</v>
      </c>
      <c r="P210" s="23">
        <v>40</v>
      </c>
      <c r="Q210" s="11">
        <v>1</v>
      </c>
      <c r="R210" s="11">
        <v>0</v>
      </c>
      <c r="S210" s="12">
        <v>2</v>
      </c>
      <c r="T210" s="27">
        <v>0</v>
      </c>
      <c r="U210" s="23">
        <v>0</v>
      </c>
      <c r="V210" s="11">
        <v>0</v>
      </c>
      <c r="W210" s="11">
        <v>0</v>
      </c>
      <c r="X210" s="12">
        <v>0</v>
      </c>
      <c r="Y210" s="30">
        <v>0</v>
      </c>
      <c r="Z210" s="63">
        <f t="shared" si="32"/>
        <v>31.5</v>
      </c>
      <c r="AA210" s="34">
        <f t="shared" si="33"/>
        <v>31.5</v>
      </c>
      <c r="AB210" s="12">
        <f t="shared" si="34"/>
        <v>0</v>
      </c>
      <c r="AC210" s="75">
        <f t="shared" si="35"/>
        <v>31.5</v>
      </c>
    </row>
    <row r="211" spans="1:33" x14ac:dyDescent="0.2">
      <c r="A211" s="9" t="s">
        <v>180</v>
      </c>
      <c r="B211" s="10" t="s">
        <v>85</v>
      </c>
      <c r="C211" s="10" t="s">
        <v>61</v>
      </c>
      <c r="D211" s="10" t="s">
        <v>218</v>
      </c>
      <c r="E211" s="10" t="s">
        <v>219</v>
      </c>
      <c r="F211" s="10" t="s">
        <v>220</v>
      </c>
      <c r="G211" s="67">
        <v>6</v>
      </c>
      <c r="H211" s="10" t="s">
        <v>18</v>
      </c>
      <c r="I211" s="57">
        <v>1</v>
      </c>
      <c r="J211" s="57">
        <v>13.5</v>
      </c>
      <c r="K211" s="57">
        <v>0</v>
      </c>
      <c r="L211" s="58">
        <v>4.5</v>
      </c>
      <c r="M211" s="27">
        <v>0</v>
      </c>
      <c r="N211" s="90">
        <f t="shared" si="30"/>
        <v>7.5</v>
      </c>
      <c r="O211" s="91">
        <f t="shared" si="31"/>
        <v>2.5</v>
      </c>
      <c r="P211" s="23">
        <v>0</v>
      </c>
      <c r="Q211" s="11">
        <v>0</v>
      </c>
      <c r="R211" s="11">
        <v>0</v>
      </c>
      <c r="S211" s="12">
        <v>0</v>
      </c>
      <c r="T211" s="27">
        <v>0</v>
      </c>
      <c r="U211" s="23">
        <v>54</v>
      </c>
      <c r="V211" s="11">
        <v>1</v>
      </c>
      <c r="W211" s="11">
        <v>0</v>
      </c>
      <c r="X211" s="12">
        <v>6</v>
      </c>
      <c r="Y211" s="30">
        <v>0</v>
      </c>
      <c r="Z211" s="63">
        <f t="shared" si="32"/>
        <v>40.5</v>
      </c>
      <c r="AA211" s="34">
        <f t="shared" si="33"/>
        <v>0</v>
      </c>
      <c r="AB211" s="12">
        <f t="shared" si="34"/>
        <v>40.5</v>
      </c>
      <c r="AC211" s="75">
        <f t="shared" si="35"/>
        <v>40.5</v>
      </c>
    </row>
    <row r="212" spans="1:33" x14ac:dyDescent="0.2">
      <c r="A212" s="9" t="s">
        <v>122</v>
      </c>
      <c r="B212" s="10" t="s">
        <v>85</v>
      </c>
      <c r="C212" s="10" t="s">
        <v>43</v>
      </c>
      <c r="D212" s="10" t="s">
        <v>136</v>
      </c>
      <c r="E212" s="10" t="s">
        <v>137</v>
      </c>
      <c r="F212" s="10" t="s">
        <v>138</v>
      </c>
      <c r="G212" s="67">
        <v>6</v>
      </c>
      <c r="H212" s="10" t="s">
        <v>18</v>
      </c>
      <c r="I212" s="57">
        <v>1</v>
      </c>
      <c r="J212" s="57">
        <v>9</v>
      </c>
      <c r="K212" s="57">
        <v>0</v>
      </c>
      <c r="L212" s="58">
        <v>9</v>
      </c>
      <c r="M212" s="27">
        <v>0</v>
      </c>
      <c r="N212" s="90">
        <f t="shared" si="30"/>
        <v>5</v>
      </c>
      <c r="O212" s="91">
        <f t="shared" si="31"/>
        <v>5</v>
      </c>
      <c r="P212" s="23">
        <v>0</v>
      </c>
      <c r="Q212" s="11">
        <v>0</v>
      </c>
      <c r="R212" s="11">
        <v>0</v>
      </c>
      <c r="S212" s="12">
        <v>0</v>
      </c>
      <c r="T212" s="27">
        <v>0</v>
      </c>
      <c r="U212" s="23">
        <v>40</v>
      </c>
      <c r="V212" s="11">
        <v>1</v>
      </c>
      <c r="W212" s="11">
        <v>0</v>
      </c>
      <c r="X212" s="12">
        <v>2</v>
      </c>
      <c r="Y212" s="30">
        <v>0</v>
      </c>
      <c r="Z212" s="63">
        <f t="shared" si="32"/>
        <v>27</v>
      </c>
      <c r="AA212" s="34">
        <f t="shared" si="33"/>
        <v>0</v>
      </c>
      <c r="AB212" s="12">
        <f t="shared" si="34"/>
        <v>27</v>
      </c>
      <c r="AC212" s="75">
        <f t="shared" si="35"/>
        <v>27</v>
      </c>
    </row>
    <row r="213" spans="1:33" x14ac:dyDescent="0.2">
      <c r="A213" s="9" t="s">
        <v>245</v>
      </c>
      <c r="B213" s="10" t="s">
        <v>85</v>
      </c>
      <c r="C213" s="10" t="s">
        <v>61</v>
      </c>
      <c r="D213" s="10" t="s">
        <v>259</v>
      </c>
      <c r="E213" s="10" t="s">
        <v>260</v>
      </c>
      <c r="F213" s="10" t="s">
        <v>261</v>
      </c>
      <c r="G213" s="67">
        <v>6</v>
      </c>
      <c r="H213" s="10" t="s">
        <v>18</v>
      </c>
      <c r="I213" s="57">
        <v>1</v>
      </c>
      <c r="J213" s="57">
        <v>9</v>
      </c>
      <c r="K213" s="57">
        <v>0</v>
      </c>
      <c r="L213" s="58">
        <v>9</v>
      </c>
      <c r="M213" s="27">
        <v>0</v>
      </c>
      <c r="N213" s="90">
        <f t="shared" si="30"/>
        <v>5</v>
      </c>
      <c r="O213" s="91">
        <f t="shared" si="31"/>
        <v>5</v>
      </c>
      <c r="P213" s="23">
        <v>0</v>
      </c>
      <c r="Q213" s="11">
        <v>0</v>
      </c>
      <c r="R213" s="11">
        <v>0</v>
      </c>
      <c r="S213" s="12">
        <v>0</v>
      </c>
      <c r="T213" s="27">
        <v>0</v>
      </c>
      <c r="U213" s="23">
        <v>60</v>
      </c>
      <c r="V213" s="11">
        <v>1</v>
      </c>
      <c r="W213" s="11">
        <v>0</v>
      </c>
      <c r="X213" s="12">
        <v>3</v>
      </c>
      <c r="Y213" s="30">
        <v>0</v>
      </c>
      <c r="Z213" s="63">
        <f t="shared" si="32"/>
        <v>36</v>
      </c>
      <c r="AA213" s="34">
        <f t="shared" si="33"/>
        <v>0</v>
      </c>
      <c r="AB213" s="12">
        <f t="shared" si="34"/>
        <v>36</v>
      </c>
      <c r="AC213" s="75">
        <f t="shared" si="35"/>
        <v>36</v>
      </c>
    </row>
    <row r="214" spans="1:33" x14ac:dyDescent="0.2">
      <c r="A214" s="9" t="s">
        <v>245</v>
      </c>
      <c r="B214" s="10" t="s">
        <v>85</v>
      </c>
      <c r="C214" s="10" t="s">
        <v>27</v>
      </c>
      <c r="D214" s="10" t="s">
        <v>262</v>
      </c>
      <c r="E214" s="10" t="s">
        <v>263</v>
      </c>
      <c r="F214" s="10" t="s">
        <v>264</v>
      </c>
      <c r="G214" s="67">
        <v>6</v>
      </c>
      <c r="H214" s="10" t="s">
        <v>18</v>
      </c>
      <c r="I214" s="57">
        <v>1</v>
      </c>
      <c r="J214" s="57">
        <v>13.5</v>
      </c>
      <c r="K214" s="57">
        <v>0</v>
      </c>
      <c r="L214" s="58">
        <v>4.5</v>
      </c>
      <c r="M214" s="27">
        <v>0</v>
      </c>
      <c r="N214" s="90">
        <f t="shared" si="30"/>
        <v>7.5</v>
      </c>
      <c r="O214" s="91">
        <f t="shared" si="31"/>
        <v>2.5</v>
      </c>
      <c r="P214" s="23">
        <v>48</v>
      </c>
      <c r="Q214" s="11">
        <v>1</v>
      </c>
      <c r="R214" s="11">
        <v>0</v>
      </c>
      <c r="S214" s="12">
        <v>3</v>
      </c>
      <c r="T214" s="27">
        <v>0</v>
      </c>
      <c r="U214" s="23">
        <v>0</v>
      </c>
      <c r="V214" s="11">
        <v>0</v>
      </c>
      <c r="W214" s="11">
        <v>0</v>
      </c>
      <c r="X214" s="12">
        <v>0</v>
      </c>
      <c r="Y214" s="30">
        <v>0</v>
      </c>
      <c r="Z214" s="63">
        <f t="shared" si="32"/>
        <v>27</v>
      </c>
      <c r="AA214" s="34">
        <f t="shared" si="33"/>
        <v>27</v>
      </c>
      <c r="AB214" s="12">
        <f t="shared" si="34"/>
        <v>0</v>
      </c>
      <c r="AC214" s="75">
        <f t="shared" si="35"/>
        <v>27</v>
      </c>
    </row>
    <row r="215" spans="1:33" x14ac:dyDescent="0.2">
      <c r="A215" s="9" t="s">
        <v>245</v>
      </c>
      <c r="B215" s="10" t="s">
        <v>85</v>
      </c>
      <c r="C215" s="10" t="s">
        <v>43</v>
      </c>
      <c r="D215" s="10" t="s">
        <v>265</v>
      </c>
      <c r="E215" s="10" t="s">
        <v>257</v>
      </c>
      <c r="F215" s="10" t="s">
        <v>258</v>
      </c>
      <c r="G215" s="67">
        <v>6</v>
      </c>
      <c r="H215" s="10" t="s">
        <v>18</v>
      </c>
      <c r="I215" s="57">
        <v>1</v>
      </c>
      <c r="J215" s="57">
        <v>9</v>
      </c>
      <c r="K215" s="57">
        <v>0</v>
      </c>
      <c r="L215" s="58">
        <v>9</v>
      </c>
      <c r="M215" s="27">
        <v>0</v>
      </c>
      <c r="N215" s="90">
        <f t="shared" si="30"/>
        <v>5</v>
      </c>
      <c r="O215" s="91">
        <f t="shared" si="31"/>
        <v>5</v>
      </c>
      <c r="P215" s="23">
        <v>0</v>
      </c>
      <c r="Q215" s="11">
        <v>0</v>
      </c>
      <c r="R215" s="11">
        <v>0</v>
      </c>
      <c r="S215" s="12">
        <v>0</v>
      </c>
      <c r="T215" s="27">
        <v>0</v>
      </c>
      <c r="U215" s="23">
        <v>40</v>
      </c>
      <c r="V215" s="11">
        <v>1</v>
      </c>
      <c r="W215" s="11">
        <v>0</v>
      </c>
      <c r="X215" s="12">
        <v>2</v>
      </c>
      <c r="Y215" s="30">
        <v>0</v>
      </c>
      <c r="Z215" s="63">
        <f t="shared" si="32"/>
        <v>27</v>
      </c>
      <c r="AA215" s="34">
        <f t="shared" si="33"/>
        <v>0</v>
      </c>
      <c r="AB215" s="12">
        <f t="shared" si="34"/>
        <v>27</v>
      </c>
      <c r="AC215" s="75">
        <f t="shared" si="35"/>
        <v>27</v>
      </c>
    </row>
    <row r="216" spans="1:33" x14ac:dyDescent="0.2">
      <c r="A216" s="9" t="s">
        <v>245</v>
      </c>
      <c r="B216" s="10" t="s">
        <v>85</v>
      </c>
      <c r="C216" s="10" t="s">
        <v>27</v>
      </c>
      <c r="D216" s="10" t="s">
        <v>266</v>
      </c>
      <c r="E216" s="10" t="s">
        <v>267</v>
      </c>
      <c r="F216" s="10" t="s">
        <v>268</v>
      </c>
      <c r="G216" s="67">
        <v>6</v>
      </c>
      <c r="H216" s="10" t="s">
        <v>18</v>
      </c>
      <c r="I216" s="57">
        <v>1</v>
      </c>
      <c r="J216" s="57">
        <v>9</v>
      </c>
      <c r="K216" s="57">
        <v>0</v>
      </c>
      <c r="L216" s="58">
        <v>9</v>
      </c>
      <c r="M216" s="27">
        <v>0</v>
      </c>
      <c r="N216" s="90">
        <f t="shared" si="30"/>
        <v>5</v>
      </c>
      <c r="O216" s="91">
        <f t="shared" si="31"/>
        <v>5</v>
      </c>
      <c r="P216" s="23">
        <v>48</v>
      </c>
      <c r="Q216" s="11">
        <v>1</v>
      </c>
      <c r="R216" s="11">
        <v>0</v>
      </c>
      <c r="S216" s="12">
        <v>3</v>
      </c>
      <c r="T216" s="27">
        <v>0</v>
      </c>
      <c r="U216" s="23">
        <v>0</v>
      </c>
      <c r="V216" s="11">
        <v>0</v>
      </c>
      <c r="W216" s="11">
        <v>0</v>
      </c>
      <c r="X216" s="12">
        <v>0</v>
      </c>
      <c r="Y216" s="30">
        <v>0</v>
      </c>
      <c r="Z216" s="63">
        <f t="shared" si="32"/>
        <v>36</v>
      </c>
      <c r="AA216" s="34">
        <f t="shared" si="33"/>
        <v>36</v>
      </c>
      <c r="AB216" s="12">
        <f t="shared" si="34"/>
        <v>0</v>
      </c>
      <c r="AC216" s="75">
        <f t="shared" si="35"/>
        <v>36</v>
      </c>
    </row>
    <row r="217" spans="1:33" x14ac:dyDescent="0.2">
      <c r="A217" s="9" t="s">
        <v>245</v>
      </c>
      <c r="B217" s="10" t="s">
        <v>85</v>
      </c>
      <c r="C217" s="10" t="s">
        <v>43</v>
      </c>
      <c r="D217" s="10" t="s">
        <v>269</v>
      </c>
      <c r="E217" s="10" t="s">
        <v>206</v>
      </c>
      <c r="F217" s="10" t="s">
        <v>270</v>
      </c>
      <c r="G217" s="67">
        <v>6</v>
      </c>
      <c r="H217" s="10" t="s">
        <v>18</v>
      </c>
      <c r="I217" s="57">
        <v>1</v>
      </c>
      <c r="J217" s="57">
        <v>9</v>
      </c>
      <c r="K217" s="57">
        <v>0</v>
      </c>
      <c r="L217" s="58">
        <v>9</v>
      </c>
      <c r="M217" s="27">
        <v>0</v>
      </c>
      <c r="N217" s="90">
        <f t="shared" si="30"/>
        <v>5</v>
      </c>
      <c r="O217" s="91">
        <f t="shared" si="31"/>
        <v>5</v>
      </c>
      <c r="P217" s="23">
        <v>0</v>
      </c>
      <c r="Q217" s="11">
        <v>0</v>
      </c>
      <c r="R217" s="11">
        <v>0</v>
      </c>
      <c r="S217" s="12">
        <v>0</v>
      </c>
      <c r="T217" s="27">
        <v>0</v>
      </c>
      <c r="U217" s="23">
        <v>40</v>
      </c>
      <c r="V217" s="11">
        <v>1</v>
      </c>
      <c r="W217" s="11">
        <v>0</v>
      </c>
      <c r="X217" s="12">
        <v>2</v>
      </c>
      <c r="Y217" s="30">
        <v>0</v>
      </c>
      <c r="Z217" s="63">
        <f t="shared" si="32"/>
        <v>27</v>
      </c>
      <c r="AA217" s="34">
        <f t="shared" si="33"/>
        <v>0</v>
      </c>
      <c r="AB217" s="12">
        <f t="shared" si="34"/>
        <v>27</v>
      </c>
      <c r="AC217" s="75">
        <f t="shared" si="35"/>
        <v>27</v>
      </c>
    </row>
    <row r="218" spans="1:33" x14ac:dyDescent="0.2">
      <c r="A218" s="9" t="s">
        <v>122</v>
      </c>
      <c r="B218" s="10" t="s">
        <v>85</v>
      </c>
      <c r="C218" s="10" t="s">
        <v>43</v>
      </c>
      <c r="D218" s="10" t="s">
        <v>139</v>
      </c>
      <c r="E218" s="10" t="s">
        <v>140</v>
      </c>
      <c r="F218" s="10" t="s">
        <v>141</v>
      </c>
      <c r="G218" s="67">
        <v>6</v>
      </c>
      <c r="H218" s="10" t="s">
        <v>18</v>
      </c>
      <c r="I218" s="57">
        <v>1</v>
      </c>
      <c r="J218" s="57">
        <v>9</v>
      </c>
      <c r="K218" s="57">
        <v>0</v>
      </c>
      <c r="L218" s="58">
        <v>9</v>
      </c>
      <c r="M218" s="27">
        <v>0</v>
      </c>
      <c r="N218" s="90">
        <f t="shared" si="30"/>
        <v>5</v>
      </c>
      <c r="O218" s="91">
        <f t="shared" si="31"/>
        <v>5</v>
      </c>
      <c r="P218" s="23">
        <v>0</v>
      </c>
      <c r="Q218" s="11">
        <v>0</v>
      </c>
      <c r="R218" s="11">
        <v>0</v>
      </c>
      <c r="S218" s="12">
        <v>0</v>
      </c>
      <c r="T218" s="27">
        <v>0</v>
      </c>
      <c r="U218" s="23">
        <v>40</v>
      </c>
      <c r="V218" s="11">
        <v>1</v>
      </c>
      <c r="W218" s="11">
        <v>0</v>
      </c>
      <c r="X218" s="12">
        <v>2</v>
      </c>
      <c r="Y218" s="30">
        <v>0</v>
      </c>
      <c r="Z218" s="63">
        <f t="shared" si="32"/>
        <v>27</v>
      </c>
      <c r="AA218" s="34">
        <f t="shared" si="33"/>
        <v>0</v>
      </c>
      <c r="AB218" s="12">
        <f t="shared" si="34"/>
        <v>27</v>
      </c>
      <c r="AC218" s="75">
        <f t="shared" si="35"/>
        <v>27</v>
      </c>
    </row>
    <row r="219" spans="1:33" x14ac:dyDescent="0.2">
      <c r="A219" s="9" t="s">
        <v>122</v>
      </c>
      <c r="B219" s="10" t="s">
        <v>85</v>
      </c>
      <c r="C219" s="10" t="s">
        <v>27</v>
      </c>
      <c r="D219" s="10" t="s">
        <v>142</v>
      </c>
      <c r="E219" s="10" t="s">
        <v>131</v>
      </c>
      <c r="F219" s="10" t="s">
        <v>143</v>
      </c>
      <c r="G219" s="67">
        <v>6</v>
      </c>
      <c r="H219" s="10" t="s">
        <v>18</v>
      </c>
      <c r="I219" s="57">
        <v>1</v>
      </c>
      <c r="J219" s="57">
        <v>9</v>
      </c>
      <c r="K219" s="57">
        <v>0</v>
      </c>
      <c r="L219" s="58">
        <v>9</v>
      </c>
      <c r="M219" s="27">
        <v>0</v>
      </c>
      <c r="N219" s="90">
        <f t="shared" si="30"/>
        <v>5</v>
      </c>
      <c r="O219" s="91">
        <f t="shared" si="31"/>
        <v>5</v>
      </c>
      <c r="P219" s="23">
        <v>48</v>
      </c>
      <c r="Q219" s="11">
        <v>1</v>
      </c>
      <c r="R219" s="11">
        <v>0</v>
      </c>
      <c r="S219" s="12">
        <v>4</v>
      </c>
      <c r="T219" s="27">
        <v>0</v>
      </c>
      <c r="U219" s="23">
        <v>0</v>
      </c>
      <c r="V219" s="11">
        <v>0</v>
      </c>
      <c r="W219" s="11">
        <v>0</v>
      </c>
      <c r="X219" s="12">
        <v>0</v>
      </c>
      <c r="Y219" s="30">
        <v>0</v>
      </c>
      <c r="Z219" s="63">
        <f t="shared" si="32"/>
        <v>45</v>
      </c>
      <c r="AA219" s="34">
        <f t="shared" si="33"/>
        <v>45</v>
      </c>
      <c r="AB219" s="12">
        <f t="shared" si="34"/>
        <v>0</v>
      </c>
      <c r="AC219" s="75">
        <f t="shared" si="35"/>
        <v>45</v>
      </c>
    </row>
    <row r="220" spans="1:33" x14ac:dyDescent="0.2">
      <c r="A220" s="9" t="s">
        <v>122</v>
      </c>
      <c r="B220" s="10" t="s">
        <v>85</v>
      </c>
      <c r="C220" s="10" t="s">
        <v>43</v>
      </c>
      <c r="D220" s="10" t="s">
        <v>144</v>
      </c>
      <c r="E220" s="10" t="s">
        <v>145</v>
      </c>
      <c r="F220" s="10" t="s">
        <v>146</v>
      </c>
      <c r="G220" s="67">
        <v>6</v>
      </c>
      <c r="H220" s="10" t="s">
        <v>18</v>
      </c>
      <c r="I220" s="57">
        <v>1</v>
      </c>
      <c r="J220" s="57">
        <v>4.5</v>
      </c>
      <c r="K220" s="57">
        <v>0</v>
      </c>
      <c r="L220" s="58">
        <v>13.5</v>
      </c>
      <c r="M220" s="27">
        <v>0</v>
      </c>
      <c r="N220" s="90">
        <f t="shared" si="30"/>
        <v>2.5</v>
      </c>
      <c r="O220" s="91">
        <f t="shared" si="31"/>
        <v>7.5</v>
      </c>
      <c r="P220" s="23">
        <v>0</v>
      </c>
      <c r="Q220" s="11">
        <v>0</v>
      </c>
      <c r="R220" s="11">
        <v>0</v>
      </c>
      <c r="S220" s="12">
        <v>0</v>
      </c>
      <c r="T220" s="27">
        <v>0</v>
      </c>
      <c r="U220" s="23">
        <v>40</v>
      </c>
      <c r="V220" s="11">
        <v>1</v>
      </c>
      <c r="W220" s="11">
        <v>0</v>
      </c>
      <c r="X220" s="12">
        <v>2</v>
      </c>
      <c r="Y220" s="30">
        <v>0</v>
      </c>
      <c r="Z220" s="63">
        <f t="shared" si="32"/>
        <v>31.5</v>
      </c>
      <c r="AA220" s="34">
        <f t="shared" si="33"/>
        <v>0</v>
      </c>
      <c r="AB220" s="12">
        <f t="shared" si="34"/>
        <v>31.5</v>
      </c>
      <c r="AC220" s="75">
        <f t="shared" si="35"/>
        <v>31.5</v>
      </c>
    </row>
    <row r="221" spans="1:33" x14ac:dyDescent="0.2">
      <c r="A221" s="9" t="s">
        <v>122</v>
      </c>
      <c r="B221" s="10" t="s">
        <v>85</v>
      </c>
      <c r="C221" s="10" t="s">
        <v>13</v>
      </c>
      <c r="D221" s="10" t="s">
        <v>147</v>
      </c>
      <c r="E221" s="10" t="s">
        <v>10</v>
      </c>
      <c r="F221" s="10" t="s">
        <v>11</v>
      </c>
      <c r="G221" s="67">
        <v>24</v>
      </c>
      <c r="H221" s="10" t="s">
        <v>12</v>
      </c>
      <c r="I221" s="57">
        <v>1</v>
      </c>
      <c r="J221" s="57">
        <f>$AE$2</f>
        <v>0.54</v>
      </c>
      <c r="K221" s="57">
        <v>0</v>
      </c>
      <c r="L221" s="58">
        <v>0</v>
      </c>
      <c r="M221" s="27">
        <v>0</v>
      </c>
      <c r="N221" s="90">
        <f t="shared" si="30"/>
        <v>7.4999999999999997E-2</v>
      </c>
      <c r="O221" s="91">
        <f t="shared" si="31"/>
        <v>0</v>
      </c>
      <c r="P221" s="23">
        <v>2</v>
      </c>
      <c r="Q221" s="11">
        <f>P221</f>
        <v>2</v>
      </c>
      <c r="R221" s="11">
        <v>0</v>
      </c>
      <c r="S221" s="12">
        <v>0</v>
      </c>
      <c r="T221" s="27">
        <v>0</v>
      </c>
      <c r="U221" s="23">
        <v>4</v>
      </c>
      <c r="V221" s="11">
        <f>U221</f>
        <v>4</v>
      </c>
      <c r="W221" s="11">
        <v>0</v>
      </c>
      <c r="X221" s="12">
        <v>0</v>
      </c>
      <c r="Y221" s="30">
        <v>0</v>
      </c>
      <c r="Z221" s="63">
        <f t="shared" si="32"/>
        <v>3.24</v>
      </c>
      <c r="AA221" s="34">
        <f t="shared" si="33"/>
        <v>1.08</v>
      </c>
      <c r="AB221" s="12">
        <f t="shared" si="34"/>
        <v>2.16</v>
      </c>
      <c r="AC221" s="75">
        <f t="shared" si="35"/>
        <v>3.24</v>
      </c>
    </row>
    <row r="222" spans="1:33" x14ac:dyDescent="0.2">
      <c r="A222" s="9" t="s">
        <v>180</v>
      </c>
      <c r="B222" s="10" t="s">
        <v>85</v>
      </c>
      <c r="C222" s="10" t="s">
        <v>13</v>
      </c>
      <c r="D222" s="10" t="s">
        <v>147</v>
      </c>
      <c r="E222" s="10" t="s">
        <v>10</v>
      </c>
      <c r="F222" s="10" t="s">
        <v>11</v>
      </c>
      <c r="G222" s="67">
        <v>24</v>
      </c>
      <c r="H222" s="10" t="s">
        <v>12</v>
      </c>
      <c r="I222" s="57">
        <v>1</v>
      </c>
      <c r="J222" s="57">
        <f>$AE$2</f>
        <v>0.54</v>
      </c>
      <c r="K222" s="57">
        <v>0</v>
      </c>
      <c r="L222" s="58">
        <v>0</v>
      </c>
      <c r="M222" s="27">
        <v>0</v>
      </c>
      <c r="N222" s="90">
        <f t="shared" si="30"/>
        <v>7.4999999999999997E-2</v>
      </c>
      <c r="O222" s="91">
        <f t="shared" si="31"/>
        <v>0</v>
      </c>
      <c r="P222" s="23">
        <v>2</v>
      </c>
      <c r="Q222" s="11">
        <f>P222</f>
        <v>2</v>
      </c>
      <c r="R222" s="11">
        <v>0</v>
      </c>
      <c r="S222" s="12">
        <v>0</v>
      </c>
      <c r="T222" s="27">
        <v>0</v>
      </c>
      <c r="U222" s="23">
        <v>2</v>
      </c>
      <c r="V222" s="11">
        <f>U222</f>
        <v>2</v>
      </c>
      <c r="W222" s="11">
        <v>0</v>
      </c>
      <c r="X222" s="12">
        <v>0</v>
      </c>
      <c r="Y222" s="30">
        <v>0</v>
      </c>
      <c r="Z222" s="63">
        <f t="shared" si="32"/>
        <v>2.16</v>
      </c>
      <c r="AA222" s="34">
        <f t="shared" si="33"/>
        <v>1.08</v>
      </c>
      <c r="AB222" s="12">
        <f t="shared" si="34"/>
        <v>1.08</v>
      </c>
      <c r="AC222" s="75">
        <f t="shared" si="35"/>
        <v>2.16</v>
      </c>
    </row>
    <row r="223" spans="1:33" x14ac:dyDescent="0.2">
      <c r="A223" s="9" t="s">
        <v>245</v>
      </c>
      <c r="B223" s="10" t="s">
        <v>85</v>
      </c>
      <c r="C223" s="10" t="s">
        <v>13</v>
      </c>
      <c r="D223" s="10" t="s">
        <v>147</v>
      </c>
      <c r="E223" s="10" t="s">
        <v>10</v>
      </c>
      <c r="F223" s="10" t="s">
        <v>11</v>
      </c>
      <c r="G223" s="67">
        <v>24</v>
      </c>
      <c r="H223" s="10" t="s">
        <v>12</v>
      </c>
      <c r="I223" s="57">
        <v>1</v>
      </c>
      <c r="J223" s="57">
        <f>$AE$2</f>
        <v>0.54</v>
      </c>
      <c r="K223" s="57">
        <v>0</v>
      </c>
      <c r="L223" s="58">
        <v>0</v>
      </c>
      <c r="M223" s="27">
        <v>0</v>
      </c>
      <c r="N223" s="90">
        <f t="shared" si="30"/>
        <v>7.4999999999999997E-2</v>
      </c>
      <c r="O223" s="91">
        <f t="shared" si="31"/>
        <v>0</v>
      </c>
      <c r="P223" s="23">
        <v>2</v>
      </c>
      <c r="Q223" s="11">
        <f>P223</f>
        <v>2</v>
      </c>
      <c r="R223" s="11">
        <v>0</v>
      </c>
      <c r="S223" s="12">
        <v>0</v>
      </c>
      <c r="T223" s="27">
        <v>0</v>
      </c>
      <c r="U223" s="23">
        <v>4</v>
      </c>
      <c r="V223" s="11">
        <f>U223</f>
        <v>4</v>
      </c>
      <c r="W223" s="11">
        <v>0</v>
      </c>
      <c r="X223" s="12">
        <v>0</v>
      </c>
      <c r="Y223" s="30">
        <v>0</v>
      </c>
      <c r="Z223" s="63">
        <f t="shared" si="32"/>
        <v>3.24</v>
      </c>
      <c r="AA223" s="34">
        <f t="shared" si="33"/>
        <v>1.08</v>
      </c>
      <c r="AB223" s="12">
        <f t="shared" si="34"/>
        <v>2.16</v>
      </c>
      <c r="AC223" s="75">
        <f t="shared" si="35"/>
        <v>3.24</v>
      </c>
    </row>
    <row r="224" spans="1:33" x14ac:dyDescent="0.2">
      <c r="A224" s="9" t="s">
        <v>79</v>
      </c>
      <c r="B224" s="10" t="s">
        <v>8</v>
      </c>
      <c r="C224" s="10" t="s">
        <v>103</v>
      </c>
      <c r="D224" s="10" t="s">
        <v>99</v>
      </c>
      <c r="E224" s="10" t="s">
        <v>100</v>
      </c>
      <c r="F224" s="10" t="s">
        <v>101</v>
      </c>
      <c r="G224" s="67">
        <v>6</v>
      </c>
      <c r="H224" s="10" t="s">
        <v>102</v>
      </c>
      <c r="I224" s="57">
        <v>1</v>
      </c>
      <c r="J224" s="57">
        <f t="shared" ref="J224:J230" si="36">(9+$AE$5)*I224</f>
        <v>13.5</v>
      </c>
      <c r="K224" s="57">
        <v>0</v>
      </c>
      <c r="L224" s="58">
        <v>4.5</v>
      </c>
      <c r="M224" s="27">
        <v>0</v>
      </c>
      <c r="N224" s="90">
        <f t="shared" si="30"/>
        <v>7.5</v>
      </c>
      <c r="O224" s="91">
        <f t="shared" si="31"/>
        <v>2.5</v>
      </c>
      <c r="P224" s="23">
        <v>30</v>
      </c>
      <c r="Q224" s="11">
        <v>1</v>
      </c>
      <c r="R224" s="11">
        <v>0</v>
      </c>
      <c r="S224" s="12">
        <v>2</v>
      </c>
      <c r="T224" s="27">
        <v>0</v>
      </c>
      <c r="U224" s="23">
        <v>0</v>
      </c>
      <c r="V224" s="11">
        <v>0</v>
      </c>
      <c r="W224" s="11">
        <v>0</v>
      </c>
      <c r="X224" s="12">
        <v>0</v>
      </c>
      <c r="Y224" s="30">
        <v>0</v>
      </c>
      <c r="Z224" s="63">
        <f t="shared" si="32"/>
        <v>22.5</v>
      </c>
      <c r="AA224" s="34">
        <f t="shared" si="33"/>
        <v>22.5</v>
      </c>
      <c r="AB224" s="12">
        <f t="shared" si="34"/>
        <v>0</v>
      </c>
      <c r="AC224" s="75">
        <f t="shared" si="35"/>
        <v>22.5</v>
      </c>
    </row>
    <row r="225" spans="1:29" x14ac:dyDescent="0.2">
      <c r="A225" s="9" t="s">
        <v>79</v>
      </c>
      <c r="B225" s="10" t="s">
        <v>8</v>
      </c>
      <c r="C225" s="10" t="s">
        <v>103</v>
      </c>
      <c r="D225" s="10" t="s">
        <v>104</v>
      </c>
      <c r="E225" s="10" t="s">
        <v>105</v>
      </c>
      <c r="F225" s="10" t="s">
        <v>106</v>
      </c>
      <c r="G225" s="67">
        <v>6</v>
      </c>
      <c r="H225" s="10" t="s">
        <v>102</v>
      </c>
      <c r="I225" s="57">
        <v>1</v>
      </c>
      <c r="J225" s="57">
        <f t="shared" si="36"/>
        <v>13.5</v>
      </c>
      <c r="K225" s="57">
        <v>0</v>
      </c>
      <c r="L225" s="58">
        <v>4.5</v>
      </c>
      <c r="M225" s="27">
        <v>0</v>
      </c>
      <c r="N225" s="90">
        <f t="shared" si="30"/>
        <v>7.5</v>
      </c>
      <c r="O225" s="91">
        <f t="shared" si="31"/>
        <v>2.5</v>
      </c>
      <c r="P225" s="23">
        <v>45</v>
      </c>
      <c r="Q225" s="11">
        <v>1</v>
      </c>
      <c r="R225" s="11">
        <v>0</v>
      </c>
      <c r="S225" s="12">
        <v>3</v>
      </c>
      <c r="T225" s="27">
        <v>0</v>
      </c>
      <c r="U225" s="23">
        <v>0</v>
      </c>
      <c r="V225" s="11">
        <v>0</v>
      </c>
      <c r="W225" s="11">
        <v>0</v>
      </c>
      <c r="X225" s="12">
        <v>0</v>
      </c>
      <c r="Y225" s="30">
        <v>0</v>
      </c>
      <c r="Z225" s="63">
        <f t="shared" si="32"/>
        <v>27</v>
      </c>
      <c r="AA225" s="34">
        <f t="shared" si="33"/>
        <v>27</v>
      </c>
      <c r="AB225" s="12">
        <f t="shared" si="34"/>
        <v>0</v>
      </c>
      <c r="AC225" s="75">
        <f t="shared" si="35"/>
        <v>27</v>
      </c>
    </row>
    <row r="226" spans="1:29" x14ac:dyDescent="0.2">
      <c r="A226" s="9" t="s">
        <v>79</v>
      </c>
      <c r="B226" s="10" t="s">
        <v>14</v>
      </c>
      <c r="C226" s="10" t="s">
        <v>103</v>
      </c>
      <c r="D226" s="10" t="s">
        <v>107</v>
      </c>
      <c r="E226" s="10" t="s">
        <v>108</v>
      </c>
      <c r="F226" s="10" t="s">
        <v>109</v>
      </c>
      <c r="G226" s="67">
        <v>6</v>
      </c>
      <c r="H226" s="10" t="s">
        <v>102</v>
      </c>
      <c r="I226" s="57">
        <v>1</v>
      </c>
      <c r="J226" s="57">
        <f t="shared" si="36"/>
        <v>13.5</v>
      </c>
      <c r="K226" s="57">
        <v>0</v>
      </c>
      <c r="L226" s="58">
        <v>4.5</v>
      </c>
      <c r="M226" s="27">
        <v>0</v>
      </c>
      <c r="N226" s="90">
        <f t="shared" si="30"/>
        <v>7.5</v>
      </c>
      <c r="O226" s="91">
        <f t="shared" si="31"/>
        <v>2.5</v>
      </c>
      <c r="P226" s="23">
        <v>30</v>
      </c>
      <c r="Q226" s="11">
        <v>1</v>
      </c>
      <c r="R226" s="11">
        <v>0</v>
      </c>
      <c r="S226" s="12">
        <v>2</v>
      </c>
      <c r="T226" s="27">
        <v>0</v>
      </c>
      <c r="U226" s="23">
        <v>0</v>
      </c>
      <c r="V226" s="11">
        <v>0</v>
      </c>
      <c r="W226" s="11">
        <v>0</v>
      </c>
      <c r="X226" s="12">
        <v>0</v>
      </c>
      <c r="Y226" s="30">
        <v>0</v>
      </c>
      <c r="Z226" s="63">
        <f t="shared" si="32"/>
        <v>22.5</v>
      </c>
      <c r="AA226" s="34">
        <f t="shared" si="33"/>
        <v>22.5</v>
      </c>
      <c r="AB226" s="12">
        <f t="shared" si="34"/>
        <v>0</v>
      </c>
      <c r="AC226" s="75">
        <f t="shared" si="35"/>
        <v>22.5</v>
      </c>
    </row>
    <row r="227" spans="1:29" x14ac:dyDescent="0.2">
      <c r="A227" s="9" t="s">
        <v>79</v>
      </c>
      <c r="B227" s="10" t="s">
        <v>8</v>
      </c>
      <c r="C227" s="10" t="s">
        <v>103</v>
      </c>
      <c r="D227" s="10" t="s">
        <v>107</v>
      </c>
      <c r="E227" s="10" t="s">
        <v>108</v>
      </c>
      <c r="F227" s="10" t="s">
        <v>109</v>
      </c>
      <c r="G227" s="67">
        <v>6</v>
      </c>
      <c r="H227" s="10" t="s">
        <v>102</v>
      </c>
      <c r="I227" s="57">
        <v>1</v>
      </c>
      <c r="J227" s="57">
        <f t="shared" si="36"/>
        <v>13.5</v>
      </c>
      <c r="K227" s="57">
        <v>0</v>
      </c>
      <c r="L227" s="58">
        <v>4.5</v>
      </c>
      <c r="M227" s="27">
        <v>0</v>
      </c>
      <c r="N227" s="90">
        <f t="shared" si="30"/>
        <v>7.5</v>
      </c>
      <c r="O227" s="91">
        <f t="shared" si="31"/>
        <v>2.5</v>
      </c>
      <c r="P227" s="23">
        <v>30</v>
      </c>
      <c r="Q227" s="11">
        <v>1</v>
      </c>
      <c r="R227" s="11">
        <v>0</v>
      </c>
      <c r="S227" s="12">
        <v>2</v>
      </c>
      <c r="T227" s="27">
        <v>0</v>
      </c>
      <c r="U227" s="23">
        <v>0</v>
      </c>
      <c r="V227" s="11">
        <v>0</v>
      </c>
      <c r="W227" s="11">
        <v>0</v>
      </c>
      <c r="X227" s="12">
        <v>0</v>
      </c>
      <c r="Y227" s="30">
        <v>0</v>
      </c>
      <c r="Z227" s="63">
        <f t="shared" si="32"/>
        <v>22.5</v>
      </c>
      <c r="AA227" s="34">
        <f t="shared" si="33"/>
        <v>22.5</v>
      </c>
      <c r="AB227" s="12">
        <f t="shared" si="34"/>
        <v>0</v>
      </c>
      <c r="AC227" s="75">
        <f t="shared" si="35"/>
        <v>22.5</v>
      </c>
    </row>
    <row r="228" spans="1:29" x14ac:dyDescent="0.2">
      <c r="A228" s="9" t="s">
        <v>449</v>
      </c>
      <c r="B228" s="10" t="s">
        <v>8</v>
      </c>
      <c r="C228" s="10" t="s">
        <v>103</v>
      </c>
      <c r="D228" s="10" t="s">
        <v>462</v>
      </c>
      <c r="E228" s="10" t="s">
        <v>463</v>
      </c>
      <c r="F228" s="10" t="s">
        <v>464</v>
      </c>
      <c r="G228" s="67">
        <v>6</v>
      </c>
      <c r="H228" s="10" t="s">
        <v>102</v>
      </c>
      <c r="I228" s="57">
        <v>1</v>
      </c>
      <c r="J228" s="57">
        <f t="shared" si="36"/>
        <v>13.5</v>
      </c>
      <c r="K228" s="57">
        <v>0</v>
      </c>
      <c r="L228" s="58">
        <v>4.5</v>
      </c>
      <c r="M228" s="27">
        <v>0</v>
      </c>
      <c r="N228" s="90">
        <f t="shared" si="30"/>
        <v>7.5</v>
      </c>
      <c r="O228" s="91">
        <f t="shared" si="31"/>
        <v>2.5</v>
      </c>
      <c r="P228" s="23">
        <v>20</v>
      </c>
      <c r="Q228" s="11">
        <v>1</v>
      </c>
      <c r="R228" s="11">
        <v>0</v>
      </c>
      <c r="S228" s="12">
        <v>1</v>
      </c>
      <c r="T228" s="27">
        <v>0</v>
      </c>
      <c r="U228" s="23">
        <v>0</v>
      </c>
      <c r="V228" s="11">
        <v>0</v>
      </c>
      <c r="W228" s="11">
        <v>0</v>
      </c>
      <c r="X228" s="12">
        <v>0</v>
      </c>
      <c r="Y228" s="30">
        <v>0</v>
      </c>
      <c r="Z228" s="63">
        <f t="shared" si="32"/>
        <v>18</v>
      </c>
      <c r="AA228" s="34">
        <f t="shared" si="33"/>
        <v>18</v>
      </c>
      <c r="AB228" s="12">
        <f t="shared" si="34"/>
        <v>0</v>
      </c>
      <c r="AC228" s="75">
        <f t="shared" si="35"/>
        <v>18</v>
      </c>
    </row>
    <row r="229" spans="1:29" x14ac:dyDescent="0.2">
      <c r="A229" s="9" t="s">
        <v>298</v>
      </c>
      <c r="B229" s="10" t="s">
        <v>14</v>
      </c>
      <c r="C229" s="10" t="s">
        <v>103</v>
      </c>
      <c r="D229" s="10" t="s">
        <v>324</v>
      </c>
      <c r="E229" s="10" t="s">
        <v>325</v>
      </c>
      <c r="F229" s="10" t="s">
        <v>326</v>
      </c>
      <c r="G229" s="67">
        <v>6</v>
      </c>
      <c r="H229" s="10" t="s">
        <v>102</v>
      </c>
      <c r="I229" s="57">
        <v>1</v>
      </c>
      <c r="J229" s="57">
        <f t="shared" si="36"/>
        <v>13.5</v>
      </c>
      <c r="K229" s="57">
        <v>0</v>
      </c>
      <c r="L229" s="58">
        <v>4.5</v>
      </c>
      <c r="M229" s="27">
        <v>0</v>
      </c>
      <c r="N229" s="90">
        <f t="shared" si="30"/>
        <v>7.5</v>
      </c>
      <c r="O229" s="91">
        <f t="shared" si="31"/>
        <v>2.5</v>
      </c>
      <c r="P229" s="23">
        <v>24</v>
      </c>
      <c r="Q229" s="11">
        <v>0.5</v>
      </c>
      <c r="R229" s="11">
        <v>0</v>
      </c>
      <c r="S229" s="12">
        <v>1.5</v>
      </c>
      <c r="T229" s="27">
        <v>0</v>
      </c>
      <c r="U229" s="23">
        <v>0</v>
      </c>
      <c r="V229" s="11">
        <v>0</v>
      </c>
      <c r="W229" s="11">
        <v>0</v>
      </c>
      <c r="X229" s="12">
        <v>0</v>
      </c>
      <c r="Y229" s="30">
        <v>0</v>
      </c>
      <c r="Z229" s="63">
        <f t="shared" si="32"/>
        <v>13.5</v>
      </c>
      <c r="AA229" s="34">
        <f t="shared" si="33"/>
        <v>13.5</v>
      </c>
      <c r="AB229" s="12">
        <f t="shared" si="34"/>
        <v>0</v>
      </c>
      <c r="AC229" s="75">
        <f t="shared" si="35"/>
        <v>13.5</v>
      </c>
    </row>
    <row r="230" spans="1:29" x14ac:dyDescent="0.2">
      <c r="A230" s="9" t="s">
        <v>298</v>
      </c>
      <c r="B230" s="10" t="s">
        <v>8</v>
      </c>
      <c r="C230" s="10" t="s">
        <v>103</v>
      </c>
      <c r="D230" s="10" t="s">
        <v>324</v>
      </c>
      <c r="E230" s="10" t="s">
        <v>325</v>
      </c>
      <c r="F230" s="10" t="s">
        <v>326</v>
      </c>
      <c r="G230" s="67">
        <v>6</v>
      </c>
      <c r="H230" s="10" t="s">
        <v>102</v>
      </c>
      <c r="I230" s="57">
        <v>1</v>
      </c>
      <c r="J230" s="57">
        <f t="shared" si="36"/>
        <v>13.5</v>
      </c>
      <c r="K230" s="57">
        <v>0</v>
      </c>
      <c r="L230" s="58">
        <v>4.5</v>
      </c>
      <c r="M230" s="27">
        <v>0</v>
      </c>
      <c r="N230" s="90">
        <f t="shared" si="30"/>
        <v>7.5</v>
      </c>
      <c r="O230" s="91">
        <f t="shared" si="31"/>
        <v>2.5</v>
      </c>
      <c r="P230" s="23">
        <v>24</v>
      </c>
      <c r="Q230" s="11">
        <v>0.5</v>
      </c>
      <c r="R230" s="11">
        <v>0</v>
      </c>
      <c r="S230" s="12">
        <v>1.5</v>
      </c>
      <c r="T230" s="27">
        <v>0</v>
      </c>
      <c r="U230" s="23">
        <v>0</v>
      </c>
      <c r="V230" s="11">
        <v>0</v>
      </c>
      <c r="W230" s="11">
        <v>0</v>
      </c>
      <c r="X230" s="12">
        <v>0</v>
      </c>
      <c r="Y230" s="30">
        <v>0</v>
      </c>
      <c r="Z230" s="63">
        <f t="shared" si="32"/>
        <v>13.5</v>
      </c>
      <c r="AA230" s="34">
        <f t="shared" si="33"/>
        <v>13.5</v>
      </c>
      <c r="AB230" s="12">
        <f t="shared" si="34"/>
        <v>0</v>
      </c>
      <c r="AC230" s="75">
        <f t="shared" si="35"/>
        <v>13.5</v>
      </c>
    </row>
    <row r="231" spans="1:29" x14ac:dyDescent="0.2">
      <c r="A231" s="9" t="s">
        <v>409</v>
      </c>
      <c r="B231" s="10" t="s">
        <v>8</v>
      </c>
      <c r="C231" s="10" t="s">
        <v>103</v>
      </c>
      <c r="D231" s="10" t="s">
        <v>422</v>
      </c>
      <c r="E231" s="10" t="s">
        <v>423</v>
      </c>
      <c r="F231" s="10" t="s">
        <v>424</v>
      </c>
      <c r="G231" s="67">
        <v>6</v>
      </c>
      <c r="H231" s="10" t="s">
        <v>102</v>
      </c>
      <c r="I231" s="57">
        <v>1</v>
      </c>
      <c r="J231" s="57">
        <f>(11.25+$AE$5)*I231</f>
        <v>15.75</v>
      </c>
      <c r="K231" s="57">
        <v>0</v>
      </c>
      <c r="L231" s="58">
        <v>2.25</v>
      </c>
      <c r="M231" s="27">
        <v>0</v>
      </c>
      <c r="N231" s="90">
        <f t="shared" si="30"/>
        <v>8.75</v>
      </c>
      <c r="O231" s="91">
        <f t="shared" si="31"/>
        <v>1.25</v>
      </c>
      <c r="P231" s="23">
        <v>40</v>
      </c>
      <c r="Q231" s="11">
        <v>1</v>
      </c>
      <c r="R231" s="11">
        <v>0</v>
      </c>
      <c r="S231" s="12">
        <v>2</v>
      </c>
      <c r="T231" s="27">
        <v>0</v>
      </c>
      <c r="U231" s="23">
        <v>0</v>
      </c>
      <c r="V231" s="11">
        <v>0</v>
      </c>
      <c r="W231" s="11">
        <v>0</v>
      </c>
      <c r="X231" s="12">
        <v>0</v>
      </c>
      <c r="Y231" s="30">
        <v>0</v>
      </c>
      <c r="Z231" s="63">
        <f t="shared" si="32"/>
        <v>20.25</v>
      </c>
      <c r="AA231" s="34">
        <f t="shared" si="33"/>
        <v>20.25</v>
      </c>
      <c r="AB231" s="12">
        <f t="shared" si="34"/>
        <v>0</v>
      </c>
      <c r="AC231" s="75">
        <f t="shared" si="35"/>
        <v>20.25</v>
      </c>
    </row>
    <row r="232" spans="1:29" x14ac:dyDescent="0.2">
      <c r="A232" s="9" t="s">
        <v>245</v>
      </c>
      <c r="B232" s="10" t="s">
        <v>14</v>
      </c>
      <c r="C232" s="10" t="s">
        <v>103</v>
      </c>
      <c r="D232" s="10" t="s">
        <v>110</v>
      </c>
      <c r="E232" s="10" t="s">
        <v>111</v>
      </c>
      <c r="F232" s="10" t="s">
        <v>112</v>
      </c>
      <c r="G232" s="67">
        <v>6</v>
      </c>
      <c r="H232" s="10" t="s">
        <v>102</v>
      </c>
      <c r="I232" s="57">
        <v>1</v>
      </c>
      <c r="J232" s="57">
        <f>(4.5+$AE$5)*I232</f>
        <v>9</v>
      </c>
      <c r="K232" s="57">
        <v>0</v>
      </c>
      <c r="L232" s="58">
        <v>9</v>
      </c>
      <c r="M232" s="27">
        <v>0</v>
      </c>
      <c r="N232" s="90">
        <f t="shared" si="30"/>
        <v>5</v>
      </c>
      <c r="O232" s="91">
        <f t="shared" si="31"/>
        <v>5</v>
      </c>
      <c r="P232" s="23">
        <v>10</v>
      </c>
      <c r="Q232" s="11">
        <v>0.5</v>
      </c>
      <c r="R232" s="11">
        <v>0</v>
      </c>
      <c r="S232" s="12">
        <v>0.5</v>
      </c>
      <c r="T232" s="27">
        <v>0</v>
      </c>
      <c r="U232" s="23">
        <v>0</v>
      </c>
      <c r="V232" s="11">
        <v>0</v>
      </c>
      <c r="W232" s="11">
        <v>0</v>
      </c>
      <c r="X232" s="12">
        <v>0</v>
      </c>
      <c r="Y232" s="30">
        <v>0</v>
      </c>
      <c r="Z232" s="63">
        <f t="shared" si="32"/>
        <v>9</v>
      </c>
      <c r="AA232" s="34">
        <f t="shared" si="33"/>
        <v>9</v>
      </c>
      <c r="AB232" s="12">
        <f t="shared" si="34"/>
        <v>0</v>
      </c>
      <c r="AC232" s="75">
        <f t="shared" si="35"/>
        <v>9</v>
      </c>
    </row>
    <row r="233" spans="1:29" x14ac:dyDescent="0.2">
      <c r="A233" s="9" t="s">
        <v>245</v>
      </c>
      <c r="B233" s="10" t="s">
        <v>8</v>
      </c>
      <c r="C233" s="10" t="s">
        <v>103</v>
      </c>
      <c r="D233" s="10" t="s">
        <v>110</v>
      </c>
      <c r="E233" s="10" t="s">
        <v>111</v>
      </c>
      <c r="F233" s="10" t="s">
        <v>112</v>
      </c>
      <c r="G233" s="67">
        <v>6</v>
      </c>
      <c r="H233" s="10" t="s">
        <v>102</v>
      </c>
      <c r="I233" s="57">
        <v>1</v>
      </c>
      <c r="J233" s="57">
        <f>(4.5+$AE$5)*I233</f>
        <v>9</v>
      </c>
      <c r="K233" s="57">
        <v>0</v>
      </c>
      <c r="L233" s="58">
        <v>9</v>
      </c>
      <c r="M233" s="27">
        <v>0</v>
      </c>
      <c r="N233" s="90">
        <f t="shared" si="30"/>
        <v>5</v>
      </c>
      <c r="O233" s="91">
        <f t="shared" si="31"/>
        <v>5</v>
      </c>
      <c r="P233" s="23">
        <v>10</v>
      </c>
      <c r="Q233" s="11">
        <v>0.5</v>
      </c>
      <c r="R233" s="11">
        <v>0</v>
      </c>
      <c r="S233" s="12">
        <v>0.5</v>
      </c>
      <c r="T233" s="27">
        <v>0</v>
      </c>
      <c r="U233" s="23">
        <v>0</v>
      </c>
      <c r="V233" s="11">
        <v>0</v>
      </c>
      <c r="W233" s="11">
        <v>0</v>
      </c>
      <c r="X233" s="12">
        <v>0</v>
      </c>
      <c r="Y233" s="30">
        <v>0</v>
      </c>
      <c r="Z233" s="63">
        <f t="shared" si="32"/>
        <v>9</v>
      </c>
      <c r="AA233" s="34">
        <f t="shared" si="33"/>
        <v>9</v>
      </c>
      <c r="AB233" s="12">
        <f t="shared" si="34"/>
        <v>0</v>
      </c>
      <c r="AC233" s="75">
        <f t="shared" si="35"/>
        <v>9</v>
      </c>
    </row>
    <row r="234" spans="1:29" x14ac:dyDescent="0.2">
      <c r="A234" s="9" t="s">
        <v>245</v>
      </c>
      <c r="B234" s="10" t="s">
        <v>14</v>
      </c>
      <c r="C234" s="10" t="s">
        <v>103</v>
      </c>
      <c r="D234" s="10" t="s">
        <v>113</v>
      </c>
      <c r="E234" s="10" t="s">
        <v>114</v>
      </c>
      <c r="F234" s="10" t="s">
        <v>115</v>
      </c>
      <c r="G234" s="67">
        <v>6</v>
      </c>
      <c r="H234" s="10" t="s">
        <v>102</v>
      </c>
      <c r="I234" s="57">
        <v>1</v>
      </c>
      <c r="J234" s="57">
        <f t="shared" ref="J234:J241" si="37">(9+$AE$5)*I234</f>
        <v>13.5</v>
      </c>
      <c r="K234" s="57">
        <v>0</v>
      </c>
      <c r="L234" s="58">
        <v>4.5</v>
      </c>
      <c r="M234" s="27">
        <v>0</v>
      </c>
      <c r="N234" s="90">
        <f t="shared" si="30"/>
        <v>7.5</v>
      </c>
      <c r="O234" s="91">
        <f t="shared" si="31"/>
        <v>2.5</v>
      </c>
      <c r="P234" s="23">
        <v>10</v>
      </c>
      <c r="Q234" s="11">
        <v>0.5</v>
      </c>
      <c r="R234" s="11">
        <v>0</v>
      </c>
      <c r="S234" s="12">
        <v>0.5</v>
      </c>
      <c r="T234" s="27">
        <v>0</v>
      </c>
      <c r="U234" s="23">
        <v>0</v>
      </c>
      <c r="V234" s="11">
        <v>0</v>
      </c>
      <c r="W234" s="11">
        <v>0</v>
      </c>
      <c r="X234" s="12">
        <v>0</v>
      </c>
      <c r="Y234" s="30">
        <v>0</v>
      </c>
      <c r="Z234" s="63">
        <f t="shared" si="32"/>
        <v>9</v>
      </c>
      <c r="AA234" s="34">
        <f t="shared" si="33"/>
        <v>9</v>
      </c>
      <c r="AB234" s="12">
        <f t="shared" si="34"/>
        <v>0</v>
      </c>
      <c r="AC234" s="75">
        <f t="shared" si="35"/>
        <v>9</v>
      </c>
    </row>
    <row r="235" spans="1:29" x14ac:dyDescent="0.2">
      <c r="A235" s="9" t="s">
        <v>245</v>
      </c>
      <c r="B235" s="10" t="s">
        <v>8</v>
      </c>
      <c r="C235" s="10" t="s">
        <v>103</v>
      </c>
      <c r="D235" s="10" t="s">
        <v>113</v>
      </c>
      <c r="E235" s="10" t="s">
        <v>114</v>
      </c>
      <c r="F235" s="10" t="s">
        <v>115</v>
      </c>
      <c r="G235" s="67">
        <v>6</v>
      </c>
      <c r="H235" s="10" t="s">
        <v>102</v>
      </c>
      <c r="I235" s="57">
        <v>1</v>
      </c>
      <c r="J235" s="57">
        <f t="shared" si="37"/>
        <v>13.5</v>
      </c>
      <c r="K235" s="57">
        <v>0</v>
      </c>
      <c r="L235" s="58">
        <v>4.5</v>
      </c>
      <c r="M235" s="27">
        <v>0</v>
      </c>
      <c r="N235" s="90">
        <f t="shared" si="30"/>
        <v>7.5</v>
      </c>
      <c r="O235" s="91">
        <f t="shared" si="31"/>
        <v>2.5</v>
      </c>
      <c r="P235" s="23">
        <v>10</v>
      </c>
      <c r="Q235" s="11">
        <v>0.5</v>
      </c>
      <c r="R235" s="11">
        <v>0</v>
      </c>
      <c r="S235" s="12">
        <v>0.5</v>
      </c>
      <c r="T235" s="27">
        <v>0</v>
      </c>
      <c r="U235" s="23">
        <v>0</v>
      </c>
      <c r="V235" s="11">
        <v>0</v>
      </c>
      <c r="W235" s="11">
        <v>0</v>
      </c>
      <c r="X235" s="12">
        <v>0</v>
      </c>
      <c r="Y235" s="30">
        <v>0</v>
      </c>
      <c r="Z235" s="63">
        <f t="shared" si="32"/>
        <v>9</v>
      </c>
      <c r="AA235" s="34">
        <f t="shared" si="33"/>
        <v>9</v>
      </c>
      <c r="AB235" s="12">
        <f t="shared" si="34"/>
        <v>0</v>
      </c>
      <c r="AC235" s="75">
        <f t="shared" si="35"/>
        <v>9</v>
      </c>
    </row>
    <row r="236" spans="1:29" x14ac:dyDescent="0.2">
      <c r="A236" s="9" t="s">
        <v>180</v>
      </c>
      <c r="B236" s="10" t="s">
        <v>80</v>
      </c>
      <c r="C236" s="10" t="s">
        <v>103</v>
      </c>
      <c r="D236" s="10" t="s">
        <v>221</v>
      </c>
      <c r="E236" s="10" t="s">
        <v>222</v>
      </c>
      <c r="F236" s="10" t="s">
        <v>223</v>
      </c>
      <c r="G236" s="67">
        <v>6</v>
      </c>
      <c r="H236" s="10" t="s">
        <v>102</v>
      </c>
      <c r="I236" s="57">
        <v>1</v>
      </c>
      <c r="J236" s="57">
        <f t="shared" si="37"/>
        <v>13.5</v>
      </c>
      <c r="K236" s="57">
        <v>0</v>
      </c>
      <c r="L236" s="58">
        <v>4.5</v>
      </c>
      <c r="M236" s="27">
        <v>0</v>
      </c>
      <c r="N236" s="90">
        <f t="shared" si="30"/>
        <v>7.5</v>
      </c>
      <c r="O236" s="91">
        <f t="shared" si="31"/>
        <v>2.5</v>
      </c>
      <c r="P236" s="23">
        <v>16</v>
      </c>
      <c r="Q236" s="11">
        <v>1</v>
      </c>
      <c r="R236" s="11">
        <v>0</v>
      </c>
      <c r="S236" s="12">
        <v>1</v>
      </c>
      <c r="T236" s="27">
        <v>0</v>
      </c>
      <c r="U236" s="23">
        <v>0</v>
      </c>
      <c r="V236" s="11">
        <v>0</v>
      </c>
      <c r="W236" s="11">
        <v>0</v>
      </c>
      <c r="X236" s="12">
        <v>0</v>
      </c>
      <c r="Y236" s="30">
        <v>0</v>
      </c>
      <c r="Z236" s="63">
        <f t="shared" si="32"/>
        <v>18</v>
      </c>
      <c r="AA236" s="34">
        <f t="shared" si="33"/>
        <v>18</v>
      </c>
      <c r="AB236" s="12">
        <f t="shared" si="34"/>
        <v>0</v>
      </c>
      <c r="AC236" s="75">
        <f t="shared" si="35"/>
        <v>18</v>
      </c>
    </row>
    <row r="237" spans="1:29" x14ac:dyDescent="0.2">
      <c r="A237" s="9" t="s">
        <v>180</v>
      </c>
      <c r="B237" s="10" t="s">
        <v>80</v>
      </c>
      <c r="C237" s="10" t="s">
        <v>103</v>
      </c>
      <c r="D237" s="10" t="s">
        <v>224</v>
      </c>
      <c r="E237" s="10" t="s">
        <v>225</v>
      </c>
      <c r="F237" s="10" t="s">
        <v>226</v>
      </c>
      <c r="G237" s="67">
        <v>6</v>
      </c>
      <c r="H237" s="10" t="s">
        <v>102</v>
      </c>
      <c r="I237" s="57">
        <v>1</v>
      </c>
      <c r="J237" s="57">
        <f t="shared" si="37"/>
        <v>13.5</v>
      </c>
      <c r="K237" s="57">
        <v>0</v>
      </c>
      <c r="L237" s="58">
        <v>4.5</v>
      </c>
      <c r="M237" s="27">
        <v>0</v>
      </c>
      <c r="N237" s="90">
        <f t="shared" si="30"/>
        <v>7.5</v>
      </c>
      <c r="O237" s="91">
        <f t="shared" si="31"/>
        <v>2.5</v>
      </c>
      <c r="P237" s="23">
        <v>20</v>
      </c>
      <c r="Q237" s="11">
        <v>1</v>
      </c>
      <c r="R237" s="11">
        <v>0</v>
      </c>
      <c r="S237" s="12">
        <v>1</v>
      </c>
      <c r="T237" s="27">
        <v>0</v>
      </c>
      <c r="U237" s="23">
        <v>0</v>
      </c>
      <c r="V237" s="11">
        <v>0</v>
      </c>
      <c r="W237" s="11">
        <v>0</v>
      </c>
      <c r="X237" s="12">
        <v>0</v>
      </c>
      <c r="Y237" s="30">
        <v>0</v>
      </c>
      <c r="Z237" s="63">
        <f t="shared" si="32"/>
        <v>18</v>
      </c>
      <c r="AA237" s="34">
        <f t="shared" si="33"/>
        <v>18</v>
      </c>
      <c r="AB237" s="12">
        <f t="shared" si="34"/>
        <v>0</v>
      </c>
      <c r="AC237" s="75">
        <f t="shared" si="35"/>
        <v>18</v>
      </c>
    </row>
    <row r="238" spans="1:29" x14ac:dyDescent="0.2">
      <c r="A238" s="9" t="s">
        <v>180</v>
      </c>
      <c r="B238" s="10" t="s">
        <v>80</v>
      </c>
      <c r="C238" s="10" t="s">
        <v>103</v>
      </c>
      <c r="D238" s="10" t="s">
        <v>227</v>
      </c>
      <c r="E238" s="10" t="s">
        <v>228</v>
      </c>
      <c r="F238" s="10" t="s">
        <v>229</v>
      </c>
      <c r="G238" s="67">
        <v>6</v>
      </c>
      <c r="H238" s="10" t="s">
        <v>102</v>
      </c>
      <c r="I238" s="57">
        <v>1</v>
      </c>
      <c r="J238" s="57">
        <f t="shared" si="37"/>
        <v>13.5</v>
      </c>
      <c r="K238" s="57">
        <v>0</v>
      </c>
      <c r="L238" s="58">
        <v>4.5</v>
      </c>
      <c r="M238" s="27">
        <v>0</v>
      </c>
      <c r="N238" s="90">
        <f t="shared" si="30"/>
        <v>7.5</v>
      </c>
      <c r="O238" s="91">
        <f t="shared" si="31"/>
        <v>2.5</v>
      </c>
      <c r="P238" s="23">
        <v>9</v>
      </c>
      <c r="Q238" s="11">
        <v>1</v>
      </c>
      <c r="R238" s="11">
        <v>0</v>
      </c>
      <c r="S238" s="12">
        <v>1</v>
      </c>
      <c r="T238" s="27">
        <v>0</v>
      </c>
      <c r="U238" s="23">
        <v>0</v>
      </c>
      <c r="V238" s="11">
        <v>0</v>
      </c>
      <c r="W238" s="11">
        <v>0</v>
      </c>
      <c r="X238" s="12">
        <v>0</v>
      </c>
      <c r="Y238" s="30">
        <v>0</v>
      </c>
      <c r="Z238" s="63">
        <f t="shared" si="32"/>
        <v>18</v>
      </c>
      <c r="AA238" s="34">
        <f t="shared" si="33"/>
        <v>18</v>
      </c>
      <c r="AB238" s="12">
        <f t="shared" si="34"/>
        <v>0</v>
      </c>
      <c r="AC238" s="75">
        <f t="shared" si="35"/>
        <v>18</v>
      </c>
    </row>
    <row r="239" spans="1:29" x14ac:dyDescent="0.2">
      <c r="A239" s="9" t="s">
        <v>180</v>
      </c>
      <c r="B239" s="10" t="s">
        <v>80</v>
      </c>
      <c r="C239" s="10" t="s">
        <v>103</v>
      </c>
      <c r="D239" s="10" t="s">
        <v>230</v>
      </c>
      <c r="E239" s="10" t="s">
        <v>231</v>
      </c>
      <c r="F239" s="10" t="s">
        <v>232</v>
      </c>
      <c r="G239" s="67">
        <v>6</v>
      </c>
      <c r="H239" s="10" t="s">
        <v>102</v>
      </c>
      <c r="I239" s="57">
        <v>1</v>
      </c>
      <c r="J239" s="57">
        <f t="shared" si="37"/>
        <v>13.5</v>
      </c>
      <c r="K239" s="57">
        <v>0</v>
      </c>
      <c r="L239" s="58">
        <v>4.5</v>
      </c>
      <c r="M239" s="27">
        <v>0</v>
      </c>
      <c r="N239" s="90">
        <f t="shared" si="30"/>
        <v>7.5</v>
      </c>
      <c r="O239" s="91">
        <f t="shared" si="31"/>
        <v>2.5</v>
      </c>
      <c r="P239" s="23">
        <v>20</v>
      </c>
      <c r="Q239" s="11">
        <v>1</v>
      </c>
      <c r="R239" s="11">
        <v>0</v>
      </c>
      <c r="S239" s="12">
        <v>1</v>
      </c>
      <c r="T239" s="27">
        <v>0</v>
      </c>
      <c r="U239" s="23">
        <v>0</v>
      </c>
      <c r="V239" s="11">
        <v>0</v>
      </c>
      <c r="W239" s="11">
        <v>0</v>
      </c>
      <c r="X239" s="12">
        <v>0</v>
      </c>
      <c r="Y239" s="30">
        <v>0</v>
      </c>
      <c r="Z239" s="63">
        <f t="shared" si="32"/>
        <v>18</v>
      </c>
      <c r="AA239" s="34">
        <f t="shared" si="33"/>
        <v>18</v>
      </c>
      <c r="AB239" s="12">
        <f t="shared" si="34"/>
        <v>0</v>
      </c>
      <c r="AC239" s="75">
        <f t="shared" si="35"/>
        <v>18</v>
      </c>
    </row>
    <row r="240" spans="1:29" x14ac:dyDescent="0.2">
      <c r="A240" s="9" t="s">
        <v>180</v>
      </c>
      <c r="B240" s="10" t="s">
        <v>80</v>
      </c>
      <c r="C240" s="10" t="s">
        <v>103</v>
      </c>
      <c r="D240" s="10" t="s">
        <v>233</v>
      </c>
      <c r="E240" s="10" t="s">
        <v>234</v>
      </c>
      <c r="F240" s="10" t="s">
        <v>235</v>
      </c>
      <c r="G240" s="67">
        <v>6</v>
      </c>
      <c r="H240" s="10" t="s">
        <v>102</v>
      </c>
      <c r="I240" s="57">
        <v>1</v>
      </c>
      <c r="J240" s="57">
        <f t="shared" si="37"/>
        <v>13.5</v>
      </c>
      <c r="K240" s="57">
        <v>0</v>
      </c>
      <c r="L240" s="58">
        <v>4.5</v>
      </c>
      <c r="M240" s="27">
        <v>0</v>
      </c>
      <c r="N240" s="90">
        <f t="shared" si="30"/>
        <v>7.5</v>
      </c>
      <c r="O240" s="91">
        <f t="shared" si="31"/>
        <v>2.5</v>
      </c>
      <c r="P240" s="23">
        <v>16</v>
      </c>
      <c r="Q240" s="11">
        <v>1</v>
      </c>
      <c r="R240" s="11">
        <v>0</v>
      </c>
      <c r="S240" s="12">
        <v>1</v>
      </c>
      <c r="T240" s="27">
        <v>0</v>
      </c>
      <c r="U240" s="23">
        <v>0</v>
      </c>
      <c r="V240" s="11">
        <v>0</v>
      </c>
      <c r="W240" s="11">
        <v>0</v>
      </c>
      <c r="X240" s="12">
        <v>0</v>
      </c>
      <c r="Y240" s="30">
        <v>0</v>
      </c>
      <c r="Z240" s="63">
        <f t="shared" si="32"/>
        <v>18</v>
      </c>
      <c r="AA240" s="34">
        <f t="shared" si="33"/>
        <v>18</v>
      </c>
      <c r="AB240" s="12">
        <f t="shared" si="34"/>
        <v>0</v>
      </c>
      <c r="AC240" s="75">
        <f t="shared" si="35"/>
        <v>18</v>
      </c>
    </row>
    <row r="241" spans="1:29" x14ac:dyDescent="0.2">
      <c r="A241" s="9" t="s">
        <v>180</v>
      </c>
      <c r="B241" s="10" t="s">
        <v>80</v>
      </c>
      <c r="C241" s="10" t="s">
        <v>103</v>
      </c>
      <c r="D241" s="10" t="s">
        <v>236</v>
      </c>
      <c r="E241" s="10" t="s">
        <v>237</v>
      </c>
      <c r="F241" s="10" t="s">
        <v>238</v>
      </c>
      <c r="G241" s="67">
        <v>6</v>
      </c>
      <c r="H241" s="10" t="s">
        <v>102</v>
      </c>
      <c r="I241" s="57">
        <v>1</v>
      </c>
      <c r="J241" s="57">
        <f t="shared" si="37"/>
        <v>13.5</v>
      </c>
      <c r="K241" s="57">
        <v>0</v>
      </c>
      <c r="L241" s="58">
        <v>4.5</v>
      </c>
      <c r="M241" s="27">
        <v>0</v>
      </c>
      <c r="N241" s="90">
        <f t="shared" si="30"/>
        <v>7.5</v>
      </c>
      <c r="O241" s="91">
        <f t="shared" si="31"/>
        <v>2.5</v>
      </c>
      <c r="P241" s="23">
        <v>20</v>
      </c>
      <c r="Q241" s="11">
        <v>1</v>
      </c>
      <c r="R241" s="11">
        <v>0</v>
      </c>
      <c r="S241" s="12">
        <v>1</v>
      </c>
      <c r="T241" s="27">
        <v>0</v>
      </c>
      <c r="U241" s="23">
        <v>0</v>
      </c>
      <c r="V241" s="11">
        <v>0</v>
      </c>
      <c r="W241" s="11">
        <v>0</v>
      </c>
      <c r="X241" s="12">
        <v>0</v>
      </c>
      <c r="Y241" s="30">
        <v>0</v>
      </c>
      <c r="Z241" s="63">
        <f t="shared" si="32"/>
        <v>18</v>
      </c>
      <c r="AA241" s="34">
        <f t="shared" si="33"/>
        <v>18</v>
      </c>
      <c r="AB241" s="12">
        <f t="shared" si="34"/>
        <v>0</v>
      </c>
      <c r="AC241" s="75">
        <f t="shared" si="35"/>
        <v>18</v>
      </c>
    </row>
    <row r="242" spans="1:29" x14ac:dyDescent="0.2">
      <c r="A242" s="9" t="s">
        <v>122</v>
      </c>
      <c r="B242" s="10" t="s">
        <v>85</v>
      </c>
      <c r="C242" s="10" t="s">
        <v>103</v>
      </c>
      <c r="D242" s="10" t="s">
        <v>148</v>
      </c>
      <c r="E242" s="10" t="s">
        <v>149</v>
      </c>
      <c r="F242" s="10" t="s">
        <v>150</v>
      </c>
      <c r="G242" s="67">
        <v>6</v>
      </c>
      <c r="H242" s="10" t="s">
        <v>102</v>
      </c>
      <c r="I242" s="57">
        <v>1</v>
      </c>
      <c r="J242" s="57">
        <f>(4.5+$AE$5)*I242</f>
        <v>9</v>
      </c>
      <c r="K242" s="57">
        <v>0</v>
      </c>
      <c r="L242" s="58">
        <v>9</v>
      </c>
      <c r="M242" s="27">
        <v>0</v>
      </c>
      <c r="N242" s="90">
        <f t="shared" si="30"/>
        <v>5</v>
      </c>
      <c r="O242" s="91">
        <f t="shared" si="31"/>
        <v>5</v>
      </c>
      <c r="P242" s="23">
        <v>20</v>
      </c>
      <c r="Q242" s="11">
        <v>1</v>
      </c>
      <c r="R242" s="11">
        <v>0</v>
      </c>
      <c r="S242" s="12">
        <v>1</v>
      </c>
      <c r="T242" s="27">
        <v>0</v>
      </c>
      <c r="U242" s="23">
        <v>0</v>
      </c>
      <c r="V242" s="11">
        <v>0</v>
      </c>
      <c r="W242" s="11">
        <v>0</v>
      </c>
      <c r="X242" s="12">
        <v>0</v>
      </c>
      <c r="Y242" s="30">
        <v>0</v>
      </c>
      <c r="Z242" s="63">
        <f t="shared" si="32"/>
        <v>18</v>
      </c>
      <c r="AA242" s="34">
        <f t="shared" si="33"/>
        <v>18</v>
      </c>
      <c r="AB242" s="12">
        <f t="shared" si="34"/>
        <v>0</v>
      </c>
      <c r="AC242" s="75">
        <f t="shared" si="35"/>
        <v>18</v>
      </c>
    </row>
    <row r="243" spans="1:29" x14ac:dyDescent="0.2">
      <c r="A243" s="9" t="s">
        <v>122</v>
      </c>
      <c r="B243" s="10" t="s">
        <v>85</v>
      </c>
      <c r="C243" s="10" t="s">
        <v>103</v>
      </c>
      <c r="D243" s="10" t="s">
        <v>151</v>
      </c>
      <c r="E243" s="10" t="s">
        <v>152</v>
      </c>
      <c r="F243" s="10" t="s">
        <v>153</v>
      </c>
      <c r="G243" s="67">
        <v>6</v>
      </c>
      <c r="H243" s="10" t="s">
        <v>102</v>
      </c>
      <c r="I243" s="57">
        <v>1</v>
      </c>
      <c r="J243" s="57">
        <f>(4.5+$AE$5)*I243</f>
        <v>9</v>
      </c>
      <c r="K243" s="57">
        <v>0</v>
      </c>
      <c r="L243" s="58">
        <v>9</v>
      </c>
      <c r="M243" s="27">
        <v>0</v>
      </c>
      <c r="N243" s="90">
        <f t="shared" si="30"/>
        <v>5</v>
      </c>
      <c r="O243" s="91">
        <f t="shared" si="31"/>
        <v>5</v>
      </c>
      <c r="P243" s="23">
        <v>20</v>
      </c>
      <c r="Q243" s="11">
        <v>1</v>
      </c>
      <c r="R243" s="11">
        <v>0</v>
      </c>
      <c r="S243" s="12">
        <v>1</v>
      </c>
      <c r="T243" s="27">
        <v>0</v>
      </c>
      <c r="U243" s="23">
        <v>0</v>
      </c>
      <c r="V243" s="11">
        <v>0</v>
      </c>
      <c r="W243" s="11">
        <v>0</v>
      </c>
      <c r="X243" s="12">
        <v>0</v>
      </c>
      <c r="Y243" s="30">
        <v>0</v>
      </c>
      <c r="Z243" s="63">
        <f t="shared" si="32"/>
        <v>18</v>
      </c>
      <c r="AA243" s="34">
        <f t="shared" si="33"/>
        <v>18</v>
      </c>
      <c r="AB243" s="12">
        <f t="shared" si="34"/>
        <v>0</v>
      </c>
      <c r="AC243" s="75">
        <f t="shared" si="35"/>
        <v>18</v>
      </c>
    </row>
    <row r="244" spans="1:29" x14ac:dyDescent="0.2">
      <c r="A244" s="9" t="s">
        <v>245</v>
      </c>
      <c r="B244" s="10" t="s">
        <v>85</v>
      </c>
      <c r="C244" s="10" t="s">
        <v>103</v>
      </c>
      <c r="D244" s="10" t="s">
        <v>271</v>
      </c>
      <c r="E244" s="10" t="s">
        <v>272</v>
      </c>
      <c r="F244" s="10" t="s">
        <v>273</v>
      </c>
      <c r="G244" s="67">
        <v>6</v>
      </c>
      <c r="H244" s="10" t="s">
        <v>102</v>
      </c>
      <c r="I244" s="57">
        <v>1</v>
      </c>
      <c r="J244" s="57">
        <f>(4.5+$AE$5)*I244</f>
        <v>9</v>
      </c>
      <c r="K244" s="57">
        <v>0</v>
      </c>
      <c r="L244" s="58">
        <v>9</v>
      </c>
      <c r="M244" s="27">
        <v>0</v>
      </c>
      <c r="N244" s="90">
        <f t="shared" si="30"/>
        <v>5</v>
      </c>
      <c r="O244" s="91">
        <f t="shared" si="31"/>
        <v>5</v>
      </c>
      <c r="P244" s="23">
        <v>20</v>
      </c>
      <c r="Q244" s="11">
        <v>1</v>
      </c>
      <c r="R244" s="11">
        <v>0</v>
      </c>
      <c r="S244" s="12">
        <v>1</v>
      </c>
      <c r="T244" s="27">
        <v>0</v>
      </c>
      <c r="U244" s="23">
        <v>0</v>
      </c>
      <c r="V244" s="11">
        <v>0</v>
      </c>
      <c r="W244" s="11">
        <v>0</v>
      </c>
      <c r="X244" s="12">
        <v>0</v>
      </c>
      <c r="Y244" s="30">
        <v>0</v>
      </c>
      <c r="Z244" s="63">
        <f t="shared" si="32"/>
        <v>18</v>
      </c>
      <c r="AA244" s="34">
        <f t="shared" si="33"/>
        <v>18</v>
      </c>
      <c r="AB244" s="12">
        <f t="shared" si="34"/>
        <v>0</v>
      </c>
      <c r="AC244" s="75">
        <f t="shared" si="35"/>
        <v>18</v>
      </c>
    </row>
    <row r="245" spans="1:29" x14ac:dyDescent="0.2">
      <c r="A245" s="9" t="s">
        <v>245</v>
      </c>
      <c r="B245" s="10" t="s">
        <v>85</v>
      </c>
      <c r="C245" s="10" t="s">
        <v>103</v>
      </c>
      <c r="D245" s="10" t="s">
        <v>274</v>
      </c>
      <c r="E245" s="10" t="s">
        <v>275</v>
      </c>
      <c r="F245" s="10" t="s">
        <v>276</v>
      </c>
      <c r="G245" s="67">
        <v>6</v>
      </c>
      <c r="H245" s="10" t="s">
        <v>102</v>
      </c>
      <c r="I245" s="57">
        <v>1</v>
      </c>
      <c r="J245" s="57">
        <f>(4.5+$AE$5)*I245</f>
        <v>9</v>
      </c>
      <c r="K245" s="57">
        <v>0</v>
      </c>
      <c r="L245" s="58">
        <v>9</v>
      </c>
      <c r="M245" s="27">
        <v>0</v>
      </c>
      <c r="N245" s="90">
        <f t="shared" si="30"/>
        <v>5</v>
      </c>
      <c r="O245" s="91">
        <f t="shared" si="31"/>
        <v>5</v>
      </c>
      <c r="P245" s="23">
        <v>20</v>
      </c>
      <c r="Q245" s="11">
        <v>1</v>
      </c>
      <c r="R245" s="11">
        <v>0</v>
      </c>
      <c r="S245" s="12">
        <v>1</v>
      </c>
      <c r="T245" s="27">
        <v>0</v>
      </c>
      <c r="U245" s="23">
        <v>0</v>
      </c>
      <c r="V245" s="11">
        <v>0</v>
      </c>
      <c r="W245" s="11">
        <v>0</v>
      </c>
      <c r="X245" s="12">
        <v>0</v>
      </c>
      <c r="Y245" s="30">
        <v>0</v>
      </c>
      <c r="Z245" s="63">
        <f t="shared" si="32"/>
        <v>18</v>
      </c>
      <c r="AA245" s="34">
        <f t="shared" si="33"/>
        <v>18</v>
      </c>
      <c r="AB245" s="12">
        <f t="shared" si="34"/>
        <v>0</v>
      </c>
      <c r="AC245" s="75">
        <f t="shared" si="35"/>
        <v>18</v>
      </c>
    </row>
    <row r="246" spans="1:29" x14ac:dyDescent="0.2">
      <c r="A246" s="9" t="s">
        <v>122</v>
      </c>
      <c r="B246" s="10" t="s">
        <v>14</v>
      </c>
      <c r="C246" s="10" t="s">
        <v>103</v>
      </c>
      <c r="D246" s="10" t="s">
        <v>154</v>
      </c>
      <c r="E246" s="10" t="s">
        <v>155</v>
      </c>
      <c r="F246" s="10" t="s">
        <v>156</v>
      </c>
      <c r="G246" s="67">
        <v>6</v>
      </c>
      <c r="H246" s="10" t="s">
        <v>102</v>
      </c>
      <c r="I246" s="57">
        <v>1</v>
      </c>
      <c r="J246" s="57">
        <f>(9+$AE$5)*I246</f>
        <v>13.5</v>
      </c>
      <c r="K246" s="57">
        <v>0</v>
      </c>
      <c r="L246" s="58">
        <f>4.5*I246</f>
        <v>4.5</v>
      </c>
      <c r="M246" s="27">
        <v>0</v>
      </c>
      <c r="N246" s="90">
        <f t="shared" si="30"/>
        <v>7.5</v>
      </c>
      <c r="O246" s="91">
        <f t="shared" si="31"/>
        <v>2.5</v>
      </c>
      <c r="P246" s="23">
        <v>40</v>
      </c>
      <c r="Q246" s="11">
        <v>1</v>
      </c>
      <c r="R246" s="11">
        <v>0</v>
      </c>
      <c r="S246" s="12">
        <v>2</v>
      </c>
      <c r="T246" s="27">
        <v>0</v>
      </c>
      <c r="U246" s="23">
        <v>0</v>
      </c>
      <c r="V246" s="11">
        <v>0</v>
      </c>
      <c r="W246" s="11">
        <v>0</v>
      </c>
      <c r="X246" s="12">
        <v>0</v>
      </c>
      <c r="Y246" s="30">
        <v>0</v>
      </c>
      <c r="Z246" s="63">
        <f t="shared" si="32"/>
        <v>22.5</v>
      </c>
      <c r="AA246" s="34">
        <f t="shared" si="33"/>
        <v>22.5</v>
      </c>
      <c r="AB246" s="12">
        <f t="shared" si="34"/>
        <v>0</v>
      </c>
      <c r="AC246" s="75">
        <f t="shared" si="35"/>
        <v>22.5</v>
      </c>
    </row>
    <row r="247" spans="1:29" x14ac:dyDescent="0.2">
      <c r="A247" s="9" t="s">
        <v>425</v>
      </c>
      <c r="B247" s="10" t="s">
        <v>14</v>
      </c>
      <c r="C247" s="10" t="s">
        <v>103</v>
      </c>
      <c r="D247" s="10" t="s">
        <v>154</v>
      </c>
      <c r="E247" s="10" t="s">
        <v>155</v>
      </c>
      <c r="F247" s="10" t="s">
        <v>156</v>
      </c>
      <c r="G247" s="67">
        <v>6</v>
      </c>
      <c r="H247" s="10" t="s">
        <v>102</v>
      </c>
      <c r="I247" s="57">
        <v>0</v>
      </c>
      <c r="J247" s="57">
        <f>(9+$AE$5)*I247</f>
        <v>0</v>
      </c>
      <c r="K247" s="57">
        <v>1</v>
      </c>
      <c r="L247" s="58">
        <f>4.5*I247</f>
        <v>0</v>
      </c>
      <c r="M247" s="27">
        <v>0</v>
      </c>
      <c r="N247" s="90">
        <f t="shared" si="30"/>
        <v>0</v>
      </c>
      <c r="O247" s="91">
        <f t="shared" si="31"/>
        <v>0</v>
      </c>
      <c r="P247" s="23">
        <v>40</v>
      </c>
      <c r="Q247" s="11">
        <v>1</v>
      </c>
      <c r="R247" s="11">
        <v>0</v>
      </c>
      <c r="S247" s="12">
        <v>2</v>
      </c>
      <c r="T247" s="27">
        <v>0</v>
      </c>
      <c r="U247" s="23">
        <v>0</v>
      </c>
      <c r="V247" s="11">
        <v>0</v>
      </c>
      <c r="W247" s="11">
        <v>0</v>
      </c>
      <c r="X247" s="12">
        <v>0</v>
      </c>
      <c r="Y247" s="30">
        <v>0</v>
      </c>
      <c r="Z247" s="63">
        <f t="shared" si="32"/>
        <v>0</v>
      </c>
      <c r="AA247" s="34">
        <f t="shared" si="33"/>
        <v>0</v>
      </c>
      <c r="AB247" s="12">
        <f t="shared" si="34"/>
        <v>0</v>
      </c>
      <c r="AC247" s="75">
        <f t="shared" si="35"/>
        <v>0</v>
      </c>
    </row>
    <row r="248" spans="1:29" x14ac:dyDescent="0.2">
      <c r="A248" s="9" t="s">
        <v>492</v>
      </c>
      <c r="B248" s="10" t="s">
        <v>14</v>
      </c>
      <c r="C248" s="10" t="s">
        <v>103</v>
      </c>
      <c r="D248" s="10" t="s">
        <v>494</v>
      </c>
      <c r="E248" s="10" t="s">
        <v>495</v>
      </c>
      <c r="F248" s="10" t="s">
        <v>496</v>
      </c>
      <c r="G248" s="67">
        <v>6</v>
      </c>
      <c r="H248" s="10" t="s">
        <v>102</v>
      </c>
      <c r="I248" s="57">
        <v>1</v>
      </c>
      <c r="J248" s="57">
        <v>9</v>
      </c>
      <c r="K248" s="57">
        <v>0</v>
      </c>
      <c r="L248" s="58">
        <v>9</v>
      </c>
      <c r="M248" s="27">
        <v>0</v>
      </c>
      <c r="N248" s="90">
        <f t="shared" si="30"/>
        <v>5</v>
      </c>
      <c r="O248" s="91">
        <f t="shared" si="31"/>
        <v>5</v>
      </c>
      <c r="P248" s="23">
        <v>40</v>
      </c>
      <c r="Q248" s="11">
        <v>1</v>
      </c>
      <c r="R248" s="11">
        <v>0</v>
      </c>
      <c r="S248" s="12">
        <v>2</v>
      </c>
      <c r="T248" s="27">
        <v>0</v>
      </c>
      <c r="U248" s="23">
        <v>0</v>
      </c>
      <c r="V248" s="11">
        <v>0</v>
      </c>
      <c r="W248" s="11">
        <v>0</v>
      </c>
      <c r="X248" s="12">
        <v>0</v>
      </c>
      <c r="Y248" s="30">
        <v>0</v>
      </c>
      <c r="Z248" s="63">
        <f t="shared" si="32"/>
        <v>27</v>
      </c>
      <c r="AA248" s="34">
        <f t="shared" si="33"/>
        <v>27</v>
      </c>
      <c r="AB248" s="12">
        <f t="shared" si="34"/>
        <v>0</v>
      </c>
      <c r="AC248" s="75">
        <f t="shared" si="35"/>
        <v>27</v>
      </c>
    </row>
    <row r="249" spans="1:29" x14ac:dyDescent="0.2">
      <c r="A249" s="9" t="s">
        <v>334</v>
      </c>
      <c r="B249" s="10" t="s">
        <v>14</v>
      </c>
      <c r="C249" s="10" t="s">
        <v>103</v>
      </c>
      <c r="D249" s="10" t="s">
        <v>356</v>
      </c>
      <c r="E249" s="10" t="s">
        <v>357</v>
      </c>
      <c r="F249" s="10" t="s">
        <v>358</v>
      </c>
      <c r="G249" s="67">
        <v>6</v>
      </c>
      <c r="H249" s="10" t="s">
        <v>102</v>
      </c>
      <c r="I249" s="57">
        <f>1/3</f>
        <v>0.33333333333333331</v>
      </c>
      <c r="J249" s="57">
        <f t="shared" ref="J249:J258" si="38">(9+$AE$5)*I249</f>
        <v>4.5</v>
      </c>
      <c r="K249" s="57">
        <v>0</v>
      </c>
      <c r="L249" s="58">
        <f>4.5*I249</f>
        <v>1.5</v>
      </c>
      <c r="M249" s="27">
        <v>0</v>
      </c>
      <c r="N249" s="90">
        <f t="shared" si="30"/>
        <v>2.5</v>
      </c>
      <c r="O249" s="91">
        <f t="shared" si="31"/>
        <v>0.83333333333333337</v>
      </c>
      <c r="P249" s="23">
        <v>40</v>
      </c>
      <c r="Q249" s="11">
        <v>1</v>
      </c>
      <c r="R249" s="11">
        <v>0</v>
      </c>
      <c r="S249" s="12">
        <v>2</v>
      </c>
      <c r="T249" s="27">
        <v>0</v>
      </c>
      <c r="U249" s="23">
        <v>0</v>
      </c>
      <c r="V249" s="11">
        <v>0</v>
      </c>
      <c r="W249" s="11">
        <v>0</v>
      </c>
      <c r="X249" s="12">
        <v>0</v>
      </c>
      <c r="Y249" s="30">
        <v>0</v>
      </c>
      <c r="Z249" s="63">
        <f t="shared" si="32"/>
        <v>7.5</v>
      </c>
      <c r="AA249" s="34">
        <f t="shared" si="33"/>
        <v>7.5</v>
      </c>
      <c r="AB249" s="12">
        <f t="shared" si="34"/>
        <v>0</v>
      </c>
      <c r="AC249" s="75">
        <f t="shared" si="35"/>
        <v>7.5</v>
      </c>
    </row>
    <row r="250" spans="1:29" x14ac:dyDescent="0.2">
      <c r="A250" s="9" t="s">
        <v>425</v>
      </c>
      <c r="B250" s="10" t="s">
        <v>14</v>
      </c>
      <c r="C250" s="10" t="s">
        <v>103</v>
      </c>
      <c r="D250" s="10" t="s">
        <v>356</v>
      </c>
      <c r="E250" s="10" t="s">
        <v>357</v>
      </c>
      <c r="F250" s="10" t="s">
        <v>358</v>
      </c>
      <c r="G250" s="67">
        <v>6</v>
      </c>
      <c r="H250" s="10" t="s">
        <v>102</v>
      </c>
      <c r="I250" s="57">
        <f>2/3</f>
        <v>0.66666666666666663</v>
      </c>
      <c r="J250" s="57">
        <f t="shared" si="38"/>
        <v>9</v>
      </c>
      <c r="K250" s="57">
        <v>0</v>
      </c>
      <c r="L250" s="58">
        <f>4.5*I250</f>
        <v>3</v>
      </c>
      <c r="M250" s="27">
        <v>0</v>
      </c>
      <c r="N250" s="90">
        <f t="shared" si="30"/>
        <v>5</v>
      </c>
      <c r="O250" s="91">
        <f t="shared" si="31"/>
        <v>1.6666666666666667</v>
      </c>
      <c r="P250" s="23">
        <v>40</v>
      </c>
      <c r="Q250" s="11">
        <v>1</v>
      </c>
      <c r="R250" s="11">
        <v>0</v>
      </c>
      <c r="S250" s="12">
        <v>2</v>
      </c>
      <c r="T250" s="27">
        <v>0</v>
      </c>
      <c r="U250" s="23">
        <v>0</v>
      </c>
      <c r="V250" s="11">
        <v>0</v>
      </c>
      <c r="W250" s="11">
        <v>0</v>
      </c>
      <c r="X250" s="12">
        <v>0</v>
      </c>
      <c r="Y250" s="30">
        <v>0</v>
      </c>
      <c r="Z250" s="63">
        <f t="shared" si="32"/>
        <v>15</v>
      </c>
      <c r="AA250" s="34">
        <f t="shared" si="33"/>
        <v>15</v>
      </c>
      <c r="AB250" s="12">
        <f t="shared" si="34"/>
        <v>0</v>
      </c>
      <c r="AC250" s="75">
        <f t="shared" si="35"/>
        <v>15</v>
      </c>
    </row>
    <row r="251" spans="1:29" x14ac:dyDescent="0.2">
      <c r="A251" s="9" t="s">
        <v>79</v>
      </c>
      <c r="B251" s="10" t="s">
        <v>14</v>
      </c>
      <c r="C251" s="10" t="s">
        <v>103</v>
      </c>
      <c r="D251" s="10" t="s">
        <v>116</v>
      </c>
      <c r="E251" s="10" t="s">
        <v>117</v>
      </c>
      <c r="F251" s="10" t="s">
        <v>118</v>
      </c>
      <c r="G251" s="67">
        <v>6</v>
      </c>
      <c r="H251" s="10" t="s">
        <v>102</v>
      </c>
      <c r="I251" s="57">
        <v>1</v>
      </c>
      <c r="J251" s="57">
        <f t="shared" si="38"/>
        <v>13.5</v>
      </c>
      <c r="K251" s="57">
        <v>0</v>
      </c>
      <c r="L251" s="58">
        <v>4.5</v>
      </c>
      <c r="M251" s="27">
        <v>0</v>
      </c>
      <c r="N251" s="90">
        <f t="shared" si="30"/>
        <v>7.5</v>
      </c>
      <c r="O251" s="91">
        <f t="shared" si="31"/>
        <v>2.5</v>
      </c>
      <c r="P251" s="23">
        <v>40</v>
      </c>
      <c r="Q251" s="11">
        <v>1</v>
      </c>
      <c r="R251" s="11">
        <v>0</v>
      </c>
      <c r="S251" s="12">
        <v>2</v>
      </c>
      <c r="T251" s="27">
        <v>0</v>
      </c>
      <c r="U251" s="23">
        <v>0</v>
      </c>
      <c r="V251" s="11">
        <v>0</v>
      </c>
      <c r="W251" s="11">
        <v>0</v>
      </c>
      <c r="X251" s="12">
        <v>0</v>
      </c>
      <c r="Y251" s="30">
        <v>0</v>
      </c>
      <c r="Z251" s="63">
        <f t="shared" si="32"/>
        <v>22.5</v>
      </c>
      <c r="AA251" s="34">
        <f t="shared" si="33"/>
        <v>22.5</v>
      </c>
      <c r="AB251" s="12">
        <f t="shared" si="34"/>
        <v>0</v>
      </c>
      <c r="AC251" s="75">
        <f t="shared" si="35"/>
        <v>22.5</v>
      </c>
    </row>
    <row r="252" spans="1:29" x14ac:dyDescent="0.2">
      <c r="A252" s="9" t="s">
        <v>79</v>
      </c>
      <c r="B252" s="10" t="s">
        <v>14</v>
      </c>
      <c r="C252" s="10" t="s">
        <v>103</v>
      </c>
      <c r="D252" s="10" t="s">
        <v>119</v>
      </c>
      <c r="E252" s="10" t="s">
        <v>120</v>
      </c>
      <c r="F252" s="10" t="s">
        <v>121</v>
      </c>
      <c r="G252" s="67">
        <v>6</v>
      </c>
      <c r="H252" s="10" t="s">
        <v>102</v>
      </c>
      <c r="I252" s="57">
        <f>2/3</f>
        <v>0.66666666666666663</v>
      </c>
      <c r="J252" s="57">
        <f t="shared" si="38"/>
        <v>9</v>
      </c>
      <c r="K252" s="57">
        <v>0</v>
      </c>
      <c r="L252" s="58">
        <f>4.5*I252</f>
        <v>3</v>
      </c>
      <c r="M252" s="27">
        <v>0</v>
      </c>
      <c r="N252" s="90">
        <f t="shared" si="30"/>
        <v>5</v>
      </c>
      <c r="O252" s="91">
        <f t="shared" si="31"/>
        <v>1.6666666666666667</v>
      </c>
      <c r="P252" s="23">
        <v>60</v>
      </c>
      <c r="Q252" s="11">
        <v>1</v>
      </c>
      <c r="R252" s="11">
        <v>0</v>
      </c>
      <c r="S252" s="12">
        <v>3</v>
      </c>
      <c r="T252" s="27">
        <v>0</v>
      </c>
      <c r="U252" s="23">
        <v>0</v>
      </c>
      <c r="V252" s="11">
        <v>0</v>
      </c>
      <c r="W252" s="11">
        <v>0</v>
      </c>
      <c r="X252" s="12">
        <v>0</v>
      </c>
      <c r="Y252" s="30">
        <v>0</v>
      </c>
      <c r="Z252" s="63">
        <f t="shared" si="32"/>
        <v>18</v>
      </c>
      <c r="AA252" s="34">
        <f t="shared" si="33"/>
        <v>18</v>
      </c>
      <c r="AB252" s="12">
        <f t="shared" si="34"/>
        <v>0</v>
      </c>
      <c r="AC252" s="75">
        <f t="shared" si="35"/>
        <v>18</v>
      </c>
    </row>
    <row r="253" spans="1:29" x14ac:dyDescent="0.2">
      <c r="A253" s="9" t="s">
        <v>334</v>
      </c>
      <c r="B253" s="10" t="s">
        <v>14</v>
      </c>
      <c r="C253" s="10" t="s">
        <v>103</v>
      </c>
      <c r="D253" s="10" t="s">
        <v>119</v>
      </c>
      <c r="E253" s="10" t="s">
        <v>120</v>
      </c>
      <c r="F253" s="10" t="s">
        <v>121</v>
      </c>
      <c r="G253" s="67">
        <v>6</v>
      </c>
      <c r="H253" s="10" t="s">
        <v>102</v>
      </c>
      <c r="I253" s="57">
        <f>1/3</f>
        <v>0.33333333333333331</v>
      </c>
      <c r="J253" s="57">
        <f t="shared" si="38"/>
        <v>4.5</v>
      </c>
      <c r="K253" s="57">
        <v>0</v>
      </c>
      <c r="L253" s="58">
        <f>4.5*I253</f>
        <v>1.5</v>
      </c>
      <c r="M253" s="27">
        <v>0</v>
      </c>
      <c r="N253" s="90">
        <f t="shared" si="30"/>
        <v>2.5</v>
      </c>
      <c r="O253" s="91">
        <f t="shared" si="31"/>
        <v>0.83333333333333337</v>
      </c>
      <c r="P253" s="23">
        <v>60</v>
      </c>
      <c r="Q253" s="11">
        <v>1</v>
      </c>
      <c r="R253" s="11">
        <v>0</v>
      </c>
      <c r="S253" s="12">
        <v>3</v>
      </c>
      <c r="T253" s="27">
        <v>0</v>
      </c>
      <c r="U253" s="23">
        <v>0</v>
      </c>
      <c r="V253" s="11">
        <v>0</v>
      </c>
      <c r="W253" s="11">
        <v>0</v>
      </c>
      <c r="X253" s="12">
        <v>0</v>
      </c>
      <c r="Y253" s="30">
        <v>0</v>
      </c>
      <c r="Z253" s="63">
        <f t="shared" si="32"/>
        <v>9</v>
      </c>
      <c r="AA253" s="34">
        <f t="shared" si="33"/>
        <v>9</v>
      </c>
      <c r="AB253" s="12">
        <f t="shared" si="34"/>
        <v>0</v>
      </c>
      <c r="AC253" s="75">
        <f t="shared" si="35"/>
        <v>9</v>
      </c>
    </row>
    <row r="254" spans="1:29" x14ac:dyDescent="0.2">
      <c r="A254" s="103" t="s">
        <v>648</v>
      </c>
      <c r="B254" s="10" t="s">
        <v>14</v>
      </c>
      <c r="C254" s="10" t="s">
        <v>103</v>
      </c>
      <c r="D254" s="10" t="s">
        <v>437</v>
      </c>
      <c r="E254" s="10" t="s">
        <v>438</v>
      </c>
      <c r="F254" s="10" t="s">
        <v>439</v>
      </c>
      <c r="G254" s="67">
        <v>6</v>
      </c>
      <c r="H254" s="10" t="s">
        <v>37</v>
      </c>
      <c r="I254" s="57">
        <v>1</v>
      </c>
      <c r="J254" s="57">
        <f t="shared" si="38"/>
        <v>13.5</v>
      </c>
      <c r="K254" s="57">
        <v>0</v>
      </c>
      <c r="L254" s="58">
        <v>4.5</v>
      </c>
      <c r="M254" s="27">
        <v>0</v>
      </c>
      <c r="N254" s="90">
        <f t="shared" si="30"/>
        <v>7.5</v>
      </c>
      <c r="O254" s="91">
        <f t="shared" si="31"/>
        <v>2.5</v>
      </c>
      <c r="P254" s="23">
        <v>12</v>
      </c>
      <c r="Q254" s="11">
        <v>0.2</v>
      </c>
      <c r="R254" s="11">
        <v>0</v>
      </c>
      <c r="S254" s="12">
        <v>0.6</v>
      </c>
      <c r="T254" s="27">
        <v>0</v>
      </c>
      <c r="U254" s="23">
        <v>0</v>
      </c>
      <c r="V254" s="11">
        <v>0</v>
      </c>
      <c r="W254" s="11">
        <v>0</v>
      </c>
      <c r="X254" s="12">
        <v>0</v>
      </c>
      <c r="Y254" s="30">
        <v>0</v>
      </c>
      <c r="Z254" s="63">
        <f t="shared" si="32"/>
        <v>5.4</v>
      </c>
      <c r="AA254" s="34">
        <f t="shared" si="33"/>
        <v>5.4</v>
      </c>
      <c r="AB254" s="12">
        <f t="shared" si="34"/>
        <v>0</v>
      </c>
      <c r="AC254" s="75">
        <f t="shared" si="35"/>
        <v>5.4</v>
      </c>
    </row>
    <row r="255" spans="1:29" x14ac:dyDescent="0.2">
      <c r="A255" s="103" t="s">
        <v>648</v>
      </c>
      <c r="B255" s="10" t="s">
        <v>80</v>
      </c>
      <c r="C255" s="10" t="s">
        <v>103</v>
      </c>
      <c r="D255" s="10" t="s">
        <v>437</v>
      </c>
      <c r="E255" s="10" t="s">
        <v>438</v>
      </c>
      <c r="F255" s="10" t="s">
        <v>439</v>
      </c>
      <c r="G255" s="67">
        <v>6</v>
      </c>
      <c r="H255" s="10" t="s">
        <v>37</v>
      </c>
      <c r="I255" s="57">
        <v>1</v>
      </c>
      <c r="J255" s="57">
        <f t="shared" si="38"/>
        <v>13.5</v>
      </c>
      <c r="K255" s="57">
        <v>0</v>
      </c>
      <c r="L255" s="58">
        <v>4.5</v>
      </c>
      <c r="M255" s="27">
        <v>0</v>
      </c>
      <c r="N255" s="90">
        <f t="shared" si="30"/>
        <v>7.5</v>
      </c>
      <c r="O255" s="91">
        <f t="shared" si="31"/>
        <v>2.5</v>
      </c>
      <c r="P255" s="23">
        <v>12</v>
      </c>
      <c r="Q255" s="11">
        <v>0.2</v>
      </c>
      <c r="R255" s="11">
        <v>0</v>
      </c>
      <c r="S255" s="12">
        <v>0.6</v>
      </c>
      <c r="T255" s="27">
        <v>0</v>
      </c>
      <c r="U255" s="23">
        <v>0</v>
      </c>
      <c r="V255" s="11">
        <v>0</v>
      </c>
      <c r="W255" s="11">
        <v>0</v>
      </c>
      <c r="X255" s="12">
        <v>0</v>
      </c>
      <c r="Y255" s="30">
        <v>0</v>
      </c>
      <c r="Z255" s="63">
        <f t="shared" si="32"/>
        <v>5.4</v>
      </c>
      <c r="AA255" s="34">
        <f t="shared" si="33"/>
        <v>5.4</v>
      </c>
      <c r="AB255" s="12">
        <f t="shared" si="34"/>
        <v>0</v>
      </c>
      <c r="AC255" s="75">
        <f t="shared" si="35"/>
        <v>5.4</v>
      </c>
    </row>
    <row r="256" spans="1:29" x14ac:dyDescent="0.2">
      <c r="A256" s="103" t="s">
        <v>648</v>
      </c>
      <c r="B256" s="10" t="s">
        <v>39</v>
      </c>
      <c r="C256" s="10" t="s">
        <v>103</v>
      </c>
      <c r="D256" s="10" t="s">
        <v>437</v>
      </c>
      <c r="E256" s="10" t="s">
        <v>438</v>
      </c>
      <c r="F256" s="10" t="s">
        <v>439</v>
      </c>
      <c r="G256" s="67">
        <v>6</v>
      </c>
      <c r="H256" s="10" t="s">
        <v>37</v>
      </c>
      <c r="I256" s="57">
        <v>1</v>
      </c>
      <c r="J256" s="57">
        <f t="shared" si="38"/>
        <v>13.5</v>
      </c>
      <c r="K256" s="57">
        <v>0</v>
      </c>
      <c r="L256" s="58">
        <v>4.5</v>
      </c>
      <c r="M256" s="27">
        <v>0</v>
      </c>
      <c r="N256" s="90">
        <f t="shared" si="30"/>
        <v>7.5</v>
      </c>
      <c r="O256" s="91">
        <f t="shared" si="31"/>
        <v>2.5</v>
      </c>
      <c r="P256" s="23">
        <v>12</v>
      </c>
      <c r="Q256" s="11">
        <v>0.2</v>
      </c>
      <c r="R256" s="11">
        <v>0</v>
      </c>
      <c r="S256" s="12">
        <v>0.6</v>
      </c>
      <c r="T256" s="27">
        <v>0</v>
      </c>
      <c r="U256" s="23">
        <v>0</v>
      </c>
      <c r="V256" s="11">
        <v>0</v>
      </c>
      <c r="W256" s="11">
        <v>0</v>
      </c>
      <c r="X256" s="12">
        <v>0</v>
      </c>
      <c r="Y256" s="30">
        <v>0</v>
      </c>
      <c r="Z256" s="63">
        <f t="shared" si="32"/>
        <v>5.4</v>
      </c>
      <c r="AA256" s="34">
        <f t="shared" si="33"/>
        <v>5.4</v>
      </c>
      <c r="AB256" s="12">
        <f t="shared" si="34"/>
        <v>0</v>
      </c>
      <c r="AC256" s="75">
        <f t="shared" si="35"/>
        <v>5.4</v>
      </c>
    </row>
    <row r="257" spans="1:32" x14ac:dyDescent="0.2">
      <c r="A257" s="103" t="s">
        <v>648</v>
      </c>
      <c r="B257" s="10" t="s">
        <v>85</v>
      </c>
      <c r="C257" s="10" t="s">
        <v>103</v>
      </c>
      <c r="D257" s="10" t="s">
        <v>437</v>
      </c>
      <c r="E257" s="10" t="s">
        <v>438</v>
      </c>
      <c r="F257" s="10" t="s">
        <v>439</v>
      </c>
      <c r="G257" s="67">
        <v>6</v>
      </c>
      <c r="H257" s="10" t="s">
        <v>37</v>
      </c>
      <c r="I257" s="57">
        <v>1</v>
      </c>
      <c r="J257" s="57">
        <f t="shared" si="38"/>
        <v>13.5</v>
      </c>
      <c r="K257" s="57">
        <v>0</v>
      </c>
      <c r="L257" s="58">
        <v>4.5</v>
      </c>
      <c r="M257" s="27">
        <v>0</v>
      </c>
      <c r="N257" s="90">
        <f t="shared" si="30"/>
        <v>7.5</v>
      </c>
      <c r="O257" s="91">
        <f t="shared" si="31"/>
        <v>2.5</v>
      </c>
      <c r="P257" s="23">
        <v>12</v>
      </c>
      <c r="Q257" s="11">
        <v>0.2</v>
      </c>
      <c r="R257" s="11">
        <v>0</v>
      </c>
      <c r="S257" s="12">
        <v>0.6</v>
      </c>
      <c r="T257" s="27">
        <v>0</v>
      </c>
      <c r="U257" s="23">
        <v>0</v>
      </c>
      <c r="V257" s="11">
        <v>0</v>
      </c>
      <c r="W257" s="11">
        <v>0</v>
      </c>
      <c r="X257" s="12">
        <v>0</v>
      </c>
      <c r="Y257" s="30">
        <v>0</v>
      </c>
      <c r="Z257" s="63">
        <f t="shared" si="32"/>
        <v>5.4</v>
      </c>
      <c r="AA257" s="34">
        <f t="shared" si="33"/>
        <v>5.4</v>
      </c>
      <c r="AB257" s="12">
        <f t="shared" si="34"/>
        <v>0</v>
      </c>
      <c r="AC257" s="75">
        <f t="shared" si="35"/>
        <v>5.4</v>
      </c>
    </row>
    <row r="258" spans="1:32" x14ac:dyDescent="0.2">
      <c r="A258" s="103" t="s">
        <v>648</v>
      </c>
      <c r="B258" s="10" t="s">
        <v>8</v>
      </c>
      <c r="C258" s="10" t="s">
        <v>103</v>
      </c>
      <c r="D258" s="10" t="s">
        <v>437</v>
      </c>
      <c r="E258" s="10" t="s">
        <v>438</v>
      </c>
      <c r="F258" s="10" t="s">
        <v>439</v>
      </c>
      <c r="G258" s="67">
        <v>6</v>
      </c>
      <c r="H258" s="10" t="s">
        <v>37</v>
      </c>
      <c r="I258" s="57">
        <v>1</v>
      </c>
      <c r="J258" s="57">
        <f t="shared" si="38"/>
        <v>13.5</v>
      </c>
      <c r="K258" s="57">
        <v>0</v>
      </c>
      <c r="L258" s="58">
        <v>4.5</v>
      </c>
      <c r="M258" s="27">
        <v>0</v>
      </c>
      <c r="N258" s="90">
        <f t="shared" ref="N258:N321" si="39">J258*10/3/G258</f>
        <v>7.5</v>
      </c>
      <c r="O258" s="91">
        <f t="shared" ref="O258:O321" si="40">L258*10/3/G258</f>
        <v>2.5</v>
      </c>
      <c r="P258" s="23">
        <v>12</v>
      </c>
      <c r="Q258" s="11">
        <v>0.2</v>
      </c>
      <c r="R258" s="11">
        <v>0</v>
      </c>
      <c r="S258" s="12">
        <v>0.6</v>
      </c>
      <c r="T258" s="27">
        <v>0</v>
      </c>
      <c r="U258" s="23">
        <v>0</v>
      </c>
      <c r="V258" s="11">
        <v>0</v>
      </c>
      <c r="W258" s="11">
        <v>0</v>
      </c>
      <c r="X258" s="12">
        <v>0</v>
      </c>
      <c r="Y258" s="30">
        <v>0</v>
      </c>
      <c r="Z258" s="63">
        <f t="shared" ref="Z258:Z321" si="41">J258*(Q258+V258)+L258*(S258+X258)</f>
        <v>5.4</v>
      </c>
      <c r="AA258" s="34">
        <f t="shared" ref="AA258:AA321" si="42">J258*Q258+L258*S258</f>
        <v>5.4</v>
      </c>
      <c r="AB258" s="12">
        <f t="shared" ref="AB258:AB321" si="43">J258*V258+L258*X258</f>
        <v>0</v>
      </c>
      <c r="AC258" s="75">
        <f t="shared" ref="AC258:AC321" si="44">Z258</f>
        <v>5.4</v>
      </c>
    </row>
    <row r="259" spans="1:32" x14ac:dyDescent="0.2">
      <c r="A259" s="103" t="s">
        <v>648</v>
      </c>
      <c r="B259" s="10" t="s">
        <v>14</v>
      </c>
      <c r="C259" s="10" t="s">
        <v>103</v>
      </c>
      <c r="D259" s="10" t="s">
        <v>440</v>
      </c>
      <c r="E259" s="10" t="s">
        <v>441</v>
      </c>
      <c r="F259" s="10" t="s">
        <v>442</v>
      </c>
      <c r="G259" s="67">
        <v>6</v>
      </c>
      <c r="H259" s="10" t="s">
        <v>37</v>
      </c>
      <c r="I259" s="57">
        <v>1</v>
      </c>
      <c r="J259" s="57">
        <v>0</v>
      </c>
      <c r="K259" s="57">
        <v>0</v>
      </c>
      <c r="L259" s="58">
        <f>13.5+$AE$5</f>
        <v>18</v>
      </c>
      <c r="M259" s="27">
        <v>0</v>
      </c>
      <c r="N259" s="90">
        <f t="shared" si="39"/>
        <v>0</v>
      </c>
      <c r="O259" s="91">
        <f t="shared" si="40"/>
        <v>10</v>
      </c>
      <c r="P259" s="23">
        <v>12</v>
      </c>
      <c r="Q259" s="11">
        <v>0</v>
      </c>
      <c r="R259" s="11">
        <v>0</v>
      </c>
      <c r="S259" s="12">
        <v>0.6</v>
      </c>
      <c r="T259" s="27">
        <v>0</v>
      </c>
      <c r="U259" s="23">
        <v>0</v>
      </c>
      <c r="V259" s="11">
        <v>0</v>
      </c>
      <c r="W259" s="11">
        <v>0</v>
      </c>
      <c r="X259" s="12">
        <v>0</v>
      </c>
      <c r="Y259" s="30">
        <v>0</v>
      </c>
      <c r="Z259" s="63">
        <f t="shared" si="41"/>
        <v>10.799999999999999</v>
      </c>
      <c r="AA259" s="34">
        <f t="shared" si="42"/>
        <v>10.799999999999999</v>
      </c>
      <c r="AB259" s="12">
        <f t="shared" si="43"/>
        <v>0</v>
      </c>
      <c r="AC259" s="75">
        <f t="shared" si="44"/>
        <v>10.799999999999999</v>
      </c>
    </row>
    <row r="260" spans="1:32" x14ac:dyDescent="0.2">
      <c r="A260" s="103" t="s">
        <v>648</v>
      </c>
      <c r="B260" s="10" t="s">
        <v>80</v>
      </c>
      <c r="C260" s="10" t="s">
        <v>103</v>
      </c>
      <c r="D260" s="10" t="s">
        <v>440</v>
      </c>
      <c r="E260" s="10" t="s">
        <v>441</v>
      </c>
      <c r="F260" s="10" t="s">
        <v>442</v>
      </c>
      <c r="G260" s="67">
        <v>6</v>
      </c>
      <c r="H260" s="10" t="s">
        <v>37</v>
      </c>
      <c r="I260" s="57">
        <v>1</v>
      </c>
      <c r="J260" s="57">
        <v>0</v>
      </c>
      <c r="K260" s="57">
        <v>0</v>
      </c>
      <c r="L260" s="58">
        <f>13.5+$AE$5</f>
        <v>18</v>
      </c>
      <c r="M260" s="27">
        <v>0</v>
      </c>
      <c r="N260" s="90">
        <f t="shared" si="39"/>
        <v>0</v>
      </c>
      <c r="O260" s="91">
        <f t="shared" si="40"/>
        <v>10</v>
      </c>
      <c r="P260" s="23">
        <v>12</v>
      </c>
      <c r="Q260" s="11">
        <v>0</v>
      </c>
      <c r="R260" s="11">
        <v>0</v>
      </c>
      <c r="S260" s="12">
        <v>0.6</v>
      </c>
      <c r="T260" s="27">
        <v>0</v>
      </c>
      <c r="U260" s="23">
        <v>0</v>
      </c>
      <c r="V260" s="11">
        <v>0</v>
      </c>
      <c r="W260" s="11">
        <v>0</v>
      </c>
      <c r="X260" s="12">
        <v>0</v>
      </c>
      <c r="Y260" s="30">
        <v>0</v>
      </c>
      <c r="Z260" s="63">
        <f t="shared" si="41"/>
        <v>10.799999999999999</v>
      </c>
      <c r="AA260" s="34">
        <f t="shared" si="42"/>
        <v>10.799999999999999</v>
      </c>
      <c r="AB260" s="12">
        <f t="shared" si="43"/>
        <v>0</v>
      </c>
      <c r="AC260" s="75">
        <f t="shared" si="44"/>
        <v>10.799999999999999</v>
      </c>
    </row>
    <row r="261" spans="1:32" x14ac:dyDescent="0.2">
      <c r="A261" s="103" t="s">
        <v>648</v>
      </c>
      <c r="B261" s="10" t="s">
        <v>39</v>
      </c>
      <c r="C261" s="10" t="s">
        <v>103</v>
      </c>
      <c r="D261" s="10" t="s">
        <v>440</v>
      </c>
      <c r="E261" s="10" t="s">
        <v>441</v>
      </c>
      <c r="F261" s="10" t="s">
        <v>442</v>
      </c>
      <c r="G261" s="67">
        <v>6</v>
      </c>
      <c r="H261" s="10" t="s">
        <v>37</v>
      </c>
      <c r="I261" s="57">
        <v>1</v>
      </c>
      <c r="J261" s="57">
        <v>0</v>
      </c>
      <c r="K261" s="57">
        <v>0</v>
      </c>
      <c r="L261" s="58">
        <f>13.5+$AE$5</f>
        <v>18</v>
      </c>
      <c r="M261" s="27">
        <v>0</v>
      </c>
      <c r="N261" s="90">
        <f t="shared" si="39"/>
        <v>0</v>
      </c>
      <c r="O261" s="91">
        <f t="shared" si="40"/>
        <v>10</v>
      </c>
      <c r="P261" s="23">
        <v>12</v>
      </c>
      <c r="Q261" s="11">
        <v>0</v>
      </c>
      <c r="R261" s="11">
        <v>0</v>
      </c>
      <c r="S261" s="12">
        <v>0.6</v>
      </c>
      <c r="T261" s="27">
        <v>0</v>
      </c>
      <c r="U261" s="23">
        <v>0</v>
      </c>
      <c r="V261" s="11">
        <v>0</v>
      </c>
      <c r="W261" s="11">
        <v>0</v>
      </c>
      <c r="X261" s="12">
        <v>0</v>
      </c>
      <c r="Y261" s="30">
        <v>0</v>
      </c>
      <c r="Z261" s="63">
        <f t="shared" si="41"/>
        <v>10.799999999999999</v>
      </c>
      <c r="AA261" s="34">
        <f t="shared" si="42"/>
        <v>10.799999999999999</v>
      </c>
      <c r="AB261" s="12">
        <f t="shared" si="43"/>
        <v>0</v>
      </c>
      <c r="AC261" s="75">
        <f t="shared" si="44"/>
        <v>10.799999999999999</v>
      </c>
    </row>
    <row r="262" spans="1:32" x14ac:dyDescent="0.2">
      <c r="A262" s="103" t="s">
        <v>648</v>
      </c>
      <c r="B262" s="10" t="s">
        <v>85</v>
      </c>
      <c r="C262" s="10" t="s">
        <v>103</v>
      </c>
      <c r="D262" s="10" t="s">
        <v>440</v>
      </c>
      <c r="E262" s="10" t="s">
        <v>441</v>
      </c>
      <c r="F262" s="10" t="s">
        <v>442</v>
      </c>
      <c r="G262" s="67">
        <v>6</v>
      </c>
      <c r="H262" s="10" t="s">
        <v>37</v>
      </c>
      <c r="I262" s="57">
        <v>1</v>
      </c>
      <c r="J262" s="57">
        <v>0</v>
      </c>
      <c r="K262" s="57">
        <v>0</v>
      </c>
      <c r="L262" s="58">
        <f>13.5+$AE$5</f>
        <v>18</v>
      </c>
      <c r="M262" s="27">
        <v>0</v>
      </c>
      <c r="N262" s="90">
        <f t="shared" si="39"/>
        <v>0</v>
      </c>
      <c r="O262" s="91">
        <f t="shared" si="40"/>
        <v>10</v>
      </c>
      <c r="P262" s="23">
        <v>12</v>
      </c>
      <c r="Q262" s="11">
        <v>0</v>
      </c>
      <c r="R262" s="11">
        <v>0</v>
      </c>
      <c r="S262" s="12">
        <v>0.6</v>
      </c>
      <c r="T262" s="27">
        <v>0</v>
      </c>
      <c r="U262" s="23">
        <v>0</v>
      </c>
      <c r="V262" s="11">
        <v>0</v>
      </c>
      <c r="W262" s="11">
        <v>0</v>
      </c>
      <c r="X262" s="12">
        <v>0</v>
      </c>
      <c r="Y262" s="30">
        <v>0</v>
      </c>
      <c r="Z262" s="63">
        <f t="shared" si="41"/>
        <v>10.799999999999999</v>
      </c>
      <c r="AA262" s="34">
        <f t="shared" si="42"/>
        <v>10.799999999999999</v>
      </c>
      <c r="AB262" s="12">
        <f t="shared" si="43"/>
        <v>0</v>
      </c>
      <c r="AC262" s="75">
        <f t="shared" si="44"/>
        <v>10.799999999999999</v>
      </c>
    </row>
    <row r="263" spans="1:32" x14ac:dyDescent="0.2">
      <c r="A263" s="103" t="s">
        <v>648</v>
      </c>
      <c r="B263" s="10" t="s">
        <v>8</v>
      </c>
      <c r="C263" s="10" t="s">
        <v>103</v>
      </c>
      <c r="D263" s="10" t="s">
        <v>440</v>
      </c>
      <c r="E263" s="10" t="s">
        <v>441</v>
      </c>
      <c r="F263" s="10" t="s">
        <v>442</v>
      </c>
      <c r="G263" s="67">
        <v>6</v>
      </c>
      <c r="H263" s="10" t="s">
        <v>37</v>
      </c>
      <c r="I263" s="57">
        <v>1</v>
      </c>
      <c r="J263" s="57">
        <v>0</v>
      </c>
      <c r="K263" s="57">
        <v>0</v>
      </c>
      <c r="L263" s="58">
        <f>13.5+$AE$5</f>
        <v>18</v>
      </c>
      <c r="M263" s="27">
        <v>0</v>
      </c>
      <c r="N263" s="90">
        <f t="shared" si="39"/>
        <v>0</v>
      </c>
      <c r="O263" s="91">
        <f t="shared" si="40"/>
        <v>10</v>
      </c>
      <c r="P263" s="23">
        <v>12</v>
      </c>
      <c r="Q263" s="11">
        <v>0</v>
      </c>
      <c r="R263" s="11">
        <v>0</v>
      </c>
      <c r="S263" s="12">
        <v>0.6</v>
      </c>
      <c r="T263" s="27">
        <v>0</v>
      </c>
      <c r="U263" s="23">
        <v>0</v>
      </c>
      <c r="V263" s="11">
        <v>0</v>
      </c>
      <c r="W263" s="11">
        <v>0</v>
      </c>
      <c r="X263" s="12">
        <v>0</v>
      </c>
      <c r="Y263" s="30">
        <v>0</v>
      </c>
      <c r="Z263" s="63">
        <f t="shared" si="41"/>
        <v>10.799999999999999</v>
      </c>
      <c r="AA263" s="34">
        <f t="shared" si="42"/>
        <v>10.799999999999999</v>
      </c>
      <c r="AB263" s="12">
        <f t="shared" si="43"/>
        <v>0</v>
      </c>
      <c r="AC263" s="75">
        <f t="shared" si="44"/>
        <v>10.799999999999999</v>
      </c>
    </row>
    <row r="264" spans="1:32" x14ac:dyDescent="0.2">
      <c r="A264" s="103" t="s">
        <v>648</v>
      </c>
      <c r="B264" s="10" t="s">
        <v>14</v>
      </c>
      <c r="C264" s="10" t="s">
        <v>13</v>
      </c>
      <c r="D264" s="10" t="s">
        <v>443</v>
      </c>
      <c r="E264" s="10" t="s">
        <v>444</v>
      </c>
      <c r="F264" s="10" t="s">
        <v>445</v>
      </c>
      <c r="G264" s="67">
        <v>6</v>
      </c>
      <c r="H264" s="10" t="s">
        <v>37</v>
      </c>
      <c r="I264" s="57">
        <v>1</v>
      </c>
      <c r="J264" s="57">
        <f>(9+$AE$5)*I264</f>
        <v>13.5</v>
      </c>
      <c r="K264" s="57">
        <v>0</v>
      </c>
      <c r="L264" s="58">
        <v>4.5</v>
      </c>
      <c r="M264" s="27">
        <v>0</v>
      </c>
      <c r="N264" s="90">
        <f t="shared" si="39"/>
        <v>7.5</v>
      </c>
      <c r="O264" s="91">
        <f t="shared" si="40"/>
        <v>2.5</v>
      </c>
      <c r="P264" s="23">
        <v>0</v>
      </c>
      <c r="Q264" s="11">
        <v>0</v>
      </c>
      <c r="R264" s="11">
        <v>0</v>
      </c>
      <c r="S264" s="12">
        <v>0</v>
      </c>
      <c r="T264" s="27">
        <v>0</v>
      </c>
      <c r="U264" s="23">
        <v>16</v>
      </c>
      <c r="V264" s="11">
        <v>0.4</v>
      </c>
      <c r="W264" s="11">
        <v>0</v>
      </c>
      <c r="X264" s="12">
        <v>0.8</v>
      </c>
      <c r="Y264" s="30">
        <v>0</v>
      </c>
      <c r="Z264" s="63">
        <f t="shared" si="41"/>
        <v>9</v>
      </c>
      <c r="AA264" s="34">
        <f t="shared" si="42"/>
        <v>0</v>
      </c>
      <c r="AB264" s="12">
        <f t="shared" si="43"/>
        <v>9</v>
      </c>
      <c r="AC264" s="75">
        <f t="shared" si="44"/>
        <v>9</v>
      </c>
    </row>
    <row r="265" spans="1:32" x14ac:dyDescent="0.2">
      <c r="A265" s="103" t="s">
        <v>648</v>
      </c>
      <c r="B265" s="10" t="s">
        <v>80</v>
      </c>
      <c r="C265" s="10" t="s">
        <v>13</v>
      </c>
      <c r="D265" s="10" t="s">
        <v>443</v>
      </c>
      <c r="E265" s="10" t="s">
        <v>444</v>
      </c>
      <c r="F265" s="10" t="s">
        <v>445</v>
      </c>
      <c r="G265" s="67">
        <v>6</v>
      </c>
      <c r="H265" s="10" t="s">
        <v>37</v>
      </c>
      <c r="I265" s="57">
        <v>1</v>
      </c>
      <c r="J265" s="57">
        <f>(9+$AE$5)*I265</f>
        <v>13.5</v>
      </c>
      <c r="K265" s="57">
        <v>0</v>
      </c>
      <c r="L265" s="58">
        <v>4.5</v>
      </c>
      <c r="M265" s="27">
        <v>0</v>
      </c>
      <c r="N265" s="90">
        <f t="shared" si="39"/>
        <v>7.5</v>
      </c>
      <c r="O265" s="91">
        <f t="shared" si="40"/>
        <v>2.5</v>
      </c>
      <c r="P265" s="23">
        <v>0</v>
      </c>
      <c r="Q265" s="11">
        <v>0</v>
      </c>
      <c r="R265" s="11">
        <v>0</v>
      </c>
      <c r="S265" s="12">
        <v>0</v>
      </c>
      <c r="T265" s="27">
        <v>0</v>
      </c>
      <c r="U265" s="23">
        <v>16</v>
      </c>
      <c r="V265" s="11">
        <v>0.4</v>
      </c>
      <c r="W265" s="11">
        <v>0</v>
      </c>
      <c r="X265" s="12">
        <v>0.8</v>
      </c>
      <c r="Y265" s="30">
        <v>0</v>
      </c>
      <c r="Z265" s="63">
        <f t="shared" si="41"/>
        <v>9</v>
      </c>
      <c r="AA265" s="34">
        <f t="shared" si="42"/>
        <v>0</v>
      </c>
      <c r="AB265" s="12">
        <f t="shared" si="43"/>
        <v>9</v>
      </c>
      <c r="AC265" s="75">
        <f t="shared" si="44"/>
        <v>9</v>
      </c>
    </row>
    <row r="266" spans="1:32" x14ac:dyDescent="0.2">
      <c r="A266" s="103" t="s">
        <v>648</v>
      </c>
      <c r="B266" s="10" t="s">
        <v>39</v>
      </c>
      <c r="C266" s="10" t="s">
        <v>13</v>
      </c>
      <c r="D266" s="10" t="s">
        <v>443</v>
      </c>
      <c r="E266" s="10" t="s">
        <v>444</v>
      </c>
      <c r="F266" s="10" t="s">
        <v>445</v>
      </c>
      <c r="G266" s="67">
        <v>6</v>
      </c>
      <c r="H266" s="10" t="s">
        <v>37</v>
      </c>
      <c r="I266" s="57">
        <v>1</v>
      </c>
      <c r="J266" s="57">
        <f>(9+$AE$5)*I266</f>
        <v>13.5</v>
      </c>
      <c r="K266" s="57">
        <v>0</v>
      </c>
      <c r="L266" s="58">
        <v>4.5</v>
      </c>
      <c r="M266" s="27">
        <v>0</v>
      </c>
      <c r="N266" s="90">
        <f t="shared" si="39"/>
        <v>7.5</v>
      </c>
      <c r="O266" s="91">
        <f t="shared" si="40"/>
        <v>2.5</v>
      </c>
      <c r="P266" s="23">
        <v>0</v>
      </c>
      <c r="Q266" s="11">
        <v>0</v>
      </c>
      <c r="R266" s="11">
        <v>0</v>
      </c>
      <c r="S266" s="12">
        <v>0</v>
      </c>
      <c r="T266" s="27">
        <v>0</v>
      </c>
      <c r="U266" s="23">
        <v>16</v>
      </c>
      <c r="V266" s="11">
        <v>0.4</v>
      </c>
      <c r="W266" s="11">
        <v>0</v>
      </c>
      <c r="X266" s="12">
        <v>0.8</v>
      </c>
      <c r="Y266" s="30">
        <v>0</v>
      </c>
      <c r="Z266" s="63">
        <f t="shared" si="41"/>
        <v>9</v>
      </c>
      <c r="AA266" s="34">
        <f t="shared" si="42"/>
        <v>0</v>
      </c>
      <c r="AB266" s="12">
        <f t="shared" si="43"/>
        <v>9</v>
      </c>
      <c r="AC266" s="75">
        <f t="shared" si="44"/>
        <v>9</v>
      </c>
    </row>
    <row r="267" spans="1:32" x14ac:dyDescent="0.2">
      <c r="A267" s="103" t="s">
        <v>648</v>
      </c>
      <c r="B267" s="10" t="s">
        <v>85</v>
      </c>
      <c r="C267" s="10" t="s">
        <v>13</v>
      </c>
      <c r="D267" s="10" t="s">
        <v>443</v>
      </c>
      <c r="E267" s="10" t="s">
        <v>444</v>
      </c>
      <c r="F267" s="10" t="s">
        <v>445</v>
      </c>
      <c r="G267" s="67">
        <v>6</v>
      </c>
      <c r="H267" s="10" t="s">
        <v>37</v>
      </c>
      <c r="I267" s="57">
        <v>1</v>
      </c>
      <c r="J267" s="57">
        <f>(9+$AE$5)*I267</f>
        <v>13.5</v>
      </c>
      <c r="K267" s="57">
        <v>0</v>
      </c>
      <c r="L267" s="58">
        <v>4.5</v>
      </c>
      <c r="M267" s="27">
        <v>0</v>
      </c>
      <c r="N267" s="90">
        <f t="shared" si="39"/>
        <v>7.5</v>
      </c>
      <c r="O267" s="91">
        <f t="shared" si="40"/>
        <v>2.5</v>
      </c>
      <c r="P267" s="23">
        <v>0</v>
      </c>
      <c r="Q267" s="11">
        <v>0</v>
      </c>
      <c r="R267" s="11">
        <v>0</v>
      </c>
      <c r="S267" s="12">
        <v>0</v>
      </c>
      <c r="T267" s="27">
        <v>0</v>
      </c>
      <c r="U267" s="23">
        <v>16</v>
      </c>
      <c r="V267" s="11">
        <v>0.4</v>
      </c>
      <c r="W267" s="11">
        <v>0</v>
      </c>
      <c r="X267" s="12">
        <v>0.8</v>
      </c>
      <c r="Y267" s="30">
        <v>0</v>
      </c>
      <c r="Z267" s="63">
        <f t="shared" si="41"/>
        <v>9</v>
      </c>
      <c r="AA267" s="34">
        <f t="shared" si="42"/>
        <v>0</v>
      </c>
      <c r="AB267" s="12">
        <f t="shared" si="43"/>
        <v>9</v>
      </c>
      <c r="AC267" s="75">
        <f t="shared" si="44"/>
        <v>9</v>
      </c>
    </row>
    <row r="268" spans="1:32" x14ac:dyDescent="0.2">
      <c r="A268" s="103" t="s">
        <v>648</v>
      </c>
      <c r="B268" s="10" t="s">
        <v>8</v>
      </c>
      <c r="C268" s="10" t="s">
        <v>13</v>
      </c>
      <c r="D268" s="10" t="s">
        <v>443</v>
      </c>
      <c r="E268" s="10" t="s">
        <v>444</v>
      </c>
      <c r="F268" s="10" t="s">
        <v>445</v>
      </c>
      <c r="G268" s="67">
        <v>6</v>
      </c>
      <c r="H268" s="10" t="s">
        <v>37</v>
      </c>
      <c r="I268" s="57">
        <v>1</v>
      </c>
      <c r="J268" s="57">
        <f>(9+$AE$5)*I268</f>
        <v>13.5</v>
      </c>
      <c r="K268" s="57">
        <v>0</v>
      </c>
      <c r="L268" s="58">
        <v>4.5</v>
      </c>
      <c r="M268" s="27">
        <v>0</v>
      </c>
      <c r="N268" s="90">
        <f t="shared" si="39"/>
        <v>7.5</v>
      </c>
      <c r="O268" s="91">
        <f t="shared" si="40"/>
        <v>2.5</v>
      </c>
      <c r="P268" s="23">
        <v>0</v>
      </c>
      <c r="Q268" s="11">
        <v>0</v>
      </c>
      <c r="R268" s="11">
        <v>0</v>
      </c>
      <c r="S268" s="12">
        <v>0</v>
      </c>
      <c r="T268" s="27">
        <v>0</v>
      </c>
      <c r="U268" s="23">
        <v>16</v>
      </c>
      <c r="V268" s="11">
        <v>0.4</v>
      </c>
      <c r="W268" s="11">
        <v>0</v>
      </c>
      <c r="X268" s="12">
        <v>0.8</v>
      </c>
      <c r="Y268" s="30">
        <v>0</v>
      </c>
      <c r="Z268" s="63">
        <f t="shared" si="41"/>
        <v>9</v>
      </c>
      <c r="AA268" s="34">
        <f t="shared" si="42"/>
        <v>0</v>
      </c>
      <c r="AB268" s="12">
        <f t="shared" si="43"/>
        <v>9</v>
      </c>
      <c r="AC268" s="75">
        <f t="shared" si="44"/>
        <v>9</v>
      </c>
    </row>
    <row r="269" spans="1:32" x14ac:dyDescent="0.2">
      <c r="A269" s="103" t="s">
        <v>648</v>
      </c>
      <c r="B269" s="10" t="s">
        <v>8</v>
      </c>
      <c r="C269" s="10" t="s">
        <v>13</v>
      </c>
      <c r="D269" s="10" t="s">
        <v>446</v>
      </c>
      <c r="E269" s="10" t="s">
        <v>447</v>
      </c>
      <c r="F269" s="10" t="s">
        <v>448</v>
      </c>
      <c r="G269" s="67">
        <v>3</v>
      </c>
      <c r="H269" s="10" t="s">
        <v>37</v>
      </c>
      <c r="I269" s="57">
        <v>1</v>
      </c>
      <c r="J269" s="57">
        <f>(4.5+$AE$5)*I269</f>
        <v>9</v>
      </c>
      <c r="K269" s="57">
        <v>0</v>
      </c>
      <c r="L269" s="58">
        <v>0</v>
      </c>
      <c r="M269" s="27">
        <v>0</v>
      </c>
      <c r="N269" s="90">
        <f t="shared" si="39"/>
        <v>10</v>
      </c>
      <c r="O269" s="91">
        <f t="shared" si="40"/>
        <v>0</v>
      </c>
      <c r="P269" s="23">
        <v>0</v>
      </c>
      <c r="Q269" s="11">
        <v>0</v>
      </c>
      <c r="R269" s="11">
        <v>0</v>
      </c>
      <c r="S269" s="12">
        <v>0</v>
      </c>
      <c r="T269" s="27">
        <v>0</v>
      </c>
      <c r="U269" s="23">
        <v>40</v>
      </c>
      <c r="V269" s="11">
        <v>2</v>
      </c>
      <c r="W269" s="11">
        <v>0</v>
      </c>
      <c r="X269" s="12">
        <v>0</v>
      </c>
      <c r="Y269" s="30">
        <v>0</v>
      </c>
      <c r="Z269" s="63">
        <f t="shared" si="41"/>
        <v>18</v>
      </c>
      <c r="AA269" s="34">
        <f t="shared" si="42"/>
        <v>0</v>
      </c>
      <c r="AB269" s="12">
        <f t="shared" si="43"/>
        <v>18</v>
      </c>
      <c r="AC269" s="75">
        <f t="shared" si="44"/>
        <v>18</v>
      </c>
    </row>
    <row r="270" spans="1:32" x14ac:dyDescent="0.2">
      <c r="A270" s="9" t="s">
        <v>7</v>
      </c>
      <c r="B270" s="10" t="s">
        <v>29</v>
      </c>
      <c r="C270" s="10" t="s">
        <v>13</v>
      </c>
      <c r="D270" s="10" t="s">
        <v>30</v>
      </c>
      <c r="E270" s="10" t="s">
        <v>31</v>
      </c>
      <c r="F270" s="10" t="s">
        <v>32</v>
      </c>
      <c r="G270" s="67">
        <v>6</v>
      </c>
      <c r="H270" s="10" t="s">
        <v>33</v>
      </c>
      <c r="I270" s="57">
        <v>0.32300000000000001</v>
      </c>
      <c r="J270" s="57">
        <f>34*I270</f>
        <v>10.982000000000001</v>
      </c>
      <c r="K270" s="57">
        <v>0</v>
      </c>
      <c r="L270" s="58">
        <v>0</v>
      </c>
      <c r="M270" s="27">
        <v>0</v>
      </c>
      <c r="N270" s="90">
        <f t="shared" si="39"/>
        <v>6.1011111111111118</v>
      </c>
      <c r="O270" s="91">
        <f t="shared" si="40"/>
        <v>0</v>
      </c>
      <c r="P270" s="23">
        <v>0</v>
      </c>
      <c r="Q270" s="11">
        <v>0</v>
      </c>
      <c r="R270" s="11">
        <v>0</v>
      </c>
      <c r="S270" s="12">
        <v>0</v>
      </c>
      <c r="T270" s="27">
        <v>0</v>
      </c>
      <c r="U270" s="23">
        <v>30</v>
      </c>
      <c r="V270" s="11">
        <v>1</v>
      </c>
      <c r="W270" s="11">
        <v>0</v>
      </c>
      <c r="X270" s="12">
        <v>0</v>
      </c>
      <c r="Y270" s="30">
        <v>0</v>
      </c>
      <c r="Z270" s="63">
        <f t="shared" si="41"/>
        <v>10.982000000000001</v>
      </c>
      <c r="AA270" s="34">
        <f t="shared" si="42"/>
        <v>0</v>
      </c>
      <c r="AB270" s="12">
        <f t="shared" si="43"/>
        <v>10.982000000000001</v>
      </c>
      <c r="AC270" s="75">
        <f t="shared" si="44"/>
        <v>10.982000000000001</v>
      </c>
    </row>
    <row r="271" spans="1:32" x14ac:dyDescent="0.2">
      <c r="A271" s="103" t="s">
        <v>7</v>
      </c>
      <c r="B271" s="10" t="s">
        <v>29</v>
      </c>
      <c r="C271" s="10" t="s">
        <v>13</v>
      </c>
      <c r="D271" s="10" t="s">
        <v>30</v>
      </c>
      <c r="E271" s="10" t="s">
        <v>31</v>
      </c>
      <c r="F271" s="10" t="s">
        <v>32</v>
      </c>
      <c r="G271" s="67">
        <v>6</v>
      </c>
      <c r="H271" s="10" t="s">
        <v>33</v>
      </c>
      <c r="I271" s="57">
        <v>0.25</v>
      </c>
      <c r="J271" s="57">
        <v>0</v>
      </c>
      <c r="K271" s="57"/>
      <c r="L271" s="58">
        <v>4</v>
      </c>
      <c r="M271" s="27"/>
      <c r="N271" s="90">
        <f t="shared" si="39"/>
        <v>0</v>
      </c>
      <c r="O271" s="91">
        <f t="shared" si="40"/>
        <v>2.2222222222222223</v>
      </c>
      <c r="P271" s="23">
        <v>0</v>
      </c>
      <c r="Q271" s="11">
        <v>0</v>
      </c>
      <c r="R271" s="11">
        <v>0</v>
      </c>
      <c r="S271" s="12">
        <v>0</v>
      </c>
      <c r="T271" s="27"/>
      <c r="U271" s="23">
        <v>30</v>
      </c>
      <c r="V271" s="11">
        <v>0</v>
      </c>
      <c r="W271" s="11"/>
      <c r="X271" s="12">
        <v>1</v>
      </c>
      <c r="Y271" s="30">
        <v>0</v>
      </c>
      <c r="Z271" s="63">
        <f t="shared" si="41"/>
        <v>4</v>
      </c>
      <c r="AA271" s="34">
        <f t="shared" si="42"/>
        <v>0</v>
      </c>
      <c r="AB271" s="12">
        <f t="shared" si="43"/>
        <v>4</v>
      </c>
      <c r="AC271" s="75">
        <f t="shared" si="44"/>
        <v>4</v>
      </c>
    </row>
    <row r="272" spans="1:32" x14ac:dyDescent="0.2">
      <c r="A272" s="9" t="s">
        <v>38</v>
      </c>
      <c r="B272" s="10" t="s">
        <v>29</v>
      </c>
      <c r="C272" s="10" t="s">
        <v>13</v>
      </c>
      <c r="D272" s="10" t="s">
        <v>30</v>
      </c>
      <c r="E272" s="10" t="s">
        <v>31</v>
      </c>
      <c r="F272" s="10" t="s">
        <v>32</v>
      </c>
      <c r="G272" s="67">
        <v>6</v>
      </c>
      <c r="H272" s="10" t="s">
        <v>33</v>
      </c>
      <c r="I272" s="57">
        <v>6.25E-2</v>
      </c>
      <c r="J272" s="57">
        <v>0</v>
      </c>
      <c r="K272" s="57"/>
      <c r="L272" s="58">
        <v>1</v>
      </c>
      <c r="M272" s="27"/>
      <c r="N272" s="90">
        <f t="shared" si="39"/>
        <v>0</v>
      </c>
      <c r="O272" s="91">
        <f t="shared" si="40"/>
        <v>0.55555555555555558</v>
      </c>
      <c r="P272" s="23">
        <v>0</v>
      </c>
      <c r="Q272" s="11">
        <v>0</v>
      </c>
      <c r="R272" s="11">
        <v>0</v>
      </c>
      <c r="S272" s="12">
        <v>0</v>
      </c>
      <c r="T272" s="27"/>
      <c r="U272" s="23">
        <v>30</v>
      </c>
      <c r="V272" s="11">
        <v>0</v>
      </c>
      <c r="W272" s="11"/>
      <c r="X272" s="12">
        <v>1</v>
      </c>
      <c r="Y272" s="30">
        <v>0</v>
      </c>
      <c r="Z272" s="63">
        <f t="shared" si="41"/>
        <v>1</v>
      </c>
      <c r="AA272" s="34">
        <f t="shared" si="42"/>
        <v>0</v>
      </c>
      <c r="AB272" s="12">
        <f t="shared" si="43"/>
        <v>1</v>
      </c>
      <c r="AC272" s="75">
        <f t="shared" si="44"/>
        <v>1</v>
      </c>
      <c r="AF272" s="80"/>
    </row>
    <row r="273" spans="1:32" x14ac:dyDescent="0.2">
      <c r="A273" s="9" t="s">
        <v>122</v>
      </c>
      <c r="B273" s="10" t="s">
        <v>29</v>
      </c>
      <c r="C273" s="10" t="s">
        <v>13</v>
      </c>
      <c r="D273" s="10" t="s">
        <v>30</v>
      </c>
      <c r="E273" s="10" t="s">
        <v>31</v>
      </c>
      <c r="F273" s="10" t="s">
        <v>32</v>
      </c>
      <c r="G273" s="67">
        <v>6</v>
      </c>
      <c r="H273" s="10" t="s">
        <v>33</v>
      </c>
      <c r="I273" s="57">
        <v>0.13500000000000001</v>
      </c>
      <c r="J273" s="57">
        <f>34*I273</f>
        <v>4.59</v>
      </c>
      <c r="K273" s="57">
        <v>0</v>
      </c>
      <c r="L273" s="58">
        <v>0</v>
      </c>
      <c r="M273" s="27">
        <v>0</v>
      </c>
      <c r="N273" s="90">
        <f t="shared" si="39"/>
        <v>2.5499999999999998</v>
      </c>
      <c r="O273" s="91">
        <f t="shared" si="40"/>
        <v>0</v>
      </c>
      <c r="P273" s="23">
        <v>0</v>
      </c>
      <c r="Q273" s="11">
        <v>0</v>
      </c>
      <c r="R273" s="11">
        <v>0</v>
      </c>
      <c r="S273" s="12">
        <v>0</v>
      </c>
      <c r="T273" s="27">
        <v>0</v>
      </c>
      <c r="U273" s="23">
        <v>30</v>
      </c>
      <c r="V273" s="11">
        <v>1</v>
      </c>
      <c r="W273" s="11">
        <v>0</v>
      </c>
      <c r="X273" s="12">
        <v>0</v>
      </c>
      <c r="Y273" s="30">
        <v>0</v>
      </c>
      <c r="Z273" s="63">
        <f t="shared" si="41"/>
        <v>4.59</v>
      </c>
      <c r="AA273" s="34">
        <f t="shared" si="42"/>
        <v>0</v>
      </c>
      <c r="AB273" s="12">
        <f t="shared" si="43"/>
        <v>4.59</v>
      </c>
      <c r="AC273" s="75">
        <f t="shared" si="44"/>
        <v>4.59</v>
      </c>
    </row>
    <row r="274" spans="1:32" x14ac:dyDescent="0.2">
      <c r="A274" s="9" t="s">
        <v>122</v>
      </c>
      <c r="B274" s="10" t="s">
        <v>29</v>
      </c>
      <c r="C274" s="10" t="s">
        <v>13</v>
      </c>
      <c r="D274" s="10" t="s">
        <v>30</v>
      </c>
      <c r="E274" s="10" t="s">
        <v>31</v>
      </c>
      <c r="F274" s="10" t="s">
        <v>32</v>
      </c>
      <c r="G274" s="67">
        <v>6</v>
      </c>
      <c r="H274" s="10" t="s">
        <v>33</v>
      </c>
      <c r="I274" s="57">
        <v>6.25E-2</v>
      </c>
      <c r="J274" s="57">
        <v>0</v>
      </c>
      <c r="K274" s="57"/>
      <c r="L274" s="58">
        <v>1</v>
      </c>
      <c r="M274" s="27"/>
      <c r="N274" s="90">
        <f t="shared" si="39"/>
        <v>0</v>
      </c>
      <c r="O274" s="91">
        <f t="shared" si="40"/>
        <v>0.55555555555555558</v>
      </c>
      <c r="P274" s="23">
        <v>0</v>
      </c>
      <c r="Q274" s="11">
        <v>0</v>
      </c>
      <c r="R274" s="11">
        <v>0</v>
      </c>
      <c r="S274" s="12">
        <v>0</v>
      </c>
      <c r="T274" s="27"/>
      <c r="U274" s="23">
        <v>30</v>
      </c>
      <c r="V274" s="11">
        <v>0</v>
      </c>
      <c r="W274" s="11"/>
      <c r="X274" s="12">
        <v>1</v>
      </c>
      <c r="Y274" s="30">
        <v>0</v>
      </c>
      <c r="Z274" s="63">
        <f t="shared" si="41"/>
        <v>1</v>
      </c>
      <c r="AA274" s="34">
        <f t="shared" si="42"/>
        <v>0</v>
      </c>
      <c r="AB274" s="12">
        <f t="shared" si="43"/>
        <v>1</v>
      </c>
      <c r="AC274" s="75">
        <f t="shared" si="44"/>
        <v>1</v>
      </c>
    </row>
    <row r="275" spans="1:32" x14ac:dyDescent="0.2">
      <c r="A275" s="9" t="s">
        <v>298</v>
      </c>
      <c r="B275" s="10" t="s">
        <v>29</v>
      </c>
      <c r="C275" s="10" t="s">
        <v>13</v>
      </c>
      <c r="D275" s="10" t="s">
        <v>30</v>
      </c>
      <c r="E275" s="10" t="s">
        <v>31</v>
      </c>
      <c r="F275" s="10" t="s">
        <v>32</v>
      </c>
      <c r="G275" s="67">
        <v>6</v>
      </c>
      <c r="H275" s="10" t="s">
        <v>33</v>
      </c>
      <c r="I275" s="57">
        <v>0.125</v>
      </c>
      <c r="J275" s="57">
        <v>0</v>
      </c>
      <c r="K275" s="57"/>
      <c r="L275" s="58">
        <v>2</v>
      </c>
      <c r="M275" s="27"/>
      <c r="N275" s="90">
        <f t="shared" si="39"/>
        <v>0</v>
      </c>
      <c r="O275" s="91">
        <f t="shared" si="40"/>
        <v>1.1111111111111112</v>
      </c>
      <c r="P275" s="23">
        <v>0</v>
      </c>
      <c r="Q275" s="11">
        <v>0</v>
      </c>
      <c r="R275" s="11">
        <v>0</v>
      </c>
      <c r="S275" s="12">
        <v>0</v>
      </c>
      <c r="T275" s="27"/>
      <c r="U275" s="23">
        <v>30</v>
      </c>
      <c r="V275" s="11">
        <v>0</v>
      </c>
      <c r="W275" s="11"/>
      <c r="X275" s="12">
        <v>1</v>
      </c>
      <c r="Y275" s="30">
        <v>0</v>
      </c>
      <c r="Z275" s="63">
        <f t="shared" si="41"/>
        <v>2</v>
      </c>
      <c r="AA275" s="34">
        <f t="shared" si="42"/>
        <v>0</v>
      </c>
      <c r="AB275" s="12">
        <f t="shared" si="43"/>
        <v>2</v>
      </c>
      <c r="AC275" s="75">
        <f t="shared" si="44"/>
        <v>2</v>
      </c>
    </row>
    <row r="276" spans="1:32" x14ac:dyDescent="0.2">
      <c r="A276" s="9" t="s">
        <v>334</v>
      </c>
      <c r="B276" s="10" t="s">
        <v>29</v>
      </c>
      <c r="C276" s="10" t="s">
        <v>13</v>
      </c>
      <c r="D276" s="10" t="s">
        <v>30</v>
      </c>
      <c r="E276" s="10" t="s">
        <v>31</v>
      </c>
      <c r="F276" s="10" t="s">
        <v>32</v>
      </c>
      <c r="G276" s="67">
        <v>6</v>
      </c>
      <c r="H276" s="10" t="s">
        <v>33</v>
      </c>
      <c r="I276" s="57">
        <v>0.125</v>
      </c>
      <c r="J276" s="57">
        <v>0</v>
      </c>
      <c r="K276" s="57"/>
      <c r="L276" s="58">
        <v>2</v>
      </c>
      <c r="M276" s="27"/>
      <c r="N276" s="90">
        <f t="shared" si="39"/>
        <v>0</v>
      </c>
      <c r="O276" s="91">
        <f t="shared" si="40"/>
        <v>1.1111111111111112</v>
      </c>
      <c r="P276" s="23">
        <v>0</v>
      </c>
      <c r="Q276" s="11">
        <v>0</v>
      </c>
      <c r="R276" s="11">
        <v>0</v>
      </c>
      <c r="S276" s="12">
        <v>0</v>
      </c>
      <c r="T276" s="27"/>
      <c r="U276" s="23">
        <v>30</v>
      </c>
      <c r="V276" s="11">
        <v>0</v>
      </c>
      <c r="W276" s="11"/>
      <c r="X276" s="12">
        <v>1</v>
      </c>
      <c r="Y276" s="30">
        <v>0</v>
      </c>
      <c r="Z276" s="63">
        <f t="shared" si="41"/>
        <v>2</v>
      </c>
      <c r="AA276" s="34">
        <f t="shared" si="42"/>
        <v>0</v>
      </c>
      <c r="AB276" s="12">
        <f t="shared" si="43"/>
        <v>2</v>
      </c>
      <c r="AC276" s="75">
        <f t="shared" si="44"/>
        <v>2</v>
      </c>
    </row>
    <row r="277" spans="1:32" x14ac:dyDescent="0.2">
      <c r="A277" s="9" t="s">
        <v>369</v>
      </c>
      <c r="B277" s="10" t="s">
        <v>29</v>
      </c>
      <c r="C277" s="10" t="s">
        <v>13</v>
      </c>
      <c r="D277" s="10" t="s">
        <v>30</v>
      </c>
      <c r="E277" s="10" t="s">
        <v>31</v>
      </c>
      <c r="F277" s="10" t="s">
        <v>32</v>
      </c>
      <c r="G277" s="67">
        <v>6</v>
      </c>
      <c r="H277" s="10" t="s">
        <v>33</v>
      </c>
      <c r="I277" s="57">
        <v>6.25E-2</v>
      </c>
      <c r="J277" s="57">
        <v>0</v>
      </c>
      <c r="K277" s="57"/>
      <c r="L277" s="58">
        <v>1</v>
      </c>
      <c r="M277" s="27"/>
      <c r="N277" s="90">
        <f t="shared" si="39"/>
        <v>0</v>
      </c>
      <c r="O277" s="91">
        <f t="shared" si="40"/>
        <v>0.55555555555555558</v>
      </c>
      <c r="P277" s="23">
        <v>0</v>
      </c>
      <c r="Q277" s="11">
        <v>0</v>
      </c>
      <c r="R277" s="11">
        <v>0</v>
      </c>
      <c r="S277" s="12">
        <v>0</v>
      </c>
      <c r="T277" s="27"/>
      <c r="U277" s="23">
        <v>30</v>
      </c>
      <c r="V277" s="11">
        <v>0</v>
      </c>
      <c r="W277" s="11"/>
      <c r="X277" s="12">
        <v>1</v>
      </c>
      <c r="Y277" s="30">
        <v>0</v>
      </c>
      <c r="Z277" s="63">
        <f t="shared" si="41"/>
        <v>1</v>
      </c>
      <c r="AA277" s="34">
        <f t="shared" si="42"/>
        <v>0</v>
      </c>
      <c r="AB277" s="12">
        <f t="shared" si="43"/>
        <v>1</v>
      </c>
      <c r="AC277" s="75">
        <f t="shared" si="44"/>
        <v>1</v>
      </c>
    </row>
    <row r="278" spans="1:32" x14ac:dyDescent="0.2">
      <c r="A278" s="9" t="s">
        <v>409</v>
      </c>
      <c r="B278" s="10" t="s">
        <v>29</v>
      </c>
      <c r="C278" s="10" t="s">
        <v>13</v>
      </c>
      <c r="D278" s="10" t="s">
        <v>30</v>
      </c>
      <c r="E278" s="10" t="s">
        <v>31</v>
      </c>
      <c r="F278" s="10" t="s">
        <v>32</v>
      </c>
      <c r="G278" s="67">
        <v>6</v>
      </c>
      <c r="H278" s="10" t="s">
        <v>33</v>
      </c>
      <c r="I278" s="57">
        <v>6.8000000000000005E-2</v>
      </c>
      <c r="J278" s="57">
        <f>34*I278</f>
        <v>2.3120000000000003</v>
      </c>
      <c r="K278" s="57">
        <v>0</v>
      </c>
      <c r="L278" s="58">
        <v>0</v>
      </c>
      <c r="M278" s="27">
        <v>0</v>
      </c>
      <c r="N278" s="90">
        <f t="shared" si="39"/>
        <v>1.2844444444444447</v>
      </c>
      <c r="O278" s="91">
        <f t="shared" si="40"/>
        <v>0</v>
      </c>
      <c r="P278" s="23">
        <v>0</v>
      </c>
      <c r="Q278" s="11">
        <v>0</v>
      </c>
      <c r="R278" s="11">
        <v>0</v>
      </c>
      <c r="S278" s="12">
        <v>0</v>
      </c>
      <c r="T278" s="27">
        <v>0</v>
      </c>
      <c r="U278" s="23">
        <v>30</v>
      </c>
      <c r="V278" s="11">
        <v>1</v>
      </c>
      <c r="W278" s="11">
        <v>0</v>
      </c>
      <c r="X278" s="12">
        <v>0</v>
      </c>
      <c r="Y278" s="30">
        <v>0</v>
      </c>
      <c r="Z278" s="63">
        <f t="shared" si="41"/>
        <v>2.3120000000000003</v>
      </c>
      <c r="AA278" s="34">
        <f t="shared" si="42"/>
        <v>0</v>
      </c>
      <c r="AB278" s="12">
        <f t="shared" si="43"/>
        <v>2.3120000000000003</v>
      </c>
      <c r="AC278" s="75">
        <f t="shared" si="44"/>
        <v>2.3120000000000003</v>
      </c>
    </row>
    <row r="279" spans="1:32" x14ac:dyDescent="0.2">
      <c r="A279" s="9" t="s">
        <v>409</v>
      </c>
      <c r="B279" s="10" t="s">
        <v>29</v>
      </c>
      <c r="C279" s="10" t="s">
        <v>13</v>
      </c>
      <c r="D279" s="10" t="s">
        <v>30</v>
      </c>
      <c r="E279" s="10" t="s">
        <v>31</v>
      </c>
      <c r="F279" s="10" t="s">
        <v>32</v>
      </c>
      <c r="G279" s="67">
        <v>6</v>
      </c>
      <c r="H279" s="10" t="s">
        <v>33</v>
      </c>
      <c r="I279" s="57">
        <v>6.25E-2</v>
      </c>
      <c r="J279" s="57">
        <v>0</v>
      </c>
      <c r="K279" s="57"/>
      <c r="L279" s="58">
        <v>1</v>
      </c>
      <c r="M279" s="27"/>
      <c r="N279" s="90">
        <f t="shared" si="39"/>
        <v>0</v>
      </c>
      <c r="O279" s="91">
        <f t="shared" si="40"/>
        <v>0.55555555555555558</v>
      </c>
      <c r="P279" s="23">
        <v>0</v>
      </c>
      <c r="Q279" s="11">
        <v>0</v>
      </c>
      <c r="R279" s="11">
        <v>0</v>
      </c>
      <c r="S279" s="12">
        <v>0</v>
      </c>
      <c r="T279" s="27"/>
      <c r="U279" s="23">
        <v>30</v>
      </c>
      <c r="V279" s="11">
        <v>0</v>
      </c>
      <c r="W279" s="11"/>
      <c r="X279" s="12">
        <v>1</v>
      </c>
      <c r="Y279" s="30">
        <v>0</v>
      </c>
      <c r="Z279" s="63">
        <f t="shared" si="41"/>
        <v>1</v>
      </c>
      <c r="AA279" s="34">
        <f t="shared" si="42"/>
        <v>0</v>
      </c>
      <c r="AB279" s="12">
        <f t="shared" si="43"/>
        <v>1</v>
      </c>
      <c r="AC279" s="75">
        <f t="shared" si="44"/>
        <v>1</v>
      </c>
      <c r="AF279" s="80"/>
    </row>
    <row r="280" spans="1:32" x14ac:dyDescent="0.2">
      <c r="A280" s="9" t="s">
        <v>425</v>
      </c>
      <c r="B280" s="10" t="s">
        <v>29</v>
      </c>
      <c r="C280" s="10" t="s">
        <v>13</v>
      </c>
      <c r="D280" s="10" t="s">
        <v>30</v>
      </c>
      <c r="E280" s="10" t="s">
        <v>31</v>
      </c>
      <c r="F280" s="10" t="s">
        <v>32</v>
      </c>
      <c r="G280" s="67">
        <v>6</v>
      </c>
      <c r="H280" s="10" t="s">
        <v>33</v>
      </c>
      <c r="I280" s="57">
        <f>0.0625*3</f>
        <v>0.1875</v>
      </c>
      <c r="J280" s="57">
        <v>0</v>
      </c>
      <c r="K280" s="57"/>
      <c r="L280" s="58">
        <v>3</v>
      </c>
      <c r="M280" s="27"/>
      <c r="N280" s="90">
        <f t="shared" si="39"/>
        <v>0</v>
      </c>
      <c r="O280" s="91">
        <f t="shared" si="40"/>
        <v>1.6666666666666667</v>
      </c>
      <c r="P280" s="23">
        <v>0</v>
      </c>
      <c r="Q280" s="11">
        <v>0</v>
      </c>
      <c r="R280" s="11">
        <v>0</v>
      </c>
      <c r="S280" s="12">
        <v>0</v>
      </c>
      <c r="T280" s="27"/>
      <c r="U280" s="23">
        <v>30</v>
      </c>
      <c r="V280" s="11">
        <v>0</v>
      </c>
      <c r="W280" s="11"/>
      <c r="X280" s="12">
        <v>1</v>
      </c>
      <c r="Y280" s="30">
        <v>0</v>
      </c>
      <c r="Z280" s="63">
        <f t="shared" si="41"/>
        <v>3</v>
      </c>
      <c r="AA280" s="34">
        <f t="shared" si="42"/>
        <v>0</v>
      </c>
      <c r="AB280" s="12">
        <f t="shared" si="43"/>
        <v>3</v>
      </c>
      <c r="AC280" s="75">
        <f t="shared" si="44"/>
        <v>3</v>
      </c>
    </row>
    <row r="281" spans="1:32" x14ac:dyDescent="0.2">
      <c r="A281" s="103" t="s">
        <v>581</v>
      </c>
      <c r="B281" s="10" t="s">
        <v>29</v>
      </c>
      <c r="C281" s="10" t="s">
        <v>13</v>
      </c>
      <c r="D281" s="10" t="s">
        <v>30</v>
      </c>
      <c r="E281" s="10" t="s">
        <v>31</v>
      </c>
      <c r="F281" s="10" t="s">
        <v>32</v>
      </c>
      <c r="G281" s="67">
        <v>6</v>
      </c>
      <c r="H281" s="10" t="s">
        <v>33</v>
      </c>
      <c r="I281" s="57">
        <v>6.8000000000000005E-2</v>
      </c>
      <c r="J281" s="57">
        <f>34*I281</f>
        <v>2.3120000000000003</v>
      </c>
      <c r="K281" s="57">
        <v>0</v>
      </c>
      <c r="L281" s="58">
        <v>0</v>
      </c>
      <c r="M281" s="27">
        <v>0</v>
      </c>
      <c r="N281" s="90">
        <f t="shared" si="39"/>
        <v>1.2844444444444447</v>
      </c>
      <c r="O281" s="91">
        <f t="shared" si="40"/>
        <v>0</v>
      </c>
      <c r="P281" s="23">
        <v>0</v>
      </c>
      <c r="Q281" s="11">
        <v>0</v>
      </c>
      <c r="R281" s="11">
        <v>0</v>
      </c>
      <c r="S281" s="12">
        <v>0</v>
      </c>
      <c r="T281" s="27">
        <v>0</v>
      </c>
      <c r="U281" s="23">
        <v>30</v>
      </c>
      <c r="V281" s="11">
        <v>1</v>
      </c>
      <c r="W281" s="11">
        <v>0</v>
      </c>
      <c r="X281" s="12">
        <v>0</v>
      </c>
      <c r="Y281" s="30">
        <v>0</v>
      </c>
      <c r="Z281" s="63">
        <f t="shared" si="41"/>
        <v>2.3120000000000003</v>
      </c>
      <c r="AA281" s="34">
        <f t="shared" si="42"/>
        <v>0</v>
      </c>
      <c r="AB281" s="12">
        <f t="shared" si="43"/>
        <v>2.3120000000000003</v>
      </c>
      <c r="AC281" s="75">
        <f t="shared" si="44"/>
        <v>2.3120000000000003</v>
      </c>
    </row>
    <row r="282" spans="1:32" x14ac:dyDescent="0.2">
      <c r="A282" s="103" t="s">
        <v>581</v>
      </c>
      <c r="B282" s="10" t="s">
        <v>29</v>
      </c>
      <c r="C282" s="10" t="s">
        <v>13</v>
      </c>
      <c r="D282" s="10" t="s">
        <v>30</v>
      </c>
      <c r="E282" s="10" t="s">
        <v>31</v>
      </c>
      <c r="F282" s="10" t="s">
        <v>32</v>
      </c>
      <c r="G282" s="67">
        <v>6</v>
      </c>
      <c r="H282" s="10" t="s">
        <v>33</v>
      </c>
      <c r="I282" s="57">
        <v>6.25E-2</v>
      </c>
      <c r="J282" s="57">
        <v>0</v>
      </c>
      <c r="K282" s="57"/>
      <c r="L282" s="58">
        <v>1</v>
      </c>
      <c r="M282" s="27"/>
      <c r="N282" s="90">
        <f t="shared" si="39"/>
        <v>0</v>
      </c>
      <c r="O282" s="91">
        <f t="shared" si="40"/>
        <v>0.55555555555555558</v>
      </c>
      <c r="P282" s="23">
        <v>0</v>
      </c>
      <c r="Q282" s="11">
        <v>0</v>
      </c>
      <c r="R282" s="11">
        <v>0</v>
      </c>
      <c r="S282" s="12">
        <v>0</v>
      </c>
      <c r="T282" s="27"/>
      <c r="U282" s="23">
        <v>30</v>
      </c>
      <c r="V282" s="11">
        <v>0</v>
      </c>
      <c r="W282" s="11"/>
      <c r="X282" s="12">
        <v>1</v>
      </c>
      <c r="Y282" s="30">
        <v>0</v>
      </c>
      <c r="Z282" s="63">
        <f t="shared" si="41"/>
        <v>1</v>
      </c>
      <c r="AA282" s="34">
        <f t="shared" si="42"/>
        <v>0</v>
      </c>
      <c r="AB282" s="12">
        <f t="shared" si="43"/>
        <v>1</v>
      </c>
      <c r="AC282" s="75">
        <f t="shared" si="44"/>
        <v>1</v>
      </c>
    </row>
    <row r="283" spans="1:32" x14ac:dyDescent="0.2">
      <c r="A283" s="103" t="s">
        <v>648</v>
      </c>
      <c r="B283" s="10" t="s">
        <v>29</v>
      </c>
      <c r="C283" s="10" t="s">
        <v>13</v>
      </c>
      <c r="D283" s="10" t="s">
        <v>30</v>
      </c>
      <c r="E283" s="10" t="s">
        <v>31</v>
      </c>
      <c r="F283" s="10" t="s">
        <v>32</v>
      </c>
      <c r="G283" s="67">
        <v>6</v>
      </c>
      <c r="H283" s="10" t="s">
        <v>33</v>
      </c>
      <c r="I283" s="57">
        <v>0.40600000000000003</v>
      </c>
      <c r="J283" s="57">
        <f>34*I283</f>
        <v>13.804</v>
      </c>
      <c r="K283" s="57">
        <v>0</v>
      </c>
      <c r="L283" s="58">
        <v>0</v>
      </c>
      <c r="M283" s="27">
        <v>0</v>
      </c>
      <c r="N283" s="90">
        <f t="shared" si="39"/>
        <v>7.6688888888888878</v>
      </c>
      <c r="O283" s="91">
        <f t="shared" si="40"/>
        <v>0</v>
      </c>
      <c r="P283" s="23">
        <v>0</v>
      </c>
      <c r="Q283" s="11">
        <v>0</v>
      </c>
      <c r="R283" s="11">
        <v>0</v>
      </c>
      <c r="S283" s="12">
        <v>0</v>
      </c>
      <c r="T283" s="27">
        <v>0</v>
      </c>
      <c r="U283" s="23">
        <v>30</v>
      </c>
      <c r="V283" s="11">
        <v>1</v>
      </c>
      <c r="W283" s="11">
        <v>0</v>
      </c>
      <c r="X283" s="12">
        <v>0</v>
      </c>
      <c r="Y283" s="30">
        <v>0</v>
      </c>
      <c r="Z283" s="63">
        <f t="shared" si="41"/>
        <v>13.804</v>
      </c>
      <c r="AA283" s="34">
        <f t="shared" si="42"/>
        <v>0</v>
      </c>
      <c r="AB283" s="12">
        <f t="shared" si="43"/>
        <v>13.804</v>
      </c>
      <c r="AC283" s="75">
        <f t="shared" si="44"/>
        <v>13.804</v>
      </c>
    </row>
    <row r="284" spans="1:32" x14ac:dyDescent="0.2">
      <c r="A284" s="103" t="s">
        <v>581</v>
      </c>
      <c r="B284" s="10" t="s">
        <v>39</v>
      </c>
      <c r="C284" s="10" t="s">
        <v>23</v>
      </c>
      <c r="D284" s="10" t="s">
        <v>482</v>
      </c>
      <c r="E284" s="10" t="s">
        <v>477</v>
      </c>
      <c r="F284" s="10" t="s">
        <v>478</v>
      </c>
      <c r="G284" s="67">
        <v>6</v>
      </c>
      <c r="H284" s="10" t="s">
        <v>47</v>
      </c>
      <c r="I284" s="57">
        <v>1</v>
      </c>
      <c r="J284" s="57">
        <v>13.5</v>
      </c>
      <c r="K284" s="57">
        <v>0</v>
      </c>
      <c r="L284" s="58">
        <v>4.5</v>
      </c>
      <c r="M284" s="27">
        <v>0</v>
      </c>
      <c r="N284" s="90">
        <f t="shared" si="39"/>
        <v>7.5</v>
      </c>
      <c r="O284" s="91">
        <f t="shared" si="40"/>
        <v>2.5</v>
      </c>
      <c r="P284" s="23">
        <v>40</v>
      </c>
      <c r="Q284" s="11">
        <v>1</v>
      </c>
      <c r="R284" s="11">
        <v>0</v>
      </c>
      <c r="S284" s="12">
        <v>2</v>
      </c>
      <c r="T284" s="27">
        <v>0</v>
      </c>
      <c r="U284" s="23">
        <v>0</v>
      </c>
      <c r="V284" s="11">
        <v>0</v>
      </c>
      <c r="W284" s="11">
        <v>0</v>
      </c>
      <c r="X284" s="12">
        <v>0</v>
      </c>
      <c r="Y284" s="30">
        <v>0</v>
      </c>
      <c r="Z284" s="63">
        <f t="shared" si="41"/>
        <v>22.5</v>
      </c>
      <c r="AA284" s="34">
        <f t="shared" si="42"/>
        <v>22.5</v>
      </c>
      <c r="AB284" s="12">
        <f t="shared" si="43"/>
        <v>0</v>
      </c>
      <c r="AC284" s="75">
        <f t="shared" si="44"/>
        <v>22.5</v>
      </c>
      <c r="AF284" s="80"/>
    </row>
    <row r="285" spans="1:32" x14ac:dyDescent="0.2">
      <c r="A285" s="9" t="s">
        <v>425</v>
      </c>
      <c r="B285" s="10" t="s">
        <v>39</v>
      </c>
      <c r="C285" s="10" t="s">
        <v>61</v>
      </c>
      <c r="D285" s="10" t="s">
        <v>429</v>
      </c>
      <c r="E285" s="10" t="s">
        <v>427</v>
      </c>
      <c r="F285" s="10" t="s">
        <v>428</v>
      </c>
      <c r="G285" s="67">
        <v>6</v>
      </c>
      <c r="H285" s="10" t="s">
        <v>47</v>
      </c>
      <c r="I285" s="57">
        <v>1</v>
      </c>
      <c r="J285" s="57">
        <v>11.25</v>
      </c>
      <c r="K285" s="57">
        <v>0</v>
      </c>
      <c r="L285" s="58">
        <v>6.75</v>
      </c>
      <c r="M285" s="27">
        <v>0</v>
      </c>
      <c r="N285" s="90">
        <f t="shared" si="39"/>
        <v>6.25</v>
      </c>
      <c r="O285" s="91">
        <f t="shared" si="40"/>
        <v>3.75</v>
      </c>
      <c r="P285" s="23">
        <v>0</v>
      </c>
      <c r="Q285" s="11">
        <v>0</v>
      </c>
      <c r="R285" s="11">
        <v>0</v>
      </c>
      <c r="S285" s="12">
        <v>0</v>
      </c>
      <c r="T285" s="27">
        <v>0</v>
      </c>
      <c r="U285" s="23">
        <v>40</v>
      </c>
      <c r="V285" s="11">
        <v>1</v>
      </c>
      <c r="W285" s="11">
        <v>0</v>
      </c>
      <c r="X285" s="12">
        <v>2</v>
      </c>
      <c r="Y285" s="30">
        <v>0</v>
      </c>
      <c r="Z285" s="63">
        <f t="shared" si="41"/>
        <v>24.75</v>
      </c>
      <c r="AA285" s="34">
        <f t="shared" si="42"/>
        <v>0</v>
      </c>
      <c r="AB285" s="12">
        <f t="shared" si="43"/>
        <v>24.75</v>
      </c>
      <c r="AC285" s="75">
        <f t="shared" si="44"/>
        <v>24.75</v>
      </c>
    </row>
    <row r="286" spans="1:32" x14ac:dyDescent="0.2">
      <c r="A286" s="9" t="s">
        <v>492</v>
      </c>
      <c r="B286" s="10" t="s">
        <v>39</v>
      </c>
      <c r="C286" s="10" t="s">
        <v>61</v>
      </c>
      <c r="D286" s="10" t="s">
        <v>497</v>
      </c>
      <c r="E286" s="10" t="s">
        <v>498</v>
      </c>
      <c r="F286" s="10" t="s">
        <v>499</v>
      </c>
      <c r="G286" s="67">
        <v>6</v>
      </c>
      <c r="H286" s="10" t="s">
        <v>47</v>
      </c>
      <c r="I286" s="57">
        <v>1</v>
      </c>
      <c r="J286" s="57">
        <v>13.5</v>
      </c>
      <c r="K286" s="57">
        <v>0</v>
      </c>
      <c r="L286" s="58">
        <v>4.5</v>
      </c>
      <c r="M286" s="27">
        <v>0</v>
      </c>
      <c r="N286" s="90">
        <f t="shared" si="39"/>
        <v>7.5</v>
      </c>
      <c r="O286" s="91">
        <f t="shared" si="40"/>
        <v>2.5</v>
      </c>
      <c r="P286" s="23">
        <v>0</v>
      </c>
      <c r="Q286" s="11">
        <v>0</v>
      </c>
      <c r="R286" s="11">
        <v>0</v>
      </c>
      <c r="S286" s="12">
        <v>0</v>
      </c>
      <c r="T286" s="27">
        <v>0</v>
      </c>
      <c r="U286" s="23">
        <v>40</v>
      </c>
      <c r="V286" s="11">
        <v>1</v>
      </c>
      <c r="W286" s="11">
        <v>0</v>
      </c>
      <c r="X286" s="12">
        <v>2</v>
      </c>
      <c r="Y286" s="30">
        <v>0</v>
      </c>
      <c r="Z286" s="63">
        <f t="shared" si="41"/>
        <v>22.5</v>
      </c>
      <c r="AA286" s="34">
        <f t="shared" si="42"/>
        <v>0</v>
      </c>
      <c r="AB286" s="12">
        <f t="shared" si="43"/>
        <v>22.5</v>
      </c>
      <c r="AC286" s="75">
        <f t="shared" si="44"/>
        <v>22.5</v>
      </c>
    </row>
    <row r="287" spans="1:32" x14ac:dyDescent="0.2">
      <c r="A287" s="9" t="s">
        <v>492</v>
      </c>
      <c r="B287" s="10" t="s">
        <v>39</v>
      </c>
      <c r="C287" s="10" t="s">
        <v>27</v>
      </c>
      <c r="D287" s="10" t="s">
        <v>500</v>
      </c>
      <c r="E287" s="10" t="s">
        <v>501</v>
      </c>
      <c r="F287" s="10" t="s">
        <v>502</v>
      </c>
      <c r="G287" s="67">
        <v>6</v>
      </c>
      <c r="H287" s="10" t="s">
        <v>18</v>
      </c>
      <c r="I287" s="57">
        <v>1</v>
      </c>
      <c r="J287" s="57">
        <v>13.5</v>
      </c>
      <c r="K287" s="57">
        <v>0</v>
      </c>
      <c r="L287" s="58">
        <v>4.5</v>
      </c>
      <c r="M287" s="27">
        <v>0</v>
      </c>
      <c r="N287" s="90">
        <f t="shared" si="39"/>
        <v>7.5</v>
      </c>
      <c r="O287" s="91">
        <f t="shared" si="40"/>
        <v>2.5</v>
      </c>
      <c r="P287" s="23">
        <v>20</v>
      </c>
      <c r="Q287" s="11">
        <v>1</v>
      </c>
      <c r="R287" s="11">
        <v>0</v>
      </c>
      <c r="S287" s="12">
        <v>1</v>
      </c>
      <c r="T287" s="27">
        <v>0</v>
      </c>
      <c r="U287" s="23">
        <v>0</v>
      </c>
      <c r="V287" s="11">
        <v>0</v>
      </c>
      <c r="W287" s="11">
        <v>0</v>
      </c>
      <c r="X287" s="12">
        <v>0</v>
      </c>
      <c r="Y287" s="30">
        <v>0</v>
      </c>
      <c r="Z287" s="63">
        <f t="shared" si="41"/>
        <v>18</v>
      </c>
      <c r="AA287" s="34">
        <f t="shared" si="42"/>
        <v>18</v>
      </c>
      <c r="AB287" s="12">
        <f t="shared" si="43"/>
        <v>0</v>
      </c>
      <c r="AC287" s="75">
        <f t="shared" si="44"/>
        <v>18</v>
      </c>
    </row>
    <row r="288" spans="1:32" x14ac:dyDescent="0.2">
      <c r="A288" s="9" t="s">
        <v>492</v>
      </c>
      <c r="B288" s="10" t="s">
        <v>39</v>
      </c>
      <c r="C288" s="10" t="s">
        <v>43</v>
      </c>
      <c r="D288" s="10" t="s">
        <v>503</v>
      </c>
      <c r="E288" s="10" t="s">
        <v>504</v>
      </c>
      <c r="F288" s="10" t="s">
        <v>505</v>
      </c>
      <c r="G288" s="67">
        <v>6</v>
      </c>
      <c r="H288" s="10" t="s">
        <v>18</v>
      </c>
      <c r="I288" s="57">
        <v>1</v>
      </c>
      <c r="J288" s="57">
        <v>13.5</v>
      </c>
      <c r="K288" s="57">
        <v>0</v>
      </c>
      <c r="L288" s="58">
        <v>4.5</v>
      </c>
      <c r="M288" s="27">
        <v>0</v>
      </c>
      <c r="N288" s="90">
        <f t="shared" si="39"/>
        <v>7.5</v>
      </c>
      <c r="O288" s="91">
        <f t="shared" si="40"/>
        <v>2.5</v>
      </c>
      <c r="P288" s="23">
        <v>0</v>
      </c>
      <c r="Q288" s="11">
        <v>0</v>
      </c>
      <c r="R288" s="11">
        <v>0</v>
      </c>
      <c r="S288" s="12">
        <v>0</v>
      </c>
      <c r="T288" s="27">
        <v>0</v>
      </c>
      <c r="U288" s="23">
        <v>20</v>
      </c>
      <c r="V288" s="11">
        <v>1</v>
      </c>
      <c r="W288" s="11">
        <v>0</v>
      </c>
      <c r="X288" s="12">
        <v>1</v>
      </c>
      <c r="Y288" s="30">
        <v>0</v>
      </c>
      <c r="Z288" s="63">
        <f t="shared" si="41"/>
        <v>18</v>
      </c>
      <c r="AA288" s="34">
        <f t="shared" si="42"/>
        <v>0</v>
      </c>
      <c r="AB288" s="12">
        <f t="shared" si="43"/>
        <v>18</v>
      </c>
      <c r="AC288" s="75">
        <f t="shared" si="44"/>
        <v>18</v>
      </c>
    </row>
    <row r="289" spans="1:32" x14ac:dyDescent="0.2">
      <c r="A289" s="9" t="s">
        <v>38</v>
      </c>
      <c r="B289" s="10" t="s">
        <v>39</v>
      </c>
      <c r="C289" s="10" t="s">
        <v>43</v>
      </c>
      <c r="D289" s="10" t="s">
        <v>40</v>
      </c>
      <c r="E289" s="10" t="s">
        <v>41</v>
      </c>
      <c r="F289" s="10" t="s">
        <v>42</v>
      </c>
      <c r="G289" s="67">
        <v>6</v>
      </c>
      <c r="H289" s="10" t="s">
        <v>18</v>
      </c>
      <c r="I289" s="57">
        <v>1</v>
      </c>
      <c r="J289" s="57">
        <v>18</v>
      </c>
      <c r="K289" s="57">
        <v>0</v>
      </c>
      <c r="L289" s="58">
        <v>0</v>
      </c>
      <c r="M289" s="27">
        <v>0</v>
      </c>
      <c r="N289" s="90">
        <f t="shared" si="39"/>
        <v>10</v>
      </c>
      <c r="O289" s="91">
        <f t="shared" si="40"/>
        <v>0</v>
      </c>
      <c r="P289" s="23">
        <v>0</v>
      </c>
      <c r="Q289" s="11">
        <v>0</v>
      </c>
      <c r="R289" s="11">
        <v>0</v>
      </c>
      <c r="S289" s="12">
        <v>0</v>
      </c>
      <c r="T289" s="27">
        <v>0</v>
      </c>
      <c r="U289" s="23">
        <v>20</v>
      </c>
      <c r="V289" s="11">
        <v>1</v>
      </c>
      <c r="W289" s="11">
        <v>0</v>
      </c>
      <c r="X289" s="12">
        <v>1</v>
      </c>
      <c r="Y289" s="30">
        <v>0</v>
      </c>
      <c r="Z289" s="63">
        <f t="shared" si="41"/>
        <v>18</v>
      </c>
      <c r="AA289" s="34">
        <f t="shared" si="42"/>
        <v>0</v>
      </c>
      <c r="AB289" s="12">
        <f t="shared" si="43"/>
        <v>18</v>
      </c>
      <c r="AC289" s="75">
        <f t="shared" si="44"/>
        <v>18</v>
      </c>
    </row>
    <row r="290" spans="1:32" x14ac:dyDescent="0.2">
      <c r="A290" s="9" t="s">
        <v>492</v>
      </c>
      <c r="B290" s="10" t="s">
        <v>39</v>
      </c>
      <c r="C290" s="10" t="s">
        <v>43</v>
      </c>
      <c r="D290" s="10" t="s">
        <v>506</v>
      </c>
      <c r="E290" s="10" t="s">
        <v>507</v>
      </c>
      <c r="F290" s="10" t="s">
        <v>508</v>
      </c>
      <c r="G290" s="67">
        <v>6</v>
      </c>
      <c r="H290" s="10" t="s">
        <v>18</v>
      </c>
      <c r="I290" s="57">
        <v>1</v>
      </c>
      <c r="J290" s="57">
        <v>0</v>
      </c>
      <c r="K290" s="57">
        <v>0</v>
      </c>
      <c r="L290" s="58">
        <v>18</v>
      </c>
      <c r="M290" s="27">
        <v>0</v>
      </c>
      <c r="N290" s="90">
        <f t="shared" si="39"/>
        <v>0</v>
      </c>
      <c r="O290" s="91">
        <f t="shared" si="40"/>
        <v>10</v>
      </c>
      <c r="P290" s="23">
        <v>0</v>
      </c>
      <c r="Q290" s="11">
        <v>0</v>
      </c>
      <c r="R290" s="11">
        <v>0</v>
      </c>
      <c r="S290" s="12">
        <v>0</v>
      </c>
      <c r="T290" s="27">
        <v>0</v>
      </c>
      <c r="U290" s="23">
        <v>20</v>
      </c>
      <c r="V290" s="11">
        <v>1</v>
      </c>
      <c r="W290" s="11">
        <v>0</v>
      </c>
      <c r="X290" s="12">
        <v>2</v>
      </c>
      <c r="Y290" s="30">
        <v>0</v>
      </c>
      <c r="Z290" s="63">
        <f t="shared" si="41"/>
        <v>36</v>
      </c>
      <c r="AA290" s="34">
        <f t="shared" si="42"/>
        <v>0</v>
      </c>
      <c r="AB290" s="12">
        <f t="shared" si="43"/>
        <v>36</v>
      </c>
      <c r="AC290" s="75">
        <f t="shared" si="44"/>
        <v>36</v>
      </c>
      <c r="AD290" s="79"/>
    </row>
    <row r="291" spans="1:32" x14ac:dyDescent="0.2">
      <c r="A291" s="103" t="s">
        <v>581</v>
      </c>
      <c r="B291" s="10" t="s">
        <v>39</v>
      </c>
      <c r="C291" s="10" t="s">
        <v>48</v>
      </c>
      <c r="D291" s="10" t="s">
        <v>483</v>
      </c>
      <c r="E291" s="10" t="s">
        <v>468</v>
      </c>
      <c r="F291" s="10" t="s">
        <v>469</v>
      </c>
      <c r="G291" s="67">
        <v>7.5</v>
      </c>
      <c r="H291" s="10" t="s">
        <v>47</v>
      </c>
      <c r="I291" s="57">
        <v>1</v>
      </c>
      <c r="J291" s="57">
        <v>22.5</v>
      </c>
      <c r="K291" s="57">
        <v>0</v>
      </c>
      <c r="L291" s="58">
        <v>0</v>
      </c>
      <c r="M291" s="27">
        <v>0</v>
      </c>
      <c r="N291" s="90">
        <f t="shared" si="39"/>
        <v>10</v>
      </c>
      <c r="O291" s="91">
        <f t="shared" si="40"/>
        <v>0</v>
      </c>
      <c r="P291" s="23">
        <v>60</v>
      </c>
      <c r="Q291" s="11">
        <v>1</v>
      </c>
      <c r="R291" s="11">
        <v>0</v>
      </c>
      <c r="S291" s="12">
        <v>0</v>
      </c>
      <c r="T291" s="27">
        <v>0</v>
      </c>
      <c r="U291" s="23">
        <v>20</v>
      </c>
      <c r="V291" s="11">
        <v>1</v>
      </c>
      <c r="W291" s="11">
        <v>0</v>
      </c>
      <c r="X291" s="12">
        <v>0</v>
      </c>
      <c r="Y291" s="30">
        <v>0</v>
      </c>
      <c r="Z291" s="63">
        <f t="shared" si="41"/>
        <v>45</v>
      </c>
      <c r="AA291" s="34">
        <f t="shared" si="42"/>
        <v>22.5</v>
      </c>
      <c r="AB291" s="12">
        <f t="shared" si="43"/>
        <v>22.5</v>
      </c>
      <c r="AC291" s="75">
        <f t="shared" si="44"/>
        <v>45</v>
      </c>
    </row>
    <row r="292" spans="1:32" x14ac:dyDescent="0.2">
      <c r="A292" s="103" t="s">
        <v>581</v>
      </c>
      <c r="B292" s="10" t="s">
        <v>39</v>
      </c>
      <c r="C292" s="10" t="s">
        <v>48</v>
      </c>
      <c r="D292" s="10" t="s">
        <v>483</v>
      </c>
      <c r="E292" s="10" t="s">
        <v>468</v>
      </c>
      <c r="F292" s="10" t="s">
        <v>579</v>
      </c>
      <c r="G292" s="67">
        <v>7.5</v>
      </c>
      <c r="H292" s="10" t="s">
        <v>47</v>
      </c>
      <c r="I292" s="57">
        <v>1</v>
      </c>
      <c r="J292" s="57">
        <v>0</v>
      </c>
      <c r="K292" s="57">
        <v>0</v>
      </c>
      <c r="L292" s="58">
        <v>2.25</v>
      </c>
      <c r="M292" s="27">
        <v>0</v>
      </c>
      <c r="N292" s="90">
        <f t="shared" si="39"/>
        <v>0</v>
      </c>
      <c r="O292" s="91">
        <f t="shared" si="40"/>
        <v>1</v>
      </c>
      <c r="P292" s="23">
        <v>10</v>
      </c>
      <c r="Q292" s="11">
        <v>0</v>
      </c>
      <c r="R292" s="11">
        <v>0</v>
      </c>
      <c r="S292" s="12">
        <v>1</v>
      </c>
      <c r="T292" s="27">
        <v>0</v>
      </c>
      <c r="U292" s="23">
        <v>0</v>
      </c>
      <c r="V292" s="11">
        <v>0</v>
      </c>
      <c r="W292" s="11">
        <v>0</v>
      </c>
      <c r="X292" s="12">
        <v>0</v>
      </c>
      <c r="Y292" s="30">
        <v>0</v>
      </c>
      <c r="Z292" s="63">
        <f t="shared" si="41"/>
        <v>2.25</v>
      </c>
      <c r="AA292" s="34">
        <f t="shared" si="42"/>
        <v>2.25</v>
      </c>
      <c r="AB292" s="12">
        <f t="shared" si="43"/>
        <v>0</v>
      </c>
      <c r="AC292" s="75">
        <f t="shared" si="44"/>
        <v>2.25</v>
      </c>
    </row>
    <row r="293" spans="1:32" x14ac:dyDescent="0.2">
      <c r="A293" s="103" t="s">
        <v>582</v>
      </c>
      <c r="B293" s="10" t="s">
        <v>39</v>
      </c>
      <c r="C293" s="10" t="s">
        <v>48</v>
      </c>
      <c r="D293" s="10" t="s">
        <v>366</v>
      </c>
      <c r="E293" s="10" t="s">
        <v>367</v>
      </c>
      <c r="F293" s="10" t="s">
        <v>368</v>
      </c>
      <c r="G293" s="67">
        <v>7.5</v>
      </c>
      <c r="H293" s="10" t="s">
        <v>47</v>
      </c>
      <c r="I293" s="57">
        <v>1</v>
      </c>
      <c r="J293" s="57">
        <v>20.25</v>
      </c>
      <c r="K293" s="57">
        <v>0</v>
      </c>
      <c r="L293" s="58">
        <v>2.25</v>
      </c>
      <c r="M293" s="27">
        <v>0</v>
      </c>
      <c r="N293" s="90">
        <f t="shared" si="39"/>
        <v>9</v>
      </c>
      <c r="O293" s="91">
        <f t="shared" si="40"/>
        <v>1</v>
      </c>
      <c r="P293" s="23">
        <v>60</v>
      </c>
      <c r="Q293" s="11">
        <v>1</v>
      </c>
      <c r="R293" s="11">
        <v>0</v>
      </c>
      <c r="S293" s="12">
        <v>3</v>
      </c>
      <c r="T293" s="27">
        <v>0</v>
      </c>
      <c r="U293" s="23">
        <v>20</v>
      </c>
      <c r="V293" s="11">
        <v>1</v>
      </c>
      <c r="W293" s="11">
        <v>0</v>
      </c>
      <c r="X293" s="12">
        <v>1</v>
      </c>
      <c r="Y293" s="30">
        <v>0</v>
      </c>
      <c r="Z293" s="63">
        <f t="shared" si="41"/>
        <v>49.5</v>
      </c>
      <c r="AA293" s="34">
        <f t="shared" si="42"/>
        <v>27</v>
      </c>
      <c r="AB293" s="12">
        <f t="shared" si="43"/>
        <v>22.5</v>
      </c>
      <c r="AC293" s="75">
        <f t="shared" si="44"/>
        <v>49.5</v>
      </c>
    </row>
    <row r="294" spans="1:32" x14ac:dyDescent="0.2">
      <c r="A294" s="103" t="s">
        <v>582</v>
      </c>
      <c r="B294" s="10" t="s">
        <v>39</v>
      </c>
      <c r="C294" s="10" t="s">
        <v>48</v>
      </c>
      <c r="D294" s="10" t="s">
        <v>366</v>
      </c>
      <c r="E294" s="10" t="s">
        <v>367</v>
      </c>
      <c r="F294" s="10" t="s">
        <v>731</v>
      </c>
      <c r="G294" s="67">
        <v>7.5</v>
      </c>
      <c r="H294" s="10" t="s">
        <v>47</v>
      </c>
      <c r="I294" s="57">
        <v>1</v>
      </c>
      <c r="J294" s="57">
        <v>0</v>
      </c>
      <c r="K294" s="57">
        <v>0</v>
      </c>
      <c r="L294" s="58">
        <v>2.7</v>
      </c>
      <c r="M294" s="27">
        <v>0</v>
      </c>
      <c r="N294" s="90">
        <f t="shared" si="39"/>
        <v>0</v>
      </c>
      <c r="O294" s="91">
        <f t="shared" si="40"/>
        <v>1.2</v>
      </c>
      <c r="P294" s="23">
        <v>10</v>
      </c>
      <c r="Q294" s="11">
        <v>1</v>
      </c>
      <c r="R294" s="11">
        <v>0</v>
      </c>
      <c r="S294" s="12">
        <v>1</v>
      </c>
      <c r="T294" s="27">
        <v>0</v>
      </c>
      <c r="U294" s="23">
        <v>0</v>
      </c>
      <c r="V294" s="11">
        <v>0</v>
      </c>
      <c r="W294" s="11">
        <v>0</v>
      </c>
      <c r="X294" s="12">
        <v>0</v>
      </c>
      <c r="Y294" s="30">
        <v>0</v>
      </c>
      <c r="Z294" s="63">
        <f t="shared" si="41"/>
        <v>2.7</v>
      </c>
      <c r="AA294" s="34">
        <f t="shared" si="42"/>
        <v>2.7</v>
      </c>
      <c r="AB294" s="12">
        <f t="shared" si="43"/>
        <v>0</v>
      </c>
      <c r="AC294" s="75">
        <f t="shared" si="44"/>
        <v>2.7</v>
      </c>
    </row>
    <row r="295" spans="1:32" x14ac:dyDescent="0.2">
      <c r="A295" s="9" t="s">
        <v>369</v>
      </c>
      <c r="B295" s="10" t="s">
        <v>39</v>
      </c>
      <c r="C295" s="10" t="s">
        <v>48</v>
      </c>
      <c r="D295" s="10" t="s">
        <v>373</v>
      </c>
      <c r="E295" s="10" t="s">
        <v>374</v>
      </c>
      <c r="F295" s="10" t="s">
        <v>375</v>
      </c>
      <c r="G295" s="67">
        <v>7.5</v>
      </c>
      <c r="H295" s="10" t="s">
        <v>47</v>
      </c>
      <c r="I295" s="57">
        <v>1</v>
      </c>
      <c r="J295" s="57">
        <v>9</v>
      </c>
      <c r="K295" s="57">
        <v>0</v>
      </c>
      <c r="L295" s="58">
        <v>13.5</v>
      </c>
      <c r="M295" s="27">
        <v>0</v>
      </c>
      <c r="N295" s="90">
        <f t="shared" si="39"/>
        <v>4</v>
      </c>
      <c r="O295" s="91">
        <f t="shared" si="40"/>
        <v>6</v>
      </c>
      <c r="P295" s="23">
        <v>60</v>
      </c>
      <c r="Q295" s="11">
        <v>1</v>
      </c>
      <c r="R295" s="11">
        <v>0</v>
      </c>
      <c r="S295" s="12">
        <v>3</v>
      </c>
      <c r="T295" s="27">
        <v>0</v>
      </c>
      <c r="U295" s="23">
        <v>30</v>
      </c>
      <c r="V295" s="11">
        <v>1</v>
      </c>
      <c r="W295" s="11">
        <v>0</v>
      </c>
      <c r="X295" s="12">
        <v>2</v>
      </c>
      <c r="Y295" s="30">
        <v>0</v>
      </c>
      <c r="Z295" s="63">
        <f t="shared" si="41"/>
        <v>85.5</v>
      </c>
      <c r="AA295" s="34">
        <f t="shared" si="42"/>
        <v>49.5</v>
      </c>
      <c r="AB295" s="12">
        <f t="shared" si="43"/>
        <v>36</v>
      </c>
      <c r="AC295" s="75">
        <f t="shared" si="44"/>
        <v>85.5</v>
      </c>
    </row>
    <row r="296" spans="1:32" x14ac:dyDescent="0.2">
      <c r="A296" s="9" t="s">
        <v>38</v>
      </c>
      <c r="B296" s="10" t="s">
        <v>39</v>
      </c>
      <c r="C296" s="10" t="s">
        <v>48</v>
      </c>
      <c r="D296" s="10" t="s">
        <v>44</v>
      </c>
      <c r="E296" s="10" t="s">
        <v>45</v>
      </c>
      <c r="F296" s="10" t="s">
        <v>46</v>
      </c>
      <c r="G296" s="67">
        <v>7.5</v>
      </c>
      <c r="H296" s="10" t="s">
        <v>47</v>
      </c>
      <c r="I296" s="57">
        <v>1</v>
      </c>
      <c r="J296" s="57">
        <v>13.5</v>
      </c>
      <c r="K296" s="57">
        <v>0</v>
      </c>
      <c r="L296" s="58">
        <v>9</v>
      </c>
      <c r="M296" s="27">
        <v>0</v>
      </c>
      <c r="N296" s="90">
        <f t="shared" si="39"/>
        <v>6</v>
      </c>
      <c r="O296" s="91">
        <f t="shared" si="40"/>
        <v>4</v>
      </c>
      <c r="P296" s="23">
        <v>60</v>
      </c>
      <c r="Q296" s="11">
        <v>1</v>
      </c>
      <c r="R296" s="11">
        <v>0</v>
      </c>
      <c r="S296" s="12">
        <v>3</v>
      </c>
      <c r="T296" s="27">
        <v>0</v>
      </c>
      <c r="U296" s="23">
        <v>20</v>
      </c>
      <c r="V296" s="11">
        <v>1</v>
      </c>
      <c r="W296" s="11">
        <v>0</v>
      </c>
      <c r="X296" s="12">
        <v>1</v>
      </c>
      <c r="Y296" s="30">
        <v>0</v>
      </c>
      <c r="Z296" s="63">
        <f t="shared" si="41"/>
        <v>63</v>
      </c>
      <c r="AA296" s="34">
        <f t="shared" si="42"/>
        <v>40.5</v>
      </c>
      <c r="AB296" s="12">
        <f t="shared" si="43"/>
        <v>22.5</v>
      </c>
      <c r="AC296" s="75">
        <f t="shared" si="44"/>
        <v>63</v>
      </c>
      <c r="AF296" s="80"/>
    </row>
    <row r="297" spans="1:32" x14ac:dyDescent="0.2">
      <c r="A297" s="103" t="s">
        <v>581</v>
      </c>
      <c r="B297" s="10" t="s">
        <v>39</v>
      </c>
      <c r="C297" s="10" t="s">
        <v>19</v>
      </c>
      <c r="D297" s="10" t="s">
        <v>484</v>
      </c>
      <c r="E297" s="10" t="s">
        <v>485</v>
      </c>
      <c r="F297" s="10" t="s">
        <v>486</v>
      </c>
      <c r="G297" s="67">
        <v>7.5</v>
      </c>
      <c r="H297" s="10" t="s">
        <v>47</v>
      </c>
      <c r="I297" s="57">
        <v>1</v>
      </c>
      <c r="J297" s="57">
        <v>18</v>
      </c>
      <c r="K297" s="57">
        <v>0</v>
      </c>
      <c r="L297" s="58">
        <v>4.5</v>
      </c>
      <c r="M297" s="27">
        <v>0</v>
      </c>
      <c r="N297" s="90">
        <f t="shared" si="39"/>
        <v>8</v>
      </c>
      <c r="O297" s="91">
        <f t="shared" si="40"/>
        <v>2</v>
      </c>
      <c r="P297" s="23">
        <v>20</v>
      </c>
      <c r="Q297" s="11">
        <v>1</v>
      </c>
      <c r="R297" s="11">
        <v>0</v>
      </c>
      <c r="S297" s="12">
        <v>1</v>
      </c>
      <c r="T297" s="27">
        <v>0</v>
      </c>
      <c r="U297" s="23">
        <v>60</v>
      </c>
      <c r="V297" s="11">
        <v>1</v>
      </c>
      <c r="W297" s="11">
        <v>0</v>
      </c>
      <c r="X297" s="12">
        <v>3</v>
      </c>
      <c r="Y297" s="30">
        <v>0</v>
      </c>
      <c r="Z297" s="63">
        <f t="shared" si="41"/>
        <v>54</v>
      </c>
      <c r="AA297" s="34">
        <f t="shared" si="42"/>
        <v>22.5</v>
      </c>
      <c r="AB297" s="12">
        <f t="shared" si="43"/>
        <v>31.5</v>
      </c>
      <c r="AC297" s="75">
        <f t="shared" si="44"/>
        <v>54</v>
      </c>
      <c r="AF297" s="80"/>
    </row>
    <row r="298" spans="1:32" x14ac:dyDescent="0.2">
      <c r="A298" s="9" t="s">
        <v>369</v>
      </c>
      <c r="B298" s="10" t="s">
        <v>39</v>
      </c>
      <c r="C298" s="10" t="s">
        <v>19</v>
      </c>
      <c r="D298" s="10" t="s">
        <v>376</v>
      </c>
      <c r="E298" s="10" t="s">
        <v>377</v>
      </c>
      <c r="F298" s="10" t="s">
        <v>378</v>
      </c>
      <c r="G298" s="67">
        <v>7.5</v>
      </c>
      <c r="H298" s="10" t="s">
        <v>18</v>
      </c>
      <c r="I298" s="57">
        <v>1</v>
      </c>
      <c r="J298" s="57">
        <v>9</v>
      </c>
      <c r="K298" s="57">
        <v>0</v>
      </c>
      <c r="L298" s="58">
        <v>13.5</v>
      </c>
      <c r="M298" s="27">
        <v>0</v>
      </c>
      <c r="N298" s="90">
        <f t="shared" si="39"/>
        <v>4</v>
      </c>
      <c r="O298" s="91">
        <f t="shared" si="40"/>
        <v>6</v>
      </c>
      <c r="P298" s="23">
        <v>40</v>
      </c>
      <c r="Q298" s="11">
        <v>1</v>
      </c>
      <c r="R298" s="11">
        <v>0</v>
      </c>
      <c r="S298" s="12">
        <v>2</v>
      </c>
      <c r="T298" s="27">
        <v>0</v>
      </c>
      <c r="U298" s="23">
        <v>60</v>
      </c>
      <c r="V298" s="11">
        <v>1</v>
      </c>
      <c r="W298" s="11">
        <v>0</v>
      </c>
      <c r="X298" s="12">
        <v>3</v>
      </c>
      <c r="Y298" s="30">
        <v>0</v>
      </c>
      <c r="Z298" s="63">
        <f t="shared" si="41"/>
        <v>85.5</v>
      </c>
      <c r="AA298" s="34">
        <f t="shared" si="42"/>
        <v>36</v>
      </c>
      <c r="AB298" s="12">
        <f t="shared" si="43"/>
        <v>49.5</v>
      </c>
      <c r="AC298" s="75">
        <f t="shared" si="44"/>
        <v>85.5</v>
      </c>
      <c r="AF298" s="80"/>
    </row>
    <row r="299" spans="1:32" x14ac:dyDescent="0.2">
      <c r="A299" s="9" t="s">
        <v>38</v>
      </c>
      <c r="B299" s="10" t="s">
        <v>39</v>
      </c>
      <c r="C299" s="10" t="s">
        <v>19</v>
      </c>
      <c r="D299" s="10" t="s">
        <v>49</v>
      </c>
      <c r="E299" s="10" t="s">
        <v>50</v>
      </c>
      <c r="F299" s="10" t="s">
        <v>51</v>
      </c>
      <c r="G299" s="67">
        <v>7.5</v>
      </c>
      <c r="H299" s="10" t="s">
        <v>18</v>
      </c>
      <c r="I299" s="57">
        <v>1</v>
      </c>
      <c r="J299" s="57">
        <v>13.5</v>
      </c>
      <c r="K299" s="57">
        <v>0</v>
      </c>
      <c r="L299" s="58">
        <v>9</v>
      </c>
      <c r="M299" s="27">
        <v>0</v>
      </c>
      <c r="N299" s="90">
        <f t="shared" si="39"/>
        <v>6</v>
      </c>
      <c r="O299" s="91">
        <f t="shared" si="40"/>
        <v>4</v>
      </c>
      <c r="P299" s="23">
        <v>20</v>
      </c>
      <c r="Q299" s="11">
        <v>1</v>
      </c>
      <c r="R299" s="11">
        <v>0</v>
      </c>
      <c r="S299" s="12">
        <v>1</v>
      </c>
      <c r="T299" s="27">
        <v>0</v>
      </c>
      <c r="U299" s="23">
        <v>60</v>
      </c>
      <c r="V299" s="11">
        <v>1</v>
      </c>
      <c r="W299" s="11">
        <v>0</v>
      </c>
      <c r="X299" s="12">
        <v>3</v>
      </c>
      <c r="Y299" s="30">
        <v>0</v>
      </c>
      <c r="Z299" s="63">
        <f t="shared" si="41"/>
        <v>63</v>
      </c>
      <c r="AA299" s="34">
        <f t="shared" si="42"/>
        <v>22.5</v>
      </c>
      <c r="AB299" s="12">
        <f t="shared" si="43"/>
        <v>40.5</v>
      </c>
      <c r="AC299" s="75">
        <f t="shared" si="44"/>
        <v>63</v>
      </c>
      <c r="AF299" s="80"/>
    </row>
    <row r="300" spans="1:32" x14ac:dyDescent="0.2">
      <c r="A300" s="103" t="s">
        <v>581</v>
      </c>
      <c r="B300" s="10" t="s">
        <v>39</v>
      </c>
      <c r="C300" s="10" t="s">
        <v>19</v>
      </c>
      <c r="D300" s="10" t="s">
        <v>487</v>
      </c>
      <c r="E300" s="10" t="s">
        <v>488</v>
      </c>
      <c r="F300" s="10" t="s">
        <v>489</v>
      </c>
      <c r="G300" s="67">
        <v>7.5</v>
      </c>
      <c r="H300" s="10" t="s">
        <v>47</v>
      </c>
      <c r="I300" s="57">
        <v>1</v>
      </c>
      <c r="J300" s="57">
        <v>18</v>
      </c>
      <c r="K300" s="57">
        <v>0</v>
      </c>
      <c r="L300" s="58">
        <v>4.5</v>
      </c>
      <c r="M300" s="27">
        <v>0</v>
      </c>
      <c r="N300" s="90">
        <f t="shared" si="39"/>
        <v>8</v>
      </c>
      <c r="O300" s="91">
        <f t="shared" si="40"/>
        <v>2</v>
      </c>
      <c r="P300" s="23">
        <v>20</v>
      </c>
      <c r="Q300" s="11">
        <v>1</v>
      </c>
      <c r="R300" s="11">
        <v>0</v>
      </c>
      <c r="S300" s="12">
        <v>1</v>
      </c>
      <c r="T300" s="27">
        <v>0</v>
      </c>
      <c r="U300" s="23">
        <v>60</v>
      </c>
      <c r="V300" s="11">
        <v>1</v>
      </c>
      <c r="W300" s="11">
        <v>0</v>
      </c>
      <c r="X300" s="12">
        <v>3</v>
      </c>
      <c r="Y300" s="30">
        <v>0</v>
      </c>
      <c r="Z300" s="63">
        <f t="shared" si="41"/>
        <v>54</v>
      </c>
      <c r="AA300" s="34">
        <f t="shared" si="42"/>
        <v>22.5</v>
      </c>
      <c r="AB300" s="12">
        <f t="shared" si="43"/>
        <v>31.5</v>
      </c>
      <c r="AC300" s="75">
        <f t="shared" si="44"/>
        <v>54</v>
      </c>
    </row>
    <row r="301" spans="1:32" x14ac:dyDescent="0.2">
      <c r="A301" s="9" t="s">
        <v>369</v>
      </c>
      <c r="B301" s="10" t="s">
        <v>39</v>
      </c>
      <c r="C301" s="10" t="s">
        <v>23</v>
      </c>
      <c r="D301" s="10" t="s">
        <v>379</v>
      </c>
      <c r="E301" s="10" t="s">
        <v>380</v>
      </c>
      <c r="F301" s="10" t="s">
        <v>381</v>
      </c>
      <c r="G301" s="67">
        <v>6</v>
      </c>
      <c r="H301" s="10" t="s">
        <v>18</v>
      </c>
      <c r="I301" s="57">
        <v>1</v>
      </c>
      <c r="J301" s="57">
        <v>9</v>
      </c>
      <c r="K301" s="57">
        <v>0</v>
      </c>
      <c r="L301" s="58">
        <v>9</v>
      </c>
      <c r="M301" s="27">
        <v>0</v>
      </c>
      <c r="N301" s="90">
        <f t="shared" si="39"/>
        <v>5</v>
      </c>
      <c r="O301" s="91">
        <f t="shared" si="40"/>
        <v>5</v>
      </c>
      <c r="P301" s="23">
        <v>40</v>
      </c>
      <c r="Q301" s="11">
        <v>1</v>
      </c>
      <c r="R301" s="11">
        <v>0</v>
      </c>
      <c r="S301" s="12">
        <v>2</v>
      </c>
      <c r="T301" s="27">
        <v>0</v>
      </c>
      <c r="U301" s="23">
        <v>0</v>
      </c>
      <c r="V301" s="11">
        <v>0</v>
      </c>
      <c r="W301" s="11">
        <v>0</v>
      </c>
      <c r="X301" s="12">
        <v>0</v>
      </c>
      <c r="Y301" s="30">
        <v>0</v>
      </c>
      <c r="Z301" s="63">
        <f t="shared" si="41"/>
        <v>27</v>
      </c>
      <c r="AA301" s="34">
        <f t="shared" si="42"/>
        <v>27</v>
      </c>
      <c r="AB301" s="12">
        <f t="shared" si="43"/>
        <v>0</v>
      </c>
      <c r="AC301" s="75">
        <f t="shared" si="44"/>
        <v>27</v>
      </c>
    </row>
    <row r="302" spans="1:32" x14ac:dyDescent="0.2">
      <c r="A302" s="9" t="s">
        <v>38</v>
      </c>
      <c r="B302" s="10" t="s">
        <v>39</v>
      </c>
      <c r="C302" s="10" t="s">
        <v>23</v>
      </c>
      <c r="D302" s="10" t="s">
        <v>52</v>
      </c>
      <c r="E302" s="10" t="s">
        <v>53</v>
      </c>
      <c r="F302" s="10" t="s">
        <v>54</v>
      </c>
      <c r="G302" s="67">
        <v>6</v>
      </c>
      <c r="H302" s="10" t="s">
        <v>18</v>
      </c>
      <c r="I302" s="57">
        <v>1</v>
      </c>
      <c r="J302" s="57">
        <v>13.5</v>
      </c>
      <c r="K302" s="57">
        <v>0</v>
      </c>
      <c r="L302" s="58">
        <v>4.5</v>
      </c>
      <c r="M302" s="27">
        <v>0</v>
      </c>
      <c r="N302" s="90">
        <f t="shared" si="39"/>
        <v>7.5</v>
      </c>
      <c r="O302" s="91">
        <f t="shared" si="40"/>
        <v>2.5</v>
      </c>
      <c r="P302" s="23">
        <v>40</v>
      </c>
      <c r="Q302" s="11">
        <v>1</v>
      </c>
      <c r="R302" s="11">
        <v>0</v>
      </c>
      <c r="S302" s="12">
        <v>2</v>
      </c>
      <c r="T302" s="27">
        <v>0</v>
      </c>
      <c r="U302" s="23">
        <v>0</v>
      </c>
      <c r="V302" s="11">
        <v>0</v>
      </c>
      <c r="W302" s="11">
        <v>0</v>
      </c>
      <c r="X302" s="12">
        <v>0</v>
      </c>
      <c r="Y302" s="30">
        <v>0</v>
      </c>
      <c r="Z302" s="63">
        <f t="shared" si="41"/>
        <v>22.5</v>
      </c>
      <c r="AA302" s="34">
        <f t="shared" si="42"/>
        <v>22.5</v>
      </c>
      <c r="AB302" s="12">
        <f t="shared" si="43"/>
        <v>0</v>
      </c>
      <c r="AC302" s="75">
        <f t="shared" si="44"/>
        <v>22.5</v>
      </c>
    </row>
    <row r="303" spans="1:32" x14ac:dyDescent="0.2">
      <c r="A303" s="9" t="s">
        <v>369</v>
      </c>
      <c r="B303" s="10" t="s">
        <v>39</v>
      </c>
      <c r="C303" s="10" t="s">
        <v>23</v>
      </c>
      <c r="D303" s="10" t="s">
        <v>382</v>
      </c>
      <c r="E303" s="10" t="s">
        <v>383</v>
      </c>
      <c r="F303" s="10" t="s">
        <v>384</v>
      </c>
      <c r="G303" s="67">
        <v>6</v>
      </c>
      <c r="H303" s="10" t="s">
        <v>18</v>
      </c>
      <c r="I303" s="57">
        <v>1</v>
      </c>
      <c r="J303" s="57">
        <v>9</v>
      </c>
      <c r="K303" s="57">
        <v>0</v>
      </c>
      <c r="L303" s="58">
        <v>9</v>
      </c>
      <c r="M303" s="27">
        <v>0</v>
      </c>
      <c r="N303" s="90">
        <f t="shared" si="39"/>
        <v>5</v>
      </c>
      <c r="O303" s="91">
        <f t="shared" si="40"/>
        <v>5</v>
      </c>
      <c r="P303" s="23">
        <v>40</v>
      </c>
      <c r="Q303" s="11">
        <v>1</v>
      </c>
      <c r="R303" s="11">
        <v>0</v>
      </c>
      <c r="S303" s="12">
        <v>2</v>
      </c>
      <c r="T303" s="27">
        <v>0</v>
      </c>
      <c r="U303" s="23">
        <v>0</v>
      </c>
      <c r="V303" s="11">
        <v>0</v>
      </c>
      <c r="W303" s="11">
        <v>0</v>
      </c>
      <c r="X303" s="12">
        <v>0</v>
      </c>
      <c r="Y303" s="30">
        <v>0</v>
      </c>
      <c r="Z303" s="63">
        <f t="shared" si="41"/>
        <v>27</v>
      </c>
      <c r="AA303" s="34">
        <f t="shared" si="42"/>
        <v>27</v>
      </c>
      <c r="AB303" s="12">
        <f t="shared" si="43"/>
        <v>0</v>
      </c>
      <c r="AC303" s="75">
        <f t="shared" si="44"/>
        <v>27</v>
      </c>
    </row>
    <row r="304" spans="1:32" x14ac:dyDescent="0.2">
      <c r="A304" s="9" t="s">
        <v>38</v>
      </c>
      <c r="B304" s="10" t="s">
        <v>39</v>
      </c>
      <c r="C304" s="10" t="s">
        <v>23</v>
      </c>
      <c r="D304" s="10" t="s">
        <v>55</v>
      </c>
      <c r="E304" s="10" t="s">
        <v>56</v>
      </c>
      <c r="F304" s="10" t="s">
        <v>57</v>
      </c>
      <c r="G304" s="67">
        <v>6</v>
      </c>
      <c r="H304" s="10" t="s">
        <v>18</v>
      </c>
      <c r="I304" s="57">
        <v>1</v>
      </c>
      <c r="J304" s="57">
        <v>13.5</v>
      </c>
      <c r="K304" s="57">
        <v>0</v>
      </c>
      <c r="L304" s="58">
        <v>4.5</v>
      </c>
      <c r="M304" s="27">
        <v>0</v>
      </c>
      <c r="N304" s="90">
        <f t="shared" si="39"/>
        <v>7.5</v>
      </c>
      <c r="O304" s="91">
        <f t="shared" si="40"/>
        <v>2.5</v>
      </c>
      <c r="P304" s="23">
        <v>40</v>
      </c>
      <c r="Q304" s="11">
        <v>1</v>
      </c>
      <c r="R304" s="11">
        <v>0</v>
      </c>
      <c r="S304" s="12">
        <v>2</v>
      </c>
      <c r="T304" s="27">
        <v>0</v>
      </c>
      <c r="U304" s="23">
        <v>0</v>
      </c>
      <c r="V304" s="11">
        <v>0</v>
      </c>
      <c r="W304" s="11">
        <v>0</v>
      </c>
      <c r="X304" s="12">
        <v>0</v>
      </c>
      <c r="Y304" s="30">
        <v>0</v>
      </c>
      <c r="Z304" s="63">
        <f t="shared" si="41"/>
        <v>22.5</v>
      </c>
      <c r="AA304" s="34">
        <f t="shared" si="42"/>
        <v>22.5</v>
      </c>
      <c r="AB304" s="12">
        <f t="shared" si="43"/>
        <v>0</v>
      </c>
      <c r="AC304" s="75">
        <f t="shared" si="44"/>
        <v>22.5</v>
      </c>
    </row>
    <row r="305" spans="1:32" x14ac:dyDescent="0.2">
      <c r="A305" s="9" t="s">
        <v>38</v>
      </c>
      <c r="B305" s="10" t="s">
        <v>39</v>
      </c>
      <c r="C305" s="10" t="s">
        <v>61</v>
      </c>
      <c r="D305" s="10" t="s">
        <v>58</v>
      </c>
      <c r="E305" s="10" t="s">
        <v>59</v>
      </c>
      <c r="F305" s="10" t="s">
        <v>60</v>
      </c>
      <c r="G305" s="67">
        <v>6</v>
      </c>
      <c r="H305" s="10" t="s">
        <v>18</v>
      </c>
      <c r="I305" s="57">
        <v>1</v>
      </c>
      <c r="J305" s="57">
        <v>13.5</v>
      </c>
      <c r="K305" s="57">
        <v>0</v>
      </c>
      <c r="L305" s="58">
        <v>4.5</v>
      </c>
      <c r="M305" s="27">
        <v>0</v>
      </c>
      <c r="N305" s="90">
        <f t="shared" si="39"/>
        <v>7.5</v>
      </c>
      <c r="O305" s="91">
        <f t="shared" si="40"/>
        <v>2.5</v>
      </c>
      <c r="P305" s="23">
        <v>0</v>
      </c>
      <c r="Q305" s="11">
        <v>0</v>
      </c>
      <c r="R305" s="11">
        <v>0</v>
      </c>
      <c r="S305" s="12">
        <v>0</v>
      </c>
      <c r="T305" s="27">
        <v>0</v>
      </c>
      <c r="U305" s="23">
        <v>40</v>
      </c>
      <c r="V305" s="11">
        <v>1</v>
      </c>
      <c r="W305" s="11">
        <v>0</v>
      </c>
      <c r="X305" s="12">
        <v>2</v>
      </c>
      <c r="Y305" s="30">
        <v>0</v>
      </c>
      <c r="Z305" s="63">
        <f t="shared" si="41"/>
        <v>22.5</v>
      </c>
      <c r="AA305" s="34">
        <f t="shared" si="42"/>
        <v>0</v>
      </c>
      <c r="AB305" s="12">
        <f t="shared" si="43"/>
        <v>22.5</v>
      </c>
      <c r="AC305" s="75">
        <f t="shared" si="44"/>
        <v>22.5</v>
      </c>
    </row>
    <row r="306" spans="1:32" x14ac:dyDescent="0.2">
      <c r="A306" s="9" t="s">
        <v>369</v>
      </c>
      <c r="B306" s="10" t="s">
        <v>39</v>
      </c>
      <c r="C306" s="10" t="s">
        <v>61</v>
      </c>
      <c r="D306" s="10" t="s">
        <v>385</v>
      </c>
      <c r="E306" s="10" t="s">
        <v>386</v>
      </c>
      <c r="F306" s="10" t="s">
        <v>387</v>
      </c>
      <c r="G306" s="67">
        <v>6</v>
      </c>
      <c r="H306" s="10" t="s">
        <v>18</v>
      </c>
      <c r="I306" s="57">
        <v>1</v>
      </c>
      <c r="J306" s="57">
        <v>9</v>
      </c>
      <c r="K306" s="57">
        <v>0</v>
      </c>
      <c r="L306" s="58">
        <v>9</v>
      </c>
      <c r="M306" s="27">
        <v>0</v>
      </c>
      <c r="N306" s="90">
        <f t="shared" si="39"/>
        <v>5</v>
      </c>
      <c r="O306" s="91">
        <f t="shared" si="40"/>
        <v>5</v>
      </c>
      <c r="P306" s="23">
        <v>0</v>
      </c>
      <c r="Q306" s="11">
        <v>0</v>
      </c>
      <c r="R306" s="11">
        <v>0</v>
      </c>
      <c r="S306" s="12">
        <v>0</v>
      </c>
      <c r="T306" s="27">
        <v>0</v>
      </c>
      <c r="U306" s="23">
        <v>20</v>
      </c>
      <c r="V306" s="11">
        <v>1</v>
      </c>
      <c r="W306" s="11">
        <v>0</v>
      </c>
      <c r="X306" s="12">
        <v>1</v>
      </c>
      <c r="Y306" s="30">
        <v>0</v>
      </c>
      <c r="Z306" s="63">
        <f t="shared" si="41"/>
        <v>18</v>
      </c>
      <c r="AA306" s="34">
        <f t="shared" si="42"/>
        <v>0</v>
      </c>
      <c r="AB306" s="12">
        <f t="shared" si="43"/>
        <v>18</v>
      </c>
      <c r="AC306" s="75">
        <f t="shared" si="44"/>
        <v>18</v>
      </c>
    </row>
    <row r="307" spans="1:32" x14ac:dyDescent="0.2">
      <c r="A307" s="9" t="s">
        <v>369</v>
      </c>
      <c r="B307" s="10" t="s">
        <v>39</v>
      </c>
      <c r="C307" s="10" t="s">
        <v>61</v>
      </c>
      <c r="D307" s="10" t="s">
        <v>388</v>
      </c>
      <c r="E307" s="10" t="s">
        <v>389</v>
      </c>
      <c r="F307" s="10" t="s">
        <v>390</v>
      </c>
      <c r="G307" s="67">
        <v>6</v>
      </c>
      <c r="H307" s="10" t="s">
        <v>18</v>
      </c>
      <c r="I307" s="57">
        <v>1</v>
      </c>
      <c r="J307" s="57">
        <v>9</v>
      </c>
      <c r="K307" s="57">
        <v>0</v>
      </c>
      <c r="L307" s="58">
        <v>9</v>
      </c>
      <c r="M307" s="27">
        <v>0</v>
      </c>
      <c r="N307" s="90">
        <f t="shared" si="39"/>
        <v>5</v>
      </c>
      <c r="O307" s="91">
        <f t="shared" si="40"/>
        <v>5</v>
      </c>
      <c r="P307" s="23">
        <v>0</v>
      </c>
      <c r="Q307" s="11">
        <v>0</v>
      </c>
      <c r="R307" s="11">
        <v>0</v>
      </c>
      <c r="S307" s="12">
        <v>0</v>
      </c>
      <c r="T307" s="27">
        <v>0</v>
      </c>
      <c r="U307" s="23">
        <v>40</v>
      </c>
      <c r="V307" s="11">
        <v>1</v>
      </c>
      <c r="W307" s="11">
        <v>0</v>
      </c>
      <c r="X307" s="12">
        <v>2</v>
      </c>
      <c r="Y307" s="30">
        <v>0</v>
      </c>
      <c r="Z307" s="63">
        <f t="shared" si="41"/>
        <v>27</v>
      </c>
      <c r="AA307" s="34">
        <f t="shared" si="42"/>
        <v>0</v>
      </c>
      <c r="AB307" s="12">
        <f t="shared" si="43"/>
        <v>27</v>
      </c>
      <c r="AC307" s="75">
        <f t="shared" si="44"/>
        <v>27</v>
      </c>
    </row>
    <row r="308" spans="1:32" x14ac:dyDescent="0.2">
      <c r="A308" s="9" t="s">
        <v>369</v>
      </c>
      <c r="B308" s="10" t="s">
        <v>39</v>
      </c>
      <c r="C308" s="10" t="s">
        <v>27</v>
      </c>
      <c r="D308" s="10" t="s">
        <v>430</v>
      </c>
      <c r="E308" s="10" t="s">
        <v>431</v>
      </c>
      <c r="F308" s="10" t="s">
        <v>432</v>
      </c>
      <c r="G308" s="67">
        <v>6</v>
      </c>
      <c r="H308" s="10" t="s">
        <v>18</v>
      </c>
      <c r="I308" s="57">
        <f>1/3</f>
        <v>0.33333333333333331</v>
      </c>
      <c r="J308" s="57">
        <f>13.5*I308</f>
        <v>4.5</v>
      </c>
      <c r="K308" s="57">
        <v>1</v>
      </c>
      <c r="L308" s="58">
        <f>4.5*I308</f>
        <v>1.5</v>
      </c>
      <c r="M308" s="27">
        <v>0</v>
      </c>
      <c r="N308" s="90">
        <f t="shared" si="39"/>
        <v>2.5</v>
      </c>
      <c r="O308" s="91">
        <f t="shared" si="40"/>
        <v>0.83333333333333337</v>
      </c>
      <c r="P308" s="23">
        <v>20</v>
      </c>
      <c r="Q308" s="11">
        <v>1</v>
      </c>
      <c r="R308" s="11">
        <v>0</v>
      </c>
      <c r="S308" s="12">
        <v>1</v>
      </c>
      <c r="T308" s="27">
        <v>0</v>
      </c>
      <c r="U308" s="23">
        <v>0</v>
      </c>
      <c r="V308" s="11">
        <v>0</v>
      </c>
      <c r="W308" s="11">
        <v>0</v>
      </c>
      <c r="X308" s="12">
        <v>0</v>
      </c>
      <c r="Y308" s="30">
        <v>0</v>
      </c>
      <c r="Z308" s="63">
        <f t="shared" si="41"/>
        <v>6</v>
      </c>
      <c r="AA308" s="34">
        <f t="shared" si="42"/>
        <v>6</v>
      </c>
      <c r="AB308" s="12">
        <f t="shared" si="43"/>
        <v>0</v>
      </c>
      <c r="AC308" s="75">
        <f t="shared" si="44"/>
        <v>6</v>
      </c>
    </row>
    <row r="309" spans="1:32" x14ac:dyDescent="0.2">
      <c r="A309" s="9" t="s">
        <v>425</v>
      </c>
      <c r="B309" s="10" t="s">
        <v>39</v>
      </c>
      <c r="C309" s="10" t="s">
        <v>27</v>
      </c>
      <c r="D309" s="10" t="s">
        <v>430</v>
      </c>
      <c r="E309" s="10" t="s">
        <v>431</v>
      </c>
      <c r="F309" s="10" t="s">
        <v>432</v>
      </c>
      <c r="G309" s="67">
        <v>6</v>
      </c>
      <c r="H309" s="10" t="s">
        <v>18</v>
      </c>
      <c r="I309" s="57">
        <f>2/3</f>
        <v>0.66666666666666663</v>
      </c>
      <c r="J309" s="57">
        <f>13.5*I309</f>
        <v>9</v>
      </c>
      <c r="K309" s="57">
        <v>0</v>
      </c>
      <c r="L309" s="58">
        <f>4.5*I309</f>
        <v>3</v>
      </c>
      <c r="M309" s="27">
        <v>0</v>
      </c>
      <c r="N309" s="90">
        <f t="shared" si="39"/>
        <v>5</v>
      </c>
      <c r="O309" s="91">
        <f t="shared" si="40"/>
        <v>1.6666666666666667</v>
      </c>
      <c r="P309" s="23">
        <v>20</v>
      </c>
      <c r="Q309" s="11">
        <v>1</v>
      </c>
      <c r="R309" s="11">
        <v>0</v>
      </c>
      <c r="S309" s="12">
        <v>1</v>
      </c>
      <c r="T309" s="27">
        <v>0</v>
      </c>
      <c r="U309" s="23">
        <v>0</v>
      </c>
      <c r="V309" s="11">
        <v>0</v>
      </c>
      <c r="W309" s="11">
        <v>0</v>
      </c>
      <c r="X309" s="12">
        <v>0</v>
      </c>
      <c r="Y309" s="30">
        <v>0</v>
      </c>
      <c r="Z309" s="63">
        <f t="shared" si="41"/>
        <v>12</v>
      </c>
      <c r="AA309" s="34">
        <f t="shared" si="42"/>
        <v>12</v>
      </c>
      <c r="AB309" s="12">
        <f t="shared" si="43"/>
        <v>0</v>
      </c>
      <c r="AC309" s="75">
        <f t="shared" si="44"/>
        <v>12</v>
      </c>
    </row>
    <row r="310" spans="1:32" x14ac:dyDescent="0.2">
      <c r="A310" s="9" t="s">
        <v>38</v>
      </c>
      <c r="B310" s="10" t="s">
        <v>39</v>
      </c>
      <c r="C310" s="10" t="s">
        <v>27</v>
      </c>
      <c r="D310" s="10" t="s">
        <v>62</v>
      </c>
      <c r="E310" s="10" t="s">
        <v>63</v>
      </c>
      <c r="F310" s="10" t="s">
        <v>64</v>
      </c>
      <c r="G310" s="67">
        <v>6</v>
      </c>
      <c r="H310" s="10" t="s">
        <v>18</v>
      </c>
      <c r="I310" s="57">
        <v>1</v>
      </c>
      <c r="J310" s="57">
        <v>13.5</v>
      </c>
      <c r="K310" s="57">
        <v>0</v>
      </c>
      <c r="L310" s="58">
        <v>4.5</v>
      </c>
      <c r="M310" s="27">
        <v>0</v>
      </c>
      <c r="N310" s="90">
        <f t="shared" si="39"/>
        <v>7.5</v>
      </c>
      <c r="O310" s="91">
        <f t="shared" si="40"/>
        <v>2.5</v>
      </c>
      <c r="P310" s="23">
        <v>20</v>
      </c>
      <c r="Q310" s="11">
        <v>1</v>
      </c>
      <c r="R310" s="11">
        <v>0</v>
      </c>
      <c r="S310" s="12">
        <v>1</v>
      </c>
      <c r="T310" s="27">
        <v>0</v>
      </c>
      <c r="U310" s="23">
        <v>0</v>
      </c>
      <c r="V310" s="11">
        <v>0</v>
      </c>
      <c r="W310" s="11">
        <v>0</v>
      </c>
      <c r="X310" s="12">
        <v>0</v>
      </c>
      <c r="Y310" s="30">
        <v>0</v>
      </c>
      <c r="Z310" s="63">
        <f t="shared" si="41"/>
        <v>18</v>
      </c>
      <c r="AA310" s="34">
        <f t="shared" si="42"/>
        <v>18</v>
      </c>
      <c r="AB310" s="12">
        <f t="shared" si="43"/>
        <v>0</v>
      </c>
      <c r="AC310" s="75">
        <f t="shared" si="44"/>
        <v>18</v>
      </c>
    </row>
    <row r="311" spans="1:32" x14ac:dyDescent="0.2">
      <c r="A311" s="9" t="s">
        <v>38</v>
      </c>
      <c r="B311" s="10" t="s">
        <v>39</v>
      </c>
      <c r="C311" s="10" t="s">
        <v>27</v>
      </c>
      <c r="D311" s="10" t="s">
        <v>65</v>
      </c>
      <c r="E311" s="10" t="s">
        <v>66</v>
      </c>
      <c r="F311" s="10" t="s">
        <v>67</v>
      </c>
      <c r="G311" s="67">
        <v>6</v>
      </c>
      <c r="H311" s="10" t="s">
        <v>18</v>
      </c>
      <c r="I311" s="57">
        <v>1</v>
      </c>
      <c r="J311" s="57">
        <v>13.5</v>
      </c>
      <c r="K311" s="57">
        <v>0</v>
      </c>
      <c r="L311" s="58">
        <v>4.5</v>
      </c>
      <c r="M311" s="27">
        <v>0</v>
      </c>
      <c r="N311" s="90">
        <f t="shared" si="39"/>
        <v>7.5</v>
      </c>
      <c r="O311" s="91">
        <f t="shared" si="40"/>
        <v>2.5</v>
      </c>
      <c r="P311" s="23">
        <v>20</v>
      </c>
      <c r="Q311" s="11">
        <v>1</v>
      </c>
      <c r="R311" s="11">
        <v>0</v>
      </c>
      <c r="S311" s="12">
        <v>1</v>
      </c>
      <c r="T311" s="27">
        <v>0</v>
      </c>
      <c r="U311" s="23">
        <v>0</v>
      </c>
      <c r="V311" s="11">
        <v>0</v>
      </c>
      <c r="W311" s="11">
        <v>0</v>
      </c>
      <c r="X311" s="12">
        <v>0</v>
      </c>
      <c r="Y311" s="30">
        <v>0</v>
      </c>
      <c r="Z311" s="63">
        <f t="shared" si="41"/>
        <v>18</v>
      </c>
      <c r="AA311" s="34">
        <f t="shared" si="42"/>
        <v>18</v>
      </c>
      <c r="AB311" s="12">
        <f t="shared" si="43"/>
        <v>0</v>
      </c>
      <c r="AC311" s="75">
        <f t="shared" si="44"/>
        <v>18</v>
      </c>
    </row>
    <row r="312" spans="1:32" x14ac:dyDescent="0.2">
      <c r="A312" s="9" t="s">
        <v>38</v>
      </c>
      <c r="B312" s="10" t="s">
        <v>39</v>
      </c>
      <c r="C312" s="10" t="s">
        <v>27</v>
      </c>
      <c r="D312" s="10" t="s">
        <v>68</v>
      </c>
      <c r="E312" s="10" t="s">
        <v>69</v>
      </c>
      <c r="F312" s="10" t="s">
        <v>70</v>
      </c>
      <c r="G312" s="67">
        <v>6</v>
      </c>
      <c r="H312" s="10" t="s">
        <v>18</v>
      </c>
      <c r="I312" s="57">
        <v>1</v>
      </c>
      <c r="J312" s="57">
        <v>13.5</v>
      </c>
      <c r="K312" s="57">
        <v>0</v>
      </c>
      <c r="L312" s="58">
        <v>4.5</v>
      </c>
      <c r="M312" s="27">
        <v>0</v>
      </c>
      <c r="N312" s="90">
        <f t="shared" si="39"/>
        <v>7.5</v>
      </c>
      <c r="O312" s="91">
        <f t="shared" si="40"/>
        <v>2.5</v>
      </c>
      <c r="P312" s="23">
        <v>20</v>
      </c>
      <c r="Q312" s="11">
        <v>1</v>
      </c>
      <c r="R312" s="11">
        <v>0</v>
      </c>
      <c r="S312" s="12">
        <v>1</v>
      </c>
      <c r="T312" s="27">
        <v>0</v>
      </c>
      <c r="U312" s="23">
        <v>0</v>
      </c>
      <c r="V312" s="11">
        <v>0</v>
      </c>
      <c r="W312" s="11">
        <v>0</v>
      </c>
      <c r="X312" s="12">
        <v>0</v>
      </c>
      <c r="Y312" s="30">
        <v>0</v>
      </c>
      <c r="Z312" s="63">
        <f t="shared" si="41"/>
        <v>18</v>
      </c>
      <c r="AA312" s="34">
        <f t="shared" si="42"/>
        <v>18</v>
      </c>
      <c r="AB312" s="12">
        <f t="shared" si="43"/>
        <v>0</v>
      </c>
      <c r="AC312" s="75">
        <f t="shared" si="44"/>
        <v>18</v>
      </c>
    </row>
    <row r="313" spans="1:32" x14ac:dyDescent="0.2">
      <c r="A313" s="9" t="s">
        <v>425</v>
      </c>
      <c r="B313" s="10" t="s">
        <v>39</v>
      </c>
      <c r="C313" s="10" t="s">
        <v>43</v>
      </c>
      <c r="D313" s="10" t="s">
        <v>433</v>
      </c>
      <c r="E313" s="10" t="s">
        <v>434</v>
      </c>
      <c r="F313" s="10" t="s">
        <v>435</v>
      </c>
      <c r="G313" s="67">
        <v>6</v>
      </c>
      <c r="H313" s="10" t="s">
        <v>18</v>
      </c>
      <c r="I313" s="57">
        <v>1</v>
      </c>
      <c r="J313" s="57">
        <v>13.5</v>
      </c>
      <c r="K313" s="57">
        <v>0</v>
      </c>
      <c r="L313" s="58">
        <v>4.5</v>
      </c>
      <c r="M313" s="27">
        <v>0</v>
      </c>
      <c r="N313" s="90">
        <f t="shared" si="39"/>
        <v>7.5</v>
      </c>
      <c r="O313" s="91">
        <f t="shared" si="40"/>
        <v>2.5</v>
      </c>
      <c r="P313" s="23">
        <v>0</v>
      </c>
      <c r="Q313" s="11">
        <v>0</v>
      </c>
      <c r="R313" s="11">
        <v>0</v>
      </c>
      <c r="S313" s="12">
        <v>0</v>
      </c>
      <c r="T313" s="27">
        <v>0</v>
      </c>
      <c r="U313" s="23">
        <v>20</v>
      </c>
      <c r="V313" s="11">
        <v>1</v>
      </c>
      <c r="W313" s="11">
        <v>0</v>
      </c>
      <c r="X313" s="12">
        <v>1</v>
      </c>
      <c r="Y313" s="30">
        <v>0</v>
      </c>
      <c r="Z313" s="63">
        <f t="shared" si="41"/>
        <v>18</v>
      </c>
      <c r="AA313" s="34">
        <f t="shared" si="42"/>
        <v>0</v>
      </c>
      <c r="AB313" s="12">
        <f t="shared" si="43"/>
        <v>18</v>
      </c>
      <c r="AC313" s="75">
        <f t="shared" si="44"/>
        <v>18</v>
      </c>
    </row>
    <row r="314" spans="1:32" x14ac:dyDescent="0.2">
      <c r="A314" s="9" t="s">
        <v>38</v>
      </c>
      <c r="B314" s="10" t="s">
        <v>39</v>
      </c>
      <c r="C314" s="10" t="s">
        <v>43</v>
      </c>
      <c r="D314" s="10" t="s">
        <v>71</v>
      </c>
      <c r="E314" s="10" t="s">
        <v>72</v>
      </c>
      <c r="F314" s="10" t="s">
        <v>73</v>
      </c>
      <c r="G314" s="67">
        <v>6</v>
      </c>
      <c r="H314" s="10" t="s">
        <v>18</v>
      </c>
      <c r="I314" s="57">
        <v>1</v>
      </c>
      <c r="J314" s="57">
        <v>9</v>
      </c>
      <c r="K314" s="57">
        <v>0</v>
      </c>
      <c r="L314" s="58">
        <v>9</v>
      </c>
      <c r="M314" s="27">
        <v>0</v>
      </c>
      <c r="N314" s="90">
        <f t="shared" si="39"/>
        <v>5</v>
      </c>
      <c r="O314" s="91">
        <f t="shared" si="40"/>
        <v>5</v>
      </c>
      <c r="P314" s="23">
        <v>0</v>
      </c>
      <c r="Q314" s="11">
        <v>0</v>
      </c>
      <c r="R314" s="11">
        <v>0</v>
      </c>
      <c r="S314" s="12">
        <v>0</v>
      </c>
      <c r="T314" s="27">
        <v>0</v>
      </c>
      <c r="U314" s="23">
        <v>20</v>
      </c>
      <c r="V314" s="11">
        <v>1</v>
      </c>
      <c r="W314" s="11">
        <v>0</v>
      </c>
      <c r="X314" s="12">
        <v>1</v>
      </c>
      <c r="Y314" s="30">
        <v>0</v>
      </c>
      <c r="Z314" s="63">
        <f t="shared" si="41"/>
        <v>18</v>
      </c>
      <c r="AA314" s="34">
        <f t="shared" si="42"/>
        <v>0</v>
      </c>
      <c r="AB314" s="12">
        <f t="shared" si="43"/>
        <v>18</v>
      </c>
      <c r="AC314" s="75">
        <f t="shared" si="44"/>
        <v>18</v>
      </c>
    </row>
    <row r="315" spans="1:32" x14ac:dyDescent="0.2">
      <c r="A315" s="9" t="s">
        <v>38</v>
      </c>
      <c r="B315" s="10" t="s">
        <v>39</v>
      </c>
      <c r="C315" s="10" t="s">
        <v>13</v>
      </c>
      <c r="D315" s="10" t="s">
        <v>74</v>
      </c>
      <c r="E315" s="10" t="s">
        <v>10</v>
      </c>
      <c r="F315" s="10" t="s">
        <v>11</v>
      </c>
      <c r="G315" s="67">
        <v>24</v>
      </c>
      <c r="H315" s="10" t="s">
        <v>12</v>
      </c>
      <c r="I315" s="57">
        <v>1</v>
      </c>
      <c r="J315" s="57">
        <f>$AE$2</f>
        <v>0.54</v>
      </c>
      <c r="K315" s="57">
        <v>0</v>
      </c>
      <c r="L315" s="58">
        <v>0</v>
      </c>
      <c r="M315" s="27">
        <v>0</v>
      </c>
      <c r="N315" s="90">
        <f t="shared" si="39"/>
        <v>7.4999999999999997E-2</v>
      </c>
      <c r="O315" s="91">
        <f t="shared" si="40"/>
        <v>0</v>
      </c>
      <c r="P315" s="23">
        <v>2</v>
      </c>
      <c r="Q315" s="11">
        <f>P315</f>
        <v>2</v>
      </c>
      <c r="R315" s="11">
        <v>0</v>
      </c>
      <c r="S315" s="12">
        <v>0</v>
      </c>
      <c r="T315" s="27">
        <v>0</v>
      </c>
      <c r="U315" s="23">
        <v>3</v>
      </c>
      <c r="V315" s="11">
        <f>U315</f>
        <v>3</v>
      </c>
      <c r="W315" s="11">
        <v>0</v>
      </c>
      <c r="X315" s="12">
        <v>0</v>
      </c>
      <c r="Y315" s="30">
        <v>0</v>
      </c>
      <c r="Z315" s="63">
        <f t="shared" si="41"/>
        <v>2.7</v>
      </c>
      <c r="AA315" s="34">
        <f t="shared" si="42"/>
        <v>1.08</v>
      </c>
      <c r="AB315" s="12">
        <f t="shared" si="43"/>
        <v>1.62</v>
      </c>
      <c r="AC315" s="75">
        <f t="shared" si="44"/>
        <v>2.7</v>
      </c>
    </row>
    <row r="316" spans="1:32" x14ac:dyDescent="0.2">
      <c r="A316" s="9" t="s">
        <v>369</v>
      </c>
      <c r="B316" s="10" t="s">
        <v>39</v>
      </c>
      <c r="C316" s="10" t="s">
        <v>13</v>
      </c>
      <c r="D316" s="10" t="s">
        <v>74</v>
      </c>
      <c r="E316" s="10" t="s">
        <v>10</v>
      </c>
      <c r="F316" s="10" t="s">
        <v>11</v>
      </c>
      <c r="G316" s="67">
        <v>24</v>
      </c>
      <c r="H316" s="10" t="s">
        <v>12</v>
      </c>
      <c r="I316" s="57">
        <v>1</v>
      </c>
      <c r="J316" s="57">
        <f>$AE$2</f>
        <v>0.54</v>
      </c>
      <c r="K316" s="57">
        <v>0</v>
      </c>
      <c r="L316" s="58">
        <v>0</v>
      </c>
      <c r="M316" s="27">
        <v>0</v>
      </c>
      <c r="N316" s="90">
        <f t="shared" si="39"/>
        <v>7.4999999999999997E-2</v>
      </c>
      <c r="O316" s="91">
        <f t="shared" si="40"/>
        <v>0</v>
      </c>
      <c r="P316" s="23">
        <v>4</v>
      </c>
      <c r="Q316" s="11">
        <f>P316</f>
        <v>4</v>
      </c>
      <c r="R316" s="11">
        <v>0</v>
      </c>
      <c r="S316" s="12">
        <v>0</v>
      </c>
      <c r="T316" s="27">
        <v>0</v>
      </c>
      <c r="U316" s="23">
        <v>4</v>
      </c>
      <c r="V316" s="11">
        <f>U316</f>
        <v>4</v>
      </c>
      <c r="W316" s="11">
        <v>0</v>
      </c>
      <c r="X316" s="12">
        <v>0</v>
      </c>
      <c r="Y316" s="30">
        <v>0</v>
      </c>
      <c r="Z316" s="63">
        <f t="shared" si="41"/>
        <v>4.32</v>
      </c>
      <c r="AA316" s="34">
        <f t="shared" si="42"/>
        <v>2.16</v>
      </c>
      <c r="AB316" s="12">
        <f t="shared" si="43"/>
        <v>2.16</v>
      </c>
      <c r="AC316" s="75">
        <f t="shared" si="44"/>
        <v>4.32</v>
      </c>
    </row>
    <row r="317" spans="1:32" x14ac:dyDescent="0.2">
      <c r="A317" s="9" t="s">
        <v>492</v>
      </c>
      <c r="B317" s="10" t="s">
        <v>39</v>
      </c>
      <c r="C317" s="10" t="s">
        <v>13</v>
      </c>
      <c r="D317" s="10" t="s">
        <v>74</v>
      </c>
      <c r="E317" s="10" t="s">
        <v>10</v>
      </c>
      <c r="F317" s="10" t="s">
        <v>11</v>
      </c>
      <c r="G317" s="67">
        <v>24</v>
      </c>
      <c r="H317" s="10" t="s">
        <v>12</v>
      </c>
      <c r="I317" s="57">
        <v>1</v>
      </c>
      <c r="J317" s="57">
        <f>$AE$2</f>
        <v>0.54</v>
      </c>
      <c r="K317" s="57">
        <v>0</v>
      </c>
      <c r="L317" s="58">
        <v>0</v>
      </c>
      <c r="M317" s="27">
        <v>0</v>
      </c>
      <c r="N317" s="90">
        <f t="shared" si="39"/>
        <v>7.4999999999999997E-2</v>
      </c>
      <c r="O317" s="91">
        <f t="shared" si="40"/>
        <v>0</v>
      </c>
      <c r="P317" s="23">
        <v>2</v>
      </c>
      <c r="Q317" s="11">
        <f>P317</f>
        <v>2</v>
      </c>
      <c r="R317" s="11">
        <v>0</v>
      </c>
      <c r="S317" s="12">
        <v>0</v>
      </c>
      <c r="T317" s="27">
        <v>0</v>
      </c>
      <c r="U317" s="23">
        <v>3</v>
      </c>
      <c r="V317" s="11">
        <f>U317</f>
        <v>3</v>
      </c>
      <c r="W317" s="11">
        <v>0</v>
      </c>
      <c r="X317" s="12">
        <v>0</v>
      </c>
      <c r="Y317" s="30">
        <v>0</v>
      </c>
      <c r="Z317" s="63">
        <f t="shared" si="41"/>
        <v>2.7</v>
      </c>
      <c r="AA317" s="34">
        <f t="shared" si="42"/>
        <v>1.08</v>
      </c>
      <c r="AB317" s="12">
        <f t="shared" si="43"/>
        <v>1.62</v>
      </c>
      <c r="AC317" s="75">
        <f t="shared" si="44"/>
        <v>2.7</v>
      </c>
      <c r="AE317" s="87"/>
      <c r="AF317" s="87"/>
    </row>
    <row r="318" spans="1:32" x14ac:dyDescent="0.2">
      <c r="A318" s="103" t="s">
        <v>7</v>
      </c>
      <c r="B318" s="10" t="s">
        <v>179</v>
      </c>
      <c r="C318" s="10" t="s">
        <v>13</v>
      </c>
      <c r="D318" s="10" t="s">
        <v>277</v>
      </c>
      <c r="E318" s="10" t="s">
        <v>10</v>
      </c>
      <c r="F318" s="10" t="s">
        <v>11</v>
      </c>
      <c r="G318" s="67">
        <v>24</v>
      </c>
      <c r="H318" s="10" t="s">
        <v>12</v>
      </c>
      <c r="I318" s="57">
        <v>1</v>
      </c>
      <c r="J318" s="57">
        <f>$AE$2</f>
        <v>0.54</v>
      </c>
      <c r="K318" s="57">
        <v>0</v>
      </c>
      <c r="L318" s="58">
        <v>0</v>
      </c>
      <c r="M318" s="27">
        <v>0</v>
      </c>
      <c r="N318" s="90">
        <f t="shared" si="39"/>
        <v>7.4999999999999997E-2</v>
      </c>
      <c r="O318" s="91">
        <f t="shared" si="40"/>
        <v>0</v>
      </c>
      <c r="P318" s="23">
        <v>0</v>
      </c>
      <c r="Q318" s="11">
        <f>P318</f>
        <v>0</v>
      </c>
      <c r="R318" s="11">
        <v>0</v>
      </c>
      <c r="S318" s="12">
        <v>0</v>
      </c>
      <c r="T318" s="27">
        <v>0</v>
      </c>
      <c r="U318" s="23">
        <v>0</v>
      </c>
      <c r="V318" s="11">
        <f>U318</f>
        <v>0</v>
      </c>
      <c r="W318" s="11">
        <v>0</v>
      </c>
      <c r="X318" s="12">
        <v>0</v>
      </c>
      <c r="Y318" s="30">
        <v>0</v>
      </c>
      <c r="Z318" s="63">
        <f t="shared" si="41"/>
        <v>0</v>
      </c>
      <c r="AA318" s="34">
        <f t="shared" si="42"/>
        <v>0</v>
      </c>
      <c r="AB318" s="12">
        <f t="shared" si="43"/>
        <v>0</v>
      </c>
      <c r="AC318" s="75">
        <f t="shared" si="44"/>
        <v>0</v>
      </c>
    </row>
    <row r="319" spans="1:32" x14ac:dyDescent="0.2">
      <c r="A319" s="9" t="s">
        <v>245</v>
      </c>
      <c r="B319" s="10" t="s">
        <v>179</v>
      </c>
      <c r="C319" s="10" t="s">
        <v>13</v>
      </c>
      <c r="D319" s="10" t="s">
        <v>277</v>
      </c>
      <c r="E319" s="10" t="s">
        <v>10</v>
      </c>
      <c r="F319" s="10" t="s">
        <v>11</v>
      </c>
      <c r="G319" s="67">
        <v>24</v>
      </c>
      <c r="H319" s="10" t="s">
        <v>12</v>
      </c>
      <c r="I319" s="57">
        <v>1</v>
      </c>
      <c r="J319" s="57">
        <f>$AE$2</f>
        <v>0.54</v>
      </c>
      <c r="K319" s="57">
        <v>0</v>
      </c>
      <c r="L319" s="58">
        <v>0</v>
      </c>
      <c r="M319" s="27">
        <v>0</v>
      </c>
      <c r="N319" s="90">
        <f t="shared" si="39"/>
        <v>7.4999999999999997E-2</v>
      </c>
      <c r="O319" s="91">
        <f t="shared" si="40"/>
        <v>0</v>
      </c>
      <c r="P319" s="23">
        <v>0</v>
      </c>
      <c r="Q319" s="11">
        <f>P319</f>
        <v>0</v>
      </c>
      <c r="R319" s="11">
        <v>0</v>
      </c>
      <c r="S319" s="12">
        <v>0</v>
      </c>
      <c r="T319" s="27">
        <v>0</v>
      </c>
      <c r="U319" s="23">
        <v>0</v>
      </c>
      <c r="V319" s="11">
        <f>U319</f>
        <v>0</v>
      </c>
      <c r="W319" s="11">
        <v>0</v>
      </c>
      <c r="X319" s="12">
        <v>0</v>
      </c>
      <c r="Y319" s="30">
        <v>0</v>
      </c>
      <c r="Z319" s="63">
        <f t="shared" si="41"/>
        <v>0</v>
      </c>
      <c r="AA319" s="34">
        <f t="shared" si="42"/>
        <v>0</v>
      </c>
      <c r="AB319" s="12">
        <f t="shared" si="43"/>
        <v>0</v>
      </c>
      <c r="AC319" s="75">
        <f t="shared" si="44"/>
        <v>0</v>
      </c>
    </row>
    <row r="320" spans="1:32" x14ac:dyDescent="0.2">
      <c r="A320" s="9" t="s">
        <v>369</v>
      </c>
      <c r="B320" s="10" t="s">
        <v>39</v>
      </c>
      <c r="C320" s="10" t="s">
        <v>103</v>
      </c>
      <c r="D320" s="10" t="s">
        <v>391</v>
      </c>
      <c r="E320" s="10" t="s">
        <v>392</v>
      </c>
      <c r="F320" s="10" t="s">
        <v>393</v>
      </c>
      <c r="G320" s="67">
        <v>6</v>
      </c>
      <c r="H320" s="10" t="s">
        <v>102</v>
      </c>
      <c r="I320" s="57">
        <v>1</v>
      </c>
      <c r="J320" s="57">
        <f t="shared" ref="J320:J326" si="45">(4.5+$AE$5)*I320</f>
        <v>9</v>
      </c>
      <c r="K320" s="57">
        <v>0</v>
      </c>
      <c r="L320" s="58">
        <v>9</v>
      </c>
      <c r="M320" s="27">
        <v>0</v>
      </c>
      <c r="N320" s="90">
        <f t="shared" si="39"/>
        <v>5</v>
      </c>
      <c r="O320" s="91">
        <f t="shared" si="40"/>
        <v>5</v>
      </c>
      <c r="P320" s="23">
        <v>20</v>
      </c>
      <c r="Q320" s="11">
        <v>1</v>
      </c>
      <c r="R320" s="11">
        <v>0</v>
      </c>
      <c r="S320" s="12">
        <v>1</v>
      </c>
      <c r="T320" s="27">
        <v>0</v>
      </c>
      <c r="U320" s="23">
        <v>0</v>
      </c>
      <c r="V320" s="11">
        <v>0</v>
      </c>
      <c r="W320" s="11">
        <v>0</v>
      </c>
      <c r="X320" s="12">
        <v>0</v>
      </c>
      <c r="Y320" s="30">
        <v>0</v>
      </c>
      <c r="Z320" s="63">
        <f t="shared" si="41"/>
        <v>18</v>
      </c>
      <c r="AA320" s="34">
        <f t="shared" si="42"/>
        <v>18</v>
      </c>
      <c r="AB320" s="12">
        <f t="shared" si="43"/>
        <v>0</v>
      </c>
      <c r="AC320" s="75">
        <f t="shared" si="44"/>
        <v>18</v>
      </c>
    </row>
    <row r="321" spans="1:32" x14ac:dyDescent="0.2">
      <c r="A321" s="9" t="s">
        <v>369</v>
      </c>
      <c r="B321" s="10" t="s">
        <v>39</v>
      </c>
      <c r="C321" s="10" t="s">
        <v>103</v>
      </c>
      <c r="D321" s="10" t="s">
        <v>394</v>
      </c>
      <c r="E321" s="10" t="s">
        <v>395</v>
      </c>
      <c r="F321" s="10" t="s">
        <v>396</v>
      </c>
      <c r="G321" s="67">
        <v>6</v>
      </c>
      <c r="H321" s="10" t="s">
        <v>102</v>
      </c>
      <c r="I321" s="57">
        <v>1</v>
      </c>
      <c r="J321" s="57">
        <f t="shared" si="45"/>
        <v>9</v>
      </c>
      <c r="K321" s="57">
        <v>0</v>
      </c>
      <c r="L321" s="58">
        <v>9</v>
      </c>
      <c r="M321" s="27">
        <v>0</v>
      </c>
      <c r="N321" s="90">
        <f t="shared" si="39"/>
        <v>5</v>
      </c>
      <c r="O321" s="91">
        <f t="shared" si="40"/>
        <v>5</v>
      </c>
      <c r="P321" s="23">
        <v>20</v>
      </c>
      <c r="Q321" s="11">
        <v>1</v>
      </c>
      <c r="R321" s="11">
        <v>0</v>
      </c>
      <c r="S321" s="12">
        <v>1</v>
      </c>
      <c r="T321" s="27">
        <v>0</v>
      </c>
      <c r="U321" s="23">
        <v>0</v>
      </c>
      <c r="V321" s="11">
        <v>0</v>
      </c>
      <c r="W321" s="11">
        <v>0</v>
      </c>
      <c r="X321" s="12">
        <v>0</v>
      </c>
      <c r="Y321" s="30">
        <v>0</v>
      </c>
      <c r="Z321" s="63">
        <f t="shared" si="41"/>
        <v>18</v>
      </c>
      <c r="AA321" s="34">
        <f t="shared" si="42"/>
        <v>18</v>
      </c>
      <c r="AB321" s="12">
        <f t="shared" si="43"/>
        <v>0</v>
      </c>
      <c r="AC321" s="75">
        <f t="shared" si="44"/>
        <v>18</v>
      </c>
    </row>
    <row r="322" spans="1:32" x14ac:dyDescent="0.2">
      <c r="A322" s="9" t="s">
        <v>369</v>
      </c>
      <c r="B322" s="10" t="s">
        <v>39</v>
      </c>
      <c r="C322" s="10" t="s">
        <v>103</v>
      </c>
      <c r="D322" s="10" t="s">
        <v>397</v>
      </c>
      <c r="E322" s="10" t="s">
        <v>398</v>
      </c>
      <c r="F322" s="10" t="s">
        <v>399</v>
      </c>
      <c r="G322" s="67">
        <v>6</v>
      </c>
      <c r="H322" s="10" t="s">
        <v>102</v>
      </c>
      <c r="I322" s="57">
        <v>1</v>
      </c>
      <c r="J322" s="57">
        <f t="shared" si="45"/>
        <v>9</v>
      </c>
      <c r="K322" s="57">
        <v>0</v>
      </c>
      <c r="L322" s="58">
        <v>9</v>
      </c>
      <c r="M322" s="27">
        <v>0</v>
      </c>
      <c r="N322" s="90">
        <f t="shared" ref="N322:N372" si="46">J322*10/3/G322</f>
        <v>5</v>
      </c>
      <c r="O322" s="91">
        <f t="shared" ref="O322:O372" si="47">L322*10/3/G322</f>
        <v>5</v>
      </c>
      <c r="P322" s="23">
        <v>20</v>
      </c>
      <c r="Q322" s="11">
        <v>1</v>
      </c>
      <c r="R322" s="11">
        <v>0</v>
      </c>
      <c r="S322" s="12">
        <v>1</v>
      </c>
      <c r="T322" s="27">
        <v>0</v>
      </c>
      <c r="U322" s="23">
        <v>0</v>
      </c>
      <c r="V322" s="11">
        <v>0</v>
      </c>
      <c r="W322" s="11">
        <v>0</v>
      </c>
      <c r="X322" s="12">
        <v>0</v>
      </c>
      <c r="Y322" s="30">
        <v>0</v>
      </c>
      <c r="Z322" s="63">
        <f t="shared" ref="Z322:Z372" si="48">J322*(Q322+V322)+L322*(S322+X322)</f>
        <v>18</v>
      </c>
      <c r="AA322" s="34">
        <f t="shared" ref="AA322:AA372" si="49">J322*Q322+L322*S322</f>
        <v>18</v>
      </c>
      <c r="AB322" s="12">
        <f t="shared" ref="AB322:AB372" si="50">J322*V322+L322*X322</f>
        <v>0</v>
      </c>
      <c r="AC322" s="75">
        <f t="shared" ref="AC322:AC372" si="51">Z322</f>
        <v>18</v>
      </c>
    </row>
    <row r="323" spans="1:32" x14ac:dyDescent="0.2">
      <c r="A323" s="9" t="s">
        <v>369</v>
      </c>
      <c r="B323" s="10" t="s">
        <v>39</v>
      </c>
      <c r="C323" s="10" t="s">
        <v>103</v>
      </c>
      <c r="D323" s="10" t="s">
        <v>400</v>
      </c>
      <c r="E323" s="10" t="s">
        <v>401</v>
      </c>
      <c r="F323" s="10" t="s">
        <v>402</v>
      </c>
      <c r="G323" s="67">
        <v>6</v>
      </c>
      <c r="H323" s="10" t="s">
        <v>102</v>
      </c>
      <c r="I323" s="57">
        <v>1</v>
      </c>
      <c r="J323" s="57">
        <f t="shared" si="45"/>
        <v>9</v>
      </c>
      <c r="K323" s="57">
        <v>0</v>
      </c>
      <c r="L323" s="58">
        <v>9</v>
      </c>
      <c r="M323" s="27">
        <v>0</v>
      </c>
      <c r="N323" s="90">
        <f t="shared" si="46"/>
        <v>5</v>
      </c>
      <c r="O323" s="91">
        <f t="shared" si="47"/>
        <v>5</v>
      </c>
      <c r="P323" s="23">
        <v>20</v>
      </c>
      <c r="Q323" s="11">
        <v>1</v>
      </c>
      <c r="R323" s="11">
        <v>0</v>
      </c>
      <c r="S323" s="12">
        <v>1</v>
      </c>
      <c r="T323" s="27">
        <v>0</v>
      </c>
      <c r="U323" s="23">
        <v>0</v>
      </c>
      <c r="V323" s="11">
        <v>0</v>
      </c>
      <c r="W323" s="11">
        <v>0</v>
      </c>
      <c r="X323" s="12">
        <v>0</v>
      </c>
      <c r="Y323" s="30">
        <v>0</v>
      </c>
      <c r="Z323" s="63">
        <f t="shared" si="48"/>
        <v>18</v>
      </c>
      <c r="AA323" s="34">
        <f t="shared" si="49"/>
        <v>18</v>
      </c>
      <c r="AB323" s="12">
        <f t="shared" si="50"/>
        <v>0</v>
      </c>
      <c r="AC323" s="75">
        <f t="shared" si="51"/>
        <v>18</v>
      </c>
    </row>
    <row r="324" spans="1:32" x14ac:dyDescent="0.2">
      <c r="A324" s="9" t="s">
        <v>369</v>
      </c>
      <c r="B324" s="10" t="s">
        <v>39</v>
      </c>
      <c r="C324" s="10" t="s">
        <v>103</v>
      </c>
      <c r="D324" s="10" t="s">
        <v>403</v>
      </c>
      <c r="E324" s="10" t="s">
        <v>404</v>
      </c>
      <c r="F324" s="10" t="s">
        <v>405</v>
      </c>
      <c r="G324" s="67">
        <v>6</v>
      </c>
      <c r="H324" s="10" t="s">
        <v>102</v>
      </c>
      <c r="I324" s="57">
        <v>1</v>
      </c>
      <c r="J324" s="57">
        <f t="shared" si="45"/>
        <v>9</v>
      </c>
      <c r="K324" s="57">
        <v>0</v>
      </c>
      <c r="L324" s="58">
        <v>9</v>
      </c>
      <c r="M324" s="27">
        <v>0</v>
      </c>
      <c r="N324" s="90">
        <f t="shared" si="46"/>
        <v>5</v>
      </c>
      <c r="O324" s="91">
        <f t="shared" si="47"/>
        <v>5</v>
      </c>
      <c r="P324" s="23">
        <v>20</v>
      </c>
      <c r="Q324" s="11">
        <v>1</v>
      </c>
      <c r="R324" s="11">
        <v>0</v>
      </c>
      <c r="S324" s="12">
        <v>1</v>
      </c>
      <c r="T324" s="27">
        <v>0</v>
      </c>
      <c r="U324" s="23">
        <v>0</v>
      </c>
      <c r="V324" s="11">
        <v>0</v>
      </c>
      <c r="W324" s="11">
        <v>0</v>
      </c>
      <c r="X324" s="12">
        <v>0</v>
      </c>
      <c r="Y324" s="30">
        <v>0</v>
      </c>
      <c r="Z324" s="63">
        <f t="shared" si="48"/>
        <v>18</v>
      </c>
      <c r="AA324" s="34">
        <f t="shared" si="49"/>
        <v>18</v>
      </c>
      <c r="AB324" s="12">
        <f t="shared" si="50"/>
        <v>0</v>
      </c>
      <c r="AC324" s="75">
        <f t="shared" si="51"/>
        <v>18</v>
      </c>
    </row>
    <row r="325" spans="1:32" x14ac:dyDescent="0.2">
      <c r="A325" s="9" t="s">
        <v>369</v>
      </c>
      <c r="B325" s="10" t="s">
        <v>39</v>
      </c>
      <c r="C325" s="10" t="s">
        <v>103</v>
      </c>
      <c r="D325" s="10" t="s">
        <v>406</v>
      </c>
      <c r="E325" s="10" t="s">
        <v>407</v>
      </c>
      <c r="F325" s="10" t="s">
        <v>408</v>
      </c>
      <c r="G325" s="67">
        <v>6</v>
      </c>
      <c r="H325" s="10" t="s">
        <v>102</v>
      </c>
      <c r="I325" s="57">
        <v>1</v>
      </c>
      <c r="J325" s="57">
        <f t="shared" si="45"/>
        <v>9</v>
      </c>
      <c r="K325" s="57">
        <v>0</v>
      </c>
      <c r="L325" s="58">
        <v>9</v>
      </c>
      <c r="M325" s="27">
        <v>0</v>
      </c>
      <c r="N325" s="90">
        <f t="shared" si="46"/>
        <v>5</v>
      </c>
      <c r="O325" s="91">
        <f t="shared" si="47"/>
        <v>5</v>
      </c>
      <c r="P325" s="23">
        <v>20</v>
      </c>
      <c r="Q325" s="11">
        <v>1</v>
      </c>
      <c r="R325" s="11">
        <v>0</v>
      </c>
      <c r="S325" s="12">
        <v>1</v>
      </c>
      <c r="T325" s="27">
        <v>0</v>
      </c>
      <c r="U325" s="23">
        <v>0</v>
      </c>
      <c r="V325" s="11">
        <v>0</v>
      </c>
      <c r="W325" s="11">
        <v>0</v>
      </c>
      <c r="X325" s="12">
        <v>0</v>
      </c>
      <c r="Y325" s="30">
        <v>0</v>
      </c>
      <c r="Z325" s="63">
        <f t="shared" si="48"/>
        <v>18</v>
      </c>
      <c r="AA325" s="34">
        <f t="shared" si="49"/>
        <v>18</v>
      </c>
      <c r="AB325" s="12">
        <f t="shared" si="50"/>
        <v>0</v>
      </c>
      <c r="AC325" s="75">
        <f t="shared" si="51"/>
        <v>18</v>
      </c>
    </row>
    <row r="326" spans="1:32" x14ac:dyDescent="0.2">
      <c r="A326" s="9" t="s">
        <v>245</v>
      </c>
      <c r="B326" s="10" t="s">
        <v>179</v>
      </c>
      <c r="C326" s="10" t="s">
        <v>103</v>
      </c>
      <c r="D326" s="10" t="s">
        <v>278</v>
      </c>
      <c r="E326" s="10" t="s">
        <v>279</v>
      </c>
      <c r="F326" s="10" t="s">
        <v>280</v>
      </c>
      <c r="G326" s="67">
        <v>6</v>
      </c>
      <c r="H326" s="10" t="s">
        <v>102</v>
      </c>
      <c r="I326" s="57">
        <v>1</v>
      </c>
      <c r="J326" s="57">
        <f t="shared" si="45"/>
        <v>9</v>
      </c>
      <c r="K326" s="57">
        <v>0</v>
      </c>
      <c r="L326" s="58">
        <v>9</v>
      </c>
      <c r="M326" s="27">
        <v>0</v>
      </c>
      <c r="N326" s="90">
        <f t="shared" si="46"/>
        <v>5</v>
      </c>
      <c r="O326" s="91">
        <f t="shared" si="47"/>
        <v>5</v>
      </c>
      <c r="P326" s="23">
        <v>0</v>
      </c>
      <c r="Q326" s="11">
        <v>0</v>
      </c>
      <c r="R326" s="11">
        <v>0</v>
      </c>
      <c r="S326" s="12">
        <v>0</v>
      </c>
      <c r="T326" s="27">
        <v>0</v>
      </c>
      <c r="U326" s="23">
        <v>0</v>
      </c>
      <c r="V326" s="11">
        <v>0</v>
      </c>
      <c r="W326" s="11">
        <v>0</v>
      </c>
      <c r="X326" s="12">
        <v>0</v>
      </c>
      <c r="Y326" s="30">
        <v>0</v>
      </c>
      <c r="Z326" s="63">
        <f t="shared" si="48"/>
        <v>0</v>
      </c>
      <c r="AA326" s="34">
        <f t="shared" si="49"/>
        <v>0</v>
      </c>
      <c r="AB326" s="12">
        <f t="shared" si="50"/>
        <v>0</v>
      </c>
      <c r="AC326" s="75">
        <f t="shared" si="51"/>
        <v>0</v>
      </c>
      <c r="AD326" s="96"/>
      <c r="AE326" s="96"/>
      <c r="AF326" s="71"/>
    </row>
    <row r="327" spans="1:32" x14ac:dyDescent="0.2">
      <c r="A327" s="9" t="s">
        <v>298</v>
      </c>
      <c r="B327" s="10" t="s">
        <v>75</v>
      </c>
      <c r="C327" s="10" t="s">
        <v>48</v>
      </c>
      <c r="D327" s="10" t="s">
        <v>327</v>
      </c>
      <c r="E327" s="10" t="s">
        <v>328</v>
      </c>
      <c r="F327" s="10" t="s">
        <v>329</v>
      </c>
      <c r="G327" s="67">
        <v>5</v>
      </c>
      <c r="H327" s="10" t="s">
        <v>160</v>
      </c>
      <c r="I327" s="57">
        <v>1</v>
      </c>
      <c r="J327" s="57">
        <v>9</v>
      </c>
      <c r="K327" s="57">
        <v>0</v>
      </c>
      <c r="L327" s="58">
        <v>4.5</v>
      </c>
      <c r="M327" s="27">
        <v>0</v>
      </c>
      <c r="N327" s="90">
        <f t="shared" si="46"/>
        <v>6</v>
      </c>
      <c r="O327" s="91">
        <f t="shared" si="47"/>
        <v>3</v>
      </c>
      <c r="P327" s="23">
        <v>20</v>
      </c>
      <c r="Q327" s="11">
        <v>1</v>
      </c>
      <c r="R327" s="11">
        <v>0</v>
      </c>
      <c r="S327" s="12">
        <v>1</v>
      </c>
      <c r="T327" s="27">
        <v>0</v>
      </c>
      <c r="U327" s="23">
        <v>0</v>
      </c>
      <c r="V327" s="11">
        <v>0</v>
      </c>
      <c r="W327" s="11">
        <v>0</v>
      </c>
      <c r="X327" s="12">
        <v>0</v>
      </c>
      <c r="Y327" s="30">
        <v>0</v>
      </c>
      <c r="Z327" s="63">
        <f t="shared" si="48"/>
        <v>13.5</v>
      </c>
      <c r="AA327" s="34">
        <f t="shared" si="49"/>
        <v>13.5</v>
      </c>
      <c r="AB327" s="12">
        <f t="shared" si="50"/>
        <v>0</v>
      </c>
      <c r="AC327" s="75">
        <f t="shared" si="51"/>
        <v>13.5</v>
      </c>
      <c r="AD327" s="96"/>
      <c r="AE327" s="96"/>
      <c r="AF327" s="71"/>
    </row>
    <row r="328" spans="1:32" x14ac:dyDescent="0.2">
      <c r="A328" s="9" t="s">
        <v>180</v>
      </c>
      <c r="B328" s="10" t="s">
        <v>75</v>
      </c>
      <c r="C328" s="10" t="s">
        <v>48</v>
      </c>
      <c r="D328" s="10" t="s">
        <v>239</v>
      </c>
      <c r="E328" s="10" t="s">
        <v>240</v>
      </c>
      <c r="F328" s="10" t="s">
        <v>241</v>
      </c>
      <c r="G328" s="67">
        <v>5</v>
      </c>
      <c r="H328" s="10" t="s">
        <v>160</v>
      </c>
      <c r="I328" s="57">
        <v>1</v>
      </c>
      <c r="J328" s="57">
        <v>6.75</v>
      </c>
      <c r="K328" s="57">
        <v>0</v>
      </c>
      <c r="L328" s="58">
        <v>6.75</v>
      </c>
      <c r="M328" s="27">
        <v>0</v>
      </c>
      <c r="N328" s="90">
        <f t="shared" si="46"/>
        <v>4.5</v>
      </c>
      <c r="O328" s="91">
        <f t="shared" si="47"/>
        <v>4.5</v>
      </c>
      <c r="P328" s="23">
        <v>20</v>
      </c>
      <c r="Q328" s="11">
        <v>1</v>
      </c>
      <c r="R328" s="11">
        <v>0</v>
      </c>
      <c r="S328" s="12">
        <v>3</v>
      </c>
      <c r="T328" s="27">
        <v>0</v>
      </c>
      <c r="U328" s="23">
        <v>0</v>
      </c>
      <c r="V328" s="11">
        <v>0</v>
      </c>
      <c r="W328" s="11">
        <v>0</v>
      </c>
      <c r="X328" s="12">
        <v>0</v>
      </c>
      <c r="Y328" s="30">
        <v>0</v>
      </c>
      <c r="Z328" s="63">
        <f t="shared" si="48"/>
        <v>27</v>
      </c>
      <c r="AA328" s="34">
        <f t="shared" si="49"/>
        <v>27</v>
      </c>
      <c r="AB328" s="12">
        <f t="shared" si="50"/>
        <v>0</v>
      </c>
      <c r="AC328" s="75">
        <f t="shared" si="51"/>
        <v>27</v>
      </c>
      <c r="AD328" s="96"/>
      <c r="AE328" s="96"/>
      <c r="AF328" s="71"/>
    </row>
    <row r="329" spans="1:32" x14ac:dyDescent="0.2">
      <c r="A329" s="103" t="s">
        <v>581</v>
      </c>
      <c r="B329" s="10" t="s">
        <v>75</v>
      </c>
      <c r="C329" s="10" t="s">
        <v>48</v>
      </c>
      <c r="D329" s="10" t="s">
        <v>490</v>
      </c>
      <c r="E329" s="10" t="s">
        <v>56</v>
      </c>
      <c r="F329" s="10" t="s">
        <v>491</v>
      </c>
      <c r="G329" s="67">
        <v>5</v>
      </c>
      <c r="H329" s="10" t="s">
        <v>160</v>
      </c>
      <c r="I329" s="57">
        <v>1</v>
      </c>
      <c r="J329" s="57">
        <v>6.75</v>
      </c>
      <c r="K329" s="57">
        <v>0</v>
      </c>
      <c r="L329" s="58">
        <v>6.75</v>
      </c>
      <c r="M329" s="27">
        <v>0</v>
      </c>
      <c r="N329" s="90">
        <f t="shared" si="46"/>
        <v>4.5</v>
      </c>
      <c r="O329" s="91">
        <f t="shared" si="47"/>
        <v>4.5</v>
      </c>
      <c r="P329" s="23">
        <v>20</v>
      </c>
      <c r="Q329" s="11">
        <v>1</v>
      </c>
      <c r="R329" s="11">
        <v>0</v>
      </c>
      <c r="S329" s="12">
        <v>2</v>
      </c>
      <c r="T329" s="27">
        <v>0</v>
      </c>
      <c r="U329" s="23">
        <v>0</v>
      </c>
      <c r="V329" s="11">
        <v>0</v>
      </c>
      <c r="W329" s="11">
        <v>0</v>
      </c>
      <c r="X329" s="12">
        <v>0</v>
      </c>
      <c r="Y329" s="30">
        <v>0</v>
      </c>
      <c r="Z329" s="63">
        <f t="shared" si="48"/>
        <v>20.25</v>
      </c>
      <c r="AA329" s="34">
        <f t="shared" si="49"/>
        <v>20.25</v>
      </c>
      <c r="AB329" s="12">
        <f t="shared" si="50"/>
        <v>0</v>
      </c>
      <c r="AC329" s="75">
        <f t="shared" si="51"/>
        <v>20.25</v>
      </c>
      <c r="AD329" s="96"/>
      <c r="AE329" s="96"/>
      <c r="AF329" s="71"/>
    </row>
    <row r="330" spans="1:32" x14ac:dyDescent="0.2">
      <c r="A330" s="9" t="s">
        <v>122</v>
      </c>
      <c r="B330" s="10" t="s">
        <v>75</v>
      </c>
      <c r="C330" s="10" t="s">
        <v>48</v>
      </c>
      <c r="D330" s="10" t="s">
        <v>157</v>
      </c>
      <c r="E330" s="10" t="s">
        <v>158</v>
      </c>
      <c r="F330" s="10" t="s">
        <v>159</v>
      </c>
      <c r="G330" s="67">
        <v>5</v>
      </c>
      <c r="H330" s="10" t="s">
        <v>160</v>
      </c>
      <c r="I330" s="57">
        <v>1</v>
      </c>
      <c r="J330" s="57">
        <v>4.5</v>
      </c>
      <c r="K330" s="57">
        <v>0</v>
      </c>
      <c r="L330" s="58">
        <v>9</v>
      </c>
      <c r="M330" s="27">
        <v>0</v>
      </c>
      <c r="N330" s="90">
        <f t="shared" si="46"/>
        <v>3</v>
      </c>
      <c r="O330" s="91">
        <f t="shared" si="47"/>
        <v>6</v>
      </c>
      <c r="P330" s="23">
        <v>20</v>
      </c>
      <c r="Q330" s="11">
        <v>1</v>
      </c>
      <c r="R330" s="11">
        <v>0</v>
      </c>
      <c r="S330" s="12">
        <v>2</v>
      </c>
      <c r="T330" s="27">
        <v>0</v>
      </c>
      <c r="U330" s="23">
        <v>0</v>
      </c>
      <c r="V330" s="11">
        <v>0</v>
      </c>
      <c r="W330" s="11">
        <v>0</v>
      </c>
      <c r="X330" s="12">
        <v>0</v>
      </c>
      <c r="Y330" s="30">
        <v>0</v>
      </c>
      <c r="Z330" s="63">
        <f t="shared" si="48"/>
        <v>22.5</v>
      </c>
      <c r="AA330" s="34">
        <f t="shared" si="49"/>
        <v>22.5</v>
      </c>
      <c r="AB330" s="12">
        <f t="shared" si="50"/>
        <v>0</v>
      </c>
      <c r="AC330" s="75">
        <f t="shared" si="51"/>
        <v>22.5</v>
      </c>
      <c r="AD330" s="96"/>
      <c r="AE330" s="96"/>
      <c r="AF330" s="71"/>
    </row>
    <row r="331" spans="1:32" x14ac:dyDescent="0.2">
      <c r="A331" s="9" t="s">
        <v>245</v>
      </c>
      <c r="B331" s="10" t="s">
        <v>75</v>
      </c>
      <c r="C331" s="10" t="s">
        <v>48</v>
      </c>
      <c r="D331" s="10" t="s">
        <v>281</v>
      </c>
      <c r="E331" s="10" t="s">
        <v>282</v>
      </c>
      <c r="F331" s="10" t="s">
        <v>283</v>
      </c>
      <c r="G331" s="67">
        <v>5</v>
      </c>
      <c r="H331" s="10" t="s">
        <v>160</v>
      </c>
      <c r="I331" s="57">
        <v>1</v>
      </c>
      <c r="J331" s="57">
        <v>6.75</v>
      </c>
      <c r="K331" s="57">
        <v>0</v>
      </c>
      <c r="L331" s="58">
        <v>6.75</v>
      </c>
      <c r="M331" s="27">
        <v>0</v>
      </c>
      <c r="N331" s="90">
        <f t="shared" si="46"/>
        <v>4.5</v>
      </c>
      <c r="O331" s="91">
        <f t="shared" si="47"/>
        <v>4.5</v>
      </c>
      <c r="P331" s="23">
        <v>20</v>
      </c>
      <c r="Q331" s="11">
        <v>1</v>
      </c>
      <c r="R331" s="11">
        <v>0</v>
      </c>
      <c r="S331" s="12">
        <v>2</v>
      </c>
      <c r="T331" s="27">
        <v>0</v>
      </c>
      <c r="U331" s="23">
        <v>0</v>
      </c>
      <c r="V331" s="11">
        <v>0</v>
      </c>
      <c r="W331" s="11">
        <v>0</v>
      </c>
      <c r="X331" s="12">
        <v>0</v>
      </c>
      <c r="Y331" s="30">
        <v>0</v>
      </c>
      <c r="Z331" s="63">
        <f t="shared" si="48"/>
        <v>20.25</v>
      </c>
      <c r="AA331" s="34">
        <f t="shared" si="49"/>
        <v>20.25</v>
      </c>
      <c r="AB331" s="12">
        <f t="shared" si="50"/>
        <v>0</v>
      </c>
      <c r="AC331" s="75">
        <f t="shared" si="51"/>
        <v>20.25</v>
      </c>
      <c r="AD331" s="96"/>
      <c r="AE331" s="96"/>
      <c r="AF331" s="71"/>
    </row>
    <row r="332" spans="1:32" x14ac:dyDescent="0.2">
      <c r="A332" s="9" t="s">
        <v>122</v>
      </c>
      <c r="B332" s="10" t="s">
        <v>75</v>
      </c>
      <c r="C332" s="10" t="s">
        <v>19</v>
      </c>
      <c r="D332" s="10" t="s">
        <v>161</v>
      </c>
      <c r="E332" s="10" t="s">
        <v>162</v>
      </c>
      <c r="F332" s="10" t="s">
        <v>163</v>
      </c>
      <c r="G332" s="67">
        <v>5</v>
      </c>
      <c r="H332" s="10" t="s">
        <v>160</v>
      </c>
      <c r="I332" s="57">
        <v>1</v>
      </c>
      <c r="J332" s="57">
        <v>4.5</v>
      </c>
      <c r="K332" s="57">
        <v>0</v>
      </c>
      <c r="L332" s="58">
        <v>9</v>
      </c>
      <c r="M332" s="27">
        <v>0</v>
      </c>
      <c r="N332" s="90">
        <f t="shared" si="46"/>
        <v>3</v>
      </c>
      <c r="O332" s="91">
        <f t="shared" si="47"/>
        <v>6</v>
      </c>
      <c r="P332" s="23">
        <v>0</v>
      </c>
      <c r="Q332" s="11">
        <v>0</v>
      </c>
      <c r="R332" s="11">
        <v>0</v>
      </c>
      <c r="S332" s="12">
        <v>0</v>
      </c>
      <c r="T332" s="27">
        <v>0</v>
      </c>
      <c r="U332" s="23">
        <v>20</v>
      </c>
      <c r="V332" s="11">
        <v>1</v>
      </c>
      <c r="W332" s="11">
        <v>0</v>
      </c>
      <c r="X332" s="12">
        <v>2</v>
      </c>
      <c r="Y332" s="30">
        <v>0</v>
      </c>
      <c r="Z332" s="63">
        <f t="shared" si="48"/>
        <v>22.5</v>
      </c>
      <c r="AA332" s="34">
        <f t="shared" si="49"/>
        <v>0</v>
      </c>
      <c r="AB332" s="12">
        <f t="shared" si="50"/>
        <v>22.5</v>
      </c>
      <c r="AC332" s="75">
        <f t="shared" si="51"/>
        <v>22.5</v>
      </c>
      <c r="AD332" s="96"/>
      <c r="AE332" s="96"/>
      <c r="AF332" s="71"/>
    </row>
    <row r="333" spans="1:32" x14ac:dyDescent="0.2">
      <c r="A333" s="9" t="s">
        <v>245</v>
      </c>
      <c r="B333" s="10" t="s">
        <v>75</v>
      </c>
      <c r="C333" s="10" t="s">
        <v>19</v>
      </c>
      <c r="D333" s="10" t="s">
        <v>284</v>
      </c>
      <c r="E333" s="10" t="s">
        <v>285</v>
      </c>
      <c r="F333" s="10" t="s">
        <v>286</v>
      </c>
      <c r="G333" s="67">
        <v>5</v>
      </c>
      <c r="H333" s="10" t="s">
        <v>160</v>
      </c>
      <c r="I333" s="57">
        <v>1</v>
      </c>
      <c r="J333" s="57">
        <v>6.75</v>
      </c>
      <c r="K333" s="57">
        <v>0</v>
      </c>
      <c r="L333" s="58">
        <v>6.75</v>
      </c>
      <c r="M333" s="27">
        <v>0</v>
      </c>
      <c r="N333" s="90">
        <f t="shared" si="46"/>
        <v>4.5</v>
      </c>
      <c r="O333" s="91">
        <f t="shared" si="47"/>
        <v>4.5</v>
      </c>
      <c r="P333" s="23">
        <v>0</v>
      </c>
      <c r="Q333" s="11">
        <v>0</v>
      </c>
      <c r="R333" s="11">
        <v>0</v>
      </c>
      <c r="S333" s="12">
        <v>0</v>
      </c>
      <c r="T333" s="27">
        <v>0</v>
      </c>
      <c r="U333" s="23">
        <v>20</v>
      </c>
      <c r="V333" s="11">
        <v>1</v>
      </c>
      <c r="W333" s="11">
        <v>0</v>
      </c>
      <c r="X333" s="12">
        <v>2</v>
      </c>
      <c r="Y333" s="30">
        <v>0</v>
      </c>
      <c r="Z333" s="63">
        <f t="shared" si="48"/>
        <v>20.25</v>
      </c>
      <c r="AA333" s="34">
        <f t="shared" si="49"/>
        <v>0</v>
      </c>
      <c r="AB333" s="12">
        <f t="shared" si="50"/>
        <v>20.25</v>
      </c>
      <c r="AC333" s="75">
        <f t="shared" si="51"/>
        <v>20.25</v>
      </c>
      <c r="AD333" s="96"/>
      <c r="AE333" s="96"/>
      <c r="AF333" s="71"/>
    </row>
    <row r="334" spans="1:32" x14ac:dyDescent="0.2">
      <c r="A334" s="9" t="s">
        <v>245</v>
      </c>
      <c r="B334" s="10" t="s">
        <v>75</v>
      </c>
      <c r="C334" s="10" t="s">
        <v>19</v>
      </c>
      <c r="D334" s="10" t="s">
        <v>287</v>
      </c>
      <c r="E334" s="10" t="s">
        <v>267</v>
      </c>
      <c r="F334" s="10" t="s">
        <v>288</v>
      </c>
      <c r="G334" s="67">
        <v>5</v>
      </c>
      <c r="H334" s="10" t="s">
        <v>160</v>
      </c>
      <c r="I334" s="57">
        <v>1</v>
      </c>
      <c r="J334" s="57">
        <v>6.75</v>
      </c>
      <c r="K334" s="57">
        <v>0</v>
      </c>
      <c r="L334" s="58">
        <v>6.75</v>
      </c>
      <c r="M334" s="27">
        <v>0</v>
      </c>
      <c r="N334" s="90">
        <f t="shared" si="46"/>
        <v>4.5</v>
      </c>
      <c r="O334" s="91">
        <f t="shared" si="47"/>
        <v>4.5</v>
      </c>
      <c r="P334" s="23">
        <v>0</v>
      </c>
      <c r="Q334" s="11">
        <v>0</v>
      </c>
      <c r="R334" s="11">
        <v>0</v>
      </c>
      <c r="S334" s="12">
        <v>0</v>
      </c>
      <c r="T334" s="27">
        <v>0</v>
      </c>
      <c r="U334" s="23">
        <v>20</v>
      </c>
      <c r="V334" s="11">
        <v>1</v>
      </c>
      <c r="W334" s="11">
        <v>0</v>
      </c>
      <c r="X334" s="12">
        <v>2</v>
      </c>
      <c r="Y334" s="30">
        <v>0</v>
      </c>
      <c r="Z334" s="63">
        <f t="shared" si="48"/>
        <v>20.25</v>
      </c>
      <c r="AA334" s="34">
        <f t="shared" si="49"/>
        <v>0</v>
      </c>
      <c r="AB334" s="12">
        <f t="shared" si="50"/>
        <v>20.25</v>
      </c>
      <c r="AC334" s="75">
        <f t="shared" si="51"/>
        <v>20.25</v>
      </c>
      <c r="AD334" s="96"/>
      <c r="AE334" s="96"/>
      <c r="AF334" s="71"/>
    </row>
    <row r="335" spans="1:32" x14ac:dyDescent="0.2">
      <c r="A335" s="9" t="s">
        <v>122</v>
      </c>
      <c r="B335" s="10" t="s">
        <v>75</v>
      </c>
      <c r="C335" s="10" t="s">
        <v>19</v>
      </c>
      <c r="D335" s="10" t="s">
        <v>164</v>
      </c>
      <c r="E335" s="10" t="s">
        <v>165</v>
      </c>
      <c r="F335" s="10" t="s">
        <v>166</v>
      </c>
      <c r="G335" s="67">
        <v>5</v>
      </c>
      <c r="H335" s="10" t="s">
        <v>160</v>
      </c>
      <c r="I335" s="57">
        <v>0.5</v>
      </c>
      <c r="J335" s="57">
        <f>4.5*I335</f>
        <v>2.25</v>
      </c>
      <c r="K335" s="57">
        <v>0</v>
      </c>
      <c r="L335" s="58">
        <f>9*I335</f>
        <v>4.5</v>
      </c>
      <c r="M335" s="27">
        <v>0</v>
      </c>
      <c r="N335" s="90">
        <f t="shared" si="46"/>
        <v>1.5</v>
      </c>
      <c r="O335" s="91">
        <f t="shared" si="47"/>
        <v>3</v>
      </c>
      <c r="P335" s="23">
        <v>0</v>
      </c>
      <c r="Q335" s="11">
        <v>0</v>
      </c>
      <c r="R335" s="11">
        <v>0</v>
      </c>
      <c r="S335" s="12">
        <v>0</v>
      </c>
      <c r="T335" s="27">
        <v>0</v>
      </c>
      <c r="U335" s="23">
        <v>20</v>
      </c>
      <c r="V335" s="11">
        <v>1</v>
      </c>
      <c r="W335" s="11">
        <v>0</v>
      </c>
      <c r="X335" s="12">
        <v>2</v>
      </c>
      <c r="Y335" s="30">
        <v>0</v>
      </c>
      <c r="Z335" s="63">
        <f t="shared" si="48"/>
        <v>11.25</v>
      </c>
      <c r="AA335" s="34">
        <f t="shared" si="49"/>
        <v>0</v>
      </c>
      <c r="AB335" s="12">
        <f t="shared" si="50"/>
        <v>11.25</v>
      </c>
      <c r="AC335" s="75">
        <f t="shared" si="51"/>
        <v>11.25</v>
      </c>
      <c r="AD335" s="96"/>
      <c r="AE335" s="96"/>
      <c r="AF335" s="71"/>
    </row>
    <row r="336" spans="1:32" x14ac:dyDescent="0.2">
      <c r="A336" s="9" t="s">
        <v>245</v>
      </c>
      <c r="B336" s="10" t="s">
        <v>75</v>
      </c>
      <c r="C336" s="10" t="s">
        <v>19</v>
      </c>
      <c r="D336" s="10" t="s">
        <v>164</v>
      </c>
      <c r="E336" s="10" t="s">
        <v>165</v>
      </c>
      <c r="F336" s="10" t="s">
        <v>166</v>
      </c>
      <c r="G336" s="67">
        <v>5</v>
      </c>
      <c r="H336" s="10" t="s">
        <v>160</v>
      </c>
      <c r="I336" s="57">
        <v>0.5</v>
      </c>
      <c r="J336" s="57">
        <f>4.5*I336</f>
        <v>2.25</v>
      </c>
      <c r="K336" s="57">
        <v>1</v>
      </c>
      <c r="L336" s="58">
        <f>9*I336</f>
        <v>4.5</v>
      </c>
      <c r="M336" s="27">
        <v>0</v>
      </c>
      <c r="N336" s="90">
        <f t="shared" si="46"/>
        <v>1.5</v>
      </c>
      <c r="O336" s="91">
        <f t="shared" si="47"/>
        <v>3</v>
      </c>
      <c r="P336" s="23">
        <v>0</v>
      </c>
      <c r="Q336" s="11">
        <v>0</v>
      </c>
      <c r="R336" s="11">
        <v>0</v>
      </c>
      <c r="S336" s="12">
        <v>0</v>
      </c>
      <c r="T336" s="27">
        <v>0</v>
      </c>
      <c r="U336" s="23">
        <v>20</v>
      </c>
      <c r="V336" s="11">
        <v>1</v>
      </c>
      <c r="W336" s="11">
        <v>0</v>
      </c>
      <c r="X336" s="12">
        <v>2</v>
      </c>
      <c r="Y336" s="30">
        <v>0</v>
      </c>
      <c r="Z336" s="63">
        <f t="shared" si="48"/>
        <v>11.25</v>
      </c>
      <c r="AA336" s="34">
        <f t="shared" si="49"/>
        <v>0</v>
      </c>
      <c r="AB336" s="12">
        <f t="shared" si="50"/>
        <v>11.25</v>
      </c>
      <c r="AC336" s="75">
        <f t="shared" si="51"/>
        <v>11.25</v>
      </c>
      <c r="AD336" s="96"/>
      <c r="AE336" s="96"/>
      <c r="AF336" s="71"/>
    </row>
    <row r="337" spans="1:33" x14ac:dyDescent="0.2">
      <c r="A337" s="9" t="s">
        <v>492</v>
      </c>
      <c r="B337" s="10" t="s">
        <v>75</v>
      </c>
      <c r="C337" s="10" t="s">
        <v>19</v>
      </c>
      <c r="D337" s="10" t="s">
        <v>509</v>
      </c>
      <c r="E337" s="10" t="s">
        <v>498</v>
      </c>
      <c r="F337" s="10" t="s">
        <v>510</v>
      </c>
      <c r="G337" s="67">
        <v>5</v>
      </c>
      <c r="H337" s="10" t="s">
        <v>160</v>
      </c>
      <c r="I337" s="57">
        <v>1</v>
      </c>
      <c r="J337" s="57">
        <v>6.75</v>
      </c>
      <c r="K337" s="57">
        <v>0</v>
      </c>
      <c r="L337" s="58">
        <v>6.75</v>
      </c>
      <c r="M337" s="27">
        <v>0</v>
      </c>
      <c r="N337" s="90">
        <f t="shared" si="46"/>
        <v>4.5</v>
      </c>
      <c r="O337" s="91">
        <f t="shared" si="47"/>
        <v>4.5</v>
      </c>
      <c r="P337" s="23">
        <v>0</v>
      </c>
      <c r="Q337" s="11">
        <v>0</v>
      </c>
      <c r="R337" s="11">
        <v>0</v>
      </c>
      <c r="S337" s="12">
        <v>0</v>
      </c>
      <c r="T337" s="27">
        <v>0</v>
      </c>
      <c r="U337" s="23">
        <v>20</v>
      </c>
      <c r="V337" s="11">
        <v>1</v>
      </c>
      <c r="W337" s="11">
        <v>0</v>
      </c>
      <c r="X337" s="12">
        <v>2</v>
      </c>
      <c r="Y337" s="30">
        <v>0</v>
      </c>
      <c r="Z337" s="63">
        <f t="shared" si="48"/>
        <v>20.25</v>
      </c>
      <c r="AA337" s="34">
        <f t="shared" si="49"/>
        <v>0</v>
      </c>
      <c r="AB337" s="12">
        <f t="shared" si="50"/>
        <v>20.25</v>
      </c>
      <c r="AC337" s="75">
        <f t="shared" si="51"/>
        <v>20.25</v>
      </c>
      <c r="AD337" s="96"/>
      <c r="AE337" s="96"/>
      <c r="AF337" s="71"/>
    </row>
    <row r="338" spans="1:33" x14ac:dyDescent="0.2">
      <c r="A338" s="9" t="s">
        <v>180</v>
      </c>
      <c r="B338" s="10" t="s">
        <v>75</v>
      </c>
      <c r="C338" s="10" t="s">
        <v>19</v>
      </c>
      <c r="D338" s="10" t="s">
        <v>242</v>
      </c>
      <c r="E338" s="10" t="s">
        <v>243</v>
      </c>
      <c r="F338" s="10" t="s">
        <v>244</v>
      </c>
      <c r="G338" s="67">
        <v>5</v>
      </c>
      <c r="H338" s="10" t="s">
        <v>160</v>
      </c>
      <c r="I338" s="57">
        <v>0.5</v>
      </c>
      <c r="J338" s="57">
        <f>9*I338</f>
        <v>4.5</v>
      </c>
      <c r="K338" s="57">
        <v>0</v>
      </c>
      <c r="L338" s="58">
        <f>4.5*I338</f>
        <v>2.25</v>
      </c>
      <c r="M338" s="27">
        <v>0</v>
      </c>
      <c r="N338" s="90">
        <f t="shared" si="46"/>
        <v>3</v>
      </c>
      <c r="O338" s="91">
        <f t="shared" si="47"/>
        <v>1.5</v>
      </c>
      <c r="P338" s="23">
        <v>0</v>
      </c>
      <c r="Q338" s="11">
        <v>0</v>
      </c>
      <c r="R338" s="11">
        <v>0</v>
      </c>
      <c r="S338" s="12">
        <v>0</v>
      </c>
      <c r="T338" s="27">
        <v>0</v>
      </c>
      <c r="U338" s="23">
        <v>20</v>
      </c>
      <c r="V338" s="11">
        <v>1</v>
      </c>
      <c r="W338" s="11">
        <v>0</v>
      </c>
      <c r="X338" s="12">
        <v>2</v>
      </c>
      <c r="Y338" s="30">
        <v>0</v>
      </c>
      <c r="Z338" s="63">
        <f t="shared" si="48"/>
        <v>9</v>
      </c>
      <c r="AA338" s="34">
        <f t="shared" si="49"/>
        <v>0</v>
      </c>
      <c r="AB338" s="12">
        <f t="shared" si="50"/>
        <v>9</v>
      </c>
      <c r="AC338" s="75">
        <f t="shared" si="51"/>
        <v>9</v>
      </c>
      <c r="AD338" s="96"/>
      <c r="AE338" s="96"/>
      <c r="AF338" s="71"/>
    </row>
    <row r="339" spans="1:33" x14ac:dyDescent="0.2">
      <c r="A339" s="9" t="s">
        <v>245</v>
      </c>
      <c r="B339" s="10" t="s">
        <v>75</v>
      </c>
      <c r="C339" s="10" t="s">
        <v>19</v>
      </c>
      <c r="D339" s="10" t="s">
        <v>242</v>
      </c>
      <c r="E339" s="10" t="s">
        <v>243</v>
      </c>
      <c r="F339" s="10" t="s">
        <v>244</v>
      </c>
      <c r="G339" s="67">
        <v>5</v>
      </c>
      <c r="H339" s="10" t="s">
        <v>160</v>
      </c>
      <c r="I339" s="57">
        <v>0.5</v>
      </c>
      <c r="J339" s="57">
        <f>9*I339</f>
        <v>4.5</v>
      </c>
      <c r="K339" s="57">
        <v>1</v>
      </c>
      <c r="L339" s="58">
        <f>4.5*I339</f>
        <v>2.25</v>
      </c>
      <c r="M339" s="27">
        <v>0</v>
      </c>
      <c r="N339" s="90">
        <f t="shared" si="46"/>
        <v>3</v>
      </c>
      <c r="O339" s="91">
        <f t="shared" si="47"/>
        <v>1.5</v>
      </c>
      <c r="P339" s="23">
        <v>0</v>
      </c>
      <c r="Q339" s="11">
        <v>0</v>
      </c>
      <c r="R339" s="11">
        <v>0</v>
      </c>
      <c r="S339" s="12">
        <v>0</v>
      </c>
      <c r="T339" s="27">
        <v>0</v>
      </c>
      <c r="U339" s="23">
        <v>20</v>
      </c>
      <c r="V339" s="11">
        <v>1</v>
      </c>
      <c r="W339" s="11">
        <v>0</v>
      </c>
      <c r="X339" s="12">
        <v>2</v>
      </c>
      <c r="Y339" s="30">
        <v>0</v>
      </c>
      <c r="Z339" s="63">
        <f t="shared" si="48"/>
        <v>9</v>
      </c>
      <c r="AA339" s="34">
        <f t="shared" si="49"/>
        <v>0</v>
      </c>
      <c r="AB339" s="12">
        <f t="shared" si="50"/>
        <v>9</v>
      </c>
      <c r="AC339" s="75">
        <f t="shared" si="51"/>
        <v>9</v>
      </c>
      <c r="AD339" s="96"/>
      <c r="AE339" s="96"/>
      <c r="AF339" s="71"/>
    </row>
    <row r="340" spans="1:33" x14ac:dyDescent="0.2">
      <c r="A340" s="9" t="s">
        <v>122</v>
      </c>
      <c r="B340" s="10" t="s">
        <v>75</v>
      </c>
      <c r="C340" s="10" t="s">
        <v>23</v>
      </c>
      <c r="D340" s="10" t="s">
        <v>167</v>
      </c>
      <c r="E340" s="10" t="s">
        <v>168</v>
      </c>
      <c r="F340" s="10" t="s">
        <v>169</v>
      </c>
      <c r="G340" s="67">
        <v>15</v>
      </c>
      <c r="H340" s="10" t="s">
        <v>12</v>
      </c>
      <c r="I340" s="57">
        <v>1</v>
      </c>
      <c r="J340" s="57">
        <f>$AE$7</f>
        <v>2.2999999999999998</v>
      </c>
      <c r="K340" s="57">
        <v>0</v>
      </c>
      <c r="L340" s="58">
        <v>0</v>
      </c>
      <c r="M340" s="27">
        <v>0</v>
      </c>
      <c r="N340" s="90">
        <f t="shared" si="46"/>
        <v>0.51111111111111118</v>
      </c>
      <c r="O340" s="91">
        <f t="shared" si="47"/>
        <v>0</v>
      </c>
      <c r="P340" s="23">
        <v>2</v>
      </c>
      <c r="Q340" s="11">
        <f>P340</f>
        <v>2</v>
      </c>
      <c r="R340" s="11">
        <v>0</v>
      </c>
      <c r="S340" s="12">
        <v>0</v>
      </c>
      <c r="T340" s="27">
        <v>0</v>
      </c>
      <c r="U340" s="23">
        <v>0</v>
      </c>
      <c r="V340" s="11">
        <f>U340</f>
        <v>0</v>
      </c>
      <c r="W340" s="11">
        <v>0</v>
      </c>
      <c r="X340" s="12">
        <v>0</v>
      </c>
      <c r="Y340" s="30">
        <v>0</v>
      </c>
      <c r="Z340" s="63">
        <f t="shared" si="48"/>
        <v>4.5999999999999996</v>
      </c>
      <c r="AA340" s="34">
        <f t="shared" si="49"/>
        <v>4.5999999999999996</v>
      </c>
      <c r="AB340" s="12">
        <f t="shared" si="50"/>
        <v>0</v>
      </c>
      <c r="AC340" s="75">
        <f t="shared" si="51"/>
        <v>4.5999999999999996</v>
      </c>
    </row>
    <row r="341" spans="1:33" x14ac:dyDescent="0.2">
      <c r="A341" s="9" t="s">
        <v>180</v>
      </c>
      <c r="B341" s="10" t="s">
        <v>75</v>
      </c>
      <c r="C341" s="10" t="s">
        <v>23</v>
      </c>
      <c r="D341" s="10" t="s">
        <v>167</v>
      </c>
      <c r="E341" s="10" t="s">
        <v>168</v>
      </c>
      <c r="F341" s="10" t="s">
        <v>169</v>
      </c>
      <c r="G341" s="67">
        <v>15</v>
      </c>
      <c r="H341" s="10" t="s">
        <v>12</v>
      </c>
      <c r="I341" s="57">
        <v>1</v>
      </c>
      <c r="J341" s="57">
        <f>$AE$7</f>
        <v>2.2999999999999998</v>
      </c>
      <c r="K341" s="57">
        <v>0</v>
      </c>
      <c r="L341" s="58">
        <v>0</v>
      </c>
      <c r="M341" s="27">
        <v>0</v>
      </c>
      <c r="N341" s="90">
        <f t="shared" si="46"/>
        <v>0.51111111111111118</v>
      </c>
      <c r="O341" s="91">
        <f t="shared" si="47"/>
        <v>0</v>
      </c>
      <c r="P341" s="23">
        <v>3</v>
      </c>
      <c r="Q341" s="11">
        <f>P341</f>
        <v>3</v>
      </c>
      <c r="R341" s="11">
        <v>0</v>
      </c>
      <c r="S341" s="12">
        <v>0</v>
      </c>
      <c r="T341" s="27">
        <v>0</v>
      </c>
      <c r="U341" s="23">
        <v>0</v>
      </c>
      <c r="V341" s="11">
        <f>U341</f>
        <v>0</v>
      </c>
      <c r="W341" s="11">
        <v>0</v>
      </c>
      <c r="X341" s="12">
        <v>0</v>
      </c>
      <c r="Y341" s="30">
        <v>0</v>
      </c>
      <c r="Z341" s="63">
        <f t="shared" si="48"/>
        <v>6.8999999999999995</v>
      </c>
      <c r="AA341" s="34">
        <f t="shared" si="49"/>
        <v>6.8999999999999995</v>
      </c>
      <c r="AB341" s="12">
        <f t="shared" si="50"/>
        <v>0</v>
      </c>
      <c r="AC341" s="75">
        <f t="shared" si="51"/>
        <v>6.8999999999999995</v>
      </c>
    </row>
    <row r="342" spans="1:33" x14ac:dyDescent="0.2">
      <c r="A342" s="9" t="s">
        <v>245</v>
      </c>
      <c r="B342" s="10" t="s">
        <v>75</v>
      </c>
      <c r="C342" s="10" t="s">
        <v>23</v>
      </c>
      <c r="D342" s="10" t="s">
        <v>167</v>
      </c>
      <c r="E342" s="10" t="s">
        <v>168</v>
      </c>
      <c r="F342" s="10" t="s">
        <v>169</v>
      </c>
      <c r="G342" s="67">
        <v>15</v>
      </c>
      <c r="H342" s="10" t="s">
        <v>12</v>
      </c>
      <c r="I342" s="57">
        <v>1</v>
      </c>
      <c r="J342" s="57">
        <f>$AE$7</f>
        <v>2.2999999999999998</v>
      </c>
      <c r="K342" s="57">
        <v>0</v>
      </c>
      <c r="L342" s="58">
        <v>0</v>
      </c>
      <c r="M342" s="27">
        <v>0</v>
      </c>
      <c r="N342" s="90">
        <f t="shared" si="46"/>
        <v>0.51111111111111118</v>
      </c>
      <c r="O342" s="91">
        <f t="shared" si="47"/>
        <v>0</v>
      </c>
      <c r="P342" s="23">
        <v>3</v>
      </c>
      <c r="Q342" s="11">
        <f>P342</f>
        <v>3</v>
      </c>
      <c r="R342" s="11">
        <v>0</v>
      </c>
      <c r="S342" s="12">
        <v>0</v>
      </c>
      <c r="T342" s="27">
        <v>0</v>
      </c>
      <c r="U342" s="23">
        <v>0</v>
      </c>
      <c r="V342" s="11">
        <f>U342</f>
        <v>0</v>
      </c>
      <c r="W342" s="11">
        <v>0</v>
      </c>
      <c r="X342" s="12">
        <v>0</v>
      </c>
      <c r="Y342" s="30">
        <v>0</v>
      </c>
      <c r="Z342" s="63">
        <f t="shared" si="48"/>
        <v>6.8999999999999995</v>
      </c>
      <c r="AA342" s="34">
        <f t="shared" si="49"/>
        <v>6.8999999999999995</v>
      </c>
      <c r="AB342" s="12">
        <f t="shared" si="50"/>
        <v>0</v>
      </c>
      <c r="AC342" s="75">
        <f t="shared" si="51"/>
        <v>6.8999999999999995</v>
      </c>
    </row>
    <row r="343" spans="1:33" x14ac:dyDescent="0.2">
      <c r="A343" s="9" t="s">
        <v>298</v>
      </c>
      <c r="B343" s="10" t="s">
        <v>75</v>
      </c>
      <c r="C343" s="10" t="s">
        <v>23</v>
      </c>
      <c r="D343" s="10" t="s">
        <v>167</v>
      </c>
      <c r="E343" s="10" t="s">
        <v>168</v>
      </c>
      <c r="F343" s="10" t="s">
        <v>169</v>
      </c>
      <c r="G343" s="67">
        <v>15</v>
      </c>
      <c r="H343" s="10" t="s">
        <v>12</v>
      </c>
      <c r="I343" s="57">
        <v>1</v>
      </c>
      <c r="J343" s="57">
        <f>$AE$7</f>
        <v>2.2999999999999998</v>
      </c>
      <c r="K343" s="57">
        <v>0</v>
      </c>
      <c r="L343" s="58">
        <v>0</v>
      </c>
      <c r="M343" s="27">
        <v>0</v>
      </c>
      <c r="N343" s="90">
        <f t="shared" si="46"/>
        <v>0.51111111111111118</v>
      </c>
      <c r="O343" s="91">
        <f t="shared" si="47"/>
        <v>0</v>
      </c>
      <c r="P343" s="23">
        <v>2</v>
      </c>
      <c r="Q343" s="11">
        <f>P343</f>
        <v>2</v>
      </c>
      <c r="R343" s="11">
        <v>0</v>
      </c>
      <c r="S343" s="12">
        <v>0</v>
      </c>
      <c r="T343" s="27">
        <v>0</v>
      </c>
      <c r="U343" s="23">
        <v>0</v>
      </c>
      <c r="V343" s="11">
        <f>U343</f>
        <v>0</v>
      </c>
      <c r="W343" s="11">
        <v>0</v>
      </c>
      <c r="X343" s="12">
        <v>0</v>
      </c>
      <c r="Y343" s="30">
        <v>0</v>
      </c>
      <c r="Z343" s="63">
        <f t="shared" si="48"/>
        <v>4.5999999999999996</v>
      </c>
      <c r="AA343" s="34">
        <f t="shared" si="49"/>
        <v>4.5999999999999996</v>
      </c>
      <c r="AB343" s="12">
        <f t="shared" si="50"/>
        <v>0</v>
      </c>
      <c r="AC343" s="75">
        <f t="shared" si="51"/>
        <v>4.5999999999999996</v>
      </c>
    </row>
    <row r="344" spans="1:33" x14ac:dyDescent="0.2">
      <c r="A344" s="9" t="s">
        <v>122</v>
      </c>
      <c r="B344" s="10" t="s">
        <v>75</v>
      </c>
      <c r="C344" s="10" t="s">
        <v>23</v>
      </c>
      <c r="D344" s="10" t="s">
        <v>170</v>
      </c>
      <c r="E344" s="10" t="s">
        <v>171</v>
      </c>
      <c r="F344" s="10" t="s">
        <v>172</v>
      </c>
      <c r="G344" s="67">
        <v>5</v>
      </c>
      <c r="H344" s="10" t="s">
        <v>33</v>
      </c>
      <c r="I344" s="57">
        <v>1</v>
      </c>
      <c r="J344" s="57">
        <f>(9+$AE$5)*I344</f>
        <v>13.5</v>
      </c>
      <c r="K344" s="57">
        <v>0</v>
      </c>
      <c r="L344" s="58">
        <v>4.5</v>
      </c>
      <c r="M344" s="27">
        <v>0</v>
      </c>
      <c r="N344" s="90">
        <f t="shared" si="46"/>
        <v>9</v>
      </c>
      <c r="O344" s="91">
        <f t="shared" si="47"/>
        <v>3</v>
      </c>
      <c r="P344" s="23">
        <v>12</v>
      </c>
      <c r="Q344" s="11">
        <v>1</v>
      </c>
      <c r="R344" s="11">
        <v>0</v>
      </c>
      <c r="S344" s="12">
        <v>1</v>
      </c>
      <c r="T344" s="27">
        <v>0</v>
      </c>
      <c r="U344" s="23">
        <v>0</v>
      </c>
      <c r="V344" s="11">
        <v>0</v>
      </c>
      <c r="W344" s="11">
        <v>0</v>
      </c>
      <c r="X344" s="12">
        <v>0</v>
      </c>
      <c r="Y344" s="30">
        <v>0</v>
      </c>
      <c r="Z344" s="63">
        <f t="shared" si="48"/>
        <v>18</v>
      </c>
      <c r="AA344" s="34">
        <f t="shared" si="49"/>
        <v>18</v>
      </c>
      <c r="AB344" s="12">
        <f t="shared" si="50"/>
        <v>0</v>
      </c>
      <c r="AC344" s="75">
        <f t="shared" si="51"/>
        <v>18</v>
      </c>
    </row>
    <row r="345" spans="1:33" x14ac:dyDescent="0.2">
      <c r="A345" s="9" t="s">
        <v>122</v>
      </c>
      <c r="B345" s="10" t="s">
        <v>75</v>
      </c>
      <c r="C345" s="10" t="s">
        <v>23</v>
      </c>
      <c r="D345" s="10" t="s">
        <v>173</v>
      </c>
      <c r="E345" s="10" t="s">
        <v>174</v>
      </c>
      <c r="F345" s="10" t="s">
        <v>175</v>
      </c>
      <c r="G345" s="67">
        <v>5</v>
      </c>
      <c r="H345" s="10" t="s">
        <v>33</v>
      </c>
      <c r="I345" s="57">
        <v>1</v>
      </c>
      <c r="J345" s="57">
        <f>(4.5+$AE$5)*I345</f>
        <v>9</v>
      </c>
      <c r="K345" s="57">
        <v>0</v>
      </c>
      <c r="L345" s="58">
        <v>9</v>
      </c>
      <c r="M345" s="27">
        <v>0</v>
      </c>
      <c r="N345" s="90">
        <f t="shared" si="46"/>
        <v>6</v>
      </c>
      <c r="O345" s="91">
        <f t="shared" si="47"/>
        <v>6</v>
      </c>
      <c r="P345" s="23">
        <v>12</v>
      </c>
      <c r="Q345" s="11">
        <v>1</v>
      </c>
      <c r="R345" s="11">
        <v>0</v>
      </c>
      <c r="S345" s="12">
        <v>1</v>
      </c>
      <c r="T345" s="27">
        <v>0</v>
      </c>
      <c r="U345" s="23">
        <v>0</v>
      </c>
      <c r="V345" s="11">
        <v>0</v>
      </c>
      <c r="W345" s="11">
        <v>0</v>
      </c>
      <c r="X345" s="12">
        <v>0</v>
      </c>
      <c r="Y345" s="30">
        <v>0</v>
      </c>
      <c r="Z345" s="63">
        <f t="shared" si="48"/>
        <v>18</v>
      </c>
      <c r="AA345" s="34">
        <f t="shared" si="49"/>
        <v>18</v>
      </c>
      <c r="AB345" s="12">
        <f t="shared" si="50"/>
        <v>0</v>
      </c>
      <c r="AC345" s="75">
        <f t="shared" si="51"/>
        <v>18</v>
      </c>
    </row>
    <row r="346" spans="1:33" x14ac:dyDescent="0.2">
      <c r="A346" s="9" t="s">
        <v>122</v>
      </c>
      <c r="B346" s="10" t="s">
        <v>75</v>
      </c>
      <c r="C346" s="10" t="s">
        <v>23</v>
      </c>
      <c r="D346" s="10" t="s">
        <v>176</v>
      </c>
      <c r="E346" s="10" t="s">
        <v>177</v>
      </c>
      <c r="F346" s="10" t="s">
        <v>178</v>
      </c>
      <c r="G346" s="67">
        <v>5</v>
      </c>
      <c r="H346" s="10" t="s">
        <v>33</v>
      </c>
      <c r="I346" s="57">
        <v>0.5</v>
      </c>
      <c r="J346" s="57">
        <f>(9+$AE$5)*I346</f>
        <v>6.75</v>
      </c>
      <c r="K346" s="57">
        <v>0</v>
      </c>
      <c r="L346" s="58">
        <f>4.5*I346</f>
        <v>2.25</v>
      </c>
      <c r="M346" s="27">
        <v>0</v>
      </c>
      <c r="N346" s="90">
        <f t="shared" si="46"/>
        <v>4.5</v>
      </c>
      <c r="O346" s="91">
        <f t="shared" si="47"/>
        <v>1.5</v>
      </c>
      <c r="P346" s="23">
        <v>12</v>
      </c>
      <c r="Q346" s="11">
        <v>1</v>
      </c>
      <c r="R346" s="11">
        <v>0</v>
      </c>
      <c r="S346" s="12">
        <v>1</v>
      </c>
      <c r="T346" s="27">
        <v>0</v>
      </c>
      <c r="U346" s="23">
        <v>0</v>
      </c>
      <c r="V346" s="11">
        <v>0</v>
      </c>
      <c r="W346" s="11">
        <v>0</v>
      </c>
      <c r="X346" s="12">
        <v>0</v>
      </c>
      <c r="Y346" s="30">
        <v>0</v>
      </c>
      <c r="Z346" s="63">
        <f t="shared" si="48"/>
        <v>9</v>
      </c>
      <c r="AA346" s="34">
        <f t="shared" si="49"/>
        <v>9</v>
      </c>
      <c r="AB346" s="12">
        <f t="shared" si="50"/>
        <v>0</v>
      </c>
      <c r="AC346" s="75">
        <f t="shared" si="51"/>
        <v>9</v>
      </c>
    </row>
    <row r="347" spans="1:33" x14ac:dyDescent="0.2">
      <c r="A347" s="9" t="s">
        <v>425</v>
      </c>
      <c r="B347" s="10" t="s">
        <v>75</v>
      </c>
      <c r="C347" s="10" t="s">
        <v>23</v>
      </c>
      <c r="D347" s="10" t="s">
        <v>176</v>
      </c>
      <c r="E347" s="10" t="s">
        <v>177</v>
      </c>
      <c r="F347" s="10" t="s">
        <v>178</v>
      </c>
      <c r="G347" s="67">
        <v>5</v>
      </c>
      <c r="H347" s="10" t="s">
        <v>33</v>
      </c>
      <c r="I347" s="57">
        <v>0.5</v>
      </c>
      <c r="J347" s="57">
        <f>(9+$AE$5)*I347</f>
        <v>6.75</v>
      </c>
      <c r="K347" s="57">
        <v>1</v>
      </c>
      <c r="L347" s="58">
        <f>4.5*I347</f>
        <v>2.25</v>
      </c>
      <c r="M347" s="27">
        <v>0</v>
      </c>
      <c r="N347" s="90">
        <f t="shared" si="46"/>
        <v>4.5</v>
      </c>
      <c r="O347" s="91">
        <f t="shared" si="47"/>
        <v>1.5</v>
      </c>
      <c r="P347" s="23">
        <v>12</v>
      </c>
      <c r="Q347" s="11">
        <v>1</v>
      </c>
      <c r="R347" s="11">
        <v>0</v>
      </c>
      <c r="S347" s="12">
        <v>1</v>
      </c>
      <c r="T347" s="27">
        <v>0</v>
      </c>
      <c r="U347" s="23">
        <v>0</v>
      </c>
      <c r="V347" s="11">
        <v>0</v>
      </c>
      <c r="W347" s="11">
        <v>0</v>
      </c>
      <c r="X347" s="12">
        <v>0</v>
      </c>
      <c r="Y347" s="30">
        <v>0</v>
      </c>
      <c r="Z347" s="63">
        <f t="shared" si="48"/>
        <v>9</v>
      </c>
      <c r="AA347" s="34">
        <f t="shared" si="49"/>
        <v>9</v>
      </c>
      <c r="AB347" s="12">
        <f t="shared" si="50"/>
        <v>0</v>
      </c>
      <c r="AC347" s="75">
        <f t="shared" si="51"/>
        <v>9</v>
      </c>
    </row>
    <row r="348" spans="1:33" x14ac:dyDescent="0.2">
      <c r="A348" s="9" t="s">
        <v>245</v>
      </c>
      <c r="B348" s="10" t="s">
        <v>75</v>
      </c>
      <c r="C348" s="10" t="s">
        <v>23</v>
      </c>
      <c r="D348" s="10" t="s">
        <v>289</v>
      </c>
      <c r="E348" s="10" t="s">
        <v>290</v>
      </c>
      <c r="F348" s="10" t="s">
        <v>291</v>
      </c>
      <c r="G348" s="67">
        <v>5</v>
      </c>
      <c r="H348" s="10" t="s">
        <v>33</v>
      </c>
      <c r="I348" s="57">
        <v>1</v>
      </c>
      <c r="J348" s="57">
        <f>(9+$AE$5)*I348</f>
        <v>13.5</v>
      </c>
      <c r="K348" s="57">
        <v>0</v>
      </c>
      <c r="L348" s="58">
        <v>4.5</v>
      </c>
      <c r="M348" s="27">
        <v>0</v>
      </c>
      <c r="N348" s="90">
        <f t="shared" si="46"/>
        <v>9</v>
      </c>
      <c r="O348" s="91">
        <f t="shared" si="47"/>
        <v>3</v>
      </c>
      <c r="P348" s="23">
        <v>12</v>
      </c>
      <c r="Q348" s="11">
        <v>1</v>
      </c>
      <c r="R348" s="11">
        <v>0</v>
      </c>
      <c r="S348" s="12">
        <v>1</v>
      </c>
      <c r="T348" s="27">
        <v>0</v>
      </c>
      <c r="U348" s="23">
        <v>0</v>
      </c>
      <c r="V348" s="11">
        <v>0</v>
      </c>
      <c r="W348" s="11">
        <v>0</v>
      </c>
      <c r="X348" s="12">
        <v>0</v>
      </c>
      <c r="Y348" s="30">
        <v>0</v>
      </c>
      <c r="Z348" s="63">
        <f t="shared" si="48"/>
        <v>18</v>
      </c>
      <c r="AA348" s="34">
        <f t="shared" si="49"/>
        <v>18</v>
      </c>
      <c r="AB348" s="12">
        <f t="shared" si="50"/>
        <v>0</v>
      </c>
      <c r="AC348" s="75">
        <f t="shared" si="51"/>
        <v>18</v>
      </c>
    </row>
    <row r="349" spans="1:33" x14ac:dyDescent="0.2">
      <c r="A349" s="9" t="s">
        <v>38</v>
      </c>
      <c r="B349" s="10" t="s">
        <v>75</v>
      </c>
      <c r="C349" s="10" t="s">
        <v>23</v>
      </c>
      <c r="D349" s="10" t="s">
        <v>76</v>
      </c>
      <c r="E349" s="10" t="s">
        <v>77</v>
      </c>
      <c r="F349" s="10" t="s">
        <v>78</v>
      </c>
      <c r="G349" s="67">
        <v>5</v>
      </c>
      <c r="H349" s="10" t="s">
        <v>33</v>
      </c>
      <c r="I349" s="57">
        <v>1</v>
      </c>
      <c r="J349" s="57">
        <f>(9+$AE$5)*I349</f>
        <v>13.5</v>
      </c>
      <c r="K349" s="57">
        <v>0</v>
      </c>
      <c r="L349" s="58">
        <v>4.5</v>
      </c>
      <c r="M349" s="27">
        <v>0</v>
      </c>
      <c r="N349" s="90">
        <f t="shared" si="46"/>
        <v>9</v>
      </c>
      <c r="O349" s="91">
        <f t="shared" si="47"/>
        <v>3</v>
      </c>
      <c r="P349" s="23">
        <v>12</v>
      </c>
      <c r="Q349" s="11">
        <v>1</v>
      </c>
      <c r="R349" s="11">
        <v>0</v>
      </c>
      <c r="S349" s="12">
        <v>1</v>
      </c>
      <c r="T349" s="27">
        <v>0</v>
      </c>
      <c r="U349" s="23">
        <v>0</v>
      </c>
      <c r="V349" s="11">
        <v>0</v>
      </c>
      <c r="W349" s="11">
        <v>0</v>
      </c>
      <c r="X349" s="12">
        <v>0</v>
      </c>
      <c r="Y349" s="30">
        <v>0</v>
      </c>
      <c r="Z349" s="63">
        <f t="shared" si="48"/>
        <v>18</v>
      </c>
      <c r="AA349" s="34">
        <f t="shared" si="49"/>
        <v>18</v>
      </c>
      <c r="AB349" s="12">
        <f t="shared" si="50"/>
        <v>0</v>
      </c>
      <c r="AC349" s="75">
        <f t="shared" si="51"/>
        <v>18</v>
      </c>
    </row>
    <row r="350" spans="1:33" x14ac:dyDescent="0.2">
      <c r="A350" s="9" t="s">
        <v>298</v>
      </c>
      <c r="B350" s="10" t="s">
        <v>75</v>
      </c>
      <c r="C350" s="10" t="s">
        <v>48</v>
      </c>
      <c r="D350" s="10" t="s">
        <v>292</v>
      </c>
      <c r="E350" s="10" t="s">
        <v>293</v>
      </c>
      <c r="F350" s="10" t="s">
        <v>294</v>
      </c>
      <c r="G350" s="67">
        <v>5</v>
      </c>
      <c r="H350" s="10" t="s">
        <v>33</v>
      </c>
      <c r="I350" s="57">
        <v>1</v>
      </c>
      <c r="J350" s="57">
        <v>9</v>
      </c>
      <c r="K350" s="57">
        <v>0</v>
      </c>
      <c r="L350" s="58">
        <v>4.5</v>
      </c>
      <c r="M350" s="27">
        <v>0</v>
      </c>
      <c r="N350" s="90">
        <f t="shared" si="46"/>
        <v>6</v>
      </c>
      <c r="O350" s="91">
        <f t="shared" si="47"/>
        <v>3</v>
      </c>
      <c r="P350" s="23">
        <v>20</v>
      </c>
      <c r="Q350" s="11">
        <v>1</v>
      </c>
      <c r="R350" s="11">
        <v>0</v>
      </c>
      <c r="S350" s="12">
        <v>1</v>
      </c>
      <c r="T350" s="27">
        <v>0</v>
      </c>
      <c r="U350" s="23">
        <v>0</v>
      </c>
      <c r="V350" s="11">
        <v>0</v>
      </c>
      <c r="W350" s="11">
        <v>0</v>
      </c>
      <c r="X350" s="12">
        <v>0</v>
      </c>
      <c r="Y350" s="30">
        <v>0</v>
      </c>
      <c r="Z350" s="63">
        <f t="shared" si="48"/>
        <v>13.5</v>
      </c>
      <c r="AA350" s="34">
        <f t="shared" si="49"/>
        <v>13.5</v>
      </c>
      <c r="AB350" s="12">
        <f t="shared" si="50"/>
        <v>0</v>
      </c>
      <c r="AC350" s="75">
        <f t="shared" si="51"/>
        <v>13.5</v>
      </c>
    </row>
    <row r="351" spans="1:33" x14ac:dyDescent="0.2">
      <c r="A351" s="9" t="s">
        <v>245</v>
      </c>
      <c r="B351" s="10" t="s">
        <v>75</v>
      </c>
      <c r="C351" s="10" t="s">
        <v>48</v>
      </c>
      <c r="D351" s="10" t="s">
        <v>295</v>
      </c>
      <c r="E351" s="10" t="s">
        <v>296</v>
      </c>
      <c r="F351" s="10" t="s">
        <v>297</v>
      </c>
      <c r="G351" s="67">
        <v>5</v>
      </c>
      <c r="H351" s="10" t="s">
        <v>33</v>
      </c>
      <c r="I351" s="57">
        <v>1</v>
      </c>
      <c r="J351" s="57">
        <v>9</v>
      </c>
      <c r="K351" s="57">
        <v>0</v>
      </c>
      <c r="L351" s="58">
        <v>4.5</v>
      </c>
      <c r="M351" s="27">
        <v>0</v>
      </c>
      <c r="N351" s="90">
        <f t="shared" si="46"/>
        <v>6</v>
      </c>
      <c r="O351" s="91">
        <f t="shared" si="47"/>
        <v>3</v>
      </c>
      <c r="P351" s="23">
        <v>20</v>
      </c>
      <c r="Q351" s="11">
        <v>1</v>
      </c>
      <c r="R351" s="11">
        <v>0</v>
      </c>
      <c r="S351" s="12">
        <v>1</v>
      </c>
      <c r="T351" s="27">
        <v>0</v>
      </c>
      <c r="U351" s="23">
        <v>0</v>
      </c>
      <c r="V351" s="11">
        <v>0</v>
      </c>
      <c r="W351" s="11">
        <v>0</v>
      </c>
      <c r="X351" s="12">
        <v>0</v>
      </c>
      <c r="Y351" s="30">
        <v>0</v>
      </c>
      <c r="Z351" s="63">
        <f t="shared" si="48"/>
        <v>13.5</v>
      </c>
      <c r="AA351" s="34">
        <f t="shared" si="49"/>
        <v>13.5</v>
      </c>
      <c r="AB351" s="12">
        <f t="shared" si="50"/>
        <v>0</v>
      </c>
      <c r="AC351" s="75">
        <f t="shared" si="51"/>
        <v>13.5</v>
      </c>
      <c r="AG351" s="81"/>
    </row>
    <row r="352" spans="1:33" x14ac:dyDescent="0.2">
      <c r="A352" s="9" t="s">
        <v>122</v>
      </c>
      <c r="B352" s="10" t="s">
        <v>75</v>
      </c>
      <c r="C352" s="10" t="s">
        <v>23</v>
      </c>
      <c r="D352" s="10" t="s">
        <v>34</v>
      </c>
      <c r="E352" s="10" t="s">
        <v>35</v>
      </c>
      <c r="F352" s="10" t="s">
        <v>36</v>
      </c>
      <c r="G352" s="67">
        <v>10</v>
      </c>
      <c r="H352" s="10" t="s">
        <v>37</v>
      </c>
      <c r="I352" s="57">
        <v>1</v>
      </c>
      <c r="J352" s="57">
        <f t="shared" ref="J352:J372" si="52">$AE$3</f>
        <v>0.05</v>
      </c>
      <c r="K352" s="57">
        <v>0</v>
      </c>
      <c r="L352" s="58">
        <v>0</v>
      </c>
      <c r="M352" s="27">
        <v>0</v>
      </c>
      <c r="N352" s="90">
        <f t="shared" si="46"/>
        <v>1.6666666666666666E-2</v>
      </c>
      <c r="O352" s="91">
        <f t="shared" si="47"/>
        <v>0</v>
      </c>
      <c r="P352" s="23">
        <v>5</v>
      </c>
      <c r="Q352" s="11">
        <v>5</v>
      </c>
      <c r="R352" s="11">
        <v>0</v>
      </c>
      <c r="S352" s="12">
        <v>0</v>
      </c>
      <c r="T352" s="27">
        <v>0</v>
      </c>
      <c r="U352" s="23">
        <v>0</v>
      </c>
      <c r="V352" s="11">
        <v>0</v>
      </c>
      <c r="W352" s="11">
        <v>0</v>
      </c>
      <c r="X352" s="12">
        <v>0</v>
      </c>
      <c r="Y352" s="30">
        <v>0</v>
      </c>
      <c r="Z352" s="63">
        <f t="shared" si="48"/>
        <v>0.25</v>
      </c>
      <c r="AA352" s="34">
        <f t="shared" si="49"/>
        <v>0.25</v>
      </c>
      <c r="AB352" s="12">
        <f t="shared" si="50"/>
        <v>0</v>
      </c>
      <c r="AC352" s="75">
        <f t="shared" si="51"/>
        <v>0.25</v>
      </c>
      <c r="AG352" s="81"/>
    </row>
    <row r="353" spans="1:33" x14ac:dyDescent="0.2">
      <c r="A353" s="9" t="s">
        <v>7</v>
      </c>
      <c r="B353" s="10" t="s">
        <v>14</v>
      </c>
      <c r="C353" s="10" t="s">
        <v>13</v>
      </c>
      <c r="D353" s="98" t="s">
        <v>34</v>
      </c>
      <c r="E353" s="10" t="s">
        <v>35</v>
      </c>
      <c r="F353" s="10" t="s">
        <v>36</v>
      </c>
      <c r="G353" s="67">
        <v>12</v>
      </c>
      <c r="H353" s="10" t="s">
        <v>37</v>
      </c>
      <c r="I353" s="57">
        <v>1</v>
      </c>
      <c r="J353" s="57">
        <f t="shared" si="52"/>
        <v>0.05</v>
      </c>
      <c r="K353" s="57">
        <v>0</v>
      </c>
      <c r="L353" s="58">
        <v>0</v>
      </c>
      <c r="M353" s="27">
        <v>0</v>
      </c>
      <c r="N353" s="90">
        <f t="shared" si="46"/>
        <v>1.3888888888888888E-2</v>
      </c>
      <c r="O353" s="91">
        <f t="shared" si="47"/>
        <v>0</v>
      </c>
      <c r="P353" s="23">
        <v>0</v>
      </c>
      <c r="Q353" s="11">
        <v>0</v>
      </c>
      <c r="R353" s="11">
        <v>0</v>
      </c>
      <c r="S353" s="12">
        <v>0</v>
      </c>
      <c r="T353" s="27">
        <v>0</v>
      </c>
      <c r="U353" s="23">
        <v>4</v>
      </c>
      <c r="V353" s="11">
        <v>4</v>
      </c>
      <c r="W353" s="11">
        <v>0</v>
      </c>
      <c r="X353" s="12">
        <v>0</v>
      </c>
      <c r="Y353" s="30">
        <v>0</v>
      </c>
      <c r="Z353" s="63">
        <f t="shared" si="48"/>
        <v>0.2</v>
      </c>
      <c r="AA353" s="34">
        <f t="shared" si="49"/>
        <v>0</v>
      </c>
      <c r="AB353" s="12">
        <f t="shared" si="50"/>
        <v>0.2</v>
      </c>
      <c r="AC353" s="75">
        <f t="shared" si="51"/>
        <v>0.2</v>
      </c>
    </row>
    <row r="354" spans="1:33" x14ac:dyDescent="0.2">
      <c r="A354" s="9" t="s">
        <v>38</v>
      </c>
      <c r="B354" s="10" t="s">
        <v>39</v>
      </c>
      <c r="C354" s="10" t="s">
        <v>13</v>
      </c>
      <c r="D354" s="10" t="s">
        <v>34</v>
      </c>
      <c r="E354" s="10" t="s">
        <v>35</v>
      </c>
      <c r="F354" s="10" t="s">
        <v>36</v>
      </c>
      <c r="G354" s="67">
        <v>12</v>
      </c>
      <c r="H354" s="10" t="s">
        <v>37</v>
      </c>
      <c r="I354" s="57">
        <v>1</v>
      </c>
      <c r="J354" s="57">
        <f t="shared" si="52"/>
        <v>0.05</v>
      </c>
      <c r="K354" s="57">
        <v>0</v>
      </c>
      <c r="L354" s="58">
        <v>0</v>
      </c>
      <c r="M354" s="27">
        <v>0</v>
      </c>
      <c r="N354" s="90">
        <f t="shared" si="46"/>
        <v>1.3888888888888888E-2</v>
      </c>
      <c r="O354" s="91">
        <f t="shared" si="47"/>
        <v>0</v>
      </c>
      <c r="P354" s="23">
        <v>0</v>
      </c>
      <c r="Q354" s="11">
        <v>0</v>
      </c>
      <c r="R354" s="11">
        <v>0</v>
      </c>
      <c r="S354" s="12">
        <v>0</v>
      </c>
      <c r="T354" s="27">
        <v>0</v>
      </c>
      <c r="U354" s="23">
        <v>2</v>
      </c>
      <c r="V354" s="11">
        <v>2</v>
      </c>
      <c r="W354" s="11">
        <v>0</v>
      </c>
      <c r="X354" s="12">
        <v>0</v>
      </c>
      <c r="Y354" s="30">
        <v>0</v>
      </c>
      <c r="Z354" s="63">
        <f t="shared" si="48"/>
        <v>0.1</v>
      </c>
      <c r="AA354" s="34">
        <f t="shared" si="49"/>
        <v>0</v>
      </c>
      <c r="AB354" s="12">
        <f t="shared" si="50"/>
        <v>0.1</v>
      </c>
      <c r="AC354" s="75">
        <f t="shared" si="51"/>
        <v>0.1</v>
      </c>
    </row>
    <row r="355" spans="1:33" x14ac:dyDescent="0.2">
      <c r="A355" s="9" t="s">
        <v>79</v>
      </c>
      <c r="B355" s="10" t="s">
        <v>14</v>
      </c>
      <c r="C355" s="10" t="s">
        <v>13</v>
      </c>
      <c r="D355" s="10" t="s">
        <v>34</v>
      </c>
      <c r="E355" s="10" t="s">
        <v>35</v>
      </c>
      <c r="F355" s="10" t="s">
        <v>36</v>
      </c>
      <c r="G355" s="67">
        <v>12</v>
      </c>
      <c r="H355" s="10" t="s">
        <v>37</v>
      </c>
      <c r="I355" s="57">
        <v>1</v>
      </c>
      <c r="J355" s="57">
        <f t="shared" si="52"/>
        <v>0.05</v>
      </c>
      <c r="K355" s="57">
        <v>0</v>
      </c>
      <c r="L355" s="58">
        <v>0</v>
      </c>
      <c r="M355" s="27">
        <v>0</v>
      </c>
      <c r="N355" s="90">
        <f t="shared" si="46"/>
        <v>1.3888888888888888E-2</v>
      </c>
      <c r="O355" s="91">
        <f t="shared" si="47"/>
        <v>0</v>
      </c>
      <c r="P355" s="23">
        <v>0</v>
      </c>
      <c r="Q355" s="11">
        <v>0</v>
      </c>
      <c r="R355" s="11">
        <v>0</v>
      </c>
      <c r="S355" s="12">
        <v>0</v>
      </c>
      <c r="T355" s="27">
        <v>0</v>
      </c>
      <c r="U355" s="23">
        <v>4</v>
      </c>
      <c r="V355" s="11">
        <v>4</v>
      </c>
      <c r="W355" s="11">
        <v>0</v>
      </c>
      <c r="X355" s="12">
        <v>0</v>
      </c>
      <c r="Y355" s="30">
        <v>0</v>
      </c>
      <c r="Z355" s="63">
        <f t="shared" si="48"/>
        <v>0.2</v>
      </c>
      <c r="AA355" s="34">
        <f t="shared" si="49"/>
        <v>0</v>
      </c>
      <c r="AB355" s="12">
        <f t="shared" si="50"/>
        <v>0.2</v>
      </c>
      <c r="AC355" s="75">
        <f t="shared" si="51"/>
        <v>0.2</v>
      </c>
    </row>
    <row r="356" spans="1:33" x14ac:dyDescent="0.2">
      <c r="A356" s="9" t="s">
        <v>79</v>
      </c>
      <c r="B356" s="10" t="s">
        <v>8</v>
      </c>
      <c r="C356" s="10" t="s">
        <v>13</v>
      </c>
      <c r="D356" s="10" t="s">
        <v>34</v>
      </c>
      <c r="E356" s="10" t="s">
        <v>35</v>
      </c>
      <c r="F356" s="10" t="s">
        <v>36</v>
      </c>
      <c r="G356" s="67">
        <v>12</v>
      </c>
      <c r="H356" s="10" t="s">
        <v>37</v>
      </c>
      <c r="I356" s="57">
        <v>1</v>
      </c>
      <c r="J356" s="57">
        <f t="shared" si="52"/>
        <v>0.05</v>
      </c>
      <c r="K356" s="57">
        <v>0</v>
      </c>
      <c r="L356" s="58">
        <v>0</v>
      </c>
      <c r="M356" s="27">
        <v>0</v>
      </c>
      <c r="N356" s="90">
        <f t="shared" si="46"/>
        <v>1.3888888888888888E-2</v>
      </c>
      <c r="O356" s="91">
        <f t="shared" si="47"/>
        <v>0</v>
      </c>
      <c r="P356" s="23">
        <v>0</v>
      </c>
      <c r="Q356" s="11">
        <v>0</v>
      </c>
      <c r="R356" s="11">
        <v>0</v>
      </c>
      <c r="S356" s="12">
        <v>0</v>
      </c>
      <c r="T356" s="27">
        <v>0</v>
      </c>
      <c r="U356" s="23">
        <v>5</v>
      </c>
      <c r="V356" s="11">
        <v>5</v>
      </c>
      <c r="W356" s="11">
        <v>0</v>
      </c>
      <c r="X356" s="12">
        <v>0</v>
      </c>
      <c r="Y356" s="30">
        <v>0</v>
      </c>
      <c r="Z356" s="63">
        <f t="shared" si="48"/>
        <v>0.25</v>
      </c>
      <c r="AA356" s="34">
        <f t="shared" si="49"/>
        <v>0</v>
      </c>
      <c r="AB356" s="12">
        <f t="shared" si="50"/>
        <v>0.25</v>
      </c>
      <c r="AC356" s="75">
        <f t="shared" si="51"/>
        <v>0.25</v>
      </c>
    </row>
    <row r="357" spans="1:33" x14ac:dyDescent="0.2">
      <c r="A357" s="9" t="s">
        <v>122</v>
      </c>
      <c r="B357" s="10" t="s">
        <v>14</v>
      </c>
      <c r="C357" s="10" t="s">
        <v>13</v>
      </c>
      <c r="D357" s="10" t="s">
        <v>34</v>
      </c>
      <c r="E357" s="10" t="s">
        <v>35</v>
      </c>
      <c r="F357" s="10" t="s">
        <v>36</v>
      </c>
      <c r="G357" s="67">
        <v>12</v>
      </c>
      <c r="H357" s="10" t="s">
        <v>37</v>
      </c>
      <c r="I357" s="57">
        <v>1</v>
      </c>
      <c r="J357" s="57">
        <f t="shared" si="52"/>
        <v>0.05</v>
      </c>
      <c r="K357" s="57">
        <v>0</v>
      </c>
      <c r="L357" s="58">
        <v>0</v>
      </c>
      <c r="M357" s="27">
        <v>0</v>
      </c>
      <c r="N357" s="90">
        <f t="shared" si="46"/>
        <v>1.3888888888888888E-2</v>
      </c>
      <c r="O357" s="91">
        <f t="shared" si="47"/>
        <v>0</v>
      </c>
      <c r="P357" s="23">
        <v>0</v>
      </c>
      <c r="Q357" s="11">
        <v>0</v>
      </c>
      <c r="R357" s="11">
        <v>0</v>
      </c>
      <c r="S357" s="12">
        <v>0</v>
      </c>
      <c r="T357" s="27">
        <v>0</v>
      </c>
      <c r="U357" s="23">
        <v>2</v>
      </c>
      <c r="V357" s="11">
        <v>2</v>
      </c>
      <c r="W357" s="11">
        <v>0</v>
      </c>
      <c r="X357" s="12">
        <v>0</v>
      </c>
      <c r="Y357" s="30">
        <v>0</v>
      </c>
      <c r="Z357" s="63">
        <f t="shared" si="48"/>
        <v>0.1</v>
      </c>
      <c r="AA357" s="34">
        <f t="shared" si="49"/>
        <v>0</v>
      </c>
      <c r="AB357" s="12">
        <f t="shared" si="50"/>
        <v>0.1</v>
      </c>
      <c r="AC357" s="75">
        <f t="shared" si="51"/>
        <v>0.1</v>
      </c>
    </row>
    <row r="358" spans="1:33" x14ac:dyDescent="0.2">
      <c r="A358" s="9" t="s">
        <v>122</v>
      </c>
      <c r="B358" s="10" t="s">
        <v>85</v>
      </c>
      <c r="C358" s="10" t="s">
        <v>13</v>
      </c>
      <c r="D358" s="10" t="s">
        <v>34</v>
      </c>
      <c r="E358" s="10" t="s">
        <v>35</v>
      </c>
      <c r="F358" s="10" t="s">
        <v>36</v>
      </c>
      <c r="G358" s="67">
        <v>12</v>
      </c>
      <c r="H358" s="10" t="s">
        <v>37</v>
      </c>
      <c r="I358" s="57">
        <v>1</v>
      </c>
      <c r="J358" s="57">
        <f t="shared" si="52"/>
        <v>0.05</v>
      </c>
      <c r="K358" s="57">
        <v>0</v>
      </c>
      <c r="L358" s="58">
        <v>0</v>
      </c>
      <c r="M358" s="27">
        <v>0</v>
      </c>
      <c r="N358" s="90">
        <f t="shared" si="46"/>
        <v>1.3888888888888888E-2</v>
      </c>
      <c r="O358" s="91">
        <f t="shared" si="47"/>
        <v>0</v>
      </c>
      <c r="P358" s="23">
        <v>0</v>
      </c>
      <c r="Q358" s="11">
        <v>0</v>
      </c>
      <c r="R358" s="11">
        <v>0</v>
      </c>
      <c r="S358" s="12">
        <v>0</v>
      </c>
      <c r="T358" s="27">
        <v>0</v>
      </c>
      <c r="U358" s="23">
        <v>4</v>
      </c>
      <c r="V358" s="11">
        <v>4</v>
      </c>
      <c r="W358" s="11">
        <v>0</v>
      </c>
      <c r="X358" s="12">
        <v>0</v>
      </c>
      <c r="Y358" s="30">
        <v>0</v>
      </c>
      <c r="Z358" s="63">
        <f t="shared" si="48"/>
        <v>0.2</v>
      </c>
      <c r="AA358" s="34">
        <f t="shared" si="49"/>
        <v>0</v>
      </c>
      <c r="AB358" s="12">
        <f t="shared" si="50"/>
        <v>0.2</v>
      </c>
      <c r="AC358" s="75">
        <f t="shared" si="51"/>
        <v>0.2</v>
      </c>
      <c r="AE358" s="80">
        <f>SUM(AC355:AC358)</f>
        <v>0.75</v>
      </c>
    </row>
    <row r="359" spans="1:33" x14ac:dyDescent="0.2">
      <c r="A359" s="9" t="s">
        <v>180</v>
      </c>
      <c r="B359" s="10" t="s">
        <v>14</v>
      </c>
      <c r="C359" s="10" t="s">
        <v>13</v>
      </c>
      <c r="D359" s="10" t="s">
        <v>34</v>
      </c>
      <c r="E359" s="10" t="s">
        <v>35</v>
      </c>
      <c r="F359" s="10" t="s">
        <v>36</v>
      </c>
      <c r="G359" s="67">
        <v>12</v>
      </c>
      <c r="H359" s="10" t="s">
        <v>37</v>
      </c>
      <c r="I359" s="57">
        <v>1</v>
      </c>
      <c r="J359" s="57">
        <f t="shared" si="52"/>
        <v>0.05</v>
      </c>
      <c r="K359" s="57">
        <v>0</v>
      </c>
      <c r="L359" s="58">
        <v>0</v>
      </c>
      <c r="M359" s="27">
        <v>0</v>
      </c>
      <c r="N359" s="90">
        <f t="shared" si="46"/>
        <v>1.3888888888888888E-2</v>
      </c>
      <c r="O359" s="91">
        <f t="shared" si="47"/>
        <v>0</v>
      </c>
      <c r="P359" s="23">
        <v>0</v>
      </c>
      <c r="Q359" s="11">
        <v>0</v>
      </c>
      <c r="R359" s="11">
        <v>0</v>
      </c>
      <c r="S359" s="12">
        <v>0</v>
      </c>
      <c r="T359" s="27">
        <v>0</v>
      </c>
      <c r="U359" s="23">
        <v>1</v>
      </c>
      <c r="V359" s="11">
        <v>1</v>
      </c>
      <c r="W359" s="11">
        <v>0</v>
      </c>
      <c r="X359" s="12">
        <v>0</v>
      </c>
      <c r="Y359" s="30">
        <v>0</v>
      </c>
      <c r="Z359" s="63">
        <f t="shared" si="48"/>
        <v>0.05</v>
      </c>
      <c r="AA359" s="34">
        <f t="shared" si="49"/>
        <v>0</v>
      </c>
      <c r="AB359" s="12">
        <f t="shared" si="50"/>
        <v>0.05</v>
      </c>
      <c r="AC359" s="75">
        <f t="shared" si="51"/>
        <v>0.05</v>
      </c>
    </row>
    <row r="360" spans="1:33" x14ac:dyDescent="0.2">
      <c r="A360" s="9" t="s">
        <v>180</v>
      </c>
      <c r="B360" s="10" t="s">
        <v>80</v>
      </c>
      <c r="C360" s="10" t="s">
        <v>13</v>
      </c>
      <c r="D360" s="10" t="s">
        <v>34</v>
      </c>
      <c r="E360" s="10" t="s">
        <v>35</v>
      </c>
      <c r="F360" s="10" t="s">
        <v>36</v>
      </c>
      <c r="G360" s="67">
        <v>12</v>
      </c>
      <c r="H360" s="10" t="s">
        <v>37</v>
      </c>
      <c r="I360" s="57">
        <v>1</v>
      </c>
      <c r="J360" s="57">
        <f t="shared" si="52"/>
        <v>0.05</v>
      </c>
      <c r="K360" s="57">
        <v>0</v>
      </c>
      <c r="L360" s="58">
        <v>0</v>
      </c>
      <c r="M360" s="27">
        <v>0</v>
      </c>
      <c r="N360" s="90">
        <f t="shared" si="46"/>
        <v>1.3888888888888888E-2</v>
      </c>
      <c r="O360" s="91">
        <f t="shared" si="47"/>
        <v>0</v>
      </c>
      <c r="P360" s="23">
        <v>0</v>
      </c>
      <c r="Q360" s="11">
        <v>0</v>
      </c>
      <c r="R360" s="11">
        <v>0</v>
      </c>
      <c r="S360" s="12">
        <v>0</v>
      </c>
      <c r="T360" s="27">
        <v>0</v>
      </c>
      <c r="U360" s="23">
        <v>11</v>
      </c>
      <c r="V360" s="11">
        <v>11</v>
      </c>
      <c r="W360" s="11">
        <v>0</v>
      </c>
      <c r="X360" s="12">
        <v>0</v>
      </c>
      <c r="Y360" s="30">
        <v>0</v>
      </c>
      <c r="Z360" s="63">
        <f t="shared" si="48"/>
        <v>0.55000000000000004</v>
      </c>
      <c r="AA360" s="34">
        <f t="shared" si="49"/>
        <v>0</v>
      </c>
      <c r="AB360" s="12">
        <f t="shared" si="50"/>
        <v>0.55000000000000004</v>
      </c>
      <c r="AC360" s="75">
        <f t="shared" si="51"/>
        <v>0.55000000000000004</v>
      </c>
      <c r="AE360" s="80">
        <v>25.5</v>
      </c>
    </row>
    <row r="361" spans="1:33" x14ac:dyDescent="0.2">
      <c r="A361" s="9" t="s">
        <v>180</v>
      </c>
      <c r="B361" s="10" t="s">
        <v>85</v>
      </c>
      <c r="C361" s="10" t="s">
        <v>13</v>
      </c>
      <c r="D361" s="10" t="s">
        <v>34</v>
      </c>
      <c r="E361" s="10" t="s">
        <v>35</v>
      </c>
      <c r="F361" s="10" t="s">
        <v>36</v>
      </c>
      <c r="G361" s="67">
        <v>12</v>
      </c>
      <c r="H361" s="10" t="s">
        <v>37</v>
      </c>
      <c r="I361" s="57">
        <v>1</v>
      </c>
      <c r="J361" s="57">
        <f t="shared" si="52"/>
        <v>0.05</v>
      </c>
      <c r="K361" s="57">
        <v>0</v>
      </c>
      <c r="L361" s="58">
        <v>0</v>
      </c>
      <c r="M361" s="27">
        <v>0</v>
      </c>
      <c r="N361" s="90">
        <f t="shared" si="46"/>
        <v>1.3888888888888888E-2</v>
      </c>
      <c r="O361" s="91">
        <f t="shared" si="47"/>
        <v>0</v>
      </c>
      <c r="P361" s="23">
        <v>0</v>
      </c>
      <c r="Q361" s="11">
        <v>0</v>
      </c>
      <c r="R361" s="11">
        <v>0</v>
      </c>
      <c r="S361" s="12">
        <v>0</v>
      </c>
      <c r="T361" s="27">
        <v>0</v>
      </c>
      <c r="U361" s="23">
        <v>1</v>
      </c>
      <c r="V361" s="11">
        <v>1</v>
      </c>
      <c r="W361" s="11">
        <v>0</v>
      </c>
      <c r="X361" s="12">
        <v>0</v>
      </c>
      <c r="Y361" s="30">
        <v>0</v>
      </c>
      <c r="Z361" s="63">
        <f t="shared" si="48"/>
        <v>0.05</v>
      </c>
      <c r="AA361" s="34">
        <f t="shared" si="49"/>
        <v>0</v>
      </c>
      <c r="AB361" s="12">
        <f t="shared" si="50"/>
        <v>0.05</v>
      </c>
      <c r="AC361" s="75">
        <f t="shared" si="51"/>
        <v>0.05</v>
      </c>
    </row>
    <row r="362" spans="1:33" x14ac:dyDescent="0.2">
      <c r="A362" s="9" t="s">
        <v>180</v>
      </c>
      <c r="B362" s="10" t="s">
        <v>8</v>
      </c>
      <c r="C362" s="10" t="s">
        <v>13</v>
      </c>
      <c r="D362" s="10" t="s">
        <v>34</v>
      </c>
      <c r="E362" s="10" t="s">
        <v>35</v>
      </c>
      <c r="F362" s="10" t="s">
        <v>36</v>
      </c>
      <c r="G362" s="67">
        <v>12</v>
      </c>
      <c r="H362" s="10" t="s">
        <v>37</v>
      </c>
      <c r="I362" s="57">
        <v>1</v>
      </c>
      <c r="J362" s="57">
        <f t="shared" si="52"/>
        <v>0.05</v>
      </c>
      <c r="K362" s="57">
        <v>0</v>
      </c>
      <c r="L362" s="58">
        <v>0</v>
      </c>
      <c r="M362" s="27">
        <v>0</v>
      </c>
      <c r="N362" s="90">
        <f t="shared" si="46"/>
        <v>1.3888888888888888E-2</v>
      </c>
      <c r="O362" s="91">
        <f t="shared" si="47"/>
        <v>0</v>
      </c>
      <c r="P362" s="23">
        <v>0</v>
      </c>
      <c r="Q362" s="11">
        <v>0</v>
      </c>
      <c r="R362" s="11">
        <v>0</v>
      </c>
      <c r="S362" s="12">
        <v>0</v>
      </c>
      <c r="T362" s="27">
        <v>0</v>
      </c>
      <c r="U362" s="23">
        <v>5</v>
      </c>
      <c r="V362" s="11">
        <v>5</v>
      </c>
      <c r="W362" s="11">
        <v>0</v>
      </c>
      <c r="X362" s="12">
        <v>0</v>
      </c>
      <c r="Y362" s="30">
        <v>0</v>
      </c>
      <c r="Z362" s="63">
        <f t="shared" si="48"/>
        <v>0.25</v>
      </c>
      <c r="AA362" s="34">
        <f t="shared" si="49"/>
        <v>0</v>
      </c>
      <c r="AB362" s="12">
        <f t="shared" si="50"/>
        <v>0.25</v>
      </c>
      <c r="AC362" s="75">
        <f t="shared" si="51"/>
        <v>0.25</v>
      </c>
      <c r="AE362" s="80">
        <f>AE360-AE358</f>
        <v>24.75</v>
      </c>
    </row>
    <row r="363" spans="1:33" x14ac:dyDescent="0.2">
      <c r="A363" s="9" t="s">
        <v>245</v>
      </c>
      <c r="B363" s="10" t="s">
        <v>14</v>
      </c>
      <c r="C363" s="10" t="s">
        <v>13</v>
      </c>
      <c r="D363" s="10" t="s">
        <v>34</v>
      </c>
      <c r="E363" s="10" t="s">
        <v>35</v>
      </c>
      <c r="F363" s="10" t="s">
        <v>36</v>
      </c>
      <c r="G363" s="67">
        <v>12</v>
      </c>
      <c r="H363" s="10" t="s">
        <v>37</v>
      </c>
      <c r="I363" s="57">
        <v>1</v>
      </c>
      <c r="J363" s="57">
        <f t="shared" si="52"/>
        <v>0.05</v>
      </c>
      <c r="K363" s="57">
        <v>0</v>
      </c>
      <c r="L363" s="58">
        <v>0</v>
      </c>
      <c r="M363" s="27">
        <v>0</v>
      </c>
      <c r="N363" s="90">
        <f t="shared" si="46"/>
        <v>1.3888888888888888E-2</v>
      </c>
      <c r="O363" s="91">
        <f t="shared" si="47"/>
        <v>0</v>
      </c>
      <c r="P363" s="23">
        <v>0</v>
      </c>
      <c r="Q363" s="11">
        <v>0</v>
      </c>
      <c r="R363" s="11">
        <v>0</v>
      </c>
      <c r="S363" s="12">
        <v>0</v>
      </c>
      <c r="T363" s="27">
        <v>0</v>
      </c>
      <c r="U363" s="23">
        <v>2</v>
      </c>
      <c r="V363" s="11">
        <v>2</v>
      </c>
      <c r="W363" s="11">
        <v>0</v>
      </c>
      <c r="X363" s="12">
        <v>0</v>
      </c>
      <c r="Y363" s="30">
        <v>0</v>
      </c>
      <c r="Z363" s="63">
        <f t="shared" si="48"/>
        <v>0.1</v>
      </c>
      <c r="AA363" s="34">
        <f t="shared" si="49"/>
        <v>0</v>
      </c>
      <c r="AB363" s="12">
        <f t="shared" si="50"/>
        <v>0.1</v>
      </c>
      <c r="AC363" s="75">
        <f t="shared" si="51"/>
        <v>0.1</v>
      </c>
    </row>
    <row r="364" spans="1:33" x14ac:dyDescent="0.2">
      <c r="A364" s="9" t="s">
        <v>245</v>
      </c>
      <c r="B364" s="10" t="s">
        <v>85</v>
      </c>
      <c r="C364" s="10" t="s">
        <v>13</v>
      </c>
      <c r="D364" s="10" t="s">
        <v>34</v>
      </c>
      <c r="E364" s="10" t="s">
        <v>35</v>
      </c>
      <c r="F364" s="10" t="s">
        <v>36</v>
      </c>
      <c r="G364" s="67">
        <v>12</v>
      </c>
      <c r="H364" s="10" t="s">
        <v>37</v>
      </c>
      <c r="I364" s="57">
        <v>1</v>
      </c>
      <c r="J364" s="57">
        <f t="shared" si="52"/>
        <v>0.05</v>
      </c>
      <c r="K364" s="57">
        <v>0</v>
      </c>
      <c r="L364" s="58">
        <v>0</v>
      </c>
      <c r="M364" s="27">
        <v>0</v>
      </c>
      <c r="N364" s="90">
        <f t="shared" si="46"/>
        <v>1.3888888888888888E-2</v>
      </c>
      <c r="O364" s="91">
        <f t="shared" si="47"/>
        <v>0</v>
      </c>
      <c r="P364" s="23">
        <v>0</v>
      </c>
      <c r="Q364" s="11">
        <v>0</v>
      </c>
      <c r="R364" s="11">
        <v>0</v>
      </c>
      <c r="S364" s="12">
        <v>0</v>
      </c>
      <c r="T364" s="27">
        <v>0</v>
      </c>
      <c r="U364" s="23">
        <v>4</v>
      </c>
      <c r="V364" s="11">
        <v>4</v>
      </c>
      <c r="W364" s="11">
        <v>0</v>
      </c>
      <c r="X364" s="12">
        <v>0</v>
      </c>
      <c r="Y364" s="30">
        <v>0</v>
      </c>
      <c r="Z364" s="63">
        <f t="shared" si="48"/>
        <v>0.2</v>
      </c>
      <c r="AA364" s="34">
        <f t="shared" si="49"/>
        <v>0</v>
      </c>
      <c r="AB364" s="12">
        <f t="shared" si="50"/>
        <v>0.2</v>
      </c>
      <c r="AC364" s="75">
        <f t="shared" si="51"/>
        <v>0.2</v>
      </c>
      <c r="AG364" s="96"/>
    </row>
    <row r="365" spans="1:33" x14ac:dyDescent="0.2">
      <c r="A365" s="9" t="s">
        <v>298</v>
      </c>
      <c r="B365" s="10" t="s">
        <v>8</v>
      </c>
      <c r="C365" s="10" t="s">
        <v>13</v>
      </c>
      <c r="D365" s="10" t="s">
        <v>34</v>
      </c>
      <c r="E365" s="10" t="s">
        <v>35</v>
      </c>
      <c r="F365" s="10" t="s">
        <v>36</v>
      </c>
      <c r="G365" s="67">
        <v>12</v>
      </c>
      <c r="H365" s="10" t="s">
        <v>37</v>
      </c>
      <c r="I365" s="57">
        <v>1</v>
      </c>
      <c r="J365" s="57">
        <f t="shared" si="52"/>
        <v>0.05</v>
      </c>
      <c r="K365" s="57">
        <v>0</v>
      </c>
      <c r="L365" s="58">
        <v>0</v>
      </c>
      <c r="M365" s="27">
        <v>0</v>
      </c>
      <c r="N365" s="90">
        <f t="shared" si="46"/>
        <v>1.3888888888888888E-2</v>
      </c>
      <c r="O365" s="91">
        <f t="shared" si="47"/>
        <v>0</v>
      </c>
      <c r="P365" s="23">
        <v>0</v>
      </c>
      <c r="Q365" s="11">
        <v>0</v>
      </c>
      <c r="R365" s="11">
        <v>0</v>
      </c>
      <c r="S365" s="12">
        <v>0</v>
      </c>
      <c r="T365" s="27">
        <v>0</v>
      </c>
      <c r="U365" s="23">
        <v>4</v>
      </c>
      <c r="V365" s="11">
        <v>4</v>
      </c>
      <c r="W365" s="11">
        <v>0</v>
      </c>
      <c r="X365" s="12">
        <v>0</v>
      </c>
      <c r="Y365" s="30">
        <v>0</v>
      </c>
      <c r="Z365" s="63">
        <f t="shared" si="48"/>
        <v>0.2</v>
      </c>
      <c r="AA365" s="34">
        <f t="shared" si="49"/>
        <v>0</v>
      </c>
      <c r="AB365" s="12">
        <f t="shared" si="50"/>
        <v>0.2</v>
      </c>
      <c r="AC365" s="75">
        <f t="shared" si="51"/>
        <v>0.2</v>
      </c>
      <c r="AG365" s="96"/>
    </row>
    <row r="366" spans="1:33" x14ac:dyDescent="0.2">
      <c r="A366" s="9" t="s">
        <v>334</v>
      </c>
      <c r="B366" s="10" t="s">
        <v>14</v>
      </c>
      <c r="C366" s="10" t="s">
        <v>13</v>
      </c>
      <c r="D366" s="10" t="s">
        <v>34</v>
      </c>
      <c r="E366" s="10" t="s">
        <v>35</v>
      </c>
      <c r="F366" s="10" t="s">
        <v>36</v>
      </c>
      <c r="G366" s="67">
        <v>12</v>
      </c>
      <c r="H366" s="10" t="s">
        <v>37</v>
      </c>
      <c r="I366" s="57">
        <v>1</v>
      </c>
      <c r="J366" s="57">
        <f t="shared" si="52"/>
        <v>0.05</v>
      </c>
      <c r="K366" s="57">
        <v>0</v>
      </c>
      <c r="L366" s="58">
        <v>0</v>
      </c>
      <c r="M366" s="27">
        <v>0</v>
      </c>
      <c r="N366" s="90">
        <f t="shared" si="46"/>
        <v>1.3888888888888888E-2</v>
      </c>
      <c r="O366" s="91">
        <f t="shared" si="47"/>
        <v>0</v>
      </c>
      <c r="P366" s="23">
        <v>0</v>
      </c>
      <c r="Q366" s="11">
        <v>0</v>
      </c>
      <c r="R366" s="11">
        <v>0</v>
      </c>
      <c r="S366" s="12">
        <v>0</v>
      </c>
      <c r="T366" s="27">
        <v>0</v>
      </c>
      <c r="U366" s="23">
        <v>10</v>
      </c>
      <c r="V366" s="11">
        <v>10</v>
      </c>
      <c r="W366" s="11">
        <v>0</v>
      </c>
      <c r="X366" s="12">
        <v>0</v>
      </c>
      <c r="Y366" s="30">
        <v>0</v>
      </c>
      <c r="Z366" s="63">
        <f t="shared" si="48"/>
        <v>0.5</v>
      </c>
      <c r="AA366" s="34">
        <f t="shared" si="49"/>
        <v>0</v>
      </c>
      <c r="AB366" s="12">
        <f t="shared" si="50"/>
        <v>0.5</v>
      </c>
      <c r="AC366" s="75">
        <f t="shared" si="51"/>
        <v>0.5</v>
      </c>
      <c r="AG366" s="96"/>
    </row>
    <row r="367" spans="1:33" x14ac:dyDescent="0.2">
      <c r="A367" s="9" t="s">
        <v>334</v>
      </c>
      <c r="B367" s="10" t="s">
        <v>8</v>
      </c>
      <c r="C367" s="10" t="s">
        <v>13</v>
      </c>
      <c r="D367" s="10" t="s">
        <v>34</v>
      </c>
      <c r="E367" s="10" t="s">
        <v>35</v>
      </c>
      <c r="F367" s="10" t="s">
        <v>36</v>
      </c>
      <c r="G367" s="67">
        <v>12</v>
      </c>
      <c r="H367" s="10" t="s">
        <v>37</v>
      </c>
      <c r="I367" s="57">
        <v>1</v>
      </c>
      <c r="J367" s="57">
        <f t="shared" si="52"/>
        <v>0.05</v>
      </c>
      <c r="K367" s="57">
        <v>0</v>
      </c>
      <c r="L367" s="58">
        <v>0</v>
      </c>
      <c r="M367" s="27">
        <v>0</v>
      </c>
      <c r="N367" s="90">
        <f t="shared" si="46"/>
        <v>1.3888888888888888E-2</v>
      </c>
      <c r="O367" s="91">
        <f t="shared" si="47"/>
        <v>0</v>
      </c>
      <c r="P367" s="23">
        <v>0</v>
      </c>
      <c r="Q367" s="11">
        <v>0</v>
      </c>
      <c r="R367" s="11">
        <v>0</v>
      </c>
      <c r="S367" s="12">
        <v>0</v>
      </c>
      <c r="T367" s="27">
        <v>0</v>
      </c>
      <c r="U367" s="23">
        <v>4</v>
      </c>
      <c r="V367" s="11">
        <v>4</v>
      </c>
      <c r="W367" s="11">
        <v>0</v>
      </c>
      <c r="X367" s="12">
        <v>0</v>
      </c>
      <c r="Y367" s="30">
        <v>0</v>
      </c>
      <c r="Z367" s="63">
        <f t="shared" si="48"/>
        <v>0.2</v>
      </c>
      <c r="AA367" s="34">
        <f t="shared" si="49"/>
        <v>0</v>
      </c>
      <c r="AB367" s="12">
        <f t="shared" si="50"/>
        <v>0.2</v>
      </c>
      <c r="AC367" s="75">
        <f t="shared" si="51"/>
        <v>0.2</v>
      </c>
      <c r="AG367" s="96"/>
    </row>
    <row r="368" spans="1:33" x14ac:dyDescent="0.2">
      <c r="A368" s="9" t="s">
        <v>369</v>
      </c>
      <c r="B368" s="10" t="s">
        <v>39</v>
      </c>
      <c r="C368" s="10" t="s">
        <v>13</v>
      </c>
      <c r="D368" s="10" t="s">
        <v>34</v>
      </c>
      <c r="E368" s="10" t="s">
        <v>35</v>
      </c>
      <c r="F368" s="10" t="s">
        <v>36</v>
      </c>
      <c r="G368" s="67">
        <v>12</v>
      </c>
      <c r="H368" s="10" t="s">
        <v>37</v>
      </c>
      <c r="I368" s="57">
        <v>1</v>
      </c>
      <c r="J368" s="57">
        <f t="shared" si="52"/>
        <v>0.05</v>
      </c>
      <c r="K368" s="57">
        <v>0</v>
      </c>
      <c r="L368" s="58">
        <v>0</v>
      </c>
      <c r="M368" s="27">
        <v>0</v>
      </c>
      <c r="N368" s="90">
        <f t="shared" si="46"/>
        <v>1.3888888888888888E-2</v>
      </c>
      <c r="O368" s="91">
        <f t="shared" si="47"/>
        <v>0</v>
      </c>
      <c r="P368" s="23">
        <v>0</v>
      </c>
      <c r="Q368" s="11">
        <v>0</v>
      </c>
      <c r="R368" s="11">
        <v>0</v>
      </c>
      <c r="S368" s="12">
        <v>0</v>
      </c>
      <c r="T368" s="27">
        <v>0</v>
      </c>
      <c r="U368" s="23">
        <v>4</v>
      </c>
      <c r="V368" s="11">
        <v>4</v>
      </c>
      <c r="W368" s="11">
        <v>0</v>
      </c>
      <c r="X368" s="12">
        <v>0</v>
      </c>
      <c r="Y368" s="30">
        <v>0</v>
      </c>
      <c r="Z368" s="63">
        <f t="shared" si="48"/>
        <v>0.2</v>
      </c>
      <c r="AA368" s="34">
        <f t="shared" si="49"/>
        <v>0</v>
      </c>
      <c r="AB368" s="12">
        <f t="shared" si="50"/>
        <v>0.2</v>
      </c>
      <c r="AC368" s="75">
        <f t="shared" si="51"/>
        <v>0.2</v>
      </c>
      <c r="AE368" s="87"/>
      <c r="AF368" s="87"/>
      <c r="AG368" s="96"/>
    </row>
    <row r="369" spans="1:33" x14ac:dyDescent="0.2">
      <c r="A369" s="9" t="s">
        <v>409</v>
      </c>
      <c r="B369" s="10" t="s">
        <v>8</v>
      </c>
      <c r="C369" s="10" t="s">
        <v>13</v>
      </c>
      <c r="D369" s="10" t="s">
        <v>34</v>
      </c>
      <c r="E369" s="10" t="s">
        <v>35</v>
      </c>
      <c r="F369" s="10" t="s">
        <v>36</v>
      </c>
      <c r="G369" s="67">
        <v>12</v>
      </c>
      <c r="H369" s="10" t="s">
        <v>37</v>
      </c>
      <c r="I369" s="57">
        <v>1</v>
      </c>
      <c r="J369" s="57">
        <f t="shared" si="52"/>
        <v>0.05</v>
      </c>
      <c r="K369" s="57">
        <v>0</v>
      </c>
      <c r="L369" s="58">
        <v>0</v>
      </c>
      <c r="M369" s="27">
        <v>0</v>
      </c>
      <c r="N369" s="90">
        <f t="shared" si="46"/>
        <v>1.3888888888888888E-2</v>
      </c>
      <c r="O369" s="91">
        <f t="shared" si="47"/>
        <v>0</v>
      </c>
      <c r="P369" s="23">
        <v>0</v>
      </c>
      <c r="Q369" s="11">
        <v>0</v>
      </c>
      <c r="R369" s="11">
        <v>0</v>
      </c>
      <c r="S369" s="12">
        <v>0</v>
      </c>
      <c r="T369" s="27">
        <v>0</v>
      </c>
      <c r="U369" s="23">
        <v>6</v>
      </c>
      <c r="V369" s="11">
        <v>6</v>
      </c>
      <c r="W369" s="11">
        <v>0</v>
      </c>
      <c r="X369" s="12">
        <v>0</v>
      </c>
      <c r="Y369" s="30">
        <v>0</v>
      </c>
      <c r="Z369" s="63">
        <f t="shared" si="48"/>
        <v>0.30000000000000004</v>
      </c>
      <c r="AA369" s="34">
        <f t="shared" si="49"/>
        <v>0</v>
      </c>
      <c r="AB369" s="12">
        <f t="shared" si="50"/>
        <v>0.30000000000000004</v>
      </c>
      <c r="AC369" s="75">
        <f t="shared" si="51"/>
        <v>0.30000000000000004</v>
      </c>
      <c r="AG369" s="96"/>
    </row>
    <row r="370" spans="1:33" x14ac:dyDescent="0.2">
      <c r="A370" s="9" t="s">
        <v>425</v>
      </c>
      <c r="B370" s="10" t="s">
        <v>39</v>
      </c>
      <c r="C370" s="10" t="s">
        <v>13</v>
      </c>
      <c r="D370" s="10" t="s">
        <v>34</v>
      </c>
      <c r="E370" s="10" t="s">
        <v>35</v>
      </c>
      <c r="F370" s="10" t="s">
        <v>36</v>
      </c>
      <c r="G370" s="67">
        <v>12</v>
      </c>
      <c r="H370" s="10" t="s">
        <v>37</v>
      </c>
      <c r="I370" s="57">
        <v>1</v>
      </c>
      <c r="J370" s="57">
        <f t="shared" si="52"/>
        <v>0.05</v>
      </c>
      <c r="K370" s="57">
        <v>0</v>
      </c>
      <c r="L370" s="58">
        <v>0</v>
      </c>
      <c r="M370" s="27">
        <v>0</v>
      </c>
      <c r="N370" s="90">
        <f t="shared" si="46"/>
        <v>1.3888888888888888E-2</v>
      </c>
      <c r="O370" s="91">
        <f t="shared" si="47"/>
        <v>0</v>
      </c>
      <c r="P370" s="23">
        <v>0</v>
      </c>
      <c r="Q370" s="11">
        <v>0</v>
      </c>
      <c r="R370" s="11">
        <v>0</v>
      </c>
      <c r="S370" s="12">
        <v>0</v>
      </c>
      <c r="T370" s="27">
        <v>0</v>
      </c>
      <c r="U370" s="23">
        <v>3</v>
      </c>
      <c r="V370" s="11">
        <v>3</v>
      </c>
      <c r="W370" s="11">
        <v>0</v>
      </c>
      <c r="X370" s="12">
        <v>0</v>
      </c>
      <c r="Y370" s="30">
        <v>0</v>
      </c>
      <c r="Z370" s="63">
        <f t="shared" si="48"/>
        <v>0.15000000000000002</v>
      </c>
      <c r="AA370" s="34">
        <f t="shared" si="49"/>
        <v>0</v>
      </c>
      <c r="AB370" s="12">
        <f t="shared" si="50"/>
        <v>0.15000000000000002</v>
      </c>
      <c r="AC370" s="75">
        <f t="shared" si="51"/>
        <v>0.15000000000000002</v>
      </c>
      <c r="AG370" s="96"/>
    </row>
    <row r="371" spans="1:33" x14ac:dyDescent="0.2">
      <c r="A371" s="9" t="s">
        <v>449</v>
      </c>
      <c r="B371" s="10" t="s">
        <v>8</v>
      </c>
      <c r="C371" s="10" t="s">
        <v>13</v>
      </c>
      <c r="D371" s="10" t="s">
        <v>34</v>
      </c>
      <c r="E371" s="10" t="s">
        <v>35</v>
      </c>
      <c r="F371" s="10" t="s">
        <v>36</v>
      </c>
      <c r="G371" s="67">
        <v>12</v>
      </c>
      <c r="H371" s="10" t="s">
        <v>37</v>
      </c>
      <c r="I371" s="57">
        <v>1</v>
      </c>
      <c r="J371" s="57">
        <f t="shared" si="52"/>
        <v>0.05</v>
      </c>
      <c r="K371" s="57">
        <v>0</v>
      </c>
      <c r="L371" s="58">
        <v>0</v>
      </c>
      <c r="M371" s="27">
        <v>0</v>
      </c>
      <c r="N371" s="90">
        <f t="shared" si="46"/>
        <v>1.3888888888888888E-2</v>
      </c>
      <c r="O371" s="91">
        <f t="shared" si="47"/>
        <v>0</v>
      </c>
      <c r="P371" s="23">
        <v>0</v>
      </c>
      <c r="Q371" s="11">
        <v>0</v>
      </c>
      <c r="R371" s="11">
        <v>0</v>
      </c>
      <c r="S371" s="12">
        <v>0</v>
      </c>
      <c r="T371" s="27">
        <v>0</v>
      </c>
      <c r="U371" s="23">
        <v>8</v>
      </c>
      <c r="V371" s="11">
        <v>8</v>
      </c>
      <c r="W371" s="11">
        <v>0</v>
      </c>
      <c r="X371" s="12">
        <v>0</v>
      </c>
      <c r="Y371" s="30">
        <v>0</v>
      </c>
      <c r="Z371" s="63">
        <f t="shared" si="48"/>
        <v>0.4</v>
      </c>
      <c r="AA371" s="34">
        <f t="shared" si="49"/>
        <v>0</v>
      </c>
      <c r="AB371" s="12">
        <f t="shared" si="50"/>
        <v>0.4</v>
      </c>
      <c r="AC371" s="75">
        <f t="shared" si="51"/>
        <v>0.4</v>
      </c>
      <c r="AG371" s="96"/>
    </row>
    <row r="372" spans="1:33" x14ac:dyDescent="0.2">
      <c r="A372" s="13" t="s">
        <v>492</v>
      </c>
      <c r="B372" s="14" t="s">
        <v>39</v>
      </c>
      <c r="C372" s="14" t="s">
        <v>13</v>
      </c>
      <c r="D372" s="14" t="s">
        <v>34</v>
      </c>
      <c r="E372" s="14" t="s">
        <v>35</v>
      </c>
      <c r="F372" s="14" t="s">
        <v>36</v>
      </c>
      <c r="G372" s="119">
        <v>12</v>
      </c>
      <c r="H372" s="14" t="s">
        <v>37</v>
      </c>
      <c r="I372" s="59">
        <v>1</v>
      </c>
      <c r="J372" s="59">
        <f t="shared" si="52"/>
        <v>0.05</v>
      </c>
      <c r="K372" s="59">
        <v>0</v>
      </c>
      <c r="L372" s="60">
        <v>0</v>
      </c>
      <c r="M372" s="28">
        <v>0</v>
      </c>
      <c r="N372" s="90">
        <f t="shared" si="46"/>
        <v>1.3888888888888888E-2</v>
      </c>
      <c r="O372" s="91">
        <f t="shared" si="47"/>
        <v>0</v>
      </c>
      <c r="P372" s="24">
        <v>0</v>
      </c>
      <c r="Q372" s="15">
        <v>0</v>
      </c>
      <c r="R372" s="15">
        <v>0</v>
      </c>
      <c r="S372" s="16">
        <v>0</v>
      </c>
      <c r="T372" s="28">
        <v>0</v>
      </c>
      <c r="U372" s="24">
        <v>3</v>
      </c>
      <c r="V372" s="15">
        <v>3</v>
      </c>
      <c r="W372" s="15">
        <v>0</v>
      </c>
      <c r="X372" s="16">
        <v>0</v>
      </c>
      <c r="Y372" s="31">
        <v>0</v>
      </c>
      <c r="Z372" s="64">
        <f t="shared" si="48"/>
        <v>0.15000000000000002</v>
      </c>
      <c r="AA372" s="35">
        <f t="shared" si="49"/>
        <v>0</v>
      </c>
      <c r="AB372" s="16">
        <f t="shared" si="50"/>
        <v>0.15000000000000002</v>
      </c>
      <c r="AC372" s="76">
        <f t="shared" si="51"/>
        <v>0.15000000000000002</v>
      </c>
      <c r="AG372" s="96"/>
    </row>
    <row r="373" spans="1:33" x14ac:dyDescent="0.2">
      <c r="A373" s="153"/>
      <c r="B373" s="51" t="s">
        <v>511</v>
      </c>
      <c r="C373" s="48"/>
      <c r="D373" s="48"/>
      <c r="E373" s="48"/>
      <c r="F373" s="48"/>
      <c r="G373" s="84"/>
      <c r="H373" s="48"/>
      <c r="I373" s="65"/>
      <c r="J373" s="65"/>
      <c r="K373" s="65"/>
      <c r="L373" s="65"/>
      <c r="M373" s="50"/>
      <c r="N373" s="65"/>
      <c r="O373" s="65"/>
      <c r="P373" s="50"/>
      <c r="Q373" s="49"/>
      <c r="R373" s="49"/>
      <c r="S373" s="49"/>
      <c r="T373" s="50"/>
      <c r="U373" s="50"/>
      <c r="V373" s="49"/>
      <c r="W373" s="49"/>
      <c r="X373" s="49"/>
      <c r="Y373" s="48"/>
      <c r="Z373" s="66"/>
      <c r="AA373" s="49"/>
      <c r="AB373" s="49"/>
      <c r="AC373" s="77">
        <f>SUBTOTAL(9,AC2:AC372)</f>
        <v>7248.7999999999947</v>
      </c>
      <c r="AG373" s="96"/>
    </row>
    <row r="374" spans="1:33" outlineLevel="2" x14ac:dyDescent="0.2">
      <c r="A374" s="48"/>
      <c r="B374" s="48"/>
      <c r="C374" s="51" t="s">
        <v>511</v>
      </c>
      <c r="D374" s="48"/>
      <c r="E374" s="48"/>
      <c r="F374" s="48"/>
      <c r="G374" s="84"/>
      <c r="H374" s="48"/>
      <c r="I374" s="65"/>
      <c r="J374" s="65"/>
      <c r="K374" s="65"/>
      <c r="L374" s="65"/>
      <c r="M374" s="50"/>
      <c r="N374" s="65"/>
      <c r="O374" s="65"/>
      <c r="P374" s="50"/>
      <c r="Q374" s="49"/>
      <c r="R374" s="49"/>
      <c r="S374" s="49"/>
      <c r="T374" s="50"/>
      <c r="U374" s="50"/>
      <c r="V374" s="49"/>
      <c r="W374" s="49"/>
      <c r="X374" s="49"/>
      <c r="Y374" s="48"/>
      <c r="Z374" s="66"/>
      <c r="AA374" s="49"/>
      <c r="AB374" s="49"/>
      <c r="AC374" s="126">
        <f>SUBTOTAL(9,AC2:AC372)</f>
        <v>7248.7999999999947</v>
      </c>
      <c r="AG374" s="96"/>
    </row>
    <row r="375" spans="1:33" outlineLevel="2" x14ac:dyDescent="0.2">
      <c r="A375" s="48"/>
      <c r="B375" s="48"/>
      <c r="C375" s="51"/>
      <c r="D375" s="48"/>
      <c r="E375" s="48"/>
      <c r="F375" s="48"/>
      <c r="G375" s="84"/>
      <c r="H375" s="48"/>
      <c r="I375" s="65"/>
      <c r="J375" s="65"/>
      <c r="K375" s="65"/>
      <c r="L375" s="65"/>
      <c r="M375" s="50"/>
      <c r="N375" s="65"/>
      <c r="O375" s="65"/>
      <c r="P375" s="50"/>
      <c r="Q375" s="49"/>
      <c r="R375" s="49"/>
      <c r="S375" s="49"/>
      <c r="T375" s="50"/>
      <c r="U375" s="50"/>
      <c r="V375" s="49"/>
      <c r="W375" s="49"/>
      <c r="X375" s="49"/>
      <c r="Y375" s="48"/>
      <c r="Z375" s="66"/>
      <c r="AA375" s="49"/>
      <c r="AB375" s="49"/>
      <c r="AC375" s="126"/>
      <c r="AG375" s="96"/>
    </row>
    <row r="376" spans="1:33" outlineLevel="1" x14ac:dyDescent="0.2">
      <c r="D376" s="46"/>
      <c r="E376" s="52" t="s">
        <v>538</v>
      </c>
      <c r="F376" s="52" t="s">
        <v>529</v>
      </c>
      <c r="AG376" s="96"/>
    </row>
    <row r="377" spans="1:33" ht="15" outlineLevel="2" x14ac:dyDescent="0.25">
      <c r="E377" s="4" t="s">
        <v>14</v>
      </c>
      <c r="F377" s="4" t="s">
        <v>531</v>
      </c>
      <c r="L377" s="220"/>
      <c r="M377" s="222"/>
      <c r="N377" s="220"/>
      <c r="O377" s="220"/>
      <c r="P377" s="222"/>
      <c r="Q377" s="223" t="s">
        <v>565</v>
      </c>
      <c r="R377" s="216">
        <v>0.65</v>
      </c>
      <c r="S377" s="333">
        <f>AE2</f>
        <v>0.54</v>
      </c>
      <c r="T377" s="222"/>
      <c r="U377" s="222"/>
      <c r="V377" s="214"/>
      <c r="W377" s="214"/>
      <c r="X377" s="214"/>
      <c r="Y377" s="210"/>
      <c r="Z377" s="219"/>
      <c r="AA377" s="214"/>
      <c r="AB377" s="215" t="s">
        <v>728</v>
      </c>
      <c r="AC377" s="226">
        <f>AC374</f>
        <v>7248.7999999999947</v>
      </c>
      <c r="AG377" s="96"/>
    </row>
    <row r="378" spans="1:33" ht="15" outlineLevel="2" x14ac:dyDescent="0.25">
      <c r="E378" s="4" t="s">
        <v>80</v>
      </c>
      <c r="F378" s="4" t="s">
        <v>532</v>
      </c>
      <c r="L378" s="220"/>
      <c r="M378" s="222"/>
      <c r="N378" s="220"/>
      <c r="O378" s="220"/>
      <c r="P378" s="222"/>
      <c r="Q378" s="215" t="s">
        <v>566</v>
      </c>
      <c r="R378" s="216">
        <v>0.15</v>
      </c>
      <c r="S378" s="333">
        <f>AE3</f>
        <v>0.05</v>
      </c>
      <c r="T378" s="222"/>
      <c r="U378" s="222"/>
      <c r="V378" s="214"/>
      <c r="W378" s="214"/>
      <c r="X378" s="214"/>
      <c r="Y378" s="210"/>
      <c r="Z378" s="219"/>
      <c r="AA378" s="214"/>
      <c r="AB378" s="220" t="s">
        <v>645</v>
      </c>
      <c r="AC378" s="225">
        <f>AC410-AC383</f>
        <v>75.583333333333371</v>
      </c>
      <c r="AD378" s="225">
        <f>AC410</f>
        <v>119.50000000000003</v>
      </c>
    </row>
    <row r="379" spans="1:33" ht="15" outlineLevel="2" x14ac:dyDescent="0.25">
      <c r="E379" s="4" t="s">
        <v>39</v>
      </c>
      <c r="F379" s="4" t="s">
        <v>533</v>
      </c>
      <c r="L379" s="220"/>
      <c r="M379" s="222"/>
      <c r="N379" s="220"/>
      <c r="O379" s="220"/>
      <c r="P379" s="222"/>
      <c r="Q379" s="215" t="s">
        <v>567</v>
      </c>
      <c r="R379" s="216">
        <v>4</v>
      </c>
      <c r="S379" s="216">
        <v>4</v>
      </c>
      <c r="T379" s="222"/>
      <c r="U379" s="222"/>
      <c r="V379" s="214"/>
      <c r="W379" s="214"/>
      <c r="X379" s="214"/>
      <c r="Y379" s="210"/>
      <c r="Z379" s="219"/>
      <c r="AB379" s="214" t="s">
        <v>647</v>
      </c>
      <c r="AC379" s="209">
        <f>SUM(AC377:AC378)</f>
        <v>7324.3833333333278</v>
      </c>
      <c r="AD379" s="209">
        <f>AC377+AD378</f>
        <v>7368.2999999999947</v>
      </c>
    </row>
    <row r="380" spans="1:33" ht="15" outlineLevel="2" x14ac:dyDescent="0.25">
      <c r="E380" s="4" t="s">
        <v>85</v>
      </c>
      <c r="F380" s="4" t="s">
        <v>534</v>
      </c>
      <c r="L380" s="220"/>
      <c r="M380" s="222"/>
      <c r="N380" s="220"/>
      <c r="O380" s="220"/>
      <c r="P380" s="222"/>
      <c r="Q380" s="220"/>
      <c r="R380" s="217">
        <f>(R379-3)*4.5</f>
        <v>4.5</v>
      </c>
      <c r="S380" s="217"/>
      <c r="T380" s="222"/>
      <c r="U380" s="222"/>
      <c r="V380" s="214"/>
      <c r="W380" s="214"/>
      <c r="X380" s="214"/>
      <c r="Y380" s="210"/>
      <c r="Z380" s="219"/>
      <c r="AA380" s="214"/>
      <c r="AB380" s="218" t="s">
        <v>713</v>
      </c>
      <c r="AC380" s="227">
        <v>7324</v>
      </c>
      <c r="AD380" s="227">
        <f>AC380+AC383</f>
        <v>7367.916666666667</v>
      </c>
    </row>
    <row r="381" spans="1:33" ht="15" outlineLevel="2" x14ac:dyDescent="0.25">
      <c r="E381" s="4" t="s">
        <v>8</v>
      </c>
      <c r="F381" s="4" t="s">
        <v>535</v>
      </c>
      <c r="M381" s="222"/>
      <c r="N381" s="220"/>
      <c r="O381" s="220"/>
      <c r="P381" s="222"/>
      <c r="Q381" s="334" t="s">
        <v>724</v>
      </c>
      <c r="R381" s="342"/>
      <c r="S381" s="349">
        <v>2.2999999999999998</v>
      </c>
      <c r="T381" s="222"/>
      <c r="U381" s="222"/>
      <c r="V381" s="214"/>
      <c r="W381" s="214"/>
      <c r="X381" s="214"/>
      <c r="Y381" s="210"/>
      <c r="Z381" s="219"/>
      <c r="AA381" s="214"/>
      <c r="AB381" s="334" t="s">
        <v>644</v>
      </c>
      <c r="AC381" s="335">
        <f>AC379-AC380</f>
        <v>0.3833333333277551</v>
      </c>
      <c r="AD381" s="335">
        <f>AD379-AD380</f>
        <v>0.3833333333277551</v>
      </c>
    </row>
    <row r="382" spans="1:33" ht="15" outlineLevel="1" x14ac:dyDescent="0.25">
      <c r="E382" s="4" t="s">
        <v>75</v>
      </c>
      <c r="F382" s="4" t="s">
        <v>536</v>
      </c>
      <c r="L382" s="220"/>
      <c r="M382" s="222"/>
      <c r="N382" s="220"/>
      <c r="O382" s="220"/>
      <c r="P382" s="222"/>
      <c r="Q382" s="214"/>
      <c r="R382" s="214"/>
      <c r="S382" s="214"/>
      <c r="T382" s="222"/>
      <c r="U382" s="222"/>
      <c r="V382" s="214"/>
      <c r="W382" s="214"/>
      <c r="X382" s="214"/>
      <c r="Y382" s="210"/>
      <c r="Z382" s="219"/>
      <c r="AA382" s="214"/>
      <c r="AB382" s="220"/>
      <c r="AC382" s="225"/>
    </row>
    <row r="383" spans="1:33" ht="15" outlineLevel="2" x14ac:dyDescent="0.25">
      <c r="E383" s="4" t="s">
        <v>650</v>
      </c>
      <c r="F383" s="4" t="s">
        <v>699</v>
      </c>
      <c r="AA383" s="214"/>
      <c r="AB383" s="342" t="s">
        <v>729</v>
      </c>
      <c r="AC383" s="335">
        <f>AC387+AC389+AC391+AC396+AC398+AC402+AC406</f>
        <v>43.916666666666664</v>
      </c>
    </row>
    <row r="384" spans="1:33" outlineLevel="2" x14ac:dyDescent="0.2"/>
    <row r="385" spans="1:30" outlineLevel="2" x14ac:dyDescent="0.2"/>
    <row r="386" spans="1:30" ht="76.5" outlineLevel="2" x14ac:dyDescent="0.2">
      <c r="A386" s="44" t="s">
        <v>514</v>
      </c>
      <c r="B386" s="45" t="s">
        <v>0</v>
      </c>
      <c r="C386" s="45" t="s">
        <v>515</v>
      </c>
      <c r="D386" s="45" t="s">
        <v>516</v>
      </c>
      <c r="E386" s="45" t="s">
        <v>517</v>
      </c>
      <c r="F386" s="122" t="s">
        <v>725</v>
      </c>
      <c r="G386" s="82" t="s">
        <v>558</v>
      </c>
      <c r="H386" s="45" t="s">
        <v>1</v>
      </c>
      <c r="I386" s="53" t="s">
        <v>568</v>
      </c>
      <c r="J386" s="53" t="s">
        <v>527</v>
      </c>
      <c r="K386" s="53" t="s">
        <v>2</v>
      </c>
      <c r="L386" s="54" t="s">
        <v>528</v>
      </c>
      <c r="M386" s="25" t="s">
        <v>3</v>
      </c>
      <c r="N386" s="88" t="s">
        <v>570</v>
      </c>
      <c r="O386" s="88" t="s">
        <v>571</v>
      </c>
      <c r="P386" s="37" t="s">
        <v>519</v>
      </c>
      <c r="Q386" s="38" t="s">
        <v>518</v>
      </c>
      <c r="R386" s="38" t="s">
        <v>4</v>
      </c>
      <c r="S386" s="39" t="s">
        <v>520</v>
      </c>
      <c r="T386" s="25" t="s">
        <v>5</v>
      </c>
      <c r="U386" s="254" t="s">
        <v>521</v>
      </c>
      <c r="V386" s="255" t="s">
        <v>523</v>
      </c>
      <c r="W386" s="255" t="s">
        <v>4</v>
      </c>
      <c r="X386" s="256" t="s">
        <v>522</v>
      </c>
      <c r="Y386" s="20" t="s">
        <v>6</v>
      </c>
      <c r="Z386" s="32" t="s">
        <v>561</v>
      </c>
      <c r="AA386" s="43" t="s">
        <v>524</v>
      </c>
      <c r="AB386" s="36" t="s">
        <v>525</v>
      </c>
      <c r="AC386" s="73" t="s">
        <v>526</v>
      </c>
    </row>
    <row r="387" spans="1:30" outlineLevel="1" x14ac:dyDescent="0.2">
      <c r="A387" s="253" t="s">
        <v>334</v>
      </c>
      <c r="B387" s="18" t="s">
        <v>650</v>
      </c>
      <c r="C387" s="18" t="s">
        <v>48</v>
      </c>
      <c r="D387" s="18"/>
      <c r="E387" s="18" t="s">
        <v>679</v>
      </c>
      <c r="F387" s="10" t="s">
        <v>676</v>
      </c>
      <c r="G387" s="83">
        <v>5</v>
      </c>
      <c r="H387" s="18" t="s">
        <v>675</v>
      </c>
      <c r="I387" s="55">
        <v>0.5</v>
      </c>
      <c r="J387" s="55">
        <f t="shared" ref="J387:J392" si="53">9*I387</f>
        <v>4.5</v>
      </c>
      <c r="K387" s="55">
        <v>0</v>
      </c>
      <c r="L387" s="56">
        <v>0</v>
      </c>
      <c r="M387" s="26">
        <v>0</v>
      </c>
      <c r="N387" s="72">
        <f>J387*10/3/G387</f>
        <v>3</v>
      </c>
      <c r="O387" s="89">
        <f>L387*10/3/G387</f>
        <v>0</v>
      </c>
      <c r="P387" s="21">
        <v>18</v>
      </c>
      <c r="Q387" s="19">
        <v>1</v>
      </c>
      <c r="R387" s="19">
        <v>0</v>
      </c>
      <c r="S387" s="22">
        <v>0</v>
      </c>
      <c r="T387" s="26">
        <v>0</v>
      </c>
      <c r="U387" s="21">
        <v>0</v>
      </c>
      <c r="V387" s="19">
        <v>0</v>
      </c>
      <c r="W387" s="19">
        <v>0</v>
      </c>
      <c r="X387" s="22">
        <v>0</v>
      </c>
      <c r="Y387" s="17">
        <v>0</v>
      </c>
      <c r="Z387" s="257">
        <f t="shared" ref="Z387:Z409" si="54">J387*(Q387+V387)+L387*(S387+X387)</f>
        <v>4.5</v>
      </c>
      <c r="AA387" s="33">
        <f t="shared" ref="AA387:AA409" si="55">J387*Q387+L387*S387</f>
        <v>4.5</v>
      </c>
      <c r="AB387" s="22">
        <f t="shared" ref="AB387:AB409" si="56">J387*V387+L387*X387</f>
        <v>0</v>
      </c>
      <c r="AC387" s="259">
        <f t="shared" ref="AC387:AC409" si="57">Z387</f>
        <v>4.5</v>
      </c>
    </row>
    <row r="388" spans="1:30" outlineLevel="2" x14ac:dyDescent="0.2">
      <c r="A388" s="103" t="s">
        <v>581</v>
      </c>
      <c r="B388" s="10" t="s">
        <v>650</v>
      </c>
      <c r="C388" s="98" t="s">
        <v>48</v>
      </c>
      <c r="D388" s="10"/>
      <c r="E388" s="10" t="s">
        <v>679</v>
      </c>
      <c r="F388" s="10" t="s">
        <v>676</v>
      </c>
      <c r="G388" s="67">
        <v>5</v>
      </c>
      <c r="H388" s="10" t="s">
        <v>675</v>
      </c>
      <c r="I388" s="57">
        <v>0.5</v>
      </c>
      <c r="J388" s="57">
        <f t="shared" si="53"/>
        <v>4.5</v>
      </c>
      <c r="K388" s="57"/>
      <c r="L388" s="58">
        <v>0</v>
      </c>
      <c r="M388" s="27"/>
      <c r="N388" s="90"/>
      <c r="O388" s="91"/>
      <c r="P388" s="23">
        <v>18</v>
      </c>
      <c r="Q388" s="11">
        <v>1</v>
      </c>
      <c r="R388" s="11"/>
      <c r="S388" s="12">
        <v>0</v>
      </c>
      <c r="T388" s="27"/>
      <c r="U388" s="23">
        <v>0</v>
      </c>
      <c r="V388" s="11">
        <v>0</v>
      </c>
      <c r="W388" s="11"/>
      <c r="X388" s="12">
        <v>0</v>
      </c>
      <c r="Y388" s="9">
        <v>0</v>
      </c>
      <c r="Z388" s="258">
        <f t="shared" si="54"/>
        <v>4.5</v>
      </c>
      <c r="AA388" s="34">
        <f t="shared" si="55"/>
        <v>4.5</v>
      </c>
      <c r="AB388" s="12">
        <f t="shared" si="56"/>
        <v>0</v>
      </c>
      <c r="AC388" s="260">
        <f t="shared" si="57"/>
        <v>4.5</v>
      </c>
      <c r="AD388" s="79"/>
    </row>
    <row r="389" spans="1:30" outlineLevel="2" x14ac:dyDescent="0.2">
      <c r="A389" s="103" t="s">
        <v>334</v>
      </c>
      <c r="B389" s="10" t="s">
        <v>650</v>
      </c>
      <c r="C389" s="98" t="s">
        <v>48</v>
      </c>
      <c r="D389" s="10"/>
      <c r="E389" s="10" t="s">
        <v>678</v>
      </c>
      <c r="F389" s="10" t="s">
        <v>677</v>
      </c>
      <c r="G389" s="67">
        <v>5</v>
      </c>
      <c r="H389" s="10" t="s">
        <v>675</v>
      </c>
      <c r="I389" s="57">
        <v>0.5</v>
      </c>
      <c r="J389" s="57">
        <f t="shared" si="53"/>
        <v>4.5</v>
      </c>
      <c r="K389" s="57"/>
      <c r="L389" s="58">
        <v>0</v>
      </c>
      <c r="M389" s="27"/>
      <c r="N389" s="90"/>
      <c r="O389" s="91"/>
      <c r="P389" s="23">
        <v>18</v>
      </c>
      <c r="Q389" s="11">
        <v>1</v>
      </c>
      <c r="R389" s="11"/>
      <c r="S389" s="12">
        <v>0</v>
      </c>
      <c r="T389" s="27"/>
      <c r="U389" s="23">
        <v>0</v>
      </c>
      <c r="V389" s="11">
        <v>0</v>
      </c>
      <c r="W389" s="11"/>
      <c r="X389" s="12">
        <v>0</v>
      </c>
      <c r="Y389" s="9">
        <v>0</v>
      </c>
      <c r="Z389" s="258">
        <f t="shared" si="54"/>
        <v>4.5</v>
      </c>
      <c r="AA389" s="34">
        <f t="shared" si="55"/>
        <v>4.5</v>
      </c>
      <c r="AB389" s="12">
        <f t="shared" si="56"/>
        <v>0</v>
      </c>
      <c r="AC389" s="260">
        <f t="shared" si="57"/>
        <v>4.5</v>
      </c>
    </row>
    <row r="390" spans="1:30" outlineLevel="2" x14ac:dyDescent="0.2">
      <c r="A390" s="103" t="s">
        <v>581</v>
      </c>
      <c r="B390" s="10" t="s">
        <v>650</v>
      </c>
      <c r="C390" s="98" t="s">
        <v>48</v>
      </c>
      <c r="D390" s="10"/>
      <c r="E390" s="10" t="s">
        <v>678</v>
      </c>
      <c r="F390" s="10" t="s">
        <v>677</v>
      </c>
      <c r="G390" s="67">
        <v>5</v>
      </c>
      <c r="H390" s="10" t="s">
        <v>675</v>
      </c>
      <c r="I390" s="57">
        <v>0.5</v>
      </c>
      <c r="J390" s="57">
        <f t="shared" si="53"/>
        <v>4.5</v>
      </c>
      <c r="K390" s="57"/>
      <c r="L390" s="58">
        <v>0</v>
      </c>
      <c r="M390" s="27"/>
      <c r="N390" s="90"/>
      <c r="O390" s="91"/>
      <c r="P390" s="23">
        <v>18</v>
      </c>
      <c r="Q390" s="11">
        <v>1</v>
      </c>
      <c r="R390" s="11"/>
      <c r="S390" s="12">
        <v>0</v>
      </c>
      <c r="T390" s="27"/>
      <c r="U390" s="23">
        <v>0</v>
      </c>
      <c r="V390" s="11">
        <v>0</v>
      </c>
      <c r="W390" s="11"/>
      <c r="X390" s="12">
        <v>0</v>
      </c>
      <c r="Y390" s="9">
        <v>0</v>
      </c>
      <c r="Z390" s="258">
        <f t="shared" si="54"/>
        <v>4.5</v>
      </c>
      <c r="AA390" s="34">
        <f t="shared" si="55"/>
        <v>4.5</v>
      </c>
      <c r="AB390" s="12">
        <f t="shared" si="56"/>
        <v>0</v>
      </c>
      <c r="AC390" s="260">
        <f t="shared" si="57"/>
        <v>4.5</v>
      </c>
    </row>
    <row r="391" spans="1:30" outlineLevel="2" x14ac:dyDescent="0.2">
      <c r="A391" s="103" t="s">
        <v>334</v>
      </c>
      <c r="B391" s="10" t="s">
        <v>650</v>
      </c>
      <c r="C391" s="98" t="s">
        <v>48</v>
      </c>
      <c r="D391" s="10"/>
      <c r="E391" s="10" t="s">
        <v>681</v>
      </c>
      <c r="F391" s="10" t="s">
        <v>680</v>
      </c>
      <c r="G391" s="67">
        <v>5</v>
      </c>
      <c r="H391" s="10" t="s">
        <v>675</v>
      </c>
      <c r="I391" s="57">
        <v>0.5</v>
      </c>
      <c r="J391" s="57">
        <f t="shared" si="53"/>
        <v>4.5</v>
      </c>
      <c r="K391" s="57"/>
      <c r="L391" s="58">
        <v>0</v>
      </c>
      <c r="M391" s="27"/>
      <c r="N391" s="90"/>
      <c r="O391" s="91"/>
      <c r="P391" s="23">
        <v>18</v>
      </c>
      <c r="Q391" s="11">
        <v>1</v>
      </c>
      <c r="R391" s="11"/>
      <c r="S391" s="12">
        <v>0</v>
      </c>
      <c r="T391" s="27"/>
      <c r="U391" s="23">
        <v>0</v>
      </c>
      <c r="V391" s="11">
        <v>0</v>
      </c>
      <c r="W391" s="11"/>
      <c r="X391" s="12">
        <v>0</v>
      </c>
      <c r="Y391" s="9">
        <v>0</v>
      </c>
      <c r="Z391" s="258">
        <f t="shared" si="54"/>
        <v>4.5</v>
      </c>
      <c r="AA391" s="34">
        <f t="shared" si="55"/>
        <v>4.5</v>
      </c>
      <c r="AB391" s="12">
        <f t="shared" si="56"/>
        <v>0</v>
      </c>
      <c r="AC391" s="260">
        <f t="shared" si="57"/>
        <v>4.5</v>
      </c>
    </row>
    <row r="392" spans="1:30" outlineLevel="2" x14ac:dyDescent="0.2">
      <c r="A392" s="103" t="s">
        <v>581</v>
      </c>
      <c r="B392" s="10" t="s">
        <v>650</v>
      </c>
      <c r="C392" s="98" t="s">
        <v>48</v>
      </c>
      <c r="D392" s="10"/>
      <c r="E392" s="10" t="s">
        <v>681</v>
      </c>
      <c r="F392" s="10" t="s">
        <v>680</v>
      </c>
      <c r="G392" s="67">
        <v>5</v>
      </c>
      <c r="H392" s="10" t="s">
        <v>675</v>
      </c>
      <c r="I392" s="57">
        <v>0.5</v>
      </c>
      <c r="J392" s="57">
        <f t="shared" si="53"/>
        <v>4.5</v>
      </c>
      <c r="K392" s="57"/>
      <c r="L392" s="58">
        <v>0</v>
      </c>
      <c r="M392" s="27"/>
      <c r="N392" s="90"/>
      <c r="O392" s="91"/>
      <c r="P392" s="23">
        <v>18</v>
      </c>
      <c r="Q392" s="11">
        <v>1</v>
      </c>
      <c r="R392" s="11"/>
      <c r="S392" s="12">
        <v>0</v>
      </c>
      <c r="T392" s="27"/>
      <c r="U392" s="23">
        <v>0</v>
      </c>
      <c r="V392" s="11">
        <v>0</v>
      </c>
      <c r="W392" s="11"/>
      <c r="X392" s="12">
        <v>0</v>
      </c>
      <c r="Y392" s="9">
        <v>0</v>
      </c>
      <c r="Z392" s="258">
        <f t="shared" si="54"/>
        <v>4.5</v>
      </c>
      <c r="AA392" s="34">
        <f t="shared" si="55"/>
        <v>4.5</v>
      </c>
      <c r="AB392" s="12">
        <f t="shared" si="56"/>
        <v>0</v>
      </c>
      <c r="AC392" s="260">
        <f t="shared" si="57"/>
        <v>4.5</v>
      </c>
    </row>
    <row r="393" spans="1:30" outlineLevel="1" x14ac:dyDescent="0.2">
      <c r="A393" s="103" t="s">
        <v>122</v>
      </c>
      <c r="B393" s="10" t="s">
        <v>650</v>
      </c>
      <c r="C393" s="98" t="s">
        <v>48</v>
      </c>
      <c r="D393" s="10"/>
      <c r="E393" s="10" t="s">
        <v>683</v>
      </c>
      <c r="F393" s="10" t="s">
        <v>682</v>
      </c>
      <c r="G393" s="67">
        <v>5</v>
      </c>
      <c r="H393" s="10" t="s">
        <v>18</v>
      </c>
      <c r="I393" s="57">
        <f>14/15</f>
        <v>0.93333333333333335</v>
      </c>
      <c r="J393" s="57">
        <f t="shared" ref="J393:J403" si="58">11.25*I393</f>
        <v>10.5</v>
      </c>
      <c r="K393" s="57"/>
      <c r="L393" s="58">
        <v>0</v>
      </c>
      <c r="M393" s="27"/>
      <c r="N393" s="90"/>
      <c r="O393" s="91"/>
      <c r="P393" s="23">
        <v>18</v>
      </c>
      <c r="Q393" s="11">
        <v>1</v>
      </c>
      <c r="R393" s="11"/>
      <c r="S393" s="12">
        <v>0</v>
      </c>
      <c r="T393" s="27"/>
      <c r="U393" s="23">
        <v>0</v>
      </c>
      <c r="V393" s="11">
        <v>0</v>
      </c>
      <c r="W393" s="11"/>
      <c r="X393" s="12">
        <v>0</v>
      </c>
      <c r="Y393" s="9">
        <v>0</v>
      </c>
      <c r="Z393" s="258">
        <f t="shared" si="54"/>
        <v>10.5</v>
      </c>
      <c r="AA393" s="34">
        <f t="shared" si="55"/>
        <v>10.5</v>
      </c>
      <c r="AB393" s="12">
        <f t="shared" si="56"/>
        <v>0</v>
      </c>
      <c r="AC393" s="260">
        <f t="shared" si="57"/>
        <v>10.5</v>
      </c>
    </row>
    <row r="394" spans="1:30" outlineLevel="2" x14ac:dyDescent="0.2">
      <c r="A394" s="103" t="s">
        <v>492</v>
      </c>
      <c r="B394" s="10" t="s">
        <v>650</v>
      </c>
      <c r="C394" s="98" t="s">
        <v>48</v>
      </c>
      <c r="D394" s="10"/>
      <c r="E394" s="10" t="s">
        <v>683</v>
      </c>
      <c r="F394" s="10" t="s">
        <v>682</v>
      </c>
      <c r="G394" s="67">
        <v>5</v>
      </c>
      <c r="H394" s="10" t="s">
        <v>18</v>
      </c>
      <c r="I394" s="57">
        <v>6.6666666666666666E-2</v>
      </c>
      <c r="J394" s="57">
        <f t="shared" si="58"/>
        <v>0.75</v>
      </c>
      <c r="K394" s="57"/>
      <c r="L394" s="58">
        <v>0</v>
      </c>
      <c r="M394" s="27"/>
      <c r="N394" s="90"/>
      <c r="O394" s="91"/>
      <c r="P394" s="23">
        <v>18</v>
      </c>
      <c r="Q394" s="11">
        <v>1</v>
      </c>
      <c r="R394" s="11"/>
      <c r="S394" s="12">
        <v>0</v>
      </c>
      <c r="T394" s="27"/>
      <c r="U394" s="23">
        <v>0</v>
      </c>
      <c r="V394" s="11">
        <v>0</v>
      </c>
      <c r="W394" s="11"/>
      <c r="X394" s="12">
        <v>0</v>
      </c>
      <c r="Y394" s="9">
        <v>0</v>
      </c>
      <c r="Z394" s="258">
        <f t="shared" si="54"/>
        <v>0.75</v>
      </c>
      <c r="AA394" s="34">
        <f t="shared" si="55"/>
        <v>0.75</v>
      </c>
      <c r="AB394" s="12">
        <f t="shared" si="56"/>
        <v>0</v>
      </c>
      <c r="AC394" s="260">
        <f t="shared" si="57"/>
        <v>0.75</v>
      </c>
    </row>
    <row r="395" spans="1:30" outlineLevel="2" x14ac:dyDescent="0.2">
      <c r="A395" s="103" t="s">
        <v>38</v>
      </c>
      <c r="B395" s="10" t="s">
        <v>650</v>
      </c>
      <c r="C395" s="98" t="s">
        <v>48</v>
      </c>
      <c r="D395" s="10"/>
      <c r="E395" s="10" t="s">
        <v>685</v>
      </c>
      <c r="F395" s="10" t="s">
        <v>684</v>
      </c>
      <c r="G395" s="67">
        <v>5</v>
      </c>
      <c r="H395" s="10" t="s">
        <v>18</v>
      </c>
      <c r="I395" s="57">
        <v>1</v>
      </c>
      <c r="J395" s="57">
        <f t="shared" si="58"/>
        <v>11.25</v>
      </c>
      <c r="K395" s="57"/>
      <c r="L395" s="58">
        <v>0</v>
      </c>
      <c r="M395" s="27"/>
      <c r="N395" s="90"/>
      <c r="O395" s="91"/>
      <c r="P395" s="23">
        <v>18</v>
      </c>
      <c r="Q395" s="11">
        <v>1</v>
      </c>
      <c r="R395" s="11"/>
      <c r="S395" s="12">
        <v>0</v>
      </c>
      <c r="T395" s="27"/>
      <c r="U395" s="23">
        <v>0</v>
      </c>
      <c r="V395" s="11">
        <v>0</v>
      </c>
      <c r="W395" s="11"/>
      <c r="X395" s="12">
        <v>0</v>
      </c>
      <c r="Y395" s="9">
        <v>0</v>
      </c>
      <c r="Z395" s="258">
        <f t="shared" si="54"/>
        <v>11.25</v>
      </c>
      <c r="AA395" s="34">
        <f t="shared" si="55"/>
        <v>11.25</v>
      </c>
      <c r="AB395" s="12">
        <f t="shared" si="56"/>
        <v>0</v>
      </c>
      <c r="AC395" s="260">
        <f t="shared" si="57"/>
        <v>11.25</v>
      </c>
    </row>
    <row r="396" spans="1:30" outlineLevel="1" x14ac:dyDescent="0.2">
      <c r="A396" s="103" t="s">
        <v>334</v>
      </c>
      <c r="B396" s="10" t="s">
        <v>650</v>
      </c>
      <c r="C396" s="98" t="s">
        <v>48</v>
      </c>
      <c r="D396" s="10"/>
      <c r="E396" s="10" t="s">
        <v>689</v>
      </c>
      <c r="F396" s="10" t="s">
        <v>688</v>
      </c>
      <c r="G396" s="67">
        <v>5</v>
      </c>
      <c r="H396" s="10" t="s">
        <v>18</v>
      </c>
      <c r="I396" s="57">
        <f>2/3</f>
        <v>0.66666666666666663</v>
      </c>
      <c r="J396" s="57">
        <f t="shared" si="58"/>
        <v>7.5</v>
      </c>
      <c r="K396" s="57"/>
      <c r="L396" s="58">
        <v>0</v>
      </c>
      <c r="M396" s="27"/>
      <c r="N396" s="90"/>
      <c r="O396" s="91"/>
      <c r="P396" s="23">
        <v>18</v>
      </c>
      <c r="Q396" s="11">
        <v>1</v>
      </c>
      <c r="R396" s="11"/>
      <c r="S396" s="12">
        <v>0</v>
      </c>
      <c r="T396" s="27"/>
      <c r="U396" s="23">
        <v>0</v>
      </c>
      <c r="V396" s="11">
        <v>0</v>
      </c>
      <c r="W396" s="11"/>
      <c r="X396" s="12">
        <v>0</v>
      </c>
      <c r="Y396" s="9">
        <v>0</v>
      </c>
      <c r="Z396" s="258">
        <f t="shared" si="54"/>
        <v>7.5</v>
      </c>
      <c r="AA396" s="34">
        <f t="shared" si="55"/>
        <v>7.5</v>
      </c>
      <c r="AB396" s="12">
        <f t="shared" si="56"/>
        <v>0</v>
      </c>
      <c r="AC396" s="260">
        <f t="shared" si="57"/>
        <v>7.5</v>
      </c>
    </row>
    <row r="397" spans="1:30" outlineLevel="2" x14ac:dyDescent="0.2">
      <c r="A397" s="103" t="s">
        <v>581</v>
      </c>
      <c r="B397" s="10" t="s">
        <v>650</v>
      </c>
      <c r="C397" s="98" t="s">
        <v>48</v>
      </c>
      <c r="D397" s="10"/>
      <c r="E397" s="10" t="s">
        <v>689</v>
      </c>
      <c r="F397" s="10" t="s">
        <v>688</v>
      </c>
      <c r="G397" s="67">
        <v>5</v>
      </c>
      <c r="H397" s="10" t="s">
        <v>18</v>
      </c>
      <c r="I397" s="57">
        <f>1/3</f>
        <v>0.33333333333333331</v>
      </c>
      <c r="J397" s="57">
        <f t="shared" si="58"/>
        <v>3.75</v>
      </c>
      <c r="K397" s="57"/>
      <c r="L397" s="58">
        <v>0</v>
      </c>
      <c r="M397" s="27"/>
      <c r="N397" s="90"/>
      <c r="O397" s="91"/>
      <c r="P397" s="23">
        <v>18</v>
      </c>
      <c r="Q397" s="11">
        <v>1</v>
      </c>
      <c r="R397" s="11"/>
      <c r="S397" s="12">
        <v>0</v>
      </c>
      <c r="T397" s="27"/>
      <c r="U397" s="23">
        <v>0</v>
      </c>
      <c r="V397" s="11">
        <v>0</v>
      </c>
      <c r="W397" s="11"/>
      <c r="X397" s="12">
        <v>0</v>
      </c>
      <c r="Y397" s="9">
        <v>0</v>
      </c>
      <c r="Z397" s="258">
        <f t="shared" si="54"/>
        <v>3.75</v>
      </c>
      <c r="AA397" s="34">
        <f t="shared" si="55"/>
        <v>3.75</v>
      </c>
      <c r="AB397" s="12">
        <f t="shared" si="56"/>
        <v>0</v>
      </c>
      <c r="AC397" s="260">
        <f t="shared" si="57"/>
        <v>3.75</v>
      </c>
      <c r="AD397" s="80">
        <f>SUM(AC387:AC397)</f>
        <v>60.75</v>
      </c>
    </row>
    <row r="398" spans="1:30" outlineLevel="1" x14ac:dyDescent="0.2">
      <c r="A398" s="103" t="s">
        <v>334</v>
      </c>
      <c r="B398" s="10" t="s">
        <v>650</v>
      </c>
      <c r="C398" s="98" t="s">
        <v>19</v>
      </c>
      <c r="D398" s="10"/>
      <c r="E398" s="10" t="s">
        <v>691</v>
      </c>
      <c r="F398" s="10" t="s">
        <v>690</v>
      </c>
      <c r="G398" s="67">
        <v>5</v>
      </c>
      <c r="H398" s="10" t="s">
        <v>18</v>
      </c>
      <c r="I398" s="57">
        <v>1</v>
      </c>
      <c r="J398" s="57">
        <f t="shared" si="58"/>
        <v>11.25</v>
      </c>
      <c r="K398" s="57"/>
      <c r="L398" s="58">
        <v>0</v>
      </c>
      <c r="M398" s="27"/>
      <c r="N398" s="90"/>
      <c r="O398" s="91"/>
      <c r="P398" s="23">
        <v>0</v>
      </c>
      <c r="Q398" s="11">
        <v>0</v>
      </c>
      <c r="R398" s="11"/>
      <c r="S398" s="12">
        <v>0</v>
      </c>
      <c r="T398" s="27"/>
      <c r="U398" s="23">
        <v>18</v>
      </c>
      <c r="V398" s="11">
        <v>1</v>
      </c>
      <c r="W398" s="11"/>
      <c r="X398" s="12">
        <v>0</v>
      </c>
      <c r="Y398" s="9">
        <v>0</v>
      </c>
      <c r="Z398" s="258">
        <f t="shared" si="54"/>
        <v>11.25</v>
      </c>
      <c r="AA398" s="34">
        <f t="shared" si="55"/>
        <v>0</v>
      </c>
      <c r="AB398" s="12">
        <f t="shared" si="56"/>
        <v>11.25</v>
      </c>
      <c r="AC398" s="260">
        <f t="shared" si="57"/>
        <v>11.25</v>
      </c>
    </row>
    <row r="399" spans="1:30" outlineLevel="2" x14ac:dyDescent="0.2">
      <c r="A399" s="103" t="s">
        <v>79</v>
      </c>
      <c r="B399" s="10" t="s">
        <v>650</v>
      </c>
      <c r="C399" s="98" t="s">
        <v>19</v>
      </c>
      <c r="D399" s="10"/>
      <c r="E399" s="10" t="s">
        <v>687</v>
      </c>
      <c r="F399" s="10" t="s">
        <v>686</v>
      </c>
      <c r="G399" s="67">
        <v>5</v>
      </c>
      <c r="H399" s="10" t="s">
        <v>18</v>
      </c>
      <c r="I399" s="57">
        <f>1/3</f>
        <v>0.33333333333333331</v>
      </c>
      <c r="J399" s="57">
        <f t="shared" si="58"/>
        <v>3.75</v>
      </c>
      <c r="K399" s="57"/>
      <c r="L399" s="58">
        <v>0</v>
      </c>
      <c r="M399" s="27"/>
      <c r="N399" s="90"/>
      <c r="O399" s="91"/>
      <c r="P399" s="23">
        <v>0</v>
      </c>
      <c r="Q399" s="11">
        <v>0</v>
      </c>
      <c r="R399" s="11"/>
      <c r="S399" s="12">
        <v>0</v>
      </c>
      <c r="T399" s="27"/>
      <c r="U399" s="23">
        <v>18</v>
      </c>
      <c r="V399" s="11">
        <v>1</v>
      </c>
      <c r="W399" s="11"/>
      <c r="X399" s="12">
        <v>0</v>
      </c>
      <c r="Y399" s="9">
        <v>0</v>
      </c>
      <c r="Z399" s="258">
        <f t="shared" si="54"/>
        <v>3.75</v>
      </c>
      <c r="AA399" s="34">
        <f t="shared" si="55"/>
        <v>0</v>
      </c>
      <c r="AB399" s="12">
        <f t="shared" si="56"/>
        <v>3.75</v>
      </c>
      <c r="AC399" s="260">
        <f t="shared" si="57"/>
        <v>3.75</v>
      </c>
    </row>
    <row r="400" spans="1:30" outlineLevel="2" x14ac:dyDescent="0.2">
      <c r="A400" s="103" t="s">
        <v>409</v>
      </c>
      <c r="B400" s="10" t="s">
        <v>650</v>
      </c>
      <c r="C400" s="98" t="s">
        <v>19</v>
      </c>
      <c r="D400" s="10"/>
      <c r="E400" s="10" t="s">
        <v>687</v>
      </c>
      <c r="F400" s="10" t="s">
        <v>686</v>
      </c>
      <c r="G400" s="67">
        <v>5</v>
      </c>
      <c r="H400" s="10" t="s">
        <v>18</v>
      </c>
      <c r="I400" s="57">
        <f>1/3</f>
        <v>0.33333333333333331</v>
      </c>
      <c r="J400" s="57">
        <f t="shared" si="58"/>
        <v>3.75</v>
      </c>
      <c r="K400" s="57"/>
      <c r="L400" s="58">
        <v>0</v>
      </c>
      <c r="M400" s="27"/>
      <c r="N400" s="90"/>
      <c r="O400" s="91"/>
      <c r="P400" s="23">
        <v>0</v>
      </c>
      <c r="Q400" s="11">
        <v>0</v>
      </c>
      <c r="R400" s="11"/>
      <c r="S400" s="12">
        <v>0</v>
      </c>
      <c r="T400" s="27"/>
      <c r="U400" s="23">
        <v>18</v>
      </c>
      <c r="V400" s="11">
        <v>1</v>
      </c>
      <c r="W400" s="11"/>
      <c r="X400" s="12">
        <v>0</v>
      </c>
      <c r="Y400" s="9">
        <v>0</v>
      </c>
      <c r="Z400" s="258">
        <f t="shared" si="54"/>
        <v>3.75</v>
      </c>
      <c r="AA400" s="34">
        <f t="shared" si="55"/>
        <v>0</v>
      </c>
      <c r="AB400" s="12">
        <f t="shared" si="56"/>
        <v>3.75</v>
      </c>
      <c r="AC400" s="260">
        <f t="shared" si="57"/>
        <v>3.75</v>
      </c>
    </row>
    <row r="401" spans="1:33" outlineLevel="2" x14ac:dyDescent="0.2">
      <c r="A401" s="103" t="s">
        <v>581</v>
      </c>
      <c r="B401" s="10" t="s">
        <v>650</v>
      </c>
      <c r="C401" s="98" t="s">
        <v>19</v>
      </c>
      <c r="D401" s="10"/>
      <c r="E401" s="10" t="s">
        <v>687</v>
      </c>
      <c r="F401" s="10" t="s">
        <v>686</v>
      </c>
      <c r="G401" s="67">
        <v>5</v>
      </c>
      <c r="H401" s="10" t="s">
        <v>18</v>
      </c>
      <c r="I401" s="57">
        <f>1/3</f>
        <v>0.33333333333333331</v>
      </c>
      <c r="J401" s="57">
        <f t="shared" si="58"/>
        <v>3.75</v>
      </c>
      <c r="K401" s="57"/>
      <c r="L401" s="58">
        <v>0</v>
      </c>
      <c r="M401" s="27"/>
      <c r="N401" s="90"/>
      <c r="O401" s="91"/>
      <c r="P401" s="23">
        <v>0</v>
      </c>
      <c r="Q401" s="11">
        <v>0</v>
      </c>
      <c r="R401" s="11"/>
      <c r="S401" s="12">
        <v>0</v>
      </c>
      <c r="T401" s="27"/>
      <c r="U401" s="23">
        <v>18</v>
      </c>
      <c r="V401" s="11">
        <v>1</v>
      </c>
      <c r="W401" s="11"/>
      <c r="X401" s="12">
        <v>0</v>
      </c>
      <c r="Y401" s="9">
        <v>0</v>
      </c>
      <c r="Z401" s="258">
        <f t="shared" si="54"/>
        <v>3.75</v>
      </c>
      <c r="AA401" s="34">
        <f t="shared" si="55"/>
        <v>0</v>
      </c>
      <c r="AB401" s="12">
        <f t="shared" si="56"/>
        <v>3.75</v>
      </c>
      <c r="AC401" s="260">
        <f t="shared" si="57"/>
        <v>3.75</v>
      </c>
    </row>
    <row r="402" spans="1:33" outlineLevel="1" x14ac:dyDescent="0.2">
      <c r="A402" s="103" t="s">
        <v>334</v>
      </c>
      <c r="B402" s="10" t="s">
        <v>650</v>
      </c>
      <c r="C402" s="98" t="s">
        <v>19</v>
      </c>
      <c r="D402" s="10"/>
      <c r="E402" s="10" t="s">
        <v>693</v>
      </c>
      <c r="F402" s="10" t="s">
        <v>692</v>
      </c>
      <c r="G402" s="67">
        <v>5</v>
      </c>
      <c r="H402" s="10" t="s">
        <v>18</v>
      </c>
      <c r="I402" s="57">
        <f>2/3</f>
        <v>0.66666666666666663</v>
      </c>
      <c r="J402" s="57">
        <f t="shared" si="58"/>
        <v>7.5</v>
      </c>
      <c r="K402" s="57"/>
      <c r="L402" s="58">
        <v>0</v>
      </c>
      <c r="M402" s="27"/>
      <c r="N402" s="90"/>
      <c r="O402" s="91"/>
      <c r="P402" s="23">
        <v>0</v>
      </c>
      <c r="Q402" s="11">
        <v>0</v>
      </c>
      <c r="R402" s="11"/>
      <c r="S402" s="12">
        <v>0</v>
      </c>
      <c r="T402" s="27"/>
      <c r="U402" s="23">
        <v>18</v>
      </c>
      <c r="V402" s="11">
        <v>1</v>
      </c>
      <c r="W402" s="11"/>
      <c r="X402" s="12">
        <v>0</v>
      </c>
      <c r="Y402" s="9">
        <v>0</v>
      </c>
      <c r="Z402" s="258">
        <f t="shared" si="54"/>
        <v>7.5</v>
      </c>
      <c r="AA402" s="34">
        <f t="shared" si="55"/>
        <v>0</v>
      </c>
      <c r="AB402" s="12">
        <f t="shared" si="56"/>
        <v>7.5</v>
      </c>
      <c r="AC402" s="260">
        <f t="shared" si="57"/>
        <v>7.5</v>
      </c>
    </row>
    <row r="403" spans="1:33" outlineLevel="2" x14ac:dyDescent="0.2">
      <c r="A403" s="103" t="s">
        <v>581</v>
      </c>
      <c r="B403" s="10" t="s">
        <v>650</v>
      </c>
      <c r="C403" s="98" t="s">
        <v>19</v>
      </c>
      <c r="D403" s="10"/>
      <c r="E403" s="10" t="s">
        <v>693</v>
      </c>
      <c r="F403" s="10" t="s">
        <v>692</v>
      </c>
      <c r="G403" s="67">
        <v>5</v>
      </c>
      <c r="H403" s="10" t="s">
        <v>18</v>
      </c>
      <c r="I403" s="57">
        <f>1/3</f>
        <v>0.33333333333333331</v>
      </c>
      <c r="J403" s="57">
        <f t="shared" si="58"/>
        <v>3.75</v>
      </c>
      <c r="K403" s="57"/>
      <c r="L403" s="58">
        <v>0</v>
      </c>
      <c r="M403" s="27"/>
      <c r="N403" s="90"/>
      <c r="O403" s="91"/>
      <c r="P403" s="23">
        <v>0</v>
      </c>
      <c r="Q403" s="11">
        <v>0</v>
      </c>
      <c r="R403" s="11"/>
      <c r="S403" s="12">
        <v>0</v>
      </c>
      <c r="T403" s="27"/>
      <c r="U403" s="23">
        <v>18</v>
      </c>
      <c r="V403" s="11">
        <v>1</v>
      </c>
      <c r="W403" s="11"/>
      <c r="X403" s="12">
        <v>0</v>
      </c>
      <c r="Y403" s="9">
        <v>0</v>
      </c>
      <c r="Z403" s="258">
        <f t="shared" si="54"/>
        <v>3.75</v>
      </c>
      <c r="AA403" s="34">
        <f t="shared" si="55"/>
        <v>0</v>
      </c>
      <c r="AB403" s="12">
        <f t="shared" si="56"/>
        <v>3.75</v>
      </c>
      <c r="AC403" s="260">
        <f t="shared" si="57"/>
        <v>3.75</v>
      </c>
    </row>
    <row r="404" spans="1:33" outlineLevel="2" x14ac:dyDescent="0.2">
      <c r="A404" s="103" t="s">
        <v>79</v>
      </c>
      <c r="B404" s="10" t="s">
        <v>650</v>
      </c>
      <c r="C404" s="98" t="s">
        <v>19</v>
      </c>
      <c r="D404" s="10"/>
      <c r="E404" s="10" t="s">
        <v>168</v>
      </c>
      <c r="F404" s="10" t="s">
        <v>694</v>
      </c>
      <c r="G404" s="67">
        <v>15</v>
      </c>
      <c r="H404" s="10" t="s">
        <v>160</v>
      </c>
      <c r="I404" s="57">
        <v>1</v>
      </c>
      <c r="J404" s="57">
        <f t="shared" ref="J404:J409" si="59">25*I404/18</f>
        <v>1.3888888888888888</v>
      </c>
      <c r="K404" s="57"/>
      <c r="L404" s="58">
        <v>0</v>
      </c>
      <c r="M404" s="27"/>
      <c r="N404" s="90"/>
      <c r="O404" s="91"/>
      <c r="P404" s="23">
        <v>0</v>
      </c>
      <c r="Q404" s="11">
        <v>0</v>
      </c>
      <c r="R404" s="11"/>
      <c r="S404" s="12">
        <v>0</v>
      </c>
      <c r="T404" s="27"/>
      <c r="U404" s="23">
        <v>3</v>
      </c>
      <c r="V404" s="11">
        <f t="shared" ref="V404:V409" si="60">U404</f>
        <v>3</v>
      </c>
      <c r="W404" s="11"/>
      <c r="X404" s="12">
        <v>0</v>
      </c>
      <c r="Y404" s="9">
        <v>0</v>
      </c>
      <c r="Z404" s="258">
        <f t="shared" si="54"/>
        <v>4.1666666666666661</v>
      </c>
      <c r="AA404" s="34">
        <f t="shared" si="55"/>
        <v>0</v>
      </c>
      <c r="AB404" s="12">
        <f t="shared" si="56"/>
        <v>4.1666666666666661</v>
      </c>
      <c r="AC404" s="260">
        <f t="shared" si="57"/>
        <v>4.1666666666666661</v>
      </c>
    </row>
    <row r="405" spans="1:33" outlineLevel="2" x14ac:dyDescent="0.2">
      <c r="A405" s="103" t="s">
        <v>122</v>
      </c>
      <c r="B405" s="10" t="s">
        <v>650</v>
      </c>
      <c r="C405" s="98" t="s">
        <v>19</v>
      </c>
      <c r="D405" s="10"/>
      <c r="E405" s="10" t="s">
        <v>168</v>
      </c>
      <c r="F405" s="10" t="s">
        <v>694</v>
      </c>
      <c r="G405" s="67">
        <v>15</v>
      </c>
      <c r="H405" s="10" t="s">
        <v>160</v>
      </c>
      <c r="I405" s="57">
        <v>1</v>
      </c>
      <c r="J405" s="57">
        <f t="shared" si="59"/>
        <v>1.3888888888888888</v>
      </c>
      <c r="K405" s="57"/>
      <c r="L405" s="58">
        <v>0</v>
      </c>
      <c r="M405" s="27"/>
      <c r="N405" s="90"/>
      <c r="O405" s="91"/>
      <c r="P405" s="23">
        <v>0</v>
      </c>
      <c r="Q405" s="11">
        <v>0</v>
      </c>
      <c r="R405" s="11"/>
      <c r="S405" s="12">
        <v>0</v>
      </c>
      <c r="T405" s="27"/>
      <c r="U405" s="23">
        <v>3</v>
      </c>
      <c r="V405" s="11">
        <f t="shared" si="60"/>
        <v>3</v>
      </c>
      <c r="W405" s="11"/>
      <c r="X405" s="12">
        <v>0</v>
      </c>
      <c r="Y405" s="9">
        <v>0</v>
      </c>
      <c r="Z405" s="258">
        <f t="shared" si="54"/>
        <v>4.1666666666666661</v>
      </c>
      <c r="AA405" s="34">
        <f t="shared" si="55"/>
        <v>0</v>
      </c>
      <c r="AB405" s="12">
        <f t="shared" si="56"/>
        <v>4.1666666666666661</v>
      </c>
      <c r="AC405" s="260">
        <f t="shared" si="57"/>
        <v>4.1666666666666661</v>
      </c>
    </row>
    <row r="406" spans="1:33" outlineLevel="1" x14ac:dyDescent="0.2">
      <c r="A406" s="103" t="s">
        <v>334</v>
      </c>
      <c r="B406" s="10" t="s">
        <v>650</v>
      </c>
      <c r="C406" s="98" t="s">
        <v>19</v>
      </c>
      <c r="D406" s="10"/>
      <c r="E406" s="10" t="s">
        <v>168</v>
      </c>
      <c r="F406" s="10" t="s">
        <v>694</v>
      </c>
      <c r="G406" s="67">
        <v>15</v>
      </c>
      <c r="H406" s="10" t="s">
        <v>160</v>
      </c>
      <c r="I406" s="57">
        <v>1</v>
      </c>
      <c r="J406" s="57">
        <f t="shared" si="59"/>
        <v>1.3888888888888888</v>
      </c>
      <c r="K406" s="57"/>
      <c r="L406" s="58">
        <v>0</v>
      </c>
      <c r="M406" s="27"/>
      <c r="N406" s="90"/>
      <c r="O406" s="91"/>
      <c r="P406" s="23">
        <v>0</v>
      </c>
      <c r="Q406" s="11">
        <v>0</v>
      </c>
      <c r="R406" s="11"/>
      <c r="S406" s="12">
        <v>0</v>
      </c>
      <c r="T406" s="27"/>
      <c r="U406" s="23">
        <v>3</v>
      </c>
      <c r="V406" s="11">
        <f t="shared" si="60"/>
        <v>3</v>
      </c>
      <c r="W406" s="11"/>
      <c r="X406" s="12">
        <v>0</v>
      </c>
      <c r="Y406" s="9">
        <v>0</v>
      </c>
      <c r="Z406" s="258">
        <f t="shared" si="54"/>
        <v>4.1666666666666661</v>
      </c>
      <c r="AA406" s="34">
        <f t="shared" si="55"/>
        <v>0</v>
      </c>
      <c r="AB406" s="12">
        <f t="shared" si="56"/>
        <v>4.1666666666666661</v>
      </c>
      <c r="AC406" s="260">
        <f t="shared" si="57"/>
        <v>4.1666666666666661</v>
      </c>
    </row>
    <row r="407" spans="1:33" outlineLevel="2" x14ac:dyDescent="0.2">
      <c r="A407" s="103" t="s">
        <v>409</v>
      </c>
      <c r="B407" s="10" t="s">
        <v>650</v>
      </c>
      <c r="C407" s="98" t="s">
        <v>19</v>
      </c>
      <c r="D407" s="10"/>
      <c r="E407" s="10" t="s">
        <v>168</v>
      </c>
      <c r="F407" s="10" t="s">
        <v>694</v>
      </c>
      <c r="G407" s="67">
        <v>15</v>
      </c>
      <c r="H407" s="10" t="s">
        <v>160</v>
      </c>
      <c r="I407" s="57">
        <v>1</v>
      </c>
      <c r="J407" s="57">
        <f t="shared" si="59"/>
        <v>1.3888888888888888</v>
      </c>
      <c r="K407" s="57"/>
      <c r="L407" s="58">
        <v>0</v>
      </c>
      <c r="M407" s="27"/>
      <c r="N407" s="90"/>
      <c r="O407" s="91"/>
      <c r="P407" s="23">
        <v>0</v>
      </c>
      <c r="Q407" s="11">
        <v>0</v>
      </c>
      <c r="R407" s="11"/>
      <c r="S407" s="12">
        <v>0</v>
      </c>
      <c r="T407" s="27"/>
      <c r="U407" s="23">
        <v>3</v>
      </c>
      <c r="V407" s="11">
        <f t="shared" si="60"/>
        <v>3</v>
      </c>
      <c r="W407" s="11"/>
      <c r="X407" s="12">
        <v>0</v>
      </c>
      <c r="Y407" s="9">
        <v>0</v>
      </c>
      <c r="Z407" s="258">
        <f t="shared" si="54"/>
        <v>4.1666666666666661</v>
      </c>
      <c r="AA407" s="34">
        <f t="shared" si="55"/>
        <v>0</v>
      </c>
      <c r="AB407" s="12">
        <f t="shared" si="56"/>
        <v>4.1666666666666661</v>
      </c>
      <c r="AC407" s="260">
        <f t="shared" si="57"/>
        <v>4.1666666666666661</v>
      </c>
    </row>
    <row r="408" spans="1:33" outlineLevel="2" x14ac:dyDescent="0.2">
      <c r="A408" s="103" t="s">
        <v>492</v>
      </c>
      <c r="B408" s="10" t="s">
        <v>650</v>
      </c>
      <c r="C408" s="98" t="s">
        <v>19</v>
      </c>
      <c r="D408" s="10"/>
      <c r="E408" s="10" t="s">
        <v>168</v>
      </c>
      <c r="F408" s="10" t="s">
        <v>694</v>
      </c>
      <c r="G408" s="67">
        <v>15</v>
      </c>
      <c r="H408" s="10" t="s">
        <v>160</v>
      </c>
      <c r="I408" s="57">
        <v>1</v>
      </c>
      <c r="J408" s="57">
        <f t="shared" si="59"/>
        <v>1.3888888888888888</v>
      </c>
      <c r="K408" s="57"/>
      <c r="L408" s="58">
        <v>0</v>
      </c>
      <c r="M408" s="27"/>
      <c r="N408" s="90"/>
      <c r="O408" s="91"/>
      <c r="P408" s="23">
        <v>0</v>
      </c>
      <c r="Q408" s="11">
        <v>0</v>
      </c>
      <c r="R408" s="11"/>
      <c r="S408" s="12">
        <v>0</v>
      </c>
      <c r="T408" s="27"/>
      <c r="U408" s="23">
        <v>3</v>
      </c>
      <c r="V408" s="11">
        <f t="shared" si="60"/>
        <v>3</v>
      </c>
      <c r="W408" s="11"/>
      <c r="X408" s="12">
        <v>0</v>
      </c>
      <c r="Y408" s="9">
        <v>0</v>
      </c>
      <c r="Z408" s="258">
        <f t="shared" si="54"/>
        <v>4.1666666666666661</v>
      </c>
      <c r="AA408" s="34">
        <f t="shared" si="55"/>
        <v>0</v>
      </c>
      <c r="AB408" s="12">
        <f t="shared" si="56"/>
        <v>4.1666666666666661</v>
      </c>
      <c r="AC408" s="260">
        <f t="shared" si="57"/>
        <v>4.1666666666666661</v>
      </c>
    </row>
    <row r="409" spans="1:33" outlineLevel="2" x14ac:dyDescent="0.2">
      <c r="A409" s="103" t="s">
        <v>581</v>
      </c>
      <c r="B409" s="10" t="s">
        <v>650</v>
      </c>
      <c r="C409" s="98" t="s">
        <v>19</v>
      </c>
      <c r="D409" s="10"/>
      <c r="E409" s="10" t="s">
        <v>168</v>
      </c>
      <c r="F409" s="10" t="s">
        <v>694</v>
      </c>
      <c r="G409" s="67">
        <v>15</v>
      </c>
      <c r="H409" s="10" t="s">
        <v>160</v>
      </c>
      <c r="I409" s="57">
        <v>1</v>
      </c>
      <c r="J409" s="57">
        <f t="shared" si="59"/>
        <v>1.3888888888888888</v>
      </c>
      <c r="K409" s="57"/>
      <c r="L409" s="58">
        <v>0</v>
      </c>
      <c r="M409" s="27"/>
      <c r="N409" s="90"/>
      <c r="O409" s="91"/>
      <c r="P409" s="23">
        <v>0</v>
      </c>
      <c r="Q409" s="11">
        <v>0</v>
      </c>
      <c r="R409" s="11"/>
      <c r="S409" s="12">
        <v>0</v>
      </c>
      <c r="T409" s="27"/>
      <c r="U409" s="23">
        <v>3</v>
      </c>
      <c r="V409" s="11">
        <f t="shared" si="60"/>
        <v>3</v>
      </c>
      <c r="W409" s="11"/>
      <c r="X409" s="12">
        <v>0</v>
      </c>
      <c r="Y409" s="9">
        <v>0</v>
      </c>
      <c r="Z409" s="258">
        <f t="shared" si="54"/>
        <v>4.1666666666666661</v>
      </c>
      <c r="AA409" s="34">
        <f t="shared" si="55"/>
        <v>0</v>
      </c>
      <c r="AB409" s="12">
        <f t="shared" si="56"/>
        <v>4.1666666666666661</v>
      </c>
      <c r="AC409" s="260">
        <f t="shared" si="57"/>
        <v>4.1666666666666661</v>
      </c>
      <c r="AD409" s="80">
        <f>SUM(AC398:AC409)</f>
        <v>58.749999999999986</v>
      </c>
    </row>
    <row r="410" spans="1:33" outlineLevel="1" x14ac:dyDescent="0.2">
      <c r="Z410" s="7">
        <f>SUM(Z387:Z409)</f>
        <v>119.50000000000003</v>
      </c>
      <c r="AA410" s="79">
        <f>SUM(AA387:AA409)</f>
        <v>60.75</v>
      </c>
      <c r="AB410" s="79">
        <f>SUM(AB387:AB409)</f>
        <v>58.749999999999986</v>
      </c>
      <c r="AC410" s="79">
        <f>SUM(AC387:AC409)</f>
        <v>119.50000000000003</v>
      </c>
      <c r="AD410" s="80">
        <f>SUM(AD387:AD409)</f>
        <v>119.49999999999999</v>
      </c>
    </row>
    <row r="411" spans="1:33" outlineLevel="2" x14ac:dyDescent="0.2"/>
    <row r="412" spans="1:33" outlineLevel="2" x14ac:dyDescent="0.2"/>
    <row r="413" spans="1:33" outlineLevel="2" x14ac:dyDescent="0.2"/>
    <row r="414" spans="1:33" ht="89.25" outlineLevel="1" x14ac:dyDescent="0.2">
      <c r="A414" s="44" t="s">
        <v>514</v>
      </c>
      <c r="B414" s="45" t="s">
        <v>0</v>
      </c>
      <c r="C414" s="45" t="s">
        <v>515</v>
      </c>
      <c r="D414" s="45" t="s">
        <v>516</v>
      </c>
      <c r="E414" s="45" t="s">
        <v>517</v>
      </c>
      <c r="F414" s="45" t="s">
        <v>727</v>
      </c>
      <c r="G414" s="82" t="s">
        <v>558</v>
      </c>
      <c r="H414" s="45" t="s">
        <v>1</v>
      </c>
      <c r="I414" s="53" t="s">
        <v>568</v>
      </c>
      <c r="J414" s="53" t="s">
        <v>527</v>
      </c>
      <c r="K414" s="53" t="s">
        <v>2</v>
      </c>
      <c r="L414" s="54" t="s">
        <v>528</v>
      </c>
      <c r="M414" s="25" t="s">
        <v>3</v>
      </c>
      <c r="N414" s="88" t="s">
        <v>570</v>
      </c>
      <c r="O414" s="88" t="s">
        <v>571</v>
      </c>
      <c r="P414" s="37" t="s">
        <v>519</v>
      </c>
      <c r="Q414" s="38" t="s">
        <v>518</v>
      </c>
      <c r="R414" s="38" t="s">
        <v>4</v>
      </c>
      <c r="S414" s="39" t="s">
        <v>520</v>
      </c>
      <c r="T414" s="25" t="s">
        <v>5</v>
      </c>
      <c r="U414" s="40" t="s">
        <v>521</v>
      </c>
      <c r="V414" s="41" t="s">
        <v>523</v>
      </c>
      <c r="W414" s="41" t="s">
        <v>4</v>
      </c>
      <c r="X414" s="42" t="s">
        <v>522</v>
      </c>
      <c r="Y414" s="20" t="s">
        <v>6</v>
      </c>
      <c r="Z414" s="32" t="s">
        <v>561</v>
      </c>
      <c r="AA414" s="43" t="s">
        <v>524</v>
      </c>
      <c r="AB414" s="36" t="s">
        <v>525</v>
      </c>
      <c r="AC414" s="73" t="s">
        <v>526</v>
      </c>
    </row>
    <row r="415" spans="1:33" outlineLevel="2" x14ac:dyDescent="0.2">
      <c r="A415" s="9" t="s">
        <v>330</v>
      </c>
      <c r="B415" s="10" t="s">
        <v>80</v>
      </c>
      <c r="C415" s="10" t="s">
        <v>48</v>
      </c>
      <c r="D415" s="10" t="s">
        <v>331</v>
      </c>
      <c r="E415" s="10" t="s">
        <v>332</v>
      </c>
      <c r="F415" s="10" t="s">
        <v>333</v>
      </c>
      <c r="G415" s="67">
        <v>6</v>
      </c>
      <c r="H415" s="10" t="s">
        <v>47</v>
      </c>
      <c r="I415" s="57">
        <v>1</v>
      </c>
      <c r="J415" s="57">
        <v>9</v>
      </c>
      <c r="K415" s="57">
        <v>0</v>
      </c>
      <c r="L415" s="58">
        <v>9</v>
      </c>
      <c r="M415" s="27">
        <v>0</v>
      </c>
      <c r="N415" s="90">
        <f t="shared" ref="N415:N422" si="61">J415*10/3/G415</f>
        <v>5</v>
      </c>
      <c r="O415" s="91">
        <f t="shared" ref="O415:O422" si="62">L415*10/3/G415</f>
        <v>5</v>
      </c>
      <c r="P415" s="23">
        <v>40</v>
      </c>
      <c r="Q415" s="11">
        <v>0</v>
      </c>
      <c r="R415" s="11">
        <v>0</v>
      </c>
      <c r="S415" s="12">
        <v>2</v>
      </c>
      <c r="T415" s="174">
        <v>0</v>
      </c>
      <c r="U415" s="23">
        <v>0</v>
      </c>
      <c r="V415" s="11">
        <v>0</v>
      </c>
      <c r="W415" s="11">
        <v>0</v>
      </c>
      <c r="X415" s="12">
        <v>0</v>
      </c>
      <c r="Y415" s="30">
        <v>0</v>
      </c>
      <c r="Z415" s="63">
        <f t="shared" ref="Z415:Z429" si="63">J415*(Q415+V415)+L415*(S415+X415)</f>
        <v>18</v>
      </c>
      <c r="AA415" s="34">
        <f t="shared" ref="AA415:AA429" si="64">J415*Q415+L415*S415</f>
        <v>18</v>
      </c>
      <c r="AB415" s="12">
        <f t="shared" ref="AB415:AB429" si="65">J415*V415+L415*X415</f>
        <v>0</v>
      </c>
      <c r="AC415" s="75">
        <f t="shared" ref="AC415:AC429" si="66">Z415</f>
        <v>18</v>
      </c>
      <c r="AD415" s="96"/>
      <c r="AE415" s="96"/>
      <c r="AF415" s="71"/>
      <c r="AG415" s="81"/>
    </row>
    <row r="416" spans="1:33" outlineLevel="2" x14ac:dyDescent="0.2">
      <c r="A416" s="9" t="s">
        <v>330</v>
      </c>
      <c r="B416" s="10" t="s">
        <v>85</v>
      </c>
      <c r="C416" s="10" t="s">
        <v>48</v>
      </c>
      <c r="D416" s="10" t="s">
        <v>331</v>
      </c>
      <c r="E416" s="10" t="s">
        <v>332</v>
      </c>
      <c r="F416" s="10" t="s">
        <v>333</v>
      </c>
      <c r="G416" s="67">
        <v>6</v>
      </c>
      <c r="H416" s="10" t="s">
        <v>47</v>
      </c>
      <c r="I416" s="57">
        <v>1</v>
      </c>
      <c r="J416" s="57">
        <v>9</v>
      </c>
      <c r="K416" s="57">
        <v>0</v>
      </c>
      <c r="L416" s="58">
        <v>9</v>
      </c>
      <c r="M416" s="27">
        <v>0</v>
      </c>
      <c r="N416" s="90">
        <f t="shared" si="61"/>
        <v>5</v>
      </c>
      <c r="O416" s="91">
        <f t="shared" si="62"/>
        <v>5</v>
      </c>
      <c r="P416" s="23">
        <v>40</v>
      </c>
      <c r="Q416" s="11">
        <v>0</v>
      </c>
      <c r="R416" s="11">
        <v>0</v>
      </c>
      <c r="S416" s="12">
        <v>2</v>
      </c>
      <c r="T416" s="174">
        <v>0</v>
      </c>
      <c r="U416" s="23">
        <v>0</v>
      </c>
      <c r="V416" s="11">
        <v>0</v>
      </c>
      <c r="W416" s="11">
        <v>0</v>
      </c>
      <c r="X416" s="12">
        <v>0</v>
      </c>
      <c r="Y416" s="30">
        <v>0</v>
      </c>
      <c r="Z416" s="63">
        <f t="shared" si="63"/>
        <v>18</v>
      </c>
      <c r="AA416" s="34">
        <f t="shared" si="64"/>
        <v>18</v>
      </c>
      <c r="AB416" s="12">
        <f t="shared" si="65"/>
        <v>0</v>
      </c>
      <c r="AC416" s="75">
        <f t="shared" si="66"/>
        <v>18</v>
      </c>
      <c r="AD416" s="96"/>
      <c r="AE416" s="96"/>
      <c r="AF416" s="71"/>
    </row>
    <row r="417" spans="1:32" outlineLevel="2" x14ac:dyDescent="0.2">
      <c r="A417" s="9" t="s">
        <v>330</v>
      </c>
      <c r="B417" s="10" t="s">
        <v>8</v>
      </c>
      <c r="C417" s="10" t="s">
        <v>48</v>
      </c>
      <c r="D417" s="10" t="s">
        <v>331</v>
      </c>
      <c r="E417" s="10" t="s">
        <v>332</v>
      </c>
      <c r="F417" s="10" t="s">
        <v>333</v>
      </c>
      <c r="G417" s="67">
        <v>6</v>
      </c>
      <c r="H417" s="10" t="s">
        <v>47</v>
      </c>
      <c r="I417" s="57">
        <v>1</v>
      </c>
      <c r="J417" s="57">
        <v>9</v>
      </c>
      <c r="K417" s="57">
        <v>0</v>
      </c>
      <c r="L417" s="58">
        <v>9</v>
      </c>
      <c r="M417" s="27">
        <v>0</v>
      </c>
      <c r="N417" s="90">
        <f t="shared" si="61"/>
        <v>5</v>
      </c>
      <c r="O417" s="91">
        <f t="shared" si="62"/>
        <v>5</v>
      </c>
      <c r="P417" s="23">
        <v>40</v>
      </c>
      <c r="Q417" s="11">
        <v>0</v>
      </c>
      <c r="R417" s="11">
        <v>0</v>
      </c>
      <c r="S417" s="12">
        <v>2</v>
      </c>
      <c r="T417" s="174">
        <v>0</v>
      </c>
      <c r="U417" s="23">
        <v>0</v>
      </c>
      <c r="V417" s="11">
        <v>0</v>
      </c>
      <c r="W417" s="11">
        <v>0</v>
      </c>
      <c r="X417" s="12">
        <v>0</v>
      </c>
      <c r="Y417" s="30">
        <v>0</v>
      </c>
      <c r="Z417" s="63">
        <f t="shared" si="63"/>
        <v>18</v>
      </c>
      <c r="AA417" s="34">
        <f t="shared" si="64"/>
        <v>18</v>
      </c>
      <c r="AB417" s="12">
        <f t="shared" si="65"/>
        <v>0</v>
      </c>
      <c r="AC417" s="75">
        <f t="shared" si="66"/>
        <v>18</v>
      </c>
      <c r="AD417" s="96"/>
      <c r="AE417" s="96"/>
      <c r="AF417" s="71"/>
    </row>
    <row r="418" spans="1:32" outlineLevel="2" x14ac:dyDescent="0.2">
      <c r="A418" s="9" t="s">
        <v>586</v>
      </c>
      <c r="B418" s="10" t="s">
        <v>14</v>
      </c>
      <c r="C418" s="10" t="s">
        <v>13</v>
      </c>
      <c r="D418" s="98" t="s">
        <v>28</v>
      </c>
      <c r="E418" s="10" t="s">
        <v>10</v>
      </c>
      <c r="F418" s="10" t="s">
        <v>11</v>
      </c>
      <c r="G418" s="67">
        <v>24</v>
      </c>
      <c r="H418" s="10" t="s">
        <v>12</v>
      </c>
      <c r="I418" s="57">
        <v>1</v>
      </c>
      <c r="J418" s="57">
        <f>3-$S$377</f>
        <v>2.46</v>
      </c>
      <c r="K418" s="57">
        <v>0</v>
      </c>
      <c r="L418" s="58">
        <v>0</v>
      </c>
      <c r="M418" s="27">
        <v>0</v>
      </c>
      <c r="N418" s="90">
        <f t="shared" si="61"/>
        <v>0.34166666666666673</v>
      </c>
      <c r="O418" s="91">
        <f t="shared" si="62"/>
        <v>0</v>
      </c>
      <c r="P418" s="23">
        <v>30</v>
      </c>
      <c r="Q418" s="11">
        <f>P418</f>
        <v>30</v>
      </c>
      <c r="R418" s="11">
        <v>0</v>
      </c>
      <c r="S418" s="12">
        <v>0</v>
      </c>
      <c r="T418" s="27">
        <v>0</v>
      </c>
      <c r="U418" s="23">
        <v>35</v>
      </c>
      <c r="V418" s="11">
        <f>U418</f>
        <v>35</v>
      </c>
      <c r="W418" s="11">
        <v>0</v>
      </c>
      <c r="X418" s="12">
        <v>0</v>
      </c>
      <c r="Y418" s="30">
        <v>0</v>
      </c>
      <c r="Z418" s="63">
        <f t="shared" si="63"/>
        <v>159.9</v>
      </c>
      <c r="AA418" s="34">
        <f t="shared" si="64"/>
        <v>73.8</v>
      </c>
      <c r="AB418" s="12">
        <f t="shared" si="65"/>
        <v>86.1</v>
      </c>
      <c r="AC418" s="75">
        <f t="shared" si="66"/>
        <v>159.9</v>
      </c>
    </row>
    <row r="419" spans="1:32" outlineLevel="1" x14ac:dyDescent="0.2">
      <c r="A419" s="9" t="s">
        <v>586</v>
      </c>
      <c r="B419" s="10" t="s">
        <v>80</v>
      </c>
      <c r="C419" s="10" t="s">
        <v>13</v>
      </c>
      <c r="D419" s="98" t="s">
        <v>217</v>
      </c>
      <c r="E419" s="10" t="s">
        <v>10</v>
      </c>
      <c r="F419" s="10" t="s">
        <v>11</v>
      </c>
      <c r="G419" s="67">
        <v>25</v>
      </c>
      <c r="H419" s="10" t="s">
        <v>12</v>
      </c>
      <c r="I419" s="57">
        <v>1</v>
      </c>
      <c r="J419" s="57">
        <f>3-$S$377</f>
        <v>2.46</v>
      </c>
      <c r="K419" s="57">
        <v>0</v>
      </c>
      <c r="L419" s="58">
        <v>0</v>
      </c>
      <c r="M419" s="27">
        <v>0</v>
      </c>
      <c r="N419" s="90">
        <f t="shared" si="61"/>
        <v>0.32800000000000007</v>
      </c>
      <c r="O419" s="91">
        <f t="shared" si="62"/>
        <v>0</v>
      </c>
      <c r="P419" s="23">
        <v>6</v>
      </c>
      <c r="Q419" s="11">
        <f t="shared" ref="Q419:Q429" si="67">P419</f>
        <v>6</v>
      </c>
      <c r="R419" s="11">
        <v>0</v>
      </c>
      <c r="S419" s="12">
        <v>0</v>
      </c>
      <c r="T419" s="27">
        <v>0</v>
      </c>
      <c r="U419" s="23">
        <v>10</v>
      </c>
      <c r="V419" s="11">
        <f t="shared" ref="V419:V429" si="68">U419</f>
        <v>10</v>
      </c>
      <c r="W419" s="11">
        <v>0</v>
      </c>
      <c r="X419" s="12">
        <v>0</v>
      </c>
      <c r="Y419" s="30">
        <v>0</v>
      </c>
      <c r="Z419" s="63">
        <f t="shared" si="63"/>
        <v>39.36</v>
      </c>
      <c r="AA419" s="34">
        <f t="shared" si="64"/>
        <v>14.76</v>
      </c>
      <c r="AB419" s="12">
        <f t="shared" si="65"/>
        <v>24.6</v>
      </c>
      <c r="AC419" s="75">
        <f t="shared" si="66"/>
        <v>39.36</v>
      </c>
    </row>
    <row r="420" spans="1:32" outlineLevel="2" x14ac:dyDescent="0.2">
      <c r="A420" s="9" t="s">
        <v>586</v>
      </c>
      <c r="B420" s="10" t="s">
        <v>39</v>
      </c>
      <c r="C420" s="10" t="s">
        <v>13</v>
      </c>
      <c r="D420" s="98" t="s">
        <v>74</v>
      </c>
      <c r="E420" s="10" t="s">
        <v>10</v>
      </c>
      <c r="F420" s="10" t="s">
        <v>11</v>
      </c>
      <c r="G420" s="67">
        <v>26</v>
      </c>
      <c r="H420" s="10" t="s">
        <v>12</v>
      </c>
      <c r="I420" s="57">
        <v>1</v>
      </c>
      <c r="J420" s="57">
        <f>3-$S$377</f>
        <v>2.46</v>
      </c>
      <c r="K420" s="57">
        <v>0</v>
      </c>
      <c r="L420" s="58">
        <v>0</v>
      </c>
      <c r="M420" s="27">
        <v>0</v>
      </c>
      <c r="N420" s="90">
        <f t="shared" si="61"/>
        <v>0.31538461538461543</v>
      </c>
      <c r="O420" s="91">
        <f t="shared" si="62"/>
        <v>0</v>
      </c>
      <c r="P420" s="23">
        <v>8</v>
      </c>
      <c r="Q420" s="11">
        <f t="shared" si="67"/>
        <v>8</v>
      </c>
      <c r="R420" s="11">
        <v>0</v>
      </c>
      <c r="S420" s="12">
        <v>0</v>
      </c>
      <c r="T420" s="27">
        <v>0</v>
      </c>
      <c r="U420" s="23">
        <v>10</v>
      </c>
      <c r="V420" s="11">
        <f t="shared" si="68"/>
        <v>10</v>
      </c>
      <c r="W420" s="11">
        <v>0</v>
      </c>
      <c r="X420" s="12">
        <v>0</v>
      </c>
      <c r="Y420" s="30">
        <v>0</v>
      </c>
      <c r="Z420" s="63">
        <f t="shared" si="63"/>
        <v>44.28</v>
      </c>
      <c r="AA420" s="34">
        <f t="shared" si="64"/>
        <v>19.68</v>
      </c>
      <c r="AB420" s="12">
        <f t="shared" si="65"/>
        <v>24.6</v>
      </c>
      <c r="AC420" s="75">
        <f t="shared" si="66"/>
        <v>44.28</v>
      </c>
    </row>
    <row r="421" spans="1:32" outlineLevel="1" x14ac:dyDescent="0.2">
      <c r="A421" s="9" t="s">
        <v>586</v>
      </c>
      <c r="B421" s="10" t="s">
        <v>85</v>
      </c>
      <c r="C421" s="10" t="s">
        <v>13</v>
      </c>
      <c r="D421" s="98" t="s">
        <v>147</v>
      </c>
      <c r="E421" s="10" t="s">
        <v>10</v>
      </c>
      <c r="F421" s="10" t="s">
        <v>11</v>
      </c>
      <c r="G421" s="67">
        <v>27</v>
      </c>
      <c r="H421" s="10" t="s">
        <v>12</v>
      </c>
      <c r="I421" s="57">
        <v>1</v>
      </c>
      <c r="J421" s="57">
        <f>3-$S$377</f>
        <v>2.46</v>
      </c>
      <c r="K421" s="57">
        <v>0</v>
      </c>
      <c r="L421" s="58">
        <v>0</v>
      </c>
      <c r="M421" s="27">
        <v>0</v>
      </c>
      <c r="N421" s="90">
        <f t="shared" si="61"/>
        <v>0.30370370370370375</v>
      </c>
      <c r="O421" s="91">
        <f t="shared" si="62"/>
        <v>0</v>
      </c>
      <c r="P421" s="23">
        <v>6</v>
      </c>
      <c r="Q421" s="11">
        <f t="shared" si="67"/>
        <v>6</v>
      </c>
      <c r="R421" s="11">
        <v>0</v>
      </c>
      <c r="S421" s="12">
        <v>0</v>
      </c>
      <c r="T421" s="27">
        <v>0</v>
      </c>
      <c r="U421" s="23">
        <v>10</v>
      </c>
      <c r="V421" s="11">
        <f t="shared" si="68"/>
        <v>10</v>
      </c>
      <c r="W421" s="11">
        <v>0</v>
      </c>
      <c r="X421" s="12">
        <v>0</v>
      </c>
      <c r="Y421" s="30">
        <v>0</v>
      </c>
      <c r="Z421" s="63">
        <f t="shared" si="63"/>
        <v>39.36</v>
      </c>
      <c r="AA421" s="34">
        <f t="shared" si="64"/>
        <v>14.76</v>
      </c>
      <c r="AB421" s="12">
        <f t="shared" si="65"/>
        <v>24.6</v>
      </c>
      <c r="AC421" s="75">
        <f t="shared" si="66"/>
        <v>39.36</v>
      </c>
    </row>
    <row r="422" spans="1:32" x14ac:dyDescent="0.2">
      <c r="A422" s="9" t="s">
        <v>586</v>
      </c>
      <c r="B422" s="10" t="s">
        <v>8</v>
      </c>
      <c r="C422" s="10" t="s">
        <v>13</v>
      </c>
      <c r="D422" s="98" t="s">
        <v>9</v>
      </c>
      <c r="E422" s="10" t="s">
        <v>10</v>
      </c>
      <c r="F422" s="10" t="s">
        <v>11</v>
      </c>
      <c r="G422" s="67">
        <v>28</v>
      </c>
      <c r="H422" s="10" t="s">
        <v>12</v>
      </c>
      <c r="I422" s="57">
        <v>1</v>
      </c>
      <c r="J422" s="57">
        <f>3-$S$377</f>
        <v>2.46</v>
      </c>
      <c r="K422" s="57">
        <v>0</v>
      </c>
      <c r="L422" s="58">
        <v>0</v>
      </c>
      <c r="M422" s="27">
        <v>0</v>
      </c>
      <c r="N422" s="90">
        <f t="shared" si="61"/>
        <v>0.29285714285714287</v>
      </c>
      <c r="O422" s="91">
        <f t="shared" si="62"/>
        <v>0</v>
      </c>
      <c r="P422" s="23">
        <v>25</v>
      </c>
      <c r="Q422" s="11">
        <f t="shared" si="67"/>
        <v>25</v>
      </c>
      <c r="R422" s="11">
        <v>0</v>
      </c>
      <c r="S422" s="12">
        <v>0</v>
      </c>
      <c r="T422" s="27">
        <v>0</v>
      </c>
      <c r="U422" s="23">
        <v>30</v>
      </c>
      <c r="V422" s="11">
        <f t="shared" si="68"/>
        <v>30</v>
      </c>
      <c r="W422" s="11">
        <v>0</v>
      </c>
      <c r="X422" s="12">
        <v>0</v>
      </c>
      <c r="Y422" s="30">
        <v>0</v>
      </c>
      <c r="Z422" s="63">
        <f t="shared" si="63"/>
        <v>135.30000000000001</v>
      </c>
      <c r="AA422" s="34">
        <f t="shared" si="64"/>
        <v>61.5</v>
      </c>
      <c r="AB422" s="12">
        <f t="shared" si="65"/>
        <v>73.8</v>
      </c>
      <c r="AC422" s="75">
        <f t="shared" si="66"/>
        <v>135.30000000000001</v>
      </c>
    </row>
    <row r="423" spans="1:32" x14ac:dyDescent="0.2">
      <c r="A423" s="9" t="s">
        <v>586</v>
      </c>
      <c r="B423" s="10" t="s">
        <v>75</v>
      </c>
      <c r="C423" s="98" t="s">
        <v>23</v>
      </c>
      <c r="D423" s="98" t="s">
        <v>167</v>
      </c>
      <c r="E423" s="10" t="s">
        <v>168</v>
      </c>
      <c r="F423" s="10" t="s">
        <v>169</v>
      </c>
      <c r="G423" s="67">
        <v>15</v>
      </c>
      <c r="H423" s="10" t="s">
        <v>12</v>
      </c>
      <c r="I423" s="57">
        <v>1</v>
      </c>
      <c r="J423" s="57">
        <f>3-S381</f>
        <v>0.70000000000000018</v>
      </c>
      <c r="K423" s="57"/>
      <c r="L423" s="58">
        <v>0</v>
      </c>
      <c r="M423" s="27"/>
      <c r="N423" s="90"/>
      <c r="O423" s="91"/>
      <c r="P423" s="23">
        <v>10</v>
      </c>
      <c r="Q423" s="11">
        <f t="shared" si="67"/>
        <v>10</v>
      </c>
      <c r="R423" s="11">
        <v>0</v>
      </c>
      <c r="S423" s="12">
        <v>0</v>
      </c>
      <c r="T423" s="27">
        <v>0</v>
      </c>
      <c r="U423" s="23">
        <v>0</v>
      </c>
      <c r="V423" s="11">
        <f t="shared" si="68"/>
        <v>0</v>
      </c>
      <c r="W423" s="11">
        <v>0</v>
      </c>
      <c r="X423" s="12">
        <v>0</v>
      </c>
      <c r="Y423" s="30">
        <v>0</v>
      </c>
      <c r="Z423" s="63">
        <f t="shared" si="63"/>
        <v>7.0000000000000018</v>
      </c>
      <c r="AA423" s="34">
        <f t="shared" si="64"/>
        <v>7.0000000000000018</v>
      </c>
      <c r="AB423" s="12">
        <f t="shared" si="65"/>
        <v>0</v>
      </c>
      <c r="AC423" s="75">
        <f t="shared" si="66"/>
        <v>7.0000000000000018</v>
      </c>
    </row>
    <row r="424" spans="1:32" x14ac:dyDescent="0.2">
      <c r="A424" s="9" t="s">
        <v>586</v>
      </c>
      <c r="B424" s="10" t="s">
        <v>14</v>
      </c>
      <c r="C424" s="10" t="s">
        <v>13</v>
      </c>
      <c r="D424" s="10" t="s">
        <v>34</v>
      </c>
      <c r="E424" s="10" t="s">
        <v>35</v>
      </c>
      <c r="F424" s="10" t="s">
        <v>36</v>
      </c>
      <c r="G424" s="67">
        <v>12</v>
      </c>
      <c r="H424" s="10" t="s">
        <v>37</v>
      </c>
      <c r="I424" s="57">
        <v>1</v>
      </c>
      <c r="J424" s="57">
        <f t="shared" ref="J424:J429" si="69">1-$S$378</f>
        <v>0.95</v>
      </c>
      <c r="K424" s="57">
        <v>0</v>
      </c>
      <c r="L424" s="58">
        <v>0</v>
      </c>
      <c r="M424" s="27">
        <v>0</v>
      </c>
      <c r="N424" s="90">
        <f>J424*10/3/G424</f>
        <v>0.2638888888888889</v>
      </c>
      <c r="O424" s="91">
        <f>L424*10/3/G424</f>
        <v>0</v>
      </c>
      <c r="P424" s="23">
        <v>0</v>
      </c>
      <c r="Q424" s="11">
        <f t="shared" si="67"/>
        <v>0</v>
      </c>
      <c r="R424" s="11">
        <v>0</v>
      </c>
      <c r="S424" s="12">
        <v>0</v>
      </c>
      <c r="T424" s="27">
        <v>0</v>
      </c>
      <c r="U424" s="23">
        <v>23</v>
      </c>
      <c r="V424" s="11">
        <f t="shared" si="68"/>
        <v>23</v>
      </c>
      <c r="W424" s="11">
        <v>0</v>
      </c>
      <c r="X424" s="12">
        <v>0</v>
      </c>
      <c r="Y424" s="30">
        <v>0</v>
      </c>
      <c r="Z424" s="63">
        <f t="shared" si="63"/>
        <v>21.849999999999998</v>
      </c>
      <c r="AA424" s="34">
        <f t="shared" si="64"/>
        <v>0</v>
      </c>
      <c r="AB424" s="12">
        <f t="shared" si="65"/>
        <v>21.849999999999998</v>
      </c>
      <c r="AC424" s="75">
        <f t="shared" si="66"/>
        <v>21.849999999999998</v>
      </c>
    </row>
    <row r="425" spans="1:32" x14ac:dyDescent="0.2">
      <c r="A425" s="9" t="s">
        <v>586</v>
      </c>
      <c r="B425" s="10" t="s">
        <v>80</v>
      </c>
      <c r="C425" s="10" t="s">
        <v>13</v>
      </c>
      <c r="D425" s="10" t="s">
        <v>34</v>
      </c>
      <c r="E425" s="10" t="s">
        <v>35</v>
      </c>
      <c r="F425" s="10" t="s">
        <v>36</v>
      </c>
      <c r="G425" s="67">
        <v>12</v>
      </c>
      <c r="H425" s="10" t="s">
        <v>37</v>
      </c>
      <c r="I425" s="57">
        <v>1</v>
      </c>
      <c r="J425" s="57">
        <f t="shared" si="69"/>
        <v>0.95</v>
      </c>
      <c r="K425" s="57"/>
      <c r="L425" s="58">
        <v>0</v>
      </c>
      <c r="M425" s="27"/>
      <c r="N425" s="90"/>
      <c r="O425" s="91"/>
      <c r="P425" s="23">
        <v>0</v>
      </c>
      <c r="Q425" s="11">
        <f t="shared" si="67"/>
        <v>0</v>
      </c>
      <c r="R425" s="11">
        <v>0</v>
      </c>
      <c r="S425" s="12">
        <v>0</v>
      </c>
      <c r="T425" s="27">
        <v>0</v>
      </c>
      <c r="U425" s="23">
        <v>11</v>
      </c>
      <c r="V425" s="11">
        <f t="shared" si="68"/>
        <v>11</v>
      </c>
      <c r="W425" s="11">
        <v>0</v>
      </c>
      <c r="X425" s="12">
        <v>0</v>
      </c>
      <c r="Y425" s="30">
        <v>0</v>
      </c>
      <c r="Z425" s="63">
        <f t="shared" si="63"/>
        <v>10.45</v>
      </c>
      <c r="AA425" s="34">
        <f t="shared" si="64"/>
        <v>0</v>
      </c>
      <c r="AB425" s="12">
        <f t="shared" si="65"/>
        <v>10.45</v>
      </c>
      <c r="AC425" s="75">
        <f t="shared" si="66"/>
        <v>10.45</v>
      </c>
    </row>
    <row r="426" spans="1:32" x14ac:dyDescent="0.2">
      <c r="A426" s="9" t="s">
        <v>586</v>
      </c>
      <c r="B426" s="10" t="s">
        <v>39</v>
      </c>
      <c r="C426" s="10" t="s">
        <v>13</v>
      </c>
      <c r="D426" s="10" t="s">
        <v>34</v>
      </c>
      <c r="E426" s="10" t="s">
        <v>35</v>
      </c>
      <c r="F426" s="10" t="s">
        <v>36</v>
      </c>
      <c r="G426" s="67">
        <v>12</v>
      </c>
      <c r="H426" s="10" t="s">
        <v>37</v>
      </c>
      <c r="I426" s="57">
        <v>1</v>
      </c>
      <c r="J426" s="57">
        <f t="shared" si="69"/>
        <v>0.95</v>
      </c>
      <c r="K426" s="57"/>
      <c r="L426" s="58">
        <v>0</v>
      </c>
      <c r="M426" s="27"/>
      <c r="N426" s="90"/>
      <c r="O426" s="91"/>
      <c r="P426" s="23">
        <v>0</v>
      </c>
      <c r="Q426" s="11">
        <f t="shared" si="67"/>
        <v>0</v>
      </c>
      <c r="R426" s="11">
        <v>0</v>
      </c>
      <c r="S426" s="12">
        <v>0</v>
      </c>
      <c r="T426" s="27">
        <v>0</v>
      </c>
      <c r="U426" s="23">
        <v>12</v>
      </c>
      <c r="V426" s="11">
        <f t="shared" si="68"/>
        <v>12</v>
      </c>
      <c r="W426" s="11">
        <v>0</v>
      </c>
      <c r="X426" s="12">
        <v>0</v>
      </c>
      <c r="Y426" s="30">
        <v>0</v>
      </c>
      <c r="Z426" s="63">
        <f t="shared" si="63"/>
        <v>11.399999999999999</v>
      </c>
      <c r="AA426" s="34">
        <f t="shared" si="64"/>
        <v>0</v>
      </c>
      <c r="AB426" s="12">
        <f t="shared" si="65"/>
        <v>11.399999999999999</v>
      </c>
      <c r="AC426" s="75">
        <f t="shared" si="66"/>
        <v>11.399999999999999</v>
      </c>
    </row>
    <row r="427" spans="1:32" x14ac:dyDescent="0.2">
      <c r="A427" s="9" t="s">
        <v>586</v>
      </c>
      <c r="B427" s="10" t="s">
        <v>85</v>
      </c>
      <c r="C427" s="10" t="s">
        <v>13</v>
      </c>
      <c r="D427" s="10" t="s">
        <v>34</v>
      </c>
      <c r="E427" s="10" t="s">
        <v>35</v>
      </c>
      <c r="F427" s="10" t="s">
        <v>36</v>
      </c>
      <c r="G427" s="67">
        <v>12</v>
      </c>
      <c r="H427" s="10" t="s">
        <v>37</v>
      </c>
      <c r="I427" s="57">
        <v>1</v>
      </c>
      <c r="J427" s="57">
        <f t="shared" si="69"/>
        <v>0.95</v>
      </c>
      <c r="K427" s="57"/>
      <c r="L427" s="58">
        <v>0</v>
      </c>
      <c r="M427" s="27"/>
      <c r="N427" s="90"/>
      <c r="O427" s="91"/>
      <c r="P427" s="23">
        <v>0</v>
      </c>
      <c r="Q427" s="11">
        <f t="shared" si="67"/>
        <v>0</v>
      </c>
      <c r="R427" s="11">
        <v>0</v>
      </c>
      <c r="S427" s="12">
        <v>0</v>
      </c>
      <c r="T427" s="27">
        <v>0</v>
      </c>
      <c r="U427" s="23">
        <v>9</v>
      </c>
      <c r="V427" s="11">
        <f t="shared" si="68"/>
        <v>9</v>
      </c>
      <c r="W427" s="11">
        <v>0</v>
      </c>
      <c r="X427" s="12">
        <v>0</v>
      </c>
      <c r="Y427" s="30">
        <v>0</v>
      </c>
      <c r="Z427" s="63">
        <f t="shared" si="63"/>
        <v>8.5499999999999989</v>
      </c>
      <c r="AA427" s="34">
        <f t="shared" si="64"/>
        <v>0</v>
      </c>
      <c r="AB427" s="12">
        <f t="shared" si="65"/>
        <v>8.5499999999999989</v>
      </c>
      <c r="AC427" s="75">
        <f t="shared" si="66"/>
        <v>8.5499999999999989</v>
      </c>
    </row>
    <row r="428" spans="1:32" x14ac:dyDescent="0.2">
      <c r="A428" s="9" t="s">
        <v>586</v>
      </c>
      <c r="B428" s="10" t="s">
        <v>8</v>
      </c>
      <c r="C428" s="10" t="s">
        <v>13</v>
      </c>
      <c r="D428" s="10" t="s">
        <v>34</v>
      </c>
      <c r="E428" s="10" t="s">
        <v>35</v>
      </c>
      <c r="F428" s="10" t="s">
        <v>36</v>
      </c>
      <c r="G428" s="67">
        <v>12</v>
      </c>
      <c r="H428" s="10" t="s">
        <v>37</v>
      </c>
      <c r="I428" s="57">
        <v>1</v>
      </c>
      <c r="J428" s="57">
        <f t="shared" si="69"/>
        <v>0.95</v>
      </c>
      <c r="K428" s="57"/>
      <c r="L428" s="58">
        <v>0</v>
      </c>
      <c r="M428" s="27"/>
      <c r="N428" s="90"/>
      <c r="O428" s="91"/>
      <c r="P428" s="23">
        <v>0</v>
      </c>
      <c r="Q428" s="11">
        <f t="shared" si="67"/>
        <v>0</v>
      </c>
      <c r="R428" s="11">
        <v>0</v>
      </c>
      <c r="S428" s="12">
        <v>0</v>
      </c>
      <c r="T428" s="27">
        <v>0</v>
      </c>
      <c r="U428" s="23">
        <v>32</v>
      </c>
      <c r="V428" s="11">
        <f t="shared" si="68"/>
        <v>32</v>
      </c>
      <c r="W428" s="11">
        <v>0</v>
      </c>
      <c r="X428" s="12">
        <v>0</v>
      </c>
      <c r="Y428" s="30">
        <v>0</v>
      </c>
      <c r="Z428" s="63">
        <f t="shared" si="63"/>
        <v>30.4</v>
      </c>
      <c r="AA428" s="34">
        <f t="shared" si="64"/>
        <v>0</v>
      </c>
      <c r="AB428" s="12">
        <f t="shared" si="65"/>
        <v>30.4</v>
      </c>
      <c r="AC428" s="75">
        <f t="shared" si="66"/>
        <v>30.4</v>
      </c>
    </row>
    <row r="429" spans="1:32" x14ac:dyDescent="0.2">
      <c r="A429" s="9" t="s">
        <v>586</v>
      </c>
      <c r="B429" s="10" t="s">
        <v>75</v>
      </c>
      <c r="C429" s="98" t="s">
        <v>23</v>
      </c>
      <c r="D429" s="10" t="s">
        <v>34</v>
      </c>
      <c r="E429" s="10" t="s">
        <v>35</v>
      </c>
      <c r="F429" s="10" t="s">
        <v>36</v>
      </c>
      <c r="G429" s="67">
        <v>12</v>
      </c>
      <c r="H429" s="10" t="s">
        <v>37</v>
      </c>
      <c r="I429" s="57">
        <v>1</v>
      </c>
      <c r="J429" s="57">
        <f t="shared" si="69"/>
        <v>0.95</v>
      </c>
      <c r="K429" s="57">
        <v>0</v>
      </c>
      <c r="L429" s="58">
        <v>0</v>
      </c>
      <c r="M429" s="27">
        <v>0</v>
      </c>
      <c r="N429" s="90">
        <f>J429*10/3/G429</f>
        <v>0.2638888888888889</v>
      </c>
      <c r="O429" s="91">
        <f>L429*10/3/G429</f>
        <v>0</v>
      </c>
      <c r="P429" s="23">
        <v>5</v>
      </c>
      <c r="Q429" s="11">
        <f t="shared" si="67"/>
        <v>5</v>
      </c>
      <c r="R429" s="11">
        <v>0</v>
      </c>
      <c r="S429" s="12">
        <v>0</v>
      </c>
      <c r="T429" s="27">
        <v>0</v>
      </c>
      <c r="U429" s="23">
        <v>0</v>
      </c>
      <c r="V429" s="11">
        <f t="shared" si="68"/>
        <v>0</v>
      </c>
      <c r="W429" s="11">
        <v>0</v>
      </c>
      <c r="X429" s="12">
        <v>0</v>
      </c>
      <c r="Y429" s="30">
        <v>0</v>
      </c>
      <c r="Z429" s="63">
        <f t="shared" si="63"/>
        <v>4.75</v>
      </c>
      <c r="AA429" s="34">
        <f t="shared" si="64"/>
        <v>4.75</v>
      </c>
      <c r="AB429" s="12">
        <f t="shared" si="65"/>
        <v>0</v>
      </c>
      <c r="AC429" s="75">
        <f t="shared" si="66"/>
        <v>4.75</v>
      </c>
    </row>
    <row r="430" spans="1:32" x14ac:dyDescent="0.2">
      <c r="A430" s="9"/>
      <c r="B430" s="10"/>
      <c r="C430" s="98"/>
      <c r="D430" s="10"/>
      <c r="E430" s="10"/>
      <c r="F430" s="10"/>
      <c r="G430" s="67"/>
      <c r="H430" s="10"/>
      <c r="I430" s="57"/>
      <c r="J430" s="57"/>
      <c r="K430" s="57"/>
      <c r="L430" s="58"/>
      <c r="M430" s="27"/>
      <c r="N430" s="90"/>
      <c r="O430" s="91"/>
      <c r="P430" s="23"/>
      <c r="Q430" s="11"/>
      <c r="R430" s="11"/>
      <c r="S430" s="12"/>
      <c r="T430" s="27"/>
      <c r="U430" s="23"/>
      <c r="V430" s="11"/>
      <c r="W430" s="11"/>
      <c r="X430" s="12"/>
      <c r="Y430" s="30"/>
      <c r="Z430" s="63"/>
      <c r="AA430" s="34"/>
      <c r="AB430" s="12"/>
      <c r="AC430" s="75"/>
    </row>
    <row r="431" spans="1:32" x14ac:dyDescent="0.2">
      <c r="AB431" s="6" t="s">
        <v>578</v>
      </c>
      <c r="AC431" s="125">
        <f>SUM(AC415:AC429)</f>
        <v>566.59999999999991</v>
      </c>
    </row>
    <row r="507" spans="3:29" x14ac:dyDescent="0.2">
      <c r="C507" s="52" t="s">
        <v>511</v>
      </c>
      <c r="AA507" s="6">
        <f>SUBTOTAL(9,AA2:AA506)</f>
        <v>4348.7000000000016</v>
      </c>
      <c r="AB507" s="6">
        <f>SUBTOTAL(9,AB2:AB506)</f>
        <v>3705.6999999999962</v>
      </c>
      <c r="AC507" s="79">
        <f>SUBTOTAL(9,AC2:AC506)</f>
        <v>30638.066666666655</v>
      </c>
    </row>
  </sheetData>
  <sortState ref="A2:AC373">
    <sortCondition ref="D2:D373"/>
    <sortCondition ref="C2:C373"/>
    <sortCondition ref="E2:E373"/>
  </sortState>
  <pageMargins left="0.31496062992125984" right="0.31496062992125984" top="0.74803149606299213" bottom="0.74803149606299213" header="0.31496062992125984" footer="0.31496062992125984"/>
  <pageSetup paperSize="9" scale="53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3"/>
  <sheetViews>
    <sheetView tabSelected="1" workbookViewId="0">
      <pane ySplit="1" topLeftCell="A2" activePane="bottomLeft" state="frozen"/>
      <selection pane="bottomLeft"/>
    </sheetView>
  </sheetViews>
  <sheetFormatPr defaultColWidth="11.42578125" defaultRowHeight="12.75" outlineLevelRow="2" x14ac:dyDescent="0.2"/>
  <cols>
    <col min="1" max="1" width="5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38.140625" style="4" customWidth="1"/>
    <col min="7" max="7" width="6.7109375" style="46" customWidth="1"/>
    <col min="8" max="8" width="5.7109375" style="4" customWidth="1"/>
    <col min="9" max="10" width="8.7109375" style="61" customWidth="1"/>
    <col min="11" max="11" width="8.7109375" style="61" hidden="1" customWidth="1"/>
    <col min="12" max="12" width="8.7109375" style="61" customWidth="1"/>
    <col min="13" max="13" width="9" style="5" hidden="1" customWidth="1"/>
    <col min="14" max="15" width="9" style="61" hidden="1" customWidth="1"/>
    <col min="16" max="16" width="6.7109375" style="5" customWidth="1"/>
    <col min="17" max="17" width="6.7109375" style="6" customWidth="1"/>
    <col min="18" max="18" width="6.7109375" style="6" hidden="1" customWidth="1"/>
    <col min="19" max="19" width="6.7109375" style="6" customWidth="1"/>
    <col min="20" max="20" width="6.7109375" style="5" hidden="1" customWidth="1"/>
    <col min="21" max="21" width="6.7109375" style="5" customWidth="1"/>
    <col min="22" max="22" width="6.7109375" style="6" customWidth="1"/>
    <col min="23" max="23" width="6.7109375" style="6" hidden="1" customWidth="1"/>
    <col min="24" max="24" width="6.7109375" style="6" customWidth="1"/>
    <col min="25" max="25" width="5" style="4" hidden="1" customWidth="1"/>
    <col min="26" max="26" width="8.7109375" style="7" hidden="1" customWidth="1"/>
    <col min="27" max="28" width="8.7109375" style="6" customWidth="1"/>
    <col min="29" max="29" width="12.7109375" style="79" customWidth="1"/>
    <col min="30" max="30" width="37" style="80" customWidth="1"/>
    <col min="31" max="31" width="11.42578125" style="80" customWidth="1"/>
    <col min="32" max="32" width="10" style="1" customWidth="1"/>
  </cols>
  <sheetData>
    <row r="1" spans="1:31" ht="56.25" customHeight="1" x14ac:dyDescent="0.2">
      <c r="A1" s="44" t="s">
        <v>514</v>
      </c>
      <c r="B1" s="45" t="s">
        <v>0</v>
      </c>
      <c r="C1" s="45" t="s">
        <v>515</v>
      </c>
      <c r="D1" s="464" t="s">
        <v>516</v>
      </c>
      <c r="E1" s="464" t="s">
        <v>517</v>
      </c>
      <c r="F1" s="465" t="s">
        <v>956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32" t="s">
        <v>561</v>
      </c>
      <c r="AA1" s="43" t="s">
        <v>524</v>
      </c>
      <c r="AB1" s="36" t="s">
        <v>525</v>
      </c>
      <c r="AC1" s="73" t="s">
        <v>526</v>
      </c>
    </row>
    <row r="2" spans="1:31" outlineLevel="2" x14ac:dyDescent="0.2">
      <c r="A2" s="253" t="s">
        <v>7</v>
      </c>
      <c r="B2" s="18" t="s">
        <v>650</v>
      </c>
      <c r="C2" s="500" t="s">
        <v>48</v>
      </c>
      <c r="D2" s="597" t="s">
        <v>830</v>
      </c>
      <c r="E2" s="10" t="s">
        <v>881</v>
      </c>
      <c r="F2" s="598" t="s">
        <v>829</v>
      </c>
      <c r="G2" s="462">
        <v>5</v>
      </c>
      <c r="H2" s="18" t="s">
        <v>18</v>
      </c>
      <c r="I2" s="55">
        <f>14/15</f>
        <v>0.93333333333333335</v>
      </c>
      <c r="J2" s="55">
        <f>11.25*I2</f>
        <v>10.5</v>
      </c>
      <c r="K2" s="55"/>
      <c r="L2" s="56">
        <v>0</v>
      </c>
      <c r="M2" s="26">
        <v>0</v>
      </c>
      <c r="N2" s="90">
        <f t="shared" ref="N2" si="0">J2*10/3/G2</f>
        <v>7</v>
      </c>
      <c r="O2" s="91">
        <f t="shared" ref="O2" si="1">L2*10/3/G2</f>
        <v>0</v>
      </c>
      <c r="P2" s="21">
        <v>10</v>
      </c>
      <c r="Q2" s="19">
        <v>1</v>
      </c>
      <c r="R2" s="19"/>
      <c r="S2" s="22">
        <v>0</v>
      </c>
      <c r="T2" s="26"/>
      <c r="U2" s="21">
        <v>0</v>
      </c>
      <c r="V2" s="19">
        <v>0</v>
      </c>
      <c r="W2" s="19"/>
      <c r="X2" s="22">
        <v>0</v>
      </c>
      <c r="Y2" s="17">
        <v>0</v>
      </c>
      <c r="Z2" s="257">
        <f t="shared" ref="Z2:Z13" si="2">J2*(Q2+V2)+L2*(S2+X2)</f>
        <v>10.5</v>
      </c>
      <c r="AA2" s="33">
        <f t="shared" ref="AA2:AA13" si="3">J2*Q2+L2*S2</f>
        <v>10.5</v>
      </c>
      <c r="AB2" s="22">
        <f t="shared" ref="AB2:AB13" si="4">J2*V2+L2*X2</f>
        <v>0</v>
      </c>
      <c r="AC2" s="259">
        <f t="shared" ref="AC2:AC13" si="5">Z2</f>
        <v>10.5</v>
      </c>
    </row>
    <row r="3" spans="1:31" ht="15.75" outlineLevel="2" x14ac:dyDescent="0.25">
      <c r="A3" s="9" t="s">
        <v>7</v>
      </c>
      <c r="B3" s="10" t="s">
        <v>14</v>
      </c>
      <c r="C3" s="468" t="s">
        <v>13</v>
      </c>
      <c r="D3" s="10" t="s">
        <v>493</v>
      </c>
      <c r="E3" s="10" t="s">
        <v>512</v>
      </c>
      <c r="F3" s="10" t="s">
        <v>513</v>
      </c>
      <c r="G3" s="463">
        <v>6</v>
      </c>
      <c r="H3" s="10" t="s">
        <v>37</v>
      </c>
      <c r="I3" s="57">
        <v>0.33329999999999999</v>
      </c>
      <c r="J3" s="57">
        <f>(4.5+$AE$29)*I3</f>
        <v>2.9996999999999998</v>
      </c>
      <c r="K3" s="57">
        <v>3</v>
      </c>
      <c r="L3" s="58">
        <f>9*I3</f>
        <v>2.9996999999999998</v>
      </c>
      <c r="M3" s="27">
        <v>0</v>
      </c>
      <c r="N3" s="90">
        <f t="shared" ref="N3:N13" si="6">J3*10/3/G3</f>
        <v>1.6665000000000001</v>
      </c>
      <c r="O3" s="91">
        <f t="shared" ref="O3:O13" si="7">L3*10/3/G3</f>
        <v>1.6665000000000001</v>
      </c>
      <c r="P3" s="23">
        <v>0</v>
      </c>
      <c r="Q3" s="11">
        <v>0</v>
      </c>
      <c r="R3" s="11">
        <v>0</v>
      </c>
      <c r="S3" s="12">
        <v>0</v>
      </c>
      <c r="T3" s="27">
        <v>0</v>
      </c>
      <c r="U3" s="23">
        <v>8</v>
      </c>
      <c r="V3" s="11">
        <v>0.2</v>
      </c>
      <c r="W3" s="11">
        <v>0</v>
      </c>
      <c r="X3" s="12">
        <v>0.4</v>
      </c>
      <c r="Y3" s="9">
        <v>0</v>
      </c>
      <c r="Z3" s="258">
        <f t="shared" si="2"/>
        <v>1.79982</v>
      </c>
      <c r="AA3" s="34">
        <f t="shared" si="3"/>
        <v>0</v>
      </c>
      <c r="AB3" s="12">
        <f t="shared" si="4"/>
        <v>1.79982</v>
      </c>
      <c r="AC3" s="260">
        <f t="shared" si="5"/>
        <v>1.79982</v>
      </c>
      <c r="AD3" s="341" t="s">
        <v>775</v>
      </c>
      <c r="AE3" s="379">
        <f>AE32</f>
        <v>0.4</v>
      </c>
    </row>
    <row r="4" spans="1:31" ht="15.75" outlineLevel="2" x14ac:dyDescent="0.25">
      <c r="A4" s="103" t="s">
        <v>7</v>
      </c>
      <c r="B4" s="10" t="s">
        <v>80</v>
      </c>
      <c r="C4" s="468" t="s">
        <v>13</v>
      </c>
      <c r="D4" s="10" t="s">
        <v>493</v>
      </c>
      <c r="E4" s="10" t="s">
        <v>512</v>
      </c>
      <c r="F4" s="10" t="s">
        <v>513</v>
      </c>
      <c r="G4" s="463">
        <v>6</v>
      </c>
      <c r="H4" s="10" t="s">
        <v>37</v>
      </c>
      <c r="I4" s="57">
        <v>0.33329999999999999</v>
      </c>
      <c r="J4" s="57">
        <f>(4.5+$AE$29)*I4</f>
        <v>2.9996999999999998</v>
      </c>
      <c r="K4" s="57">
        <v>3</v>
      </c>
      <c r="L4" s="58">
        <f>9*I4</f>
        <v>2.9996999999999998</v>
      </c>
      <c r="M4" s="27">
        <v>0</v>
      </c>
      <c r="N4" s="90">
        <f t="shared" si="6"/>
        <v>1.6665000000000001</v>
      </c>
      <c r="O4" s="91">
        <f t="shared" si="7"/>
        <v>1.6665000000000001</v>
      </c>
      <c r="P4" s="23">
        <v>0</v>
      </c>
      <c r="Q4" s="11">
        <v>0</v>
      </c>
      <c r="R4" s="11">
        <v>0</v>
      </c>
      <c r="S4" s="12">
        <v>0</v>
      </c>
      <c r="T4" s="27">
        <v>0</v>
      </c>
      <c r="U4" s="23">
        <v>8</v>
      </c>
      <c r="V4" s="11">
        <v>0.2</v>
      </c>
      <c r="W4" s="11">
        <v>0</v>
      </c>
      <c r="X4" s="12">
        <v>0.4</v>
      </c>
      <c r="Y4" s="9">
        <v>0</v>
      </c>
      <c r="Z4" s="258">
        <f t="shared" si="2"/>
        <v>1.79982</v>
      </c>
      <c r="AA4" s="34">
        <f t="shared" si="3"/>
        <v>0</v>
      </c>
      <c r="AB4" s="12">
        <f t="shared" si="4"/>
        <v>1.79982</v>
      </c>
      <c r="AC4" s="260">
        <f t="shared" si="5"/>
        <v>1.79982</v>
      </c>
      <c r="AD4" s="92"/>
      <c r="AE4" s="340"/>
    </row>
    <row r="5" spans="1:31" ht="15.75" outlineLevel="2" x14ac:dyDescent="0.25">
      <c r="A5" s="103" t="s">
        <v>7</v>
      </c>
      <c r="B5" s="10" t="s">
        <v>39</v>
      </c>
      <c r="C5" s="468" t="s">
        <v>13</v>
      </c>
      <c r="D5" s="10" t="s">
        <v>493</v>
      </c>
      <c r="E5" s="10" t="s">
        <v>512</v>
      </c>
      <c r="F5" s="10" t="s">
        <v>513</v>
      </c>
      <c r="G5" s="463">
        <v>6</v>
      </c>
      <c r="H5" s="10" t="s">
        <v>37</v>
      </c>
      <c r="I5" s="57">
        <v>0.33329999999999999</v>
      </c>
      <c r="J5" s="57">
        <f>(4.5+$AE$29)*I5</f>
        <v>2.9996999999999998</v>
      </c>
      <c r="K5" s="57">
        <v>3</v>
      </c>
      <c r="L5" s="58">
        <f>9*I5</f>
        <v>2.9996999999999998</v>
      </c>
      <c r="M5" s="27">
        <v>0</v>
      </c>
      <c r="N5" s="90">
        <f t="shared" si="6"/>
        <v>1.6665000000000001</v>
      </c>
      <c r="O5" s="91">
        <f t="shared" si="7"/>
        <v>1.6665000000000001</v>
      </c>
      <c r="P5" s="23">
        <v>0</v>
      </c>
      <c r="Q5" s="11">
        <v>0</v>
      </c>
      <c r="R5" s="11">
        <v>0</v>
      </c>
      <c r="S5" s="12">
        <v>0</v>
      </c>
      <c r="T5" s="27">
        <v>0</v>
      </c>
      <c r="U5" s="23">
        <v>8</v>
      </c>
      <c r="V5" s="11">
        <v>0.2</v>
      </c>
      <c r="W5" s="11">
        <v>0</v>
      </c>
      <c r="X5" s="12">
        <v>0.4</v>
      </c>
      <c r="Y5" s="9">
        <v>0</v>
      </c>
      <c r="Z5" s="258">
        <f t="shared" si="2"/>
        <v>1.79982</v>
      </c>
      <c r="AA5" s="34">
        <f t="shared" si="3"/>
        <v>0</v>
      </c>
      <c r="AB5" s="12">
        <f t="shared" si="4"/>
        <v>1.79982</v>
      </c>
      <c r="AC5" s="260">
        <f t="shared" si="5"/>
        <v>1.79982</v>
      </c>
      <c r="AD5" s="92"/>
      <c r="AE5" s="340"/>
    </row>
    <row r="6" spans="1:31" outlineLevel="2" x14ac:dyDescent="0.2">
      <c r="A6" s="103" t="s">
        <v>7</v>
      </c>
      <c r="B6" s="10" t="s">
        <v>85</v>
      </c>
      <c r="C6" s="468" t="s">
        <v>13</v>
      </c>
      <c r="D6" s="10" t="s">
        <v>493</v>
      </c>
      <c r="E6" s="10" t="s">
        <v>512</v>
      </c>
      <c r="F6" s="10" t="s">
        <v>513</v>
      </c>
      <c r="G6" s="463">
        <v>6</v>
      </c>
      <c r="H6" s="10" t="s">
        <v>37</v>
      </c>
      <c r="I6" s="57">
        <v>0.33329999999999999</v>
      </c>
      <c r="J6" s="57">
        <f>(4.5+$AE$29)*I6</f>
        <v>2.9996999999999998</v>
      </c>
      <c r="K6" s="57">
        <v>3</v>
      </c>
      <c r="L6" s="58">
        <f>9*I6</f>
        <v>2.9996999999999998</v>
      </c>
      <c r="M6" s="27">
        <v>0</v>
      </c>
      <c r="N6" s="90">
        <f t="shared" si="6"/>
        <v>1.6665000000000001</v>
      </c>
      <c r="O6" s="91">
        <f t="shared" si="7"/>
        <v>1.6665000000000001</v>
      </c>
      <c r="P6" s="23">
        <v>0</v>
      </c>
      <c r="Q6" s="11">
        <v>0</v>
      </c>
      <c r="R6" s="11">
        <v>0</v>
      </c>
      <c r="S6" s="12">
        <v>0</v>
      </c>
      <c r="T6" s="27">
        <v>0</v>
      </c>
      <c r="U6" s="23">
        <v>8</v>
      </c>
      <c r="V6" s="11">
        <v>0.2</v>
      </c>
      <c r="W6" s="11">
        <v>0</v>
      </c>
      <c r="X6" s="12">
        <v>0.4</v>
      </c>
      <c r="Y6" s="9">
        <v>0</v>
      </c>
      <c r="Z6" s="258">
        <f t="shared" si="2"/>
        <v>1.79982</v>
      </c>
      <c r="AA6" s="34">
        <f t="shared" si="3"/>
        <v>0</v>
      </c>
      <c r="AB6" s="12">
        <f t="shared" si="4"/>
        <v>1.79982</v>
      </c>
      <c r="AC6" s="260">
        <f t="shared" si="5"/>
        <v>1.79982</v>
      </c>
      <c r="AD6" s="61"/>
      <c r="AE6" s="47"/>
    </row>
    <row r="7" spans="1:31" outlineLevel="2" x14ac:dyDescent="0.2">
      <c r="A7" s="103" t="s">
        <v>7</v>
      </c>
      <c r="B7" s="10" t="s">
        <v>8</v>
      </c>
      <c r="C7" s="468" t="s">
        <v>13</v>
      </c>
      <c r="D7" s="10" t="s">
        <v>493</v>
      </c>
      <c r="E7" s="10" t="s">
        <v>512</v>
      </c>
      <c r="F7" s="10" t="s">
        <v>513</v>
      </c>
      <c r="G7" s="463">
        <v>6</v>
      </c>
      <c r="H7" s="10" t="s">
        <v>37</v>
      </c>
      <c r="I7" s="57">
        <v>0.33329999999999999</v>
      </c>
      <c r="J7" s="57">
        <f>(4.5+$AE$29)*I7</f>
        <v>2.9996999999999998</v>
      </c>
      <c r="K7" s="57">
        <v>3</v>
      </c>
      <c r="L7" s="58">
        <f>9*I7</f>
        <v>2.9996999999999998</v>
      </c>
      <c r="M7" s="27">
        <v>0</v>
      </c>
      <c r="N7" s="90">
        <f t="shared" si="6"/>
        <v>1.6665000000000001</v>
      </c>
      <c r="O7" s="91">
        <f t="shared" si="7"/>
        <v>1.6665000000000001</v>
      </c>
      <c r="P7" s="23">
        <v>0</v>
      </c>
      <c r="Q7" s="11">
        <v>0</v>
      </c>
      <c r="R7" s="11">
        <v>0</v>
      </c>
      <c r="S7" s="12">
        <v>0</v>
      </c>
      <c r="T7" s="27">
        <v>0</v>
      </c>
      <c r="U7" s="23">
        <v>8</v>
      </c>
      <c r="V7" s="11">
        <v>0.2</v>
      </c>
      <c r="W7" s="11">
        <v>0</v>
      </c>
      <c r="X7" s="12">
        <v>0.4</v>
      </c>
      <c r="Y7" s="9">
        <v>0</v>
      </c>
      <c r="Z7" s="258">
        <f t="shared" si="2"/>
        <v>1.79982</v>
      </c>
      <c r="AA7" s="34">
        <f t="shared" si="3"/>
        <v>0</v>
      </c>
      <c r="AB7" s="12">
        <f t="shared" si="4"/>
        <v>1.79982</v>
      </c>
      <c r="AC7" s="260">
        <f t="shared" si="5"/>
        <v>1.79982</v>
      </c>
    </row>
    <row r="8" spans="1:31" ht="15.75" outlineLevel="2" x14ac:dyDescent="0.25">
      <c r="A8" s="9" t="s">
        <v>7</v>
      </c>
      <c r="B8" s="10" t="s">
        <v>8</v>
      </c>
      <c r="C8" s="468" t="s">
        <v>13</v>
      </c>
      <c r="D8" s="10" t="s">
        <v>9</v>
      </c>
      <c r="E8" s="10" t="s">
        <v>10</v>
      </c>
      <c r="F8" s="10" t="s">
        <v>11</v>
      </c>
      <c r="G8" s="463">
        <v>24</v>
      </c>
      <c r="H8" s="10" t="s">
        <v>12</v>
      </c>
      <c r="I8" s="57">
        <v>1</v>
      </c>
      <c r="J8" s="57">
        <f>$AE$26</f>
        <v>0.2</v>
      </c>
      <c r="K8" s="57">
        <v>0</v>
      </c>
      <c r="L8" s="58">
        <v>0</v>
      </c>
      <c r="M8" s="27">
        <v>0</v>
      </c>
      <c r="N8" s="90">
        <f t="shared" si="6"/>
        <v>2.7777777777777776E-2</v>
      </c>
      <c r="O8" s="91">
        <f t="shared" si="7"/>
        <v>0</v>
      </c>
      <c r="P8" s="23">
        <v>0</v>
      </c>
      <c r="Q8" s="11">
        <f>P8</f>
        <v>0</v>
      </c>
      <c r="R8" s="11">
        <v>0</v>
      </c>
      <c r="S8" s="12">
        <v>0</v>
      </c>
      <c r="T8" s="27">
        <v>0</v>
      </c>
      <c r="U8" s="23">
        <v>2</v>
      </c>
      <c r="V8" s="11">
        <f>U8</f>
        <v>2</v>
      </c>
      <c r="W8" s="11">
        <v>0</v>
      </c>
      <c r="X8" s="12">
        <v>0</v>
      </c>
      <c r="Y8" s="9">
        <v>0</v>
      </c>
      <c r="Z8" s="258">
        <f t="shared" si="2"/>
        <v>0.4</v>
      </c>
      <c r="AA8" s="34">
        <f t="shared" si="3"/>
        <v>0</v>
      </c>
      <c r="AB8" s="12">
        <f t="shared" si="4"/>
        <v>0.4</v>
      </c>
      <c r="AC8" s="260">
        <f t="shared" si="5"/>
        <v>0.4</v>
      </c>
      <c r="AD8" s="341"/>
      <c r="AE8" s="340"/>
    </row>
    <row r="9" spans="1:31" outlineLevel="2" x14ac:dyDescent="0.2">
      <c r="A9" s="9" t="s">
        <v>7</v>
      </c>
      <c r="B9" s="10" t="s">
        <v>14</v>
      </c>
      <c r="C9" s="468" t="s">
        <v>19</v>
      </c>
      <c r="D9" s="10" t="s">
        <v>15</v>
      </c>
      <c r="E9" s="10" t="s">
        <v>16</v>
      </c>
      <c r="F9" s="10" t="s">
        <v>17</v>
      </c>
      <c r="G9" s="463">
        <v>6</v>
      </c>
      <c r="H9" s="10" t="s">
        <v>18</v>
      </c>
      <c r="I9" s="57">
        <v>1</v>
      </c>
      <c r="J9" s="57">
        <v>13.5</v>
      </c>
      <c r="K9" s="57">
        <v>0</v>
      </c>
      <c r="L9" s="58">
        <v>4.5</v>
      </c>
      <c r="M9" s="27">
        <v>0</v>
      </c>
      <c r="N9" s="90">
        <f t="shared" si="6"/>
        <v>7.5</v>
      </c>
      <c r="O9" s="91">
        <f t="shared" si="7"/>
        <v>2.5</v>
      </c>
      <c r="P9" s="23">
        <v>0</v>
      </c>
      <c r="Q9" s="11">
        <v>0</v>
      </c>
      <c r="R9" s="11">
        <v>0</v>
      </c>
      <c r="S9" s="12">
        <v>0</v>
      </c>
      <c r="T9" s="27">
        <v>0</v>
      </c>
      <c r="U9" s="23">
        <v>120</v>
      </c>
      <c r="V9" s="11">
        <v>2</v>
      </c>
      <c r="W9" s="11">
        <v>0</v>
      </c>
      <c r="X9" s="12">
        <v>6</v>
      </c>
      <c r="Y9" s="9">
        <v>0</v>
      </c>
      <c r="Z9" s="258">
        <f t="shared" si="2"/>
        <v>54</v>
      </c>
      <c r="AA9" s="34">
        <f t="shared" si="3"/>
        <v>0</v>
      </c>
      <c r="AB9" s="12">
        <f t="shared" si="4"/>
        <v>54</v>
      </c>
      <c r="AC9" s="260">
        <f t="shared" si="5"/>
        <v>54</v>
      </c>
      <c r="AE9" s="47"/>
    </row>
    <row r="10" spans="1:31" outlineLevel="2" x14ac:dyDescent="0.2">
      <c r="A10" s="9" t="s">
        <v>7</v>
      </c>
      <c r="B10" s="10" t="s">
        <v>14</v>
      </c>
      <c r="C10" s="468" t="s">
        <v>23</v>
      </c>
      <c r="D10" s="10" t="s">
        <v>20</v>
      </c>
      <c r="E10" s="10" t="s">
        <v>21</v>
      </c>
      <c r="F10" s="10" t="s">
        <v>22</v>
      </c>
      <c r="G10" s="463">
        <v>6</v>
      </c>
      <c r="H10" s="10" t="s">
        <v>18</v>
      </c>
      <c r="I10" s="57">
        <v>1</v>
      </c>
      <c r="J10" s="57">
        <v>9</v>
      </c>
      <c r="K10" s="57">
        <v>0</v>
      </c>
      <c r="L10" s="58">
        <v>9</v>
      </c>
      <c r="M10" s="27">
        <v>0</v>
      </c>
      <c r="N10" s="90">
        <f t="shared" si="6"/>
        <v>5</v>
      </c>
      <c r="O10" s="91">
        <f t="shared" si="7"/>
        <v>5</v>
      </c>
      <c r="P10" s="23">
        <v>120</v>
      </c>
      <c r="Q10" s="11">
        <v>2</v>
      </c>
      <c r="R10" s="11">
        <v>0</v>
      </c>
      <c r="S10" s="12">
        <v>6</v>
      </c>
      <c r="T10" s="27">
        <v>0</v>
      </c>
      <c r="U10" s="23">
        <v>0</v>
      </c>
      <c r="V10" s="11">
        <v>0</v>
      </c>
      <c r="W10" s="11">
        <v>0</v>
      </c>
      <c r="X10" s="12">
        <v>0</v>
      </c>
      <c r="Y10" s="9">
        <v>0</v>
      </c>
      <c r="Z10" s="258">
        <f t="shared" si="2"/>
        <v>72</v>
      </c>
      <c r="AA10" s="34">
        <f t="shared" si="3"/>
        <v>72</v>
      </c>
      <c r="AB10" s="12">
        <f t="shared" si="4"/>
        <v>0</v>
      </c>
      <c r="AC10" s="260">
        <f t="shared" si="5"/>
        <v>72</v>
      </c>
    </row>
    <row r="11" spans="1:31" outlineLevel="2" x14ac:dyDescent="0.2">
      <c r="A11" s="9" t="s">
        <v>7</v>
      </c>
      <c r="B11" s="10" t="s">
        <v>14</v>
      </c>
      <c r="C11" s="468" t="s">
        <v>27</v>
      </c>
      <c r="D11" s="10" t="s">
        <v>24</v>
      </c>
      <c r="E11" s="10" t="s">
        <v>25</v>
      </c>
      <c r="F11" s="10" t="s">
        <v>26</v>
      </c>
      <c r="G11" s="463">
        <v>6</v>
      </c>
      <c r="H11" s="10" t="s">
        <v>18</v>
      </c>
      <c r="I11" s="57">
        <v>1</v>
      </c>
      <c r="J11" s="57">
        <v>9</v>
      </c>
      <c r="K11" s="57">
        <v>0</v>
      </c>
      <c r="L11" s="58">
        <v>9</v>
      </c>
      <c r="M11" s="27">
        <v>0</v>
      </c>
      <c r="N11" s="90">
        <f t="shared" si="6"/>
        <v>5</v>
      </c>
      <c r="O11" s="91">
        <f t="shared" si="7"/>
        <v>5</v>
      </c>
      <c r="P11" s="23">
        <v>90</v>
      </c>
      <c r="Q11" s="11">
        <v>2</v>
      </c>
      <c r="R11" s="11">
        <v>0</v>
      </c>
      <c r="S11" s="12">
        <v>5</v>
      </c>
      <c r="T11" s="27">
        <v>0</v>
      </c>
      <c r="U11" s="23">
        <v>0</v>
      </c>
      <c r="V11" s="11">
        <v>0</v>
      </c>
      <c r="W11" s="11">
        <v>0</v>
      </c>
      <c r="X11" s="12">
        <v>0</v>
      </c>
      <c r="Y11" s="9">
        <v>0</v>
      </c>
      <c r="Z11" s="258">
        <f t="shared" si="2"/>
        <v>63</v>
      </c>
      <c r="AA11" s="34">
        <f t="shared" si="3"/>
        <v>63</v>
      </c>
      <c r="AB11" s="12">
        <f t="shared" si="4"/>
        <v>0</v>
      </c>
      <c r="AC11" s="260">
        <f t="shared" si="5"/>
        <v>63</v>
      </c>
    </row>
    <row r="12" spans="1:31" outlineLevel="2" x14ac:dyDescent="0.2">
      <c r="A12" s="9" t="s">
        <v>7</v>
      </c>
      <c r="B12" s="10" t="s">
        <v>14</v>
      </c>
      <c r="C12" s="468" t="s">
        <v>13</v>
      </c>
      <c r="D12" s="10" t="s">
        <v>28</v>
      </c>
      <c r="E12" s="10" t="s">
        <v>10</v>
      </c>
      <c r="F12" s="10" t="s">
        <v>11</v>
      </c>
      <c r="G12" s="463">
        <v>24</v>
      </c>
      <c r="H12" s="10" t="s">
        <v>12</v>
      </c>
      <c r="I12" s="57">
        <v>1</v>
      </c>
      <c r="J12" s="57">
        <f>$AE$26</f>
        <v>0.2</v>
      </c>
      <c r="K12" s="57">
        <v>0</v>
      </c>
      <c r="L12" s="58">
        <v>0</v>
      </c>
      <c r="M12" s="27">
        <v>0</v>
      </c>
      <c r="N12" s="90">
        <f t="shared" si="6"/>
        <v>2.7777777777777776E-2</v>
      </c>
      <c r="O12" s="91">
        <f t="shared" si="7"/>
        <v>0</v>
      </c>
      <c r="P12" s="23">
        <v>6</v>
      </c>
      <c r="Q12" s="11">
        <f>P12</f>
        <v>6</v>
      </c>
      <c r="R12" s="11">
        <v>0</v>
      </c>
      <c r="S12" s="12">
        <v>0</v>
      </c>
      <c r="T12" s="27">
        <v>0</v>
      </c>
      <c r="U12" s="23">
        <v>3</v>
      </c>
      <c r="V12" s="11">
        <f>U12</f>
        <v>3</v>
      </c>
      <c r="W12" s="11">
        <v>0</v>
      </c>
      <c r="X12" s="12">
        <v>0</v>
      </c>
      <c r="Y12" s="9">
        <v>0</v>
      </c>
      <c r="Z12" s="258">
        <f t="shared" si="2"/>
        <v>1.8</v>
      </c>
      <c r="AA12" s="34">
        <f t="shared" si="3"/>
        <v>1.2000000000000002</v>
      </c>
      <c r="AB12" s="12">
        <f t="shared" si="4"/>
        <v>0.60000000000000009</v>
      </c>
      <c r="AC12" s="260">
        <f t="shared" si="5"/>
        <v>1.8</v>
      </c>
    </row>
    <row r="13" spans="1:31" outlineLevel="2" x14ac:dyDescent="0.2">
      <c r="A13" s="9" t="s">
        <v>7</v>
      </c>
      <c r="B13" s="10" t="s">
        <v>29</v>
      </c>
      <c r="C13" s="468" t="s">
        <v>13</v>
      </c>
      <c r="D13" s="10" t="s">
        <v>30</v>
      </c>
      <c r="E13" s="10" t="s">
        <v>31</v>
      </c>
      <c r="F13" s="10" t="s">
        <v>32</v>
      </c>
      <c r="G13" s="463">
        <v>6</v>
      </c>
      <c r="H13" s="10" t="s">
        <v>33</v>
      </c>
      <c r="I13" s="57">
        <v>0</v>
      </c>
      <c r="J13" s="57">
        <f>24*I13</f>
        <v>0</v>
      </c>
      <c r="K13" s="57">
        <v>0</v>
      </c>
      <c r="L13" s="58">
        <v>3</v>
      </c>
      <c r="M13" s="27">
        <v>0</v>
      </c>
      <c r="N13" s="90">
        <f t="shared" si="6"/>
        <v>0</v>
      </c>
      <c r="O13" s="91">
        <f t="shared" si="7"/>
        <v>1.6666666666666667</v>
      </c>
      <c r="P13" s="23">
        <v>0</v>
      </c>
      <c r="Q13" s="11">
        <v>0</v>
      </c>
      <c r="R13" s="11">
        <v>0</v>
      </c>
      <c r="S13" s="12">
        <v>0</v>
      </c>
      <c r="T13" s="27">
        <v>0</v>
      </c>
      <c r="U13" s="23">
        <v>30</v>
      </c>
      <c r="V13" s="11">
        <v>1</v>
      </c>
      <c r="W13" s="11">
        <v>0</v>
      </c>
      <c r="X13" s="12">
        <v>1</v>
      </c>
      <c r="Y13" s="9">
        <v>0</v>
      </c>
      <c r="Z13" s="258">
        <f t="shared" si="2"/>
        <v>3</v>
      </c>
      <c r="AA13" s="34">
        <f t="shared" si="3"/>
        <v>0</v>
      </c>
      <c r="AB13" s="12">
        <f t="shared" si="4"/>
        <v>3</v>
      </c>
      <c r="AC13" s="260">
        <f t="shared" si="5"/>
        <v>3</v>
      </c>
    </row>
    <row r="14" spans="1:31" outlineLevel="1" x14ac:dyDescent="0.2">
      <c r="A14" s="9" t="s">
        <v>588</v>
      </c>
      <c r="B14" s="10"/>
      <c r="C14" s="468"/>
      <c r="D14" s="10"/>
      <c r="E14" s="10"/>
      <c r="F14" s="10"/>
      <c r="G14" s="463"/>
      <c r="H14" s="10"/>
      <c r="I14" s="57"/>
      <c r="J14" s="57"/>
      <c r="K14" s="57"/>
      <c r="L14" s="58"/>
      <c r="M14" s="27"/>
      <c r="N14" s="90"/>
      <c r="O14" s="91"/>
      <c r="P14" s="23"/>
      <c r="Q14" s="11"/>
      <c r="R14" s="11"/>
      <c r="S14" s="12"/>
      <c r="T14" s="27"/>
      <c r="U14" s="23"/>
      <c r="V14" s="11"/>
      <c r="W14" s="11"/>
      <c r="X14" s="12"/>
      <c r="Y14" s="9"/>
      <c r="Z14" s="258"/>
      <c r="AA14" s="34">
        <f>SUBTOTAL(9,AA2:AA13)</f>
        <v>146.69999999999999</v>
      </c>
      <c r="AB14" s="12">
        <f>SUBTOTAL(9,AB2:AB13)</f>
        <v>66.999099999999999</v>
      </c>
      <c r="AC14" s="260">
        <f>SUBTOTAL(9,AC2:AC13)</f>
        <v>213.69910000000002</v>
      </c>
    </row>
    <row r="15" spans="1:31" ht="15.75" outlineLevel="2" x14ac:dyDescent="0.25">
      <c r="A15" s="103" t="s">
        <v>38</v>
      </c>
      <c r="B15" s="10" t="s">
        <v>650</v>
      </c>
      <c r="C15" s="461" t="s">
        <v>48</v>
      </c>
      <c r="D15" s="597" t="s">
        <v>832</v>
      </c>
      <c r="E15" s="10" t="s">
        <v>882</v>
      </c>
      <c r="F15" s="598" t="s">
        <v>831</v>
      </c>
      <c r="G15" s="463">
        <v>5</v>
      </c>
      <c r="H15" s="10" t="s">
        <v>18</v>
      </c>
      <c r="I15" s="57">
        <v>1</v>
      </c>
      <c r="J15" s="57">
        <f>11.25*I15</f>
        <v>11.25</v>
      </c>
      <c r="K15" s="57"/>
      <c r="L15" s="58">
        <v>0</v>
      </c>
      <c r="M15" s="27">
        <v>0</v>
      </c>
      <c r="N15" s="90">
        <f t="shared" ref="N15" si="8">J15*10/3/G15</f>
        <v>7.5</v>
      </c>
      <c r="O15" s="91">
        <f t="shared" ref="O15" si="9">L15*10/3/G15</f>
        <v>0</v>
      </c>
      <c r="P15" s="23">
        <v>10</v>
      </c>
      <c r="Q15" s="11">
        <v>1</v>
      </c>
      <c r="R15" s="11"/>
      <c r="S15" s="12">
        <v>0</v>
      </c>
      <c r="T15" s="27"/>
      <c r="U15" s="23">
        <v>0</v>
      </c>
      <c r="V15" s="11">
        <v>0</v>
      </c>
      <c r="W15" s="11"/>
      <c r="X15" s="12">
        <v>0</v>
      </c>
      <c r="Y15" s="9">
        <v>0</v>
      </c>
      <c r="Z15" s="258">
        <f t="shared" ref="Z15:Z29" si="10">J15*(Q15+V15)+L15*(S15+X15)</f>
        <v>11.25</v>
      </c>
      <c r="AA15" s="34">
        <f t="shared" ref="AA15:AA29" si="11">J15*Q15+L15*S15</f>
        <v>11.25</v>
      </c>
      <c r="AB15" s="12">
        <f t="shared" ref="AB15:AB29" si="12">J15*V15+L15*X15</f>
        <v>0</v>
      </c>
      <c r="AC15" s="260">
        <f t="shared" ref="AC15:AC29" si="13">Z15</f>
        <v>11.25</v>
      </c>
      <c r="AD15" s="92"/>
      <c r="AE15" s="93"/>
    </row>
    <row r="16" spans="1:31" outlineLevel="2" x14ac:dyDescent="0.2">
      <c r="A16" s="103" t="s">
        <v>38</v>
      </c>
      <c r="B16" s="10" t="s">
        <v>29</v>
      </c>
      <c r="C16" s="468" t="s">
        <v>13</v>
      </c>
      <c r="D16" s="10" t="s">
        <v>30</v>
      </c>
      <c r="E16" s="10" t="s">
        <v>31</v>
      </c>
      <c r="F16" s="10" t="s">
        <v>32</v>
      </c>
      <c r="G16" s="463">
        <v>6</v>
      </c>
      <c r="H16" s="10" t="s">
        <v>33</v>
      </c>
      <c r="I16" s="57">
        <v>0</v>
      </c>
      <c r="J16" s="57">
        <f>24*I16</f>
        <v>0</v>
      </c>
      <c r="K16" s="57"/>
      <c r="L16" s="58">
        <v>4</v>
      </c>
      <c r="M16" s="27">
        <v>0</v>
      </c>
      <c r="N16" s="90">
        <f t="shared" ref="N16:N29" si="14">J16*10/3/G16</f>
        <v>0</v>
      </c>
      <c r="O16" s="91">
        <f t="shared" ref="O16:O29" si="15">L16*10/3/G16</f>
        <v>2.2222222222222223</v>
      </c>
      <c r="P16" s="23">
        <v>0</v>
      </c>
      <c r="Q16" s="11">
        <v>0</v>
      </c>
      <c r="R16" s="11">
        <v>0</v>
      </c>
      <c r="S16" s="12">
        <v>0</v>
      </c>
      <c r="T16" s="27"/>
      <c r="U16" s="23">
        <v>30</v>
      </c>
      <c r="V16" s="11">
        <v>1</v>
      </c>
      <c r="W16" s="11"/>
      <c r="X16" s="12">
        <v>1</v>
      </c>
      <c r="Y16" s="9">
        <v>0</v>
      </c>
      <c r="Z16" s="258">
        <f t="shared" si="10"/>
        <v>4</v>
      </c>
      <c r="AA16" s="34">
        <f t="shared" si="11"/>
        <v>0</v>
      </c>
      <c r="AB16" s="12">
        <f t="shared" si="12"/>
        <v>4</v>
      </c>
      <c r="AC16" s="260">
        <f t="shared" si="13"/>
        <v>4</v>
      </c>
      <c r="AE16" s="47"/>
    </row>
    <row r="17" spans="1:33" ht="15.75" outlineLevel="2" x14ac:dyDescent="0.25">
      <c r="A17" s="9" t="s">
        <v>38</v>
      </c>
      <c r="B17" s="10" t="s">
        <v>39</v>
      </c>
      <c r="C17" s="468" t="s">
        <v>43</v>
      </c>
      <c r="D17" s="10" t="s">
        <v>40</v>
      </c>
      <c r="E17" s="10" t="s">
        <v>41</v>
      </c>
      <c r="F17" s="10" t="s">
        <v>42</v>
      </c>
      <c r="G17" s="463">
        <v>6</v>
      </c>
      <c r="H17" s="10" t="s">
        <v>18</v>
      </c>
      <c r="I17" s="57">
        <v>1</v>
      </c>
      <c r="J17" s="57">
        <v>18</v>
      </c>
      <c r="K17" s="57">
        <v>0</v>
      </c>
      <c r="L17" s="58">
        <v>0</v>
      </c>
      <c r="M17" s="27">
        <v>0</v>
      </c>
      <c r="N17" s="90">
        <f t="shared" si="14"/>
        <v>10</v>
      </c>
      <c r="O17" s="91">
        <f t="shared" si="15"/>
        <v>0</v>
      </c>
      <c r="P17" s="23">
        <v>0</v>
      </c>
      <c r="Q17" s="11">
        <v>0</v>
      </c>
      <c r="R17" s="11">
        <v>0</v>
      </c>
      <c r="S17" s="12">
        <v>0</v>
      </c>
      <c r="T17" s="27">
        <v>0</v>
      </c>
      <c r="U17" s="23">
        <v>20</v>
      </c>
      <c r="V17" s="11">
        <v>1</v>
      </c>
      <c r="W17" s="11">
        <v>0</v>
      </c>
      <c r="X17" s="12">
        <v>1</v>
      </c>
      <c r="Y17" s="9">
        <v>0</v>
      </c>
      <c r="Z17" s="258">
        <f t="shared" si="10"/>
        <v>18</v>
      </c>
      <c r="AA17" s="34">
        <f t="shared" si="11"/>
        <v>0</v>
      </c>
      <c r="AB17" s="12">
        <f t="shared" si="12"/>
        <v>18</v>
      </c>
      <c r="AC17" s="260">
        <f t="shared" si="13"/>
        <v>18</v>
      </c>
      <c r="AD17" s="202"/>
      <c r="AE17" s="203"/>
    </row>
    <row r="18" spans="1:33" ht="15.75" outlineLevel="2" x14ac:dyDescent="0.25">
      <c r="A18" s="9" t="s">
        <v>38</v>
      </c>
      <c r="B18" s="10" t="s">
        <v>39</v>
      </c>
      <c r="C18" s="468" t="s">
        <v>48</v>
      </c>
      <c r="D18" s="10" t="s">
        <v>44</v>
      </c>
      <c r="E18" s="10" t="s">
        <v>45</v>
      </c>
      <c r="F18" s="10" t="s">
        <v>46</v>
      </c>
      <c r="G18" s="463">
        <v>7.5</v>
      </c>
      <c r="H18" s="10" t="s">
        <v>47</v>
      </c>
      <c r="I18" s="57">
        <v>1</v>
      </c>
      <c r="J18" s="57">
        <v>13.5</v>
      </c>
      <c r="K18" s="57">
        <v>0</v>
      </c>
      <c r="L18" s="58">
        <v>9</v>
      </c>
      <c r="M18" s="27">
        <v>0</v>
      </c>
      <c r="N18" s="90">
        <f t="shared" si="14"/>
        <v>6</v>
      </c>
      <c r="O18" s="91">
        <f t="shared" si="15"/>
        <v>4</v>
      </c>
      <c r="P18" s="23">
        <v>60</v>
      </c>
      <c r="Q18" s="11">
        <v>1</v>
      </c>
      <c r="R18" s="11">
        <v>0</v>
      </c>
      <c r="S18" s="12">
        <v>3</v>
      </c>
      <c r="T18" s="27">
        <v>0</v>
      </c>
      <c r="U18" s="23">
        <v>20</v>
      </c>
      <c r="V18" s="11">
        <v>1</v>
      </c>
      <c r="W18" s="11">
        <v>0</v>
      </c>
      <c r="X18" s="12">
        <v>1</v>
      </c>
      <c r="Y18" s="9">
        <v>0</v>
      </c>
      <c r="Z18" s="258">
        <f t="shared" si="10"/>
        <v>63</v>
      </c>
      <c r="AA18" s="34">
        <f t="shared" si="11"/>
        <v>40.5</v>
      </c>
      <c r="AB18" s="12">
        <f t="shared" si="12"/>
        <v>22.5</v>
      </c>
      <c r="AC18" s="260">
        <f t="shared" si="13"/>
        <v>63</v>
      </c>
      <c r="AD18" s="95"/>
      <c r="AE18" s="93"/>
    </row>
    <row r="19" spans="1:33" ht="15.75" outlineLevel="2" x14ac:dyDescent="0.25">
      <c r="A19" s="9" t="s">
        <v>38</v>
      </c>
      <c r="B19" s="10" t="s">
        <v>39</v>
      </c>
      <c r="C19" s="468" t="s">
        <v>19</v>
      </c>
      <c r="D19" s="10" t="s">
        <v>49</v>
      </c>
      <c r="E19" s="10" t="s">
        <v>50</v>
      </c>
      <c r="F19" s="10" t="s">
        <v>51</v>
      </c>
      <c r="G19" s="463">
        <v>7.5</v>
      </c>
      <c r="H19" s="10" t="s">
        <v>18</v>
      </c>
      <c r="I19" s="57">
        <v>1</v>
      </c>
      <c r="J19" s="57">
        <v>13.5</v>
      </c>
      <c r="K19" s="57">
        <v>0</v>
      </c>
      <c r="L19" s="58">
        <v>9</v>
      </c>
      <c r="M19" s="27">
        <v>0</v>
      </c>
      <c r="N19" s="90">
        <f t="shared" si="14"/>
        <v>6</v>
      </c>
      <c r="O19" s="91">
        <f t="shared" si="15"/>
        <v>4</v>
      </c>
      <c r="P19" s="23">
        <v>20</v>
      </c>
      <c r="Q19" s="11">
        <v>1</v>
      </c>
      <c r="R19" s="11">
        <v>0</v>
      </c>
      <c r="S19" s="12">
        <v>1</v>
      </c>
      <c r="T19" s="27">
        <v>0</v>
      </c>
      <c r="U19" s="23">
        <v>60</v>
      </c>
      <c r="V19" s="11">
        <v>1</v>
      </c>
      <c r="W19" s="11">
        <v>0</v>
      </c>
      <c r="X19" s="12">
        <v>3</v>
      </c>
      <c r="Y19" s="9">
        <v>0</v>
      </c>
      <c r="Z19" s="258">
        <f t="shared" si="10"/>
        <v>63</v>
      </c>
      <c r="AA19" s="34">
        <f t="shared" si="11"/>
        <v>22.5</v>
      </c>
      <c r="AB19" s="12">
        <f t="shared" si="12"/>
        <v>40.5</v>
      </c>
      <c r="AC19" s="260">
        <f t="shared" si="13"/>
        <v>63</v>
      </c>
      <c r="AE19" s="203"/>
    </row>
    <row r="20" spans="1:33" outlineLevel="2" x14ac:dyDescent="0.2">
      <c r="A20" s="9" t="s">
        <v>38</v>
      </c>
      <c r="B20" s="10" t="s">
        <v>39</v>
      </c>
      <c r="C20" s="468" t="s">
        <v>23</v>
      </c>
      <c r="D20" s="10" t="s">
        <v>52</v>
      </c>
      <c r="E20" s="10" t="s">
        <v>53</v>
      </c>
      <c r="F20" s="10" t="s">
        <v>54</v>
      </c>
      <c r="G20" s="463">
        <v>6</v>
      </c>
      <c r="H20" s="10" t="s">
        <v>18</v>
      </c>
      <c r="I20" s="57">
        <v>1</v>
      </c>
      <c r="J20" s="57">
        <v>13.5</v>
      </c>
      <c r="K20" s="57">
        <v>0</v>
      </c>
      <c r="L20" s="58">
        <v>4.5</v>
      </c>
      <c r="M20" s="27">
        <v>0</v>
      </c>
      <c r="N20" s="90">
        <f t="shared" si="14"/>
        <v>7.5</v>
      </c>
      <c r="O20" s="91">
        <f t="shared" si="15"/>
        <v>2.5</v>
      </c>
      <c r="P20" s="23">
        <v>40</v>
      </c>
      <c r="Q20" s="11">
        <v>1</v>
      </c>
      <c r="R20" s="11">
        <v>0</v>
      </c>
      <c r="S20" s="12">
        <v>2</v>
      </c>
      <c r="T20" s="27">
        <v>0</v>
      </c>
      <c r="U20" s="23">
        <v>0</v>
      </c>
      <c r="V20" s="11">
        <v>0</v>
      </c>
      <c r="W20" s="11">
        <v>0</v>
      </c>
      <c r="X20" s="12">
        <v>0</v>
      </c>
      <c r="Y20" s="9">
        <v>0</v>
      </c>
      <c r="Z20" s="258">
        <f t="shared" si="10"/>
        <v>22.5</v>
      </c>
      <c r="AA20" s="34">
        <f t="shared" si="11"/>
        <v>22.5</v>
      </c>
      <c r="AB20" s="12">
        <f t="shared" si="12"/>
        <v>0</v>
      </c>
      <c r="AC20" s="260">
        <f t="shared" si="13"/>
        <v>22.5</v>
      </c>
    </row>
    <row r="21" spans="1:33" outlineLevel="2" x14ac:dyDescent="0.2">
      <c r="A21" s="9" t="s">
        <v>38</v>
      </c>
      <c r="B21" s="10" t="s">
        <v>39</v>
      </c>
      <c r="C21" s="468" t="s">
        <v>23</v>
      </c>
      <c r="D21" s="10" t="s">
        <v>55</v>
      </c>
      <c r="E21" s="10" t="s">
        <v>56</v>
      </c>
      <c r="F21" s="10" t="s">
        <v>57</v>
      </c>
      <c r="G21" s="463">
        <v>6</v>
      </c>
      <c r="H21" s="10" t="s">
        <v>18</v>
      </c>
      <c r="I21" s="57">
        <v>1</v>
      </c>
      <c r="J21" s="57">
        <v>13.5</v>
      </c>
      <c r="K21" s="57">
        <v>0</v>
      </c>
      <c r="L21" s="58">
        <v>4.5</v>
      </c>
      <c r="M21" s="27">
        <v>0</v>
      </c>
      <c r="N21" s="90">
        <f t="shared" si="14"/>
        <v>7.5</v>
      </c>
      <c r="O21" s="91">
        <f t="shared" si="15"/>
        <v>2.5</v>
      </c>
      <c r="P21" s="23">
        <v>40</v>
      </c>
      <c r="Q21" s="11">
        <v>1</v>
      </c>
      <c r="R21" s="11">
        <v>0</v>
      </c>
      <c r="S21" s="12">
        <v>2</v>
      </c>
      <c r="T21" s="27">
        <v>0</v>
      </c>
      <c r="U21" s="23">
        <v>0</v>
      </c>
      <c r="V21" s="11">
        <v>0</v>
      </c>
      <c r="W21" s="11">
        <v>0</v>
      </c>
      <c r="X21" s="12">
        <v>0</v>
      </c>
      <c r="Y21" s="9">
        <v>0</v>
      </c>
      <c r="Z21" s="258">
        <f t="shared" si="10"/>
        <v>22.5</v>
      </c>
      <c r="AA21" s="34">
        <f t="shared" si="11"/>
        <v>22.5</v>
      </c>
      <c r="AB21" s="12">
        <f t="shared" si="12"/>
        <v>0</v>
      </c>
      <c r="AC21" s="260">
        <f t="shared" si="13"/>
        <v>22.5</v>
      </c>
    </row>
    <row r="22" spans="1:33" outlineLevel="2" x14ac:dyDescent="0.2">
      <c r="A22" s="9" t="s">
        <v>38</v>
      </c>
      <c r="B22" s="10" t="s">
        <v>39</v>
      </c>
      <c r="C22" s="468" t="s">
        <v>61</v>
      </c>
      <c r="D22" s="10" t="s">
        <v>58</v>
      </c>
      <c r="E22" s="10" t="s">
        <v>59</v>
      </c>
      <c r="F22" s="10" t="s">
        <v>60</v>
      </c>
      <c r="G22" s="463">
        <v>6</v>
      </c>
      <c r="H22" s="10" t="s">
        <v>18</v>
      </c>
      <c r="I22" s="57">
        <v>1</v>
      </c>
      <c r="J22" s="57">
        <v>13.5</v>
      </c>
      <c r="K22" s="57">
        <v>0</v>
      </c>
      <c r="L22" s="58">
        <v>4.5</v>
      </c>
      <c r="M22" s="27">
        <v>0</v>
      </c>
      <c r="N22" s="90">
        <f t="shared" si="14"/>
        <v>7.5</v>
      </c>
      <c r="O22" s="91">
        <f t="shared" si="15"/>
        <v>2.5</v>
      </c>
      <c r="P22" s="23">
        <v>0</v>
      </c>
      <c r="Q22" s="11">
        <v>0</v>
      </c>
      <c r="R22" s="11">
        <v>0</v>
      </c>
      <c r="S22" s="12">
        <v>0</v>
      </c>
      <c r="T22" s="27">
        <v>0</v>
      </c>
      <c r="U22" s="23">
        <v>40</v>
      </c>
      <c r="V22" s="11">
        <v>1</v>
      </c>
      <c r="W22" s="11">
        <v>0</v>
      </c>
      <c r="X22" s="12">
        <v>2</v>
      </c>
      <c r="Y22" s="9">
        <v>0</v>
      </c>
      <c r="Z22" s="258">
        <f t="shared" si="10"/>
        <v>22.5</v>
      </c>
      <c r="AA22" s="34">
        <f t="shared" si="11"/>
        <v>0</v>
      </c>
      <c r="AB22" s="12">
        <f t="shared" si="12"/>
        <v>22.5</v>
      </c>
      <c r="AC22" s="260">
        <f t="shared" si="13"/>
        <v>22.5</v>
      </c>
    </row>
    <row r="23" spans="1:33" outlineLevel="2" x14ac:dyDescent="0.2">
      <c r="A23" s="9" t="s">
        <v>38</v>
      </c>
      <c r="B23" s="10" t="s">
        <v>39</v>
      </c>
      <c r="C23" s="468" t="s">
        <v>27</v>
      </c>
      <c r="D23" s="10" t="s">
        <v>62</v>
      </c>
      <c r="E23" s="10" t="s">
        <v>63</v>
      </c>
      <c r="F23" s="10" t="s">
        <v>64</v>
      </c>
      <c r="G23" s="463">
        <v>6</v>
      </c>
      <c r="H23" s="10" t="s">
        <v>18</v>
      </c>
      <c r="I23" s="57">
        <v>1</v>
      </c>
      <c r="J23" s="57">
        <v>13.5</v>
      </c>
      <c r="K23" s="57">
        <v>0</v>
      </c>
      <c r="L23" s="58">
        <v>4.5</v>
      </c>
      <c r="M23" s="27">
        <v>0</v>
      </c>
      <c r="N23" s="90">
        <f t="shared" si="14"/>
        <v>7.5</v>
      </c>
      <c r="O23" s="91">
        <f t="shared" si="15"/>
        <v>2.5</v>
      </c>
      <c r="P23" s="23">
        <v>20</v>
      </c>
      <c r="Q23" s="11">
        <v>1</v>
      </c>
      <c r="R23" s="11">
        <v>0</v>
      </c>
      <c r="S23" s="12">
        <v>1</v>
      </c>
      <c r="T23" s="27">
        <v>0</v>
      </c>
      <c r="U23" s="23">
        <v>0</v>
      </c>
      <c r="V23" s="11">
        <v>0</v>
      </c>
      <c r="W23" s="11">
        <v>0</v>
      </c>
      <c r="X23" s="12">
        <v>0</v>
      </c>
      <c r="Y23" s="9">
        <v>0</v>
      </c>
      <c r="Z23" s="258">
        <f t="shared" si="10"/>
        <v>18</v>
      </c>
      <c r="AA23" s="34">
        <f t="shared" si="11"/>
        <v>18</v>
      </c>
      <c r="AB23" s="12">
        <f t="shared" si="12"/>
        <v>0</v>
      </c>
      <c r="AC23" s="260">
        <f t="shared" si="13"/>
        <v>18</v>
      </c>
      <c r="AD23" s="79"/>
    </row>
    <row r="24" spans="1:33" ht="15.75" outlineLevel="2" x14ac:dyDescent="0.25">
      <c r="A24" s="9" t="s">
        <v>38</v>
      </c>
      <c r="B24" s="10" t="s">
        <v>39</v>
      </c>
      <c r="C24" s="468" t="s">
        <v>27</v>
      </c>
      <c r="D24" s="10" t="s">
        <v>65</v>
      </c>
      <c r="E24" s="10" t="s">
        <v>66</v>
      </c>
      <c r="F24" s="10" t="s">
        <v>67</v>
      </c>
      <c r="G24" s="463">
        <v>6</v>
      </c>
      <c r="H24" s="10" t="s">
        <v>18</v>
      </c>
      <c r="I24" s="57">
        <v>1</v>
      </c>
      <c r="J24" s="57">
        <v>13.5</v>
      </c>
      <c r="K24" s="57">
        <v>0</v>
      </c>
      <c r="L24" s="58">
        <v>4.5</v>
      </c>
      <c r="M24" s="27">
        <v>0</v>
      </c>
      <c r="N24" s="90">
        <f t="shared" si="14"/>
        <v>7.5</v>
      </c>
      <c r="O24" s="91">
        <f t="shared" si="15"/>
        <v>2.5</v>
      </c>
      <c r="P24" s="23">
        <v>20</v>
      </c>
      <c r="Q24" s="11">
        <v>1</v>
      </c>
      <c r="R24" s="11">
        <v>0</v>
      </c>
      <c r="S24" s="12">
        <v>1</v>
      </c>
      <c r="T24" s="27">
        <v>0</v>
      </c>
      <c r="U24" s="23">
        <v>0</v>
      </c>
      <c r="V24" s="11">
        <v>0</v>
      </c>
      <c r="W24" s="11">
        <v>0</v>
      </c>
      <c r="X24" s="12">
        <v>0</v>
      </c>
      <c r="Y24" s="9">
        <v>0</v>
      </c>
      <c r="Z24" s="258">
        <f t="shared" si="10"/>
        <v>18</v>
      </c>
      <c r="AA24" s="34">
        <f t="shared" si="11"/>
        <v>18</v>
      </c>
      <c r="AB24" s="12">
        <f t="shared" si="12"/>
        <v>0</v>
      </c>
      <c r="AC24" s="260">
        <f t="shared" si="13"/>
        <v>18</v>
      </c>
      <c r="AD24" s="577" t="s">
        <v>898</v>
      </c>
    </row>
    <row r="25" spans="1:33" outlineLevel="2" x14ac:dyDescent="0.2">
      <c r="A25" s="9" t="s">
        <v>38</v>
      </c>
      <c r="B25" s="10" t="s">
        <v>39</v>
      </c>
      <c r="C25" s="468" t="s">
        <v>27</v>
      </c>
      <c r="D25" s="10" t="s">
        <v>68</v>
      </c>
      <c r="E25" s="10" t="s">
        <v>69</v>
      </c>
      <c r="F25" s="10" t="s">
        <v>70</v>
      </c>
      <c r="G25" s="463">
        <v>6</v>
      </c>
      <c r="H25" s="10" t="s">
        <v>18</v>
      </c>
      <c r="I25" s="57">
        <v>1</v>
      </c>
      <c r="J25" s="57">
        <v>13.5</v>
      </c>
      <c r="K25" s="57">
        <v>0</v>
      </c>
      <c r="L25" s="58">
        <v>4.5</v>
      </c>
      <c r="M25" s="27">
        <v>0</v>
      </c>
      <c r="N25" s="90">
        <f t="shared" si="14"/>
        <v>7.5</v>
      </c>
      <c r="O25" s="91">
        <f t="shared" si="15"/>
        <v>2.5</v>
      </c>
      <c r="P25" s="23">
        <v>20</v>
      </c>
      <c r="Q25" s="11">
        <v>1</v>
      </c>
      <c r="R25" s="11">
        <v>0</v>
      </c>
      <c r="S25" s="12">
        <v>1</v>
      </c>
      <c r="T25" s="27">
        <v>0</v>
      </c>
      <c r="U25" s="23">
        <v>0</v>
      </c>
      <c r="V25" s="11">
        <v>0</v>
      </c>
      <c r="W25" s="11">
        <v>0</v>
      </c>
      <c r="X25" s="12">
        <v>0</v>
      </c>
      <c r="Y25" s="9">
        <v>0</v>
      </c>
      <c r="Z25" s="258">
        <f t="shared" si="10"/>
        <v>18</v>
      </c>
      <c r="AA25" s="34">
        <f t="shared" si="11"/>
        <v>18</v>
      </c>
      <c r="AB25" s="12">
        <f t="shared" si="12"/>
        <v>0</v>
      </c>
      <c r="AC25" s="260">
        <f t="shared" si="13"/>
        <v>18</v>
      </c>
    </row>
    <row r="26" spans="1:33" ht="15.75" outlineLevel="2" x14ac:dyDescent="0.25">
      <c r="A26" s="273" t="s">
        <v>38</v>
      </c>
      <c r="B26" s="262" t="s">
        <v>39</v>
      </c>
      <c r="C26" s="262" t="s">
        <v>43</v>
      </c>
      <c r="D26" s="262" t="s">
        <v>71</v>
      </c>
      <c r="E26" s="262" t="s">
        <v>72</v>
      </c>
      <c r="F26" s="262" t="s">
        <v>73</v>
      </c>
      <c r="G26" s="264">
        <v>6</v>
      </c>
      <c r="H26" s="262" t="s">
        <v>18</v>
      </c>
      <c r="I26" s="265">
        <v>1</v>
      </c>
      <c r="J26" s="265">
        <v>9</v>
      </c>
      <c r="K26" s="265">
        <v>0</v>
      </c>
      <c r="L26" s="266">
        <v>9</v>
      </c>
      <c r="M26" s="267">
        <v>0</v>
      </c>
      <c r="N26" s="268">
        <f t="shared" si="14"/>
        <v>5</v>
      </c>
      <c r="O26" s="269">
        <f t="shared" si="15"/>
        <v>5</v>
      </c>
      <c r="P26" s="270">
        <v>0</v>
      </c>
      <c r="Q26" s="271">
        <v>0</v>
      </c>
      <c r="R26" s="271">
        <v>0</v>
      </c>
      <c r="S26" s="272">
        <v>0</v>
      </c>
      <c r="T26" s="267">
        <v>0</v>
      </c>
      <c r="U26" s="270">
        <v>20</v>
      </c>
      <c r="V26" s="271">
        <v>1</v>
      </c>
      <c r="W26" s="271">
        <v>0</v>
      </c>
      <c r="X26" s="272">
        <v>1</v>
      </c>
      <c r="Y26" s="457">
        <v>0</v>
      </c>
      <c r="Z26" s="458">
        <f t="shared" si="10"/>
        <v>18</v>
      </c>
      <c r="AA26" s="275">
        <f t="shared" si="11"/>
        <v>0</v>
      </c>
      <c r="AB26" s="272">
        <f t="shared" si="12"/>
        <v>18</v>
      </c>
      <c r="AC26" s="459">
        <f t="shared" si="13"/>
        <v>18</v>
      </c>
      <c r="AD26" s="94" t="s">
        <v>565</v>
      </c>
      <c r="AE26" s="340">
        <v>0.2</v>
      </c>
      <c r="AF26" s="574" t="s">
        <v>862</v>
      </c>
      <c r="AG26">
        <v>0.2</v>
      </c>
    </row>
    <row r="27" spans="1:33" ht="15.75" outlineLevel="2" x14ac:dyDescent="0.25">
      <c r="A27" s="9" t="s">
        <v>38</v>
      </c>
      <c r="B27" s="10" t="s">
        <v>39</v>
      </c>
      <c r="C27" s="10" t="s">
        <v>13</v>
      </c>
      <c r="D27" s="10" t="s">
        <v>74</v>
      </c>
      <c r="E27" s="10" t="s">
        <v>10</v>
      </c>
      <c r="F27" s="10" t="s">
        <v>11</v>
      </c>
      <c r="G27" s="67">
        <v>24</v>
      </c>
      <c r="H27" s="10" t="s">
        <v>12</v>
      </c>
      <c r="I27" s="57">
        <v>1</v>
      </c>
      <c r="J27" s="57">
        <f>$AE$26</f>
        <v>0.2</v>
      </c>
      <c r="K27" s="57">
        <v>0</v>
      </c>
      <c r="L27" s="58">
        <v>0</v>
      </c>
      <c r="M27" s="27">
        <v>0</v>
      </c>
      <c r="N27" s="90">
        <f t="shared" si="14"/>
        <v>2.7777777777777776E-2</v>
      </c>
      <c r="O27" s="91">
        <f t="shared" si="15"/>
        <v>0</v>
      </c>
      <c r="P27" s="23">
        <v>3</v>
      </c>
      <c r="Q27" s="11">
        <f>P27</f>
        <v>3</v>
      </c>
      <c r="R27" s="11">
        <v>0</v>
      </c>
      <c r="S27" s="12">
        <v>0</v>
      </c>
      <c r="T27" s="27">
        <v>0</v>
      </c>
      <c r="U27" s="23">
        <v>6</v>
      </c>
      <c r="V27" s="11">
        <f>U27</f>
        <v>6</v>
      </c>
      <c r="W27" s="11">
        <v>0</v>
      </c>
      <c r="X27" s="12">
        <v>0</v>
      </c>
      <c r="Y27" s="30">
        <v>0</v>
      </c>
      <c r="Z27" s="63">
        <f t="shared" si="10"/>
        <v>1.8</v>
      </c>
      <c r="AA27" s="34">
        <f t="shared" si="11"/>
        <v>0.60000000000000009</v>
      </c>
      <c r="AB27" s="12">
        <f t="shared" si="12"/>
        <v>1.2000000000000002</v>
      </c>
      <c r="AC27" s="75">
        <f t="shared" si="13"/>
        <v>1.8</v>
      </c>
      <c r="AD27" s="92" t="s">
        <v>566</v>
      </c>
      <c r="AE27" s="340">
        <v>0.02</v>
      </c>
      <c r="AF27" s="574" t="s">
        <v>862</v>
      </c>
    </row>
    <row r="28" spans="1:33" ht="15.75" outlineLevel="2" x14ac:dyDescent="0.25">
      <c r="A28" s="9" t="s">
        <v>38</v>
      </c>
      <c r="B28" s="10" t="s">
        <v>75</v>
      </c>
      <c r="C28" s="10" t="s">
        <v>23</v>
      </c>
      <c r="D28" s="10" t="s">
        <v>76</v>
      </c>
      <c r="E28" s="10" t="s">
        <v>77</v>
      </c>
      <c r="F28" s="10" t="s">
        <v>78</v>
      </c>
      <c r="G28" s="67">
        <v>5</v>
      </c>
      <c r="H28" s="10" t="s">
        <v>33</v>
      </c>
      <c r="I28" s="57">
        <v>1</v>
      </c>
      <c r="J28" s="57">
        <f>(9+$AE$29)*I28</f>
        <v>13.5</v>
      </c>
      <c r="K28" s="57">
        <v>0</v>
      </c>
      <c r="L28" s="58">
        <v>4.5</v>
      </c>
      <c r="M28" s="27">
        <v>0</v>
      </c>
      <c r="N28" s="90">
        <f t="shared" si="14"/>
        <v>9</v>
      </c>
      <c r="O28" s="91">
        <f t="shared" si="15"/>
        <v>3</v>
      </c>
      <c r="P28" s="23">
        <v>12</v>
      </c>
      <c r="Q28" s="11">
        <v>1</v>
      </c>
      <c r="R28" s="11">
        <v>0</v>
      </c>
      <c r="S28" s="12">
        <v>1</v>
      </c>
      <c r="T28" s="27">
        <v>0</v>
      </c>
      <c r="U28" s="23">
        <v>0</v>
      </c>
      <c r="V28" s="11">
        <v>0</v>
      </c>
      <c r="W28" s="11">
        <v>0</v>
      </c>
      <c r="X28" s="12">
        <v>0</v>
      </c>
      <c r="Y28" s="30">
        <v>0</v>
      </c>
      <c r="Z28" s="63">
        <f t="shared" si="10"/>
        <v>18</v>
      </c>
      <c r="AA28" s="34">
        <f t="shared" si="11"/>
        <v>18</v>
      </c>
      <c r="AB28" s="12">
        <f t="shared" si="12"/>
        <v>0</v>
      </c>
      <c r="AC28" s="75">
        <f t="shared" si="13"/>
        <v>18</v>
      </c>
      <c r="AD28" s="92" t="s">
        <v>567</v>
      </c>
      <c r="AE28" s="340">
        <v>4</v>
      </c>
      <c r="AF28" s="575"/>
    </row>
    <row r="29" spans="1:33" outlineLevel="2" x14ac:dyDescent="0.2">
      <c r="A29" s="9" t="s">
        <v>38</v>
      </c>
      <c r="B29" s="10" t="s">
        <v>39</v>
      </c>
      <c r="C29" s="10" t="s">
        <v>13</v>
      </c>
      <c r="D29" s="10" t="s">
        <v>34</v>
      </c>
      <c r="E29" s="10" t="s">
        <v>35</v>
      </c>
      <c r="F29" s="10" t="s">
        <v>36</v>
      </c>
      <c r="G29" s="67">
        <v>12</v>
      </c>
      <c r="H29" s="10" t="s">
        <v>37</v>
      </c>
      <c r="I29" s="57">
        <v>1</v>
      </c>
      <c r="J29" s="57">
        <f>$AE$27</f>
        <v>0.02</v>
      </c>
      <c r="K29" s="57">
        <v>0</v>
      </c>
      <c r="L29" s="58">
        <v>0</v>
      </c>
      <c r="M29" s="27">
        <v>0</v>
      </c>
      <c r="N29" s="90">
        <f t="shared" si="14"/>
        <v>5.5555555555555558E-3</v>
      </c>
      <c r="O29" s="91">
        <f t="shared" si="15"/>
        <v>0</v>
      </c>
      <c r="P29" s="23">
        <v>1</v>
      </c>
      <c r="Q29" s="11">
        <f>P29</f>
        <v>1</v>
      </c>
      <c r="R29" s="11">
        <v>0</v>
      </c>
      <c r="S29" s="12">
        <v>0</v>
      </c>
      <c r="T29" s="27">
        <v>0</v>
      </c>
      <c r="U29" s="23">
        <v>2</v>
      </c>
      <c r="V29" s="11">
        <f>U29</f>
        <v>2</v>
      </c>
      <c r="W29" s="11">
        <v>0</v>
      </c>
      <c r="X29" s="12">
        <v>0</v>
      </c>
      <c r="Y29" s="30">
        <v>0</v>
      </c>
      <c r="Z29" s="63">
        <f t="shared" si="10"/>
        <v>0.06</v>
      </c>
      <c r="AA29" s="34">
        <f t="shared" si="11"/>
        <v>0.02</v>
      </c>
      <c r="AB29" s="12">
        <f t="shared" si="12"/>
        <v>0.04</v>
      </c>
      <c r="AC29" s="75">
        <f t="shared" si="13"/>
        <v>0.06</v>
      </c>
      <c r="AD29" s="61" t="s">
        <v>569</v>
      </c>
      <c r="AE29" s="576">
        <f>(AE28-3)*4.5</f>
        <v>4.5</v>
      </c>
      <c r="AF29" s="575"/>
    </row>
    <row r="30" spans="1:33" outlineLevel="1" x14ac:dyDescent="0.2">
      <c r="A30" s="9" t="s">
        <v>589</v>
      </c>
      <c r="B30" s="10"/>
      <c r="C30" s="10"/>
      <c r="D30" s="10"/>
      <c r="E30" s="10"/>
      <c r="F30" s="10"/>
      <c r="G30" s="67"/>
      <c r="H30" s="10"/>
      <c r="I30" s="57"/>
      <c r="J30" s="57"/>
      <c r="K30" s="57"/>
      <c r="L30" s="58"/>
      <c r="M30" s="27"/>
      <c r="N30" s="90"/>
      <c r="O30" s="91"/>
      <c r="P30" s="23"/>
      <c r="Q30" s="11"/>
      <c r="R30" s="11"/>
      <c r="S30" s="12"/>
      <c r="T30" s="27"/>
      <c r="U30" s="23"/>
      <c r="V30" s="11"/>
      <c r="W30" s="11"/>
      <c r="X30" s="12"/>
      <c r="Y30" s="30"/>
      <c r="Z30" s="63"/>
      <c r="AA30" s="34">
        <f>SUBTOTAL(9,AA15:AA29)</f>
        <v>191.87</v>
      </c>
      <c r="AB30" s="12">
        <f>SUBTOTAL(9,AB15:AB29)</f>
        <v>126.74000000000001</v>
      </c>
      <c r="AC30" s="75">
        <f>SUBTOTAL(9,AC15:AC29)</f>
        <v>318.61</v>
      </c>
      <c r="AD30" s="61"/>
      <c r="AE30" s="47"/>
      <c r="AF30" s="575"/>
    </row>
    <row r="31" spans="1:33" outlineLevel="2" x14ac:dyDescent="0.2">
      <c r="A31" s="103" t="s">
        <v>79</v>
      </c>
      <c r="B31" s="10" t="s">
        <v>650</v>
      </c>
      <c r="C31" s="98" t="s">
        <v>19</v>
      </c>
      <c r="D31" s="597" t="s">
        <v>841</v>
      </c>
      <c r="E31" s="10" t="s">
        <v>168</v>
      </c>
      <c r="F31" s="598" t="s">
        <v>169</v>
      </c>
      <c r="G31" s="67">
        <v>15</v>
      </c>
      <c r="H31" s="10" t="s">
        <v>160</v>
      </c>
      <c r="I31" s="57">
        <v>1</v>
      </c>
      <c r="J31" s="57">
        <f>$AE$3</f>
        <v>0.4</v>
      </c>
      <c r="K31" s="57"/>
      <c r="L31" s="58">
        <v>0</v>
      </c>
      <c r="M31" s="27">
        <v>0</v>
      </c>
      <c r="N31" s="90">
        <f t="shared" ref="N31:N32" si="16">J31*10/3/G31</f>
        <v>8.8888888888888878E-2</v>
      </c>
      <c r="O31" s="91">
        <f t="shared" ref="O31:O32" si="17">L31*10/3/G31</f>
        <v>0</v>
      </c>
      <c r="P31" s="23">
        <v>0</v>
      </c>
      <c r="Q31" s="11">
        <v>0</v>
      </c>
      <c r="R31" s="11"/>
      <c r="S31" s="12">
        <v>0</v>
      </c>
      <c r="T31" s="27"/>
      <c r="U31" s="23">
        <v>1</v>
      </c>
      <c r="V31" s="11">
        <f>U31</f>
        <v>1</v>
      </c>
      <c r="W31" s="11"/>
      <c r="X31" s="12">
        <v>0</v>
      </c>
      <c r="Y31" s="30">
        <v>0</v>
      </c>
      <c r="Z31" s="63">
        <f t="shared" ref="Z31:Z52" si="18">J31*(Q31+V31)+L31*(S31+X31)</f>
        <v>0.4</v>
      </c>
      <c r="AA31" s="34">
        <f t="shared" ref="AA31:AA52" si="19">J31*Q31+L31*S31</f>
        <v>0</v>
      </c>
      <c r="AB31" s="12">
        <f t="shared" ref="AB31:AB52" si="20">J31*V31+L31*X31</f>
        <v>0.4</v>
      </c>
      <c r="AC31" s="75">
        <f t="shared" ref="AC31:AC52" si="21">Z31</f>
        <v>0.4</v>
      </c>
      <c r="AF31" s="575"/>
    </row>
    <row r="32" spans="1:33" ht="15.75" outlineLevel="2" x14ac:dyDescent="0.25">
      <c r="A32" s="103" t="s">
        <v>79</v>
      </c>
      <c r="B32" s="10" t="s">
        <v>650</v>
      </c>
      <c r="C32" s="98" t="s">
        <v>19</v>
      </c>
      <c r="D32" s="597" t="s">
        <v>838</v>
      </c>
      <c r="E32" s="10" t="s">
        <v>885</v>
      </c>
      <c r="F32" s="598" t="s">
        <v>837</v>
      </c>
      <c r="G32" s="67">
        <v>5</v>
      </c>
      <c r="H32" s="10" t="s">
        <v>18</v>
      </c>
      <c r="I32" s="57">
        <f>1/3</f>
        <v>0.33333333333333331</v>
      </c>
      <c r="J32" s="57">
        <f>11.25*I32</f>
        <v>3.75</v>
      </c>
      <c r="K32" s="57"/>
      <c r="L32" s="58">
        <v>0</v>
      </c>
      <c r="M32" s="27">
        <v>0</v>
      </c>
      <c r="N32" s="90">
        <f t="shared" si="16"/>
        <v>2.5</v>
      </c>
      <c r="O32" s="91">
        <f t="shared" si="17"/>
        <v>0</v>
      </c>
      <c r="P32" s="23">
        <v>0</v>
      </c>
      <c r="Q32" s="11">
        <v>0</v>
      </c>
      <c r="R32" s="11"/>
      <c r="S32" s="12">
        <v>0</v>
      </c>
      <c r="T32" s="27"/>
      <c r="U32" s="23">
        <v>10</v>
      </c>
      <c r="V32" s="11">
        <v>1</v>
      </c>
      <c r="W32" s="11"/>
      <c r="X32" s="12">
        <v>0</v>
      </c>
      <c r="Y32" s="30">
        <v>0</v>
      </c>
      <c r="Z32" s="63">
        <f t="shared" si="18"/>
        <v>3.75</v>
      </c>
      <c r="AA32" s="34">
        <f t="shared" si="19"/>
        <v>0</v>
      </c>
      <c r="AB32" s="12">
        <f t="shared" si="20"/>
        <v>3.75</v>
      </c>
      <c r="AC32" s="75">
        <f t="shared" si="21"/>
        <v>3.75</v>
      </c>
      <c r="AD32" s="92" t="s">
        <v>887</v>
      </c>
      <c r="AE32" s="340">
        <v>0.4</v>
      </c>
      <c r="AF32" s="574" t="s">
        <v>862</v>
      </c>
    </row>
    <row r="33" spans="1:33" outlineLevel="2" x14ac:dyDescent="0.2">
      <c r="A33" s="9" t="s">
        <v>79</v>
      </c>
      <c r="B33" s="10" t="s">
        <v>80</v>
      </c>
      <c r="C33" s="10" t="s">
        <v>19</v>
      </c>
      <c r="D33" s="10" t="s">
        <v>81</v>
      </c>
      <c r="E33" s="10" t="s">
        <v>82</v>
      </c>
      <c r="F33" s="10" t="s">
        <v>83</v>
      </c>
      <c r="G33" s="67">
        <v>6</v>
      </c>
      <c r="H33" s="10" t="s">
        <v>84</v>
      </c>
      <c r="I33" s="57">
        <v>1</v>
      </c>
      <c r="J33" s="57">
        <v>9</v>
      </c>
      <c r="K33" s="57">
        <v>0</v>
      </c>
      <c r="L33" s="58">
        <v>9</v>
      </c>
      <c r="M33" s="27">
        <v>0</v>
      </c>
      <c r="N33" s="90">
        <f t="shared" ref="N33:N52" si="22">J33*10/3/G33</f>
        <v>5</v>
      </c>
      <c r="O33" s="91">
        <f t="shared" ref="O33:O52" si="23">L33*10/3/G33</f>
        <v>5</v>
      </c>
      <c r="P33" s="23">
        <v>15</v>
      </c>
      <c r="Q33" s="11">
        <v>0.33</v>
      </c>
      <c r="R33" s="11">
        <v>0</v>
      </c>
      <c r="S33" s="12">
        <v>1</v>
      </c>
      <c r="T33" s="27">
        <v>0</v>
      </c>
      <c r="U33" s="23">
        <v>30</v>
      </c>
      <c r="V33" s="11">
        <v>0.75</v>
      </c>
      <c r="W33" s="11">
        <v>0</v>
      </c>
      <c r="X33" s="12">
        <v>2</v>
      </c>
      <c r="Y33" s="30">
        <v>0</v>
      </c>
      <c r="Z33" s="63">
        <f t="shared" si="18"/>
        <v>36.72</v>
      </c>
      <c r="AA33" s="34">
        <f t="shared" si="19"/>
        <v>11.97</v>
      </c>
      <c r="AB33" s="12">
        <f t="shared" si="20"/>
        <v>24.75</v>
      </c>
      <c r="AC33" s="75">
        <f t="shared" si="21"/>
        <v>36.72</v>
      </c>
      <c r="AE33" s="47"/>
    </row>
    <row r="34" spans="1:33" outlineLevel="2" x14ac:dyDescent="0.2">
      <c r="A34" s="9" t="s">
        <v>79</v>
      </c>
      <c r="B34" s="10" t="s">
        <v>85</v>
      </c>
      <c r="C34" s="10" t="s">
        <v>19</v>
      </c>
      <c r="D34" s="10" t="s">
        <v>81</v>
      </c>
      <c r="E34" s="10" t="s">
        <v>82</v>
      </c>
      <c r="F34" s="10" t="s">
        <v>83</v>
      </c>
      <c r="G34" s="67">
        <v>6</v>
      </c>
      <c r="H34" s="10" t="s">
        <v>84</v>
      </c>
      <c r="I34" s="57">
        <v>1</v>
      </c>
      <c r="J34" s="57">
        <v>9</v>
      </c>
      <c r="K34" s="57">
        <v>0</v>
      </c>
      <c r="L34" s="58">
        <v>9</v>
      </c>
      <c r="M34" s="27">
        <v>0</v>
      </c>
      <c r="N34" s="90">
        <f t="shared" si="22"/>
        <v>5</v>
      </c>
      <c r="O34" s="91">
        <f t="shared" si="23"/>
        <v>5</v>
      </c>
      <c r="P34" s="23">
        <v>15</v>
      </c>
      <c r="Q34" s="11">
        <v>0.33</v>
      </c>
      <c r="R34" s="11">
        <v>0</v>
      </c>
      <c r="S34" s="12">
        <v>1</v>
      </c>
      <c r="T34" s="27">
        <v>0</v>
      </c>
      <c r="U34" s="23">
        <v>30</v>
      </c>
      <c r="V34" s="11">
        <v>0.75</v>
      </c>
      <c r="W34" s="11">
        <v>0</v>
      </c>
      <c r="X34" s="12">
        <v>2</v>
      </c>
      <c r="Y34" s="30">
        <v>0</v>
      </c>
      <c r="Z34" s="63">
        <f t="shared" si="18"/>
        <v>36.72</v>
      </c>
      <c r="AA34" s="34">
        <f t="shared" si="19"/>
        <v>11.97</v>
      </c>
      <c r="AB34" s="12">
        <f t="shared" si="20"/>
        <v>24.75</v>
      </c>
      <c r="AC34" s="75">
        <f t="shared" si="21"/>
        <v>36.72</v>
      </c>
    </row>
    <row r="35" spans="1:33" outlineLevel="2" x14ac:dyDescent="0.2">
      <c r="A35" s="9" t="s">
        <v>79</v>
      </c>
      <c r="B35" s="10" t="s">
        <v>8</v>
      </c>
      <c r="C35" s="10" t="s">
        <v>19</v>
      </c>
      <c r="D35" s="10" t="s">
        <v>81</v>
      </c>
      <c r="E35" s="10" t="s">
        <v>82</v>
      </c>
      <c r="F35" s="10" t="s">
        <v>83</v>
      </c>
      <c r="G35" s="67">
        <v>6</v>
      </c>
      <c r="H35" s="10" t="s">
        <v>84</v>
      </c>
      <c r="I35" s="57">
        <v>1</v>
      </c>
      <c r="J35" s="57">
        <v>9</v>
      </c>
      <c r="K35" s="57">
        <v>0</v>
      </c>
      <c r="L35" s="58">
        <v>9</v>
      </c>
      <c r="M35" s="27">
        <v>0</v>
      </c>
      <c r="N35" s="90">
        <f t="shared" si="22"/>
        <v>5</v>
      </c>
      <c r="O35" s="91">
        <f t="shared" si="23"/>
        <v>5</v>
      </c>
      <c r="P35" s="23">
        <v>40</v>
      </c>
      <c r="Q35" s="11">
        <v>0.34</v>
      </c>
      <c r="R35" s="11">
        <v>0</v>
      </c>
      <c r="S35" s="12">
        <v>2</v>
      </c>
      <c r="T35" s="27">
        <v>0</v>
      </c>
      <c r="U35" s="23">
        <v>90</v>
      </c>
      <c r="V35" s="11">
        <v>1.5</v>
      </c>
      <c r="W35" s="11">
        <v>0</v>
      </c>
      <c r="X35" s="12">
        <v>6</v>
      </c>
      <c r="Y35" s="30">
        <v>0</v>
      </c>
      <c r="Z35" s="63">
        <f t="shared" si="18"/>
        <v>88.56</v>
      </c>
      <c r="AA35" s="34">
        <f t="shared" si="19"/>
        <v>21.06</v>
      </c>
      <c r="AB35" s="12">
        <f t="shared" si="20"/>
        <v>67.5</v>
      </c>
      <c r="AC35" s="75">
        <f t="shared" si="21"/>
        <v>88.56</v>
      </c>
    </row>
    <row r="36" spans="1:33" outlineLevel="2" x14ac:dyDescent="0.2">
      <c r="A36" s="9" t="s">
        <v>79</v>
      </c>
      <c r="B36" s="10" t="s">
        <v>8</v>
      </c>
      <c r="C36" s="10" t="s">
        <v>27</v>
      </c>
      <c r="D36" s="10" t="s">
        <v>86</v>
      </c>
      <c r="E36" s="10" t="s">
        <v>87</v>
      </c>
      <c r="F36" s="10" t="s">
        <v>88</v>
      </c>
      <c r="G36" s="67">
        <v>6</v>
      </c>
      <c r="H36" s="10" t="s">
        <v>18</v>
      </c>
      <c r="I36" s="57">
        <v>1</v>
      </c>
      <c r="J36" s="57">
        <v>9</v>
      </c>
      <c r="K36" s="57">
        <v>0</v>
      </c>
      <c r="L36" s="58">
        <v>9</v>
      </c>
      <c r="M36" s="27">
        <v>0</v>
      </c>
      <c r="N36" s="90">
        <f t="shared" si="22"/>
        <v>5</v>
      </c>
      <c r="O36" s="91">
        <f t="shared" si="23"/>
        <v>5</v>
      </c>
      <c r="P36" s="23">
        <v>105</v>
      </c>
      <c r="Q36" s="11">
        <v>2</v>
      </c>
      <c r="R36" s="11">
        <v>0</v>
      </c>
      <c r="S36" s="12">
        <v>7</v>
      </c>
      <c r="T36" s="27">
        <v>0</v>
      </c>
      <c r="U36" s="23">
        <v>0</v>
      </c>
      <c r="V36" s="11">
        <v>0</v>
      </c>
      <c r="W36" s="11">
        <v>0</v>
      </c>
      <c r="X36" s="12">
        <v>0</v>
      </c>
      <c r="Y36" s="30">
        <v>0</v>
      </c>
      <c r="Z36" s="63">
        <f t="shared" si="18"/>
        <v>81</v>
      </c>
      <c r="AA36" s="34">
        <f t="shared" si="19"/>
        <v>81</v>
      </c>
      <c r="AB36" s="12">
        <f t="shared" si="20"/>
        <v>0</v>
      </c>
      <c r="AC36" s="75">
        <f t="shared" si="21"/>
        <v>81</v>
      </c>
    </row>
    <row r="37" spans="1:33" outlineLevel="2" x14ac:dyDescent="0.2">
      <c r="A37" s="9" t="s">
        <v>79</v>
      </c>
      <c r="B37" s="10" t="s">
        <v>8</v>
      </c>
      <c r="C37" s="10" t="s">
        <v>13</v>
      </c>
      <c r="D37" s="10" t="s">
        <v>9</v>
      </c>
      <c r="E37" s="10" t="s">
        <v>10</v>
      </c>
      <c r="F37" s="10" t="s">
        <v>11</v>
      </c>
      <c r="G37" s="67">
        <v>24</v>
      </c>
      <c r="H37" s="10" t="s">
        <v>12</v>
      </c>
      <c r="I37" s="57">
        <v>1</v>
      </c>
      <c r="J37" s="57">
        <f>$AE$26</f>
        <v>0.2</v>
      </c>
      <c r="K37" s="57">
        <v>0</v>
      </c>
      <c r="L37" s="58">
        <v>0</v>
      </c>
      <c r="M37" s="27">
        <v>0</v>
      </c>
      <c r="N37" s="90">
        <f t="shared" si="22"/>
        <v>2.7777777777777776E-2</v>
      </c>
      <c r="O37" s="91">
        <f t="shared" si="23"/>
        <v>0</v>
      </c>
      <c r="P37" s="23">
        <v>3</v>
      </c>
      <c r="Q37" s="11">
        <f>P37</f>
        <v>3</v>
      </c>
      <c r="R37" s="11">
        <v>0</v>
      </c>
      <c r="S37" s="12">
        <v>0</v>
      </c>
      <c r="T37" s="27">
        <v>0</v>
      </c>
      <c r="U37" s="23">
        <v>8</v>
      </c>
      <c r="V37" s="11">
        <f>U37</f>
        <v>8</v>
      </c>
      <c r="W37" s="11">
        <v>0</v>
      </c>
      <c r="X37" s="12">
        <v>0</v>
      </c>
      <c r="Y37" s="30">
        <v>0</v>
      </c>
      <c r="Z37" s="63">
        <f t="shared" si="18"/>
        <v>2.2000000000000002</v>
      </c>
      <c r="AA37" s="34">
        <f t="shared" si="19"/>
        <v>0.60000000000000009</v>
      </c>
      <c r="AB37" s="12">
        <f t="shared" si="20"/>
        <v>1.6</v>
      </c>
      <c r="AC37" s="75">
        <f t="shared" si="21"/>
        <v>2.2000000000000002</v>
      </c>
    </row>
    <row r="38" spans="1:33" ht="15.75" outlineLevel="2" x14ac:dyDescent="0.25">
      <c r="A38" s="9" t="s">
        <v>79</v>
      </c>
      <c r="B38" s="10" t="s">
        <v>14</v>
      </c>
      <c r="C38" s="10" t="s">
        <v>23</v>
      </c>
      <c r="D38" s="10" t="s">
        <v>89</v>
      </c>
      <c r="E38" s="10" t="s">
        <v>90</v>
      </c>
      <c r="F38" s="10" t="s">
        <v>91</v>
      </c>
      <c r="G38" s="67">
        <v>6</v>
      </c>
      <c r="H38" s="10" t="s">
        <v>18</v>
      </c>
      <c r="I38" s="57">
        <v>0.1</v>
      </c>
      <c r="J38" s="57">
        <f>9*I38</f>
        <v>0.9</v>
      </c>
      <c r="K38" s="57">
        <v>0</v>
      </c>
      <c r="L38" s="58">
        <f>9*I38</f>
        <v>0.9</v>
      </c>
      <c r="M38" s="27">
        <v>0</v>
      </c>
      <c r="N38" s="90">
        <f t="shared" si="22"/>
        <v>0.5</v>
      </c>
      <c r="O38" s="91">
        <f t="shared" si="23"/>
        <v>0.5</v>
      </c>
      <c r="P38" s="23">
        <v>120</v>
      </c>
      <c r="Q38" s="11">
        <v>2</v>
      </c>
      <c r="R38" s="11">
        <v>0</v>
      </c>
      <c r="S38" s="12">
        <v>6</v>
      </c>
      <c r="T38" s="27">
        <v>0</v>
      </c>
      <c r="U38" s="23">
        <v>0</v>
      </c>
      <c r="V38" s="11">
        <v>0</v>
      </c>
      <c r="W38" s="11">
        <v>0</v>
      </c>
      <c r="X38" s="12">
        <v>0</v>
      </c>
      <c r="Y38" s="30">
        <v>0</v>
      </c>
      <c r="Z38" s="63">
        <f t="shared" si="18"/>
        <v>7.2</v>
      </c>
      <c r="AA38" s="34">
        <f t="shared" si="19"/>
        <v>7.2</v>
      </c>
      <c r="AB38" s="12">
        <f t="shared" si="20"/>
        <v>0</v>
      </c>
      <c r="AC38" s="75">
        <f t="shared" si="21"/>
        <v>7.2</v>
      </c>
      <c r="AD38" s="92" t="s">
        <v>564</v>
      </c>
      <c r="AE38" s="93">
        <f>AC415</f>
        <v>7404.8</v>
      </c>
      <c r="AF38" s="224">
        <v>7404.9</v>
      </c>
      <c r="AG38" s="47">
        <f>AE38-AF38</f>
        <v>-9.9999999999454303E-2</v>
      </c>
    </row>
    <row r="39" spans="1:33" outlineLevel="2" x14ac:dyDescent="0.2">
      <c r="A39" s="9" t="s">
        <v>79</v>
      </c>
      <c r="B39" s="10" t="s">
        <v>14</v>
      </c>
      <c r="C39" s="10" t="s">
        <v>61</v>
      </c>
      <c r="D39" s="10" t="s">
        <v>315</v>
      </c>
      <c r="E39" s="10" t="s">
        <v>316</v>
      </c>
      <c r="F39" s="10" t="s">
        <v>317</v>
      </c>
      <c r="G39" s="67">
        <v>6</v>
      </c>
      <c r="H39" s="10" t="s">
        <v>18</v>
      </c>
      <c r="I39" s="57">
        <v>0.2</v>
      </c>
      <c r="J39" s="57">
        <f>9*I39</f>
        <v>1.8</v>
      </c>
      <c r="K39" s="57">
        <v>0</v>
      </c>
      <c r="L39" s="58">
        <f>9*I39</f>
        <v>1.8</v>
      </c>
      <c r="M39" s="27">
        <v>0</v>
      </c>
      <c r="N39" s="90">
        <f t="shared" si="22"/>
        <v>1</v>
      </c>
      <c r="O39" s="91">
        <f t="shared" si="23"/>
        <v>1</v>
      </c>
      <c r="P39" s="23">
        <v>0</v>
      </c>
      <c r="Q39" s="11">
        <v>0</v>
      </c>
      <c r="R39" s="11">
        <v>0</v>
      </c>
      <c r="S39" s="12">
        <v>0</v>
      </c>
      <c r="T39" s="27">
        <v>0</v>
      </c>
      <c r="U39" s="23">
        <v>100</v>
      </c>
      <c r="V39" s="11">
        <v>2</v>
      </c>
      <c r="W39" s="11">
        <v>0</v>
      </c>
      <c r="X39" s="12">
        <v>5</v>
      </c>
      <c r="Y39" s="30">
        <v>0</v>
      </c>
      <c r="Z39" s="63">
        <f t="shared" si="18"/>
        <v>12.6</v>
      </c>
      <c r="AA39" s="34">
        <f t="shared" si="19"/>
        <v>0</v>
      </c>
      <c r="AB39" s="12">
        <f t="shared" si="20"/>
        <v>12.6</v>
      </c>
      <c r="AC39" s="75">
        <f t="shared" si="21"/>
        <v>12.6</v>
      </c>
      <c r="AE39" s="47"/>
    </row>
    <row r="40" spans="1:33" ht="15.75" outlineLevel="2" x14ac:dyDescent="0.25">
      <c r="A40" s="9" t="s">
        <v>79</v>
      </c>
      <c r="B40" s="10" t="s">
        <v>14</v>
      </c>
      <c r="C40" s="10" t="s">
        <v>43</v>
      </c>
      <c r="D40" s="10" t="s">
        <v>92</v>
      </c>
      <c r="E40" s="10" t="s">
        <v>93</v>
      </c>
      <c r="F40" s="10" t="s">
        <v>94</v>
      </c>
      <c r="G40" s="67">
        <v>6</v>
      </c>
      <c r="H40" s="10" t="s">
        <v>18</v>
      </c>
      <c r="I40" s="57">
        <v>0.3</v>
      </c>
      <c r="J40" s="57">
        <f>9*I40</f>
        <v>2.6999999999999997</v>
      </c>
      <c r="K40" s="57">
        <v>0</v>
      </c>
      <c r="L40" s="58">
        <f>9*I40</f>
        <v>2.6999999999999997</v>
      </c>
      <c r="M40" s="27">
        <v>0</v>
      </c>
      <c r="N40" s="90">
        <f t="shared" si="22"/>
        <v>1.4999999999999998</v>
      </c>
      <c r="O40" s="91">
        <f t="shared" si="23"/>
        <v>1.4999999999999998</v>
      </c>
      <c r="P40" s="23">
        <v>0</v>
      </c>
      <c r="Q40" s="11">
        <v>0</v>
      </c>
      <c r="R40" s="11">
        <v>0</v>
      </c>
      <c r="S40" s="12">
        <v>0</v>
      </c>
      <c r="T40" s="27">
        <v>0</v>
      </c>
      <c r="U40" s="23">
        <v>80</v>
      </c>
      <c r="V40" s="11">
        <v>2</v>
      </c>
      <c r="W40" s="11">
        <v>0</v>
      </c>
      <c r="X40" s="12">
        <v>4</v>
      </c>
      <c r="Y40" s="30">
        <v>0</v>
      </c>
      <c r="Z40" s="63">
        <f t="shared" si="18"/>
        <v>16.2</v>
      </c>
      <c r="AA40" s="34">
        <f t="shared" si="19"/>
        <v>0</v>
      </c>
      <c r="AB40" s="12">
        <f t="shared" si="20"/>
        <v>16.2</v>
      </c>
      <c r="AC40" s="75">
        <f t="shared" si="21"/>
        <v>16.2</v>
      </c>
      <c r="AD40" s="202" t="s">
        <v>632</v>
      </c>
      <c r="AE40" s="203">
        <v>7369</v>
      </c>
      <c r="AF40" s="69"/>
    </row>
    <row r="41" spans="1:33" ht="15.75" outlineLevel="2" x14ac:dyDescent="0.25">
      <c r="A41" s="9" t="s">
        <v>79</v>
      </c>
      <c r="B41" s="10" t="s">
        <v>14</v>
      </c>
      <c r="C41" s="10" t="s">
        <v>13</v>
      </c>
      <c r="D41" s="10" t="s">
        <v>28</v>
      </c>
      <c r="E41" s="10" t="s">
        <v>10</v>
      </c>
      <c r="F41" s="10" t="s">
        <v>11</v>
      </c>
      <c r="G41" s="67">
        <v>24</v>
      </c>
      <c r="H41" s="10" t="s">
        <v>12</v>
      </c>
      <c r="I41" s="57">
        <v>1</v>
      </c>
      <c r="J41" s="57">
        <f>$AE$26</f>
        <v>0.2</v>
      </c>
      <c r="K41" s="57">
        <v>0</v>
      </c>
      <c r="L41" s="58">
        <v>0</v>
      </c>
      <c r="M41" s="27">
        <v>0</v>
      </c>
      <c r="N41" s="90">
        <f t="shared" si="22"/>
        <v>2.7777777777777776E-2</v>
      </c>
      <c r="O41" s="91">
        <f t="shared" si="23"/>
        <v>0</v>
      </c>
      <c r="P41" s="23">
        <v>0</v>
      </c>
      <c r="Q41" s="11">
        <f>P41</f>
        <v>0</v>
      </c>
      <c r="R41" s="11">
        <v>0</v>
      </c>
      <c r="S41" s="12">
        <v>0</v>
      </c>
      <c r="T41" s="27">
        <v>0</v>
      </c>
      <c r="U41" s="23">
        <v>7</v>
      </c>
      <c r="V41" s="11">
        <f>U41</f>
        <v>7</v>
      </c>
      <c r="W41" s="11">
        <v>0</v>
      </c>
      <c r="X41" s="12">
        <v>0</v>
      </c>
      <c r="Y41" s="30">
        <v>0</v>
      </c>
      <c r="Z41" s="63">
        <f t="shared" si="18"/>
        <v>1.4000000000000001</v>
      </c>
      <c r="AA41" s="34">
        <f t="shared" si="19"/>
        <v>0</v>
      </c>
      <c r="AB41" s="12">
        <f t="shared" si="20"/>
        <v>1.4000000000000001</v>
      </c>
      <c r="AC41" s="75">
        <f t="shared" si="21"/>
        <v>1.4000000000000001</v>
      </c>
      <c r="AD41" s="95" t="s">
        <v>573</v>
      </c>
      <c r="AE41" s="93">
        <f>AE38-AE40</f>
        <v>35.800000000000182</v>
      </c>
      <c r="AF41" s="6" t="s">
        <v>863</v>
      </c>
    </row>
    <row r="42" spans="1:33" outlineLevel="2" x14ac:dyDescent="0.2">
      <c r="A42" s="9" t="s">
        <v>79</v>
      </c>
      <c r="B42" s="10" t="s">
        <v>14</v>
      </c>
      <c r="C42" s="10" t="s">
        <v>27</v>
      </c>
      <c r="D42" s="10" t="s">
        <v>95</v>
      </c>
      <c r="E42" s="10" t="s">
        <v>96</v>
      </c>
      <c r="F42" s="10" t="s">
        <v>97</v>
      </c>
      <c r="G42" s="67">
        <v>6</v>
      </c>
      <c r="H42" s="10" t="s">
        <v>18</v>
      </c>
      <c r="I42" s="57">
        <v>1</v>
      </c>
      <c r="J42" s="57">
        <v>13.5</v>
      </c>
      <c r="K42" s="57">
        <v>0</v>
      </c>
      <c r="L42" s="58">
        <v>4.5</v>
      </c>
      <c r="M42" s="27">
        <v>0</v>
      </c>
      <c r="N42" s="90">
        <f t="shared" si="22"/>
        <v>7.5</v>
      </c>
      <c r="O42" s="91">
        <f t="shared" si="23"/>
        <v>2.5</v>
      </c>
      <c r="P42" s="23">
        <v>90</v>
      </c>
      <c r="Q42" s="11">
        <v>2</v>
      </c>
      <c r="R42" s="11">
        <v>0</v>
      </c>
      <c r="S42" s="12">
        <v>6</v>
      </c>
      <c r="T42" s="27">
        <v>0</v>
      </c>
      <c r="U42" s="23">
        <v>0</v>
      </c>
      <c r="V42" s="11">
        <v>0</v>
      </c>
      <c r="W42" s="11">
        <v>0</v>
      </c>
      <c r="X42" s="12">
        <v>0</v>
      </c>
      <c r="Y42" s="30">
        <v>0</v>
      </c>
      <c r="Z42" s="63">
        <f t="shared" si="18"/>
        <v>54</v>
      </c>
      <c r="AA42" s="34">
        <f t="shared" si="19"/>
        <v>54</v>
      </c>
      <c r="AB42" s="12">
        <f t="shared" si="20"/>
        <v>0</v>
      </c>
      <c r="AC42" s="75">
        <f t="shared" si="21"/>
        <v>54</v>
      </c>
      <c r="AE42" s="471">
        <f>36-AE41</f>
        <v>0.1999999999998181</v>
      </c>
      <c r="AF42" s="497" t="s">
        <v>861</v>
      </c>
    </row>
    <row r="43" spans="1:33" outlineLevel="2" x14ac:dyDescent="0.2">
      <c r="A43" s="9" t="s">
        <v>79</v>
      </c>
      <c r="B43" s="10" t="s">
        <v>14</v>
      </c>
      <c r="C43" s="10" t="s">
        <v>19</v>
      </c>
      <c r="D43" s="10" t="s">
        <v>98</v>
      </c>
      <c r="E43" s="10" t="s">
        <v>82</v>
      </c>
      <c r="F43" s="10" t="s">
        <v>83</v>
      </c>
      <c r="G43" s="67">
        <v>6</v>
      </c>
      <c r="H43" s="10" t="s">
        <v>84</v>
      </c>
      <c r="I43" s="57">
        <v>1</v>
      </c>
      <c r="J43" s="57">
        <v>9</v>
      </c>
      <c r="K43" s="57">
        <v>0</v>
      </c>
      <c r="L43" s="58">
        <v>9</v>
      </c>
      <c r="M43" s="27">
        <v>0</v>
      </c>
      <c r="N43" s="90">
        <f t="shared" si="22"/>
        <v>5</v>
      </c>
      <c r="O43" s="91">
        <f t="shared" si="23"/>
        <v>5</v>
      </c>
      <c r="P43" s="23">
        <v>60</v>
      </c>
      <c r="Q43" s="11">
        <v>1</v>
      </c>
      <c r="R43" s="11">
        <v>0</v>
      </c>
      <c r="S43" s="12">
        <v>4</v>
      </c>
      <c r="T43" s="27">
        <v>0</v>
      </c>
      <c r="U43" s="23">
        <v>90</v>
      </c>
      <c r="V43" s="11">
        <v>2</v>
      </c>
      <c r="W43" s="11">
        <v>0</v>
      </c>
      <c r="X43" s="12">
        <v>6</v>
      </c>
      <c r="Y43" s="30">
        <v>0</v>
      </c>
      <c r="Z43" s="63">
        <f t="shared" si="18"/>
        <v>117</v>
      </c>
      <c r="AA43" s="34">
        <f t="shared" si="19"/>
        <v>45</v>
      </c>
      <c r="AB43" s="12">
        <f t="shared" si="20"/>
        <v>72</v>
      </c>
      <c r="AC43" s="75">
        <f t="shared" si="21"/>
        <v>117</v>
      </c>
      <c r="AF43" s="95"/>
    </row>
    <row r="44" spans="1:33" outlineLevel="2" x14ac:dyDescent="0.2">
      <c r="A44" s="9" t="s">
        <v>79</v>
      </c>
      <c r="B44" s="10" t="s">
        <v>8</v>
      </c>
      <c r="C44" s="10" t="s">
        <v>103</v>
      </c>
      <c r="D44" s="10" t="s">
        <v>99</v>
      </c>
      <c r="E44" s="10" t="s">
        <v>100</v>
      </c>
      <c r="F44" s="10" t="s">
        <v>101</v>
      </c>
      <c r="G44" s="67">
        <v>6</v>
      </c>
      <c r="H44" s="10" t="s">
        <v>102</v>
      </c>
      <c r="I44" s="57">
        <v>1</v>
      </c>
      <c r="J44" s="57">
        <f t="shared" ref="J44:J49" si="24">(9+$AE$29)*I44</f>
        <v>13.5</v>
      </c>
      <c r="K44" s="57">
        <v>0</v>
      </c>
      <c r="L44" s="58">
        <v>4.5</v>
      </c>
      <c r="M44" s="27">
        <v>0</v>
      </c>
      <c r="N44" s="90">
        <f t="shared" si="22"/>
        <v>7.5</v>
      </c>
      <c r="O44" s="91">
        <f t="shared" si="23"/>
        <v>2.5</v>
      </c>
      <c r="P44" s="23">
        <v>30</v>
      </c>
      <c r="Q44" s="11">
        <v>1</v>
      </c>
      <c r="R44" s="11">
        <v>0</v>
      </c>
      <c r="S44" s="12">
        <v>2</v>
      </c>
      <c r="T44" s="27">
        <v>0</v>
      </c>
      <c r="U44" s="23">
        <v>0</v>
      </c>
      <c r="V44" s="11">
        <v>0</v>
      </c>
      <c r="W44" s="11">
        <v>0</v>
      </c>
      <c r="X44" s="12">
        <v>0</v>
      </c>
      <c r="Y44" s="30">
        <v>0</v>
      </c>
      <c r="Z44" s="63">
        <f t="shared" si="18"/>
        <v>22.5</v>
      </c>
      <c r="AA44" s="34">
        <f t="shared" si="19"/>
        <v>22.5</v>
      </c>
      <c r="AB44" s="12">
        <f t="shared" si="20"/>
        <v>0</v>
      </c>
      <c r="AC44" s="75">
        <f t="shared" si="21"/>
        <v>22.5</v>
      </c>
      <c r="AD44" s="467"/>
      <c r="AE44" s="379"/>
      <c r="AF44" s="95"/>
    </row>
    <row r="45" spans="1:33" outlineLevel="2" x14ac:dyDescent="0.2">
      <c r="A45" s="9" t="s">
        <v>79</v>
      </c>
      <c r="B45" s="10" t="s">
        <v>8</v>
      </c>
      <c r="C45" s="10" t="s">
        <v>103</v>
      </c>
      <c r="D45" s="10" t="s">
        <v>104</v>
      </c>
      <c r="E45" s="10" t="s">
        <v>105</v>
      </c>
      <c r="F45" s="10" t="s">
        <v>106</v>
      </c>
      <c r="G45" s="67">
        <v>6</v>
      </c>
      <c r="H45" s="10" t="s">
        <v>102</v>
      </c>
      <c r="I45" s="57">
        <v>1</v>
      </c>
      <c r="J45" s="57">
        <f t="shared" si="24"/>
        <v>13.5</v>
      </c>
      <c r="K45" s="57">
        <v>0</v>
      </c>
      <c r="L45" s="58">
        <v>4.5</v>
      </c>
      <c r="M45" s="27">
        <v>0</v>
      </c>
      <c r="N45" s="90">
        <f t="shared" si="22"/>
        <v>7.5</v>
      </c>
      <c r="O45" s="91">
        <f t="shared" si="23"/>
        <v>2.5</v>
      </c>
      <c r="P45" s="23">
        <v>30</v>
      </c>
      <c r="Q45" s="11">
        <v>1</v>
      </c>
      <c r="R45" s="11">
        <v>0</v>
      </c>
      <c r="S45" s="12">
        <v>2</v>
      </c>
      <c r="T45" s="27">
        <v>0</v>
      </c>
      <c r="U45" s="23">
        <v>0</v>
      </c>
      <c r="V45" s="11">
        <v>0</v>
      </c>
      <c r="W45" s="11">
        <v>0</v>
      </c>
      <c r="X45" s="12">
        <v>0</v>
      </c>
      <c r="Y45" s="30">
        <v>0</v>
      </c>
      <c r="Z45" s="63">
        <f t="shared" si="18"/>
        <v>22.5</v>
      </c>
      <c r="AA45" s="34">
        <f t="shared" si="19"/>
        <v>22.5</v>
      </c>
      <c r="AB45" s="12">
        <f t="shared" si="20"/>
        <v>0</v>
      </c>
      <c r="AC45" s="75">
        <f t="shared" si="21"/>
        <v>22.5</v>
      </c>
      <c r="AE45" s="81"/>
      <c r="AF45" s="139"/>
    </row>
    <row r="46" spans="1:33" outlineLevel="2" x14ac:dyDescent="0.2">
      <c r="A46" s="9" t="s">
        <v>79</v>
      </c>
      <c r="B46" s="10" t="s">
        <v>14</v>
      </c>
      <c r="C46" s="10" t="s">
        <v>103</v>
      </c>
      <c r="D46" s="10" t="s">
        <v>107</v>
      </c>
      <c r="E46" s="10" t="s">
        <v>108</v>
      </c>
      <c r="F46" s="10" t="s">
        <v>109</v>
      </c>
      <c r="G46" s="67">
        <v>6</v>
      </c>
      <c r="H46" s="10" t="s">
        <v>102</v>
      </c>
      <c r="I46" s="57">
        <v>1</v>
      </c>
      <c r="J46" s="57">
        <f t="shared" si="24"/>
        <v>13.5</v>
      </c>
      <c r="K46" s="57">
        <v>0</v>
      </c>
      <c r="L46" s="58">
        <v>4.5</v>
      </c>
      <c r="M46" s="27">
        <v>0</v>
      </c>
      <c r="N46" s="90">
        <f t="shared" si="22"/>
        <v>7.5</v>
      </c>
      <c r="O46" s="91">
        <f t="shared" si="23"/>
        <v>2.5</v>
      </c>
      <c r="P46" s="23">
        <v>30</v>
      </c>
      <c r="Q46" s="11">
        <v>1</v>
      </c>
      <c r="R46" s="11">
        <v>0</v>
      </c>
      <c r="S46" s="12">
        <v>2</v>
      </c>
      <c r="T46" s="27">
        <v>0</v>
      </c>
      <c r="U46" s="23">
        <v>0</v>
      </c>
      <c r="V46" s="11">
        <v>0</v>
      </c>
      <c r="W46" s="11">
        <v>0</v>
      </c>
      <c r="X46" s="12">
        <v>0</v>
      </c>
      <c r="Y46" s="30">
        <v>0</v>
      </c>
      <c r="Z46" s="63">
        <f t="shared" si="18"/>
        <v>22.5</v>
      </c>
      <c r="AA46" s="34">
        <f t="shared" si="19"/>
        <v>22.5</v>
      </c>
      <c r="AB46" s="12">
        <f t="shared" si="20"/>
        <v>0</v>
      </c>
      <c r="AC46" s="75">
        <f t="shared" si="21"/>
        <v>22.5</v>
      </c>
    </row>
    <row r="47" spans="1:33" outlineLevel="2" x14ac:dyDescent="0.2">
      <c r="A47" s="9" t="s">
        <v>79</v>
      </c>
      <c r="B47" s="10" t="s">
        <v>8</v>
      </c>
      <c r="C47" s="10" t="s">
        <v>103</v>
      </c>
      <c r="D47" s="10" t="s">
        <v>107</v>
      </c>
      <c r="E47" s="10" t="s">
        <v>108</v>
      </c>
      <c r="F47" s="10" t="s">
        <v>109</v>
      </c>
      <c r="G47" s="67">
        <v>6</v>
      </c>
      <c r="H47" s="10" t="s">
        <v>102</v>
      </c>
      <c r="I47" s="57">
        <v>1</v>
      </c>
      <c r="J47" s="57">
        <f t="shared" si="24"/>
        <v>13.5</v>
      </c>
      <c r="K47" s="57">
        <v>0</v>
      </c>
      <c r="L47" s="58">
        <v>4.5</v>
      </c>
      <c r="M47" s="27">
        <v>0</v>
      </c>
      <c r="N47" s="90">
        <f t="shared" si="22"/>
        <v>7.5</v>
      </c>
      <c r="O47" s="91">
        <f t="shared" si="23"/>
        <v>2.5</v>
      </c>
      <c r="P47" s="23">
        <v>30</v>
      </c>
      <c r="Q47" s="11">
        <v>1</v>
      </c>
      <c r="R47" s="11">
        <v>0</v>
      </c>
      <c r="S47" s="12">
        <v>2</v>
      </c>
      <c r="T47" s="27">
        <v>0</v>
      </c>
      <c r="U47" s="23">
        <v>0</v>
      </c>
      <c r="V47" s="11">
        <v>0</v>
      </c>
      <c r="W47" s="11">
        <v>0</v>
      </c>
      <c r="X47" s="12">
        <v>0</v>
      </c>
      <c r="Y47" s="30">
        <v>0</v>
      </c>
      <c r="Z47" s="63">
        <f t="shared" si="18"/>
        <v>22.5</v>
      </c>
      <c r="AA47" s="34">
        <f t="shared" si="19"/>
        <v>22.5</v>
      </c>
      <c r="AB47" s="12">
        <f t="shared" si="20"/>
        <v>0</v>
      </c>
      <c r="AC47" s="75">
        <f t="shared" si="21"/>
        <v>22.5</v>
      </c>
    </row>
    <row r="48" spans="1:33" outlineLevel="2" x14ac:dyDescent="0.2">
      <c r="A48" s="9" t="s">
        <v>79</v>
      </c>
      <c r="B48" s="10" t="s">
        <v>14</v>
      </c>
      <c r="C48" s="10" t="s">
        <v>103</v>
      </c>
      <c r="D48" s="10" t="s">
        <v>116</v>
      </c>
      <c r="E48" s="10" t="s">
        <v>117</v>
      </c>
      <c r="F48" s="10" t="s">
        <v>118</v>
      </c>
      <c r="G48" s="67">
        <v>6</v>
      </c>
      <c r="H48" s="10" t="s">
        <v>102</v>
      </c>
      <c r="I48" s="57">
        <v>1</v>
      </c>
      <c r="J48" s="57">
        <f t="shared" si="24"/>
        <v>13.5</v>
      </c>
      <c r="K48" s="57">
        <v>0</v>
      </c>
      <c r="L48" s="58">
        <v>4.5</v>
      </c>
      <c r="M48" s="27">
        <v>0</v>
      </c>
      <c r="N48" s="90">
        <f t="shared" si="22"/>
        <v>7.5</v>
      </c>
      <c r="O48" s="91">
        <f t="shared" si="23"/>
        <v>2.5</v>
      </c>
      <c r="P48" s="23">
        <v>40</v>
      </c>
      <c r="Q48" s="11">
        <v>1</v>
      </c>
      <c r="R48" s="11">
        <v>0</v>
      </c>
      <c r="S48" s="12">
        <v>2</v>
      </c>
      <c r="T48" s="27">
        <v>0</v>
      </c>
      <c r="U48" s="23">
        <v>0</v>
      </c>
      <c r="V48" s="11">
        <v>0</v>
      </c>
      <c r="W48" s="11">
        <v>0</v>
      </c>
      <c r="X48" s="12">
        <v>0</v>
      </c>
      <c r="Y48" s="30">
        <v>0</v>
      </c>
      <c r="Z48" s="63">
        <f t="shared" si="18"/>
        <v>22.5</v>
      </c>
      <c r="AA48" s="34">
        <f t="shared" si="19"/>
        <v>22.5</v>
      </c>
      <c r="AB48" s="12">
        <f t="shared" si="20"/>
        <v>0</v>
      </c>
      <c r="AC48" s="75">
        <f t="shared" si="21"/>
        <v>22.5</v>
      </c>
    </row>
    <row r="49" spans="1:32" outlineLevel="2" x14ac:dyDescent="0.2">
      <c r="A49" s="9" t="s">
        <v>79</v>
      </c>
      <c r="B49" s="10" t="s">
        <v>14</v>
      </c>
      <c r="C49" s="10" t="s">
        <v>103</v>
      </c>
      <c r="D49" s="10" t="s">
        <v>119</v>
      </c>
      <c r="E49" s="10" t="s">
        <v>120</v>
      </c>
      <c r="F49" s="10" t="s">
        <v>121</v>
      </c>
      <c r="G49" s="67">
        <v>6</v>
      </c>
      <c r="H49" s="10" t="s">
        <v>102</v>
      </c>
      <c r="I49" s="57">
        <f>2/3</f>
        <v>0.66666666666666663</v>
      </c>
      <c r="J49" s="57">
        <f t="shared" si="24"/>
        <v>9</v>
      </c>
      <c r="K49" s="57">
        <v>0</v>
      </c>
      <c r="L49" s="58">
        <f>4.5*I49</f>
        <v>3</v>
      </c>
      <c r="M49" s="27">
        <v>0</v>
      </c>
      <c r="N49" s="90">
        <f t="shared" si="22"/>
        <v>5</v>
      </c>
      <c r="O49" s="91">
        <f t="shared" si="23"/>
        <v>1.6666666666666667</v>
      </c>
      <c r="P49" s="23">
        <v>60</v>
      </c>
      <c r="Q49" s="11">
        <v>1</v>
      </c>
      <c r="R49" s="11">
        <v>0</v>
      </c>
      <c r="S49" s="12">
        <v>3</v>
      </c>
      <c r="T49" s="27">
        <v>0</v>
      </c>
      <c r="U49" s="23">
        <v>0</v>
      </c>
      <c r="V49" s="11">
        <v>0</v>
      </c>
      <c r="W49" s="11">
        <v>0</v>
      </c>
      <c r="X49" s="12">
        <v>0</v>
      </c>
      <c r="Y49" s="30">
        <v>0</v>
      </c>
      <c r="Z49" s="63">
        <f t="shared" si="18"/>
        <v>18</v>
      </c>
      <c r="AA49" s="34">
        <f t="shared" si="19"/>
        <v>18</v>
      </c>
      <c r="AB49" s="12">
        <f t="shared" si="20"/>
        <v>0</v>
      </c>
      <c r="AC49" s="75">
        <f t="shared" si="21"/>
        <v>18</v>
      </c>
    </row>
    <row r="50" spans="1:32" outlineLevel="2" x14ac:dyDescent="0.2">
      <c r="A50" s="103" t="s">
        <v>79</v>
      </c>
      <c r="B50" s="10" t="s">
        <v>29</v>
      </c>
      <c r="C50" s="10" t="s">
        <v>13</v>
      </c>
      <c r="D50" s="10" t="s">
        <v>30</v>
      </c>
      <c r="E50" s="10" t="s">
        <v>31</v>
      </c>
      <c r="F50" s="10" t="s">
        <v>32</v>
      </c>
      <c r="G50" s="67">
        <v>6</v>
      </c>
      <c r="H50" s="10" t="s">
        <v>33</v>
      </c>
      <c r="I50" s="57">
        <v>0.25</v>
      </c>
      <c r="J50" s="57">
        <f>24*I50</f>
        <v>6</v>
      </c>
      <c r="K50" s="57"/>
      <c r="L50" s="58">
        <v>7</v>
      </c>
      <c r="M50" s="27">
        <v>0</v>
      </c>
      <c r="N50" s="90">
        <f t="shared" si="22"/>
        <v>3.3333333333333335</v>
      </c>
      <c r="O50" s="91">
        <f t="shared" si="23"/>
        <v>3.8888888888888888</v>
      </c>
      <c r="P50" s="23">
        <v>0</v>
      </c>
      <c r="Q50" s="11">
        <v>0</v>
      </c>
      <c r="R50" s="11">
        <v>0</v>
      </c>
      <c r="S50" s="12">
        <v>0</v>
      </c>
      <c r="T50" s="27"/>
      <c r="U50" s="23">
        <v>30</v>
      </c>
      <c r="V50" s="11">
        <v>1</v>
      </c>
      <c r="W50" s="11"/>
      <c r="X50" s="12">
        <v>1</v>
      </c>
      <c r="Y50" s="30">
        <v>0</v>
      </c>
      <c r="Z50" s="63">
        <f t="shared" si="18"/>
        <v>13</v>
      </c>
      <c r="AA50" s="34">
        <f t="shared" si="19"/>
        <v>0</v>
      </c>
      <c r="AB50" s="12">
        <f t="shared" si="20"/>
        <v>13</v>
      </c>
      <c r="AC50" s="75">
        <f t="shared" si="21"/>
        <v>13</v>
      </c>
    </row>
    <row r="51" spans="1:32" outlineLevel="2" x14ac:dyDescent="0.2">
      <c r="A51" s="103" t="s">
        <v>79</v>
      </c>
      <c r="B51" s="10" t="s">
        <v>14</v>
      </c>
      <c r="C51" s="10" t="s">
        <v>13</v>
      </c>
      <c r="D51" s="98" t="s">
        <v>34</v>
      </c>
      <c r="E51" s="10" t="s">
        <v>35</v>
      </c>
      <c r="F51" s="10" t="s">
        <v>36</v>
      </c>
      <c r="G51" s="67">
        <v>12</v>
      </c>
      <c r="H51" s="10" t="s">
        <v>37</v>
      </c>
      <c r="I51" s="57">
        <v>1</v>
      </c>
      <c r="J51" s="57">
        <f>$AE$27</f>
        <v>0.02</v>
      </c>
      <c r="K51" s="57">
        <v>0</v>
      </c>
      <c r="L51" s="58">
        <v>0</v>
      </c>
      <c r="M51" s="27">
        <v>0</v>
      </c>
      <c r="N51" s="90">
        <f t="shared" si="22"/>
        <v>5.5555555555555558E-3</v>
      </c>
      <c r="O51" s="91">
        <f t="shared" si="23"/>
        <v>0</v>
      </c>
      <c r="P51" s="23">
        <v>4</v>
      </c>
      <c r="Q51" s="11">
        <f>P51</f>
        <v>4</v>
      </c>
      <c r="R51" s="11">
        <v>0</v>
      </c>
      <c r="S51" s="12">
        <v>0</v>
      </c>
      <c r="T51" s="27">
        <v>0</v>
      </c>
      <c r="U51" s="23">
        <v>0</v>
      </c>
      <c r="V51" s="11">
        <f>U51</f>
        <v>0</v>
      </c>
      <c r="W51" s="11">
        <v>0</v>
      </c>
      <c r="X51" s="12">
        <v>0</v>
      </c>
      <c r="Y51" s="30">
        <v>0</v>
      </c>
      <c r="Z51" s="63">
        <f t="shared" si="18"/>
        <v>0.08</v>
      </c>
      <c r="AA51" s="34">
        <f t="shared" si="19"/>
        <v>0.08</v>
      </c>
      <c r="AB51" s="12">
        <f t="shared" si="20"/>
        <v>0</v>
      </c>
      <c r="AC51" s="75">
        <f t="shared" si="21"/>
        <v>0.08</v>
      </c>
    </row>
    <row r="52" spans="1:32" outlineLevel="2" x14ac:dyDescent="0.2">
      <c r="A52" s="9" t="s">
        <v>79</v>
      </c>
      <c r="B52" s="10" t="s">
        <v>8</v>
      </c>
      <c r="C52" s="10" t="s">
        <v>13</v>
      </c>
      <c r="D52" s="10" t="s">
        <v>34</v>
      </c>
      <c r="E52" s="10" t="s">
        <v>35</v>
      </c>
      <c r="F52" s="10" t="s">
        <v>36</v>
      </c>
      <c r="G52" s="67">
        <v>12</v>
      </c>
      <c r="H52" s="10" t="s">
        <v>37</v>
      </c>
      <c r="I52" s="57">
        <v>1</v>
      </c>
      <c r="J52" s="57">
        <f>$AE$27</f>
        <v>0.02</v>
      </c>
      <c r="K52" s="57">
        <v>0</v>
      </c>
      <c r="L52" s="58">
        <v>0</v>
      </c>
      <c r="M52" s="27">
        <v>0</v>
      </c>
      <c r="N52" s="90">
        <f t="shared" si="22"/>
        <v>5.5555555555555558E-3</v>
      </c>
      <c r="O52" s="91">
        <f t="shared" si="23"/>
        <v>0</v>
      </c>
      <c r="P52" s="23">
        <v>5</v>
      </c>
      <c r="Q52" s="11">
        <f>P52</f>
        <v>5</v>
      </c>
      <c r="R52" s="11">
        <v>0</v>
      </c>
      <c r="S52" s="12">
        <v>0</v>
      </c>
      <c r="T52" s="27">
        <v>0</v>
      </c>
      <c r="U52" s="23">
        <v>3</v>
      </c>
      <c r="V52" s="11">
        <f>U52</f>
        <v>3</v>
      </c>
      <c r="W52" s="11">
        <v>0</v>
      </c>
      <c r="X52" s="12">
        <v>0</v>
      </c>
      <c r="Y52" s="30">
        <v>0</v>
      </c>
      <c r="Z52" s="63">
        <f t="shared" si="18"/>
        <v>0.16</v>
      </c>
      <c r="AA52" s="34">
        <f t="shared" si="19"/>
        <v>0.1</v>
      </c>
      <c r="AB52" s="12">
        <f t="shared" si="20"/>
        <v>0.06</v>
      </c>
      <c r="AC52" s="75">
        <f t="shared" si="21"/>
        <v>0.16</v>
      </c>
    </row>
    <row r="53" spans="1:32" outlineLevel="1" x14ac:dyDescent="0.2">
      <c r="A53" s="9" t="s">
        <v>590</v>
      </c>
      <c r="B53" s="10"/>
      <c r="C53" s="10"/>
      <c r="D53" s="10"/>
      <c r="E53" s="10"/>
      <c r="F53" s="10"/>
      <c r="G53" s="67"/>
      <c r="H53" s="10"/>
      <c r="I53" s="57"/>
      <c r="J53" s="57"/>
      <c r="K53" s="57"/>
      <c r="L53" s="58"/>
      <c r="M53" s="27"/>
      <c r="N53" s="90"/>
      <c r="O53" s="91"/>
      <c r="P53" s="23"/>
      <c r="Q53" s="11"/>
      <c r="R53" s="11"/>
      <c r="S53" s="12"/>
      <c r="T53" s="27"/>
      <c r="U53" s="23"/>
      <c r="V53" s="11"/>
      <c r="W53" s="11"/>
      <c r="X53" s="12"/>
      <c r="Y53" s="30"/>
      <c r="Z53" s="63"/>
      <c r="AA53" s="34">
        <f>SUBTOTAL(9,AA31:AA52)</f>
        <v>363.47999999999996</v>
      </c>
      <c r="AB53" s="12">
        <f>SUBTOTAL(9,AB31:AB52)</f>
        <v>238.01</v>
      </c>
      <c r="AC53" s="75">
        <f>SUBTOTAL(9,AC31:AC52)</f>
        <v>601.49</v>
      </c>
    </row>
    <row r="54" spans="1:32" outlineLevel="2" x14ac:dyDescent="0.2">
      <c r="A54" s="103" t="s">
        <v>122</v>
      </c>
      <c r="B54" s="10" t="s">
        <v>650</v>
      </c>
      <c r="C54" s="98" t="s">
        <v>19</v>
      </c>
      <c r="D54" s="597" t="s">
        <v>841</v>
      </c>
      <c r="E54" s="10" t="s">
        <v>168</v>
      </c>
      <c r="F54" s="598" t="s">
        <v>169</v>
      </c>
      <c r="G54" s="67">
        <v>15</v>
      </c>
      <c r="H54" s="10" t="s">
        <v>160</v>
      </c>
      <c r="I54" s="57">
        <v>1</v>
      </c>
      <c r="J54" s="57">
        <f>$AE$3</f>
        <v>0.4</v>
      </c>
      <c r="K54" s="57"/>
      <c r="L54" s="58">
        <v>0</v>
      </c>
      <c r="M54" s="27">
        <v>0</v>
      </c>
      <c r="N54" s="90">
        <f t="shared" ref="N54" si="25">J54*10/3/G54</f>
        <v>8.8888888888888878E-2</v>
      </c>
      <c r="O54" s="91">
        <f t="shared" ref="O54" si="26">L54*10/3/G54</f>
        <v>0</v>
      </c>
      <c r="P54" s="23">
        <v>0</v>
      </c>
      <c r="Q54" s="11">
        <v>0</v>
      </c>
      <c r="R54" s="11"/>
      <c r="S54" s="12">
        <v>0</v>
      </c>
      <c r="T54" s="27"/>
      <c r="U54" s="23">
        <v>0</v>
      </c>
      <c r="V54" s="11">
        <f>U54</f>
        <v>0</v>
      </c>
      <c r="W54" s="11"/>
      <c r="X54" s="12">
        <v>0</v>
      </c>
      <c r="Y54" s="30">
        <v>0</v>
      </c>
      <c r="Z54" s="63">
        <f t="shared" ref="Z54:Z84" si="27">J54*(Q54+V54)+L54*(S54+X54)</f>
        <v>0</v>
      </c>
      <c r="AA54" s="34">
        <f t="shared" ref="AA54:AA84" si="28">J54*Q54+L54*S54</f>
        <v>0</v>
      </c>
      <c r="AB54" s="12">
        <f t="shared" ref="AB54:AB84" si="29">J54*V54+L54*X54</f>
        <v>0</v>
      </c>
      <c r="AC54" s="75">
        <f t="shared" ref="AC54:AC84" si="30">Z54</f>
        <v>0</v>
      </c>
    </row>
    <row r="55" spans="1:32" outlineLevel="2" x14ac:dyDescent="0.2">
      <c r="A55" s="9" t="s">
        <v>122</v>
      </c>
      <c r="B55" s="10" t="s">
        <v>14</v>
      </c>
      <c r="C55" s="10" t="s">
        <v>48</v>
      </c>
      <c r="D55" s="10" t="s">
        <v>246</v>
      </c>
      <c r="E55" s="10" t="s">
        <v>247</v>
      </c>
      <c r="F55" s="10" t="s">
        <v>248</v>
      </c>
      <c r="G55" s="67">
        <v>6</v>
      </c>
      <c r="H55" s="10" t="s">
        <v>249</v>
      </c>
      <c r="I55" s="57">
        <v>0</v>
      </c>
      <c r="J55" s="57">
        <f>I55*13.5</f>
        <v>0</v>
      </c>
      <c r="K55" s="57">
        <v>0</v>
      </c>
      <c r="L55" s="58">
        <f>I55*4.5</f>
        <v>0</v>
      </c>
      <c r="M55" s="27">
        <v>0</v>
      </c>
      <c r="N55" s="90">
        <f t="shared" ref="N55:N84" si="31">J55*10/3/G55</f>
        <v>0</v>
      </c>
      <c r="O55" s="91">
        <f t="shared" ref="O55:O84" si="32">L55*10/3/G55</f>
        <v>0</v>
      </c>
      <c r="P55" s="23">
        <v>100</v>
      </c>
      <c r="Q55" s="11">
        <v>2</v>
      </c>
      <c r="R55" s="11">
        <v>0</v>
      </c>
      <c r="S55" s="12">
        <v>5</v>
      </c>
      <c r="T55" s="27">
        <v>0</v>
      </c>
      <c r="U55" s="23">
        <v>10</v>
      </c>
      <c r="V55" s="11">
        <v>0.33</v>
      </c>
      <c r="W55" s="11">
        <v>0</v>
      </c>
      <c r="X55" s="12">
        <v>0.5</v>
      </c>
      <c r="Y55" s="30">
        <v>0</v>
      </c>
      <c r="Z55" s="63">
        <f t="shared" si="27"/>
        <v>0</v>
      </c>
      <c r="AA55" s="34">
        <f t="shared" si="28"/>
        <v>0</v>
      </c>
      <c r="AB55" s="12">
        <f t="shared" si="29"/>
        <v>0</v>
      </c>
      <c r="AC55" s="75">
        <f t="shared" si="30"/>
        <v>0</v>
      </c>
      <c r="AF55" s="95"/>
    </row>
    <row r="56" spans="1:32" outlineLevel="2" x14ac:dyDescent="0.2">
      <c r="A56" s="9" t="s">
        <v>122</v>
      </c>
      <c r="B56" s="10" t="s">
        <v>80</v>
      </c>
      <c r="C56" s="10" t="s">
        <v>48</v>
      </c>
      <c r="D56" s="10" t="s">
        <v>246</v>
      </c>
      <c r="E56" s="10" t="s">
        <v>247</v>
      </c>
      <c r="F56" s="10" t="s">
        <v>248</v>
      </c>
      <c r="G56" s="67">
        <v>6</v>
      </c>
      <c r="H56" s="10" t="s">
        <v>249</v>
      </c>
      <c r="I56" s="57">
        <v>0</v>
      </c>
      <c r="J56" s="57">
        <f>I56*13.5</f>
        <v>0</v>
      </c>
      <c r="K56" s="57">
        <v>0</v>
      </c>
      <c r="L56" s="58">
        <f>I56*4.5</f>
        <v>0</v>
      </c>
      <c r="M56" s="27">
        <v>0</v>
      </c>
      <c r="N56" s="90">
        <f t="shared" si="31"/>
        <v>0</v>
      </c>
      <c r="O56" s="91">
        <f t="shared" si="32"/>
        <v>0</v>
      </c>
      <c r="P56" s="23">
        <v>40</v>
      </c>
      <c r="Q56" s="11">
        <v>1</v>
      </c>
      <c r="R56" s="11">
        <v>0</v>
      </c>
      <c r="S56" s="12">
        <v>2</v>
      </c>
      <c r="T56" s="27">
        <v>0</v>
      </c>
      <c r="U56" s="23">
        <v>10</v>
      </c>
      <c r="V56" s="11">
        <v>0.17</v>
      </c>
      <c r="W56" s="11">
        <v>0</v>
      </c>
      <c r="X56" s="12">
        <v>0.5</v>
      </c>
      <c r="Y56" s="30">
        <v>0</v>
      </c>
      <c r="Z56" s="63">
        <f t="shared" si="27"/>
        <v>0</v>
      </c>
      <c r="AA56" s="34">
        <f t="shared" si="28"/>
        <v>0</v>
      </c>
      <c r="AB56" s="12">
        <f t="shared" si="29"/>
        <v>0</v>
      </c>
      <c r="AC56" s="75">
        <f t="shared" si="30"/>
        <v>0</v>
      </c>
    </row>
    <row r="57" spans="1:32" outlineLevel="2" x14ac:dyDescent="0.2">
      <c r="A57" s="9" t="s">
        <v>122</v>
      </c>
      <c r="B57" s="10" t="s">
        <v>85</v>
      </c>
      <c r="C57" s="10" t="s">
        <v>48</v>
      </c>
      <c r="D57" s="10" t="s">
        <v>246</v>
      </c>
      <c r="E57" s="10" t="s">
        <v>247</v>
      </c>
      <c r="F57" s="10" t="s">
        <v>248</v>
      </c>
      <c r="G57" s="67">
        <v>6</v>
      </c>
      <c r="H57" s="10" t="s">
        <v>249</v>
      </c>
      <c r="I57" s="57">
        <v>0</v>
      </c>
      <c r="J57" s="57">
        <f>I57*13.5</f>
        <v>0</v>
      </c>
      <c r="K57" s="57">
        <v>0</v>
      </c>
      <c r="L57" s="58">
        <f>I57*4.5</f>
        <v>0</v>
      </c>
      <c r="M57" s="27">
        <v>0</v>
      </c>
      <c r="N57" s="90">
        <f t="shared" si="31"/>
        <v>0</v>
      </c>
      <c r="O57" s="91">
        <f t="shared" si="32"/>
        <v>0</v>
      </c>
      <c r="P57" s="23">
        <v>40</v>
      </c>
      <c r="Q57" s="11">
        <v>1</v>
      </c>
      <c r="R57" s="11">
        <v>0</v>
      </c>
      <c r="S57" s="12">
        <v>2</v>
      </c>
      <c r="T57" s="27">
        <v>0</v>
      </c>
      <c r="U57" s="23">
        <v>10</v>
      </c>
      <c r="V57" s="11">
        <v>0.17</v>
      </c>
      <c r="W57" s="11">
        <v>0</v>
      </c>
      <c r="X57" s="12">
        <v>0.5</v>
      </c>
      <c r="Y57" s="30">
        <v>0</v>
      </c>
      <c r="Z57" s="63">
        <f t="shared" si="27"/>
        <v>0</v>
      </c>
      <c r="AA57" s="34">
        <f t="shared" si="28"/>
        <v>0</v>
      </c>
      <c r="AB57" s="12">
        <f t="shared" si="29"/>
        <v>0</v>
      </c>
      <c r="AC57" s="75">
        <f t="shared" si="30"/>
        <v>0</v>
      </c>
    </row>
    <row r="58" spans="1:32" outlineLevel="2" x14ac:dyDescent="0.2">
      <c r="A58" s="9" t="s">
        <v>122</v>
      </c>
      <c r="B58" s="10" t="s">
        <v>8</v>
      </c>
      <c r="C58" s="10" t="s">
        <v>48</v>
      </c>
      <c r="D58" s="10" t="s">
        <v>246</v>
      </c>
      <c r="E58" s="10" t="s">
        <v>247</v>
      </c>
      <c r="F58" s="10" t="s">
        <v>248</v>
      </c>
      <c r="G58" s="67">
        <v>6</v>
      </c>
      <c r="H58" s="10" t="s">
        <v>249</v>
      </c>
      <c r="I58" s="57">
        <v>0</v>
      </c>
      <c r="J58" s="57">
        <f>I58*13.5</f>
        <v>0</v>
      </c>
      <c r="K58" s="57">
        <v>0</v>
      </c>
      <c r="L58" s="58">
        <f>I58*4.5</f>
        <v>0</v>
      </c>
      <c r="M58" s="27">
        <v>0</v>
      </c>
      <c r="N58" s="90">
        <f t="shared" si="31"/>
        <v>0</v>
      </c>
      <c r="O58" s="91">
        <f t="shared" si="32"/>
        <v>0</v>
      </c>
      <c r="P58" s="23">
        <v>80</v>
      </c>
      <c r="Q58" s="11">
        <v>1</v>
      </c>
      <c r="R58" s="11">
        <v>0</v>
      </c>
      <c r="S58" s="12">
        <v>4</v>
      </c>
      <c r="T58" s="27">
        <v>0</v>
      </c>
      <c r="U58" s="23">
        <v>10</v>
      </c>
      <c r="V58" s="11">
        <v>0.33</v>
      </c>
      <c r="W58" s="11">
        <v>0</v>
      </c>
      <c r="X58" s="12">
        <v>0.5</v>
      </c>
      <c r="Y58" s="30">
        <v>0</v>
      </c>
      <c r="Z58" s="63">
        <f t="shared" si="27"/>
        <v>0</v>
      </c>
      <c r="AA58" s="34">
        <f t="shared" si="28"/>
        <v>0</v>
      </c>
      <c r="AB58" s="12">
        <f t="shared" si="29"/>
        <v>0</v>
      </c>
      <c r="AC58" s="75">
        <f t="shared" si="30"/>
        <v>0</v>
      </c>
    </row>
    <row r="59" spans="1:32" outlineLevel="2" x14ac:dyDescent="0.2">
      <c r="A59" s="9" t="s">
        <v>122</v>
      </c>
      <c r="B59" s="10" t="s">
        <v>80</v>
      </c>
      <c r="C59" s="10" t="s">
        <v>61</v>
      </c>
      <c r="D59" s="10" t="s">
        <v>127</v>
      </c>
      <c r="E59" s="10" t="s">
        <v>128</v>
      </c>
      <c r="F59" s="10" t="s">
        <v>129</v>
      </c>
      <c r="G59" s="67">
        <v>6</v>
      </c>
      <c r="H59" s="10" t="s">
        <v>84</v>
      </c>
      <c r="I59" s="57">
        <v>1</v>
      </c>
      <c r="J59" s="57">
        <v>6.75</v>
      </c>
      <c r="K59" s="57">
        <v>0</v>
      </c>
      <c r="L59" s="58">
        <v>11.25</v>
      </c>
      <c r="M59" s="27">
        <v>0</v>
      </c>
      <c r="N59" s="90">
        <f t="shared" si="31"/>
        <v>3.75</v>
      </c>
      <c r="O59" s="91">
        <f t="shared" si="32"/>
        <v>6.25</v>
      </c>
      <c r="P59" s="23">
        <v>0</v>
      </c>
      <c r="Q59" s="11">
        <v>0</v>
      </c>
      <c r="R59" s="11">
        <v>0</v>
      </c>
      <c r="S59" s="12">
        <v>0</v>
      </c>
      <c r="T59" s="27">
        <v>0</v>
      </c>
      <c r="U59" s="23">
        <v>40</v>
      </c>
      <c r="V59" s="11">
        <v>1</v>
      </c>
      <c r="W59" s="11">
        <v>0</v>
      </c>
      <c r="X59" s="12">
        <v>2</v>
      </c>
      <c r="Y59" s="30">
        <v>0</v>
      </c>
      <c r="Z59" s="63">
        <f t="shared" si="27"/>
        <v>29.25</v>
      </c>
      <c r="AA59" s="34">
        <f t="shared" si="28"/>
        <v>0</v>
      </c>
      <c r="AB59" s="12">
        <f t="shared" si="29"/>
        <v>29.25</v>
      </c>
      <c r="AC59" s="75">
        <f t="shared" si="30"/>
        <v>29.25</v>
      </c>
    </row>
    <row r="60" spans="1:32" outlineLevel="2" x14ac:dyDescent="0.2">
      <c r="A60" s="9" t="s">
        <v>122</v>
      </c>
      <c r="B60" s="10" t="s">
        <v>85</v>
      </c>
      <c r="C60" s="10" t="s">
        <v>61</v>
      </c>
      <c r="D60" s="10" t="s">
        <v>127</v>
      </c>
      <c r="E60" s="10" t="s">
        <v>128</v>
      </c>
      <c r="F60" s="10" t="s">
        <v>129</v>
      </c>
      <c r="G60" s="67">
        <v>6</v>
      </c>
      <c r="H60" s="10" t="s">
        <v>84</v>
      </c>
      <c r="I60" s="57">
        <v>1</v>
      </c>
      <c r="J60" s="57">
        <v>6.75</v>
      </c>
      <c r="K60" s="57">
        <v>0</v>
      </c>
      <c r="L60" s="58">
        <v>11.25</v>
      </c>
      <c r="M60" s="27">
        <v>0</v>
      </c>
      <c r="N60" s="90">
        <f t="shared" si="31"/>
        <v>3.75</v>
      </c>
      <c r="O60" s="91">
        <f t="shared" si="32"/>
        <v>6.25</v>
      </c>
      <c r="P60" s="23">
        <v>0</v>
      </c>
      <c r="Q60" s="11">
        <v>0</v>
      </c>
      <c r="R60" s="11">
        <v>0</v>
      </c>
      <c r="S60" s="12">
        <v>0</v>
      </c>
      <c r="T60" s="27">
        <v>0</v>
      </c>
      <c r="U60" s="23">
        <v>40</v>
      </c>
      <c r="V60" s="11">
        <v>1</v>
      </c>
      <c r="W60" s="11">
        <v>0</v>
      </c>
      <c r="X60" s="12">
        <v>2</v>
      </c>
      <c r="Y60" s="30">
        <v>0</v>
      </c>
      <c r="Z60" s="63">
        <f t="shared" si="27"/>
        <v>29.25</v>
      </c>
      <c r="AA60" s="34">
        <f t="shared" si="28"/>
        <v>0</v>
      </c>
      <c r="AB60" s="12">
        <f t="shared" si="29"/>
        <v>29.25</v>
      </c>
      <c r="AC60" s="75">
        <f t="shared" si="30"/>
        <v>29.25</v>
      </c>
    </row>
    <row r="61" spans="1:32" outlineLevel="2" x14ac:dyDescent="0.2">
      <c r="A61" s="9" t="s">
        <v>122</v>
      </c>
      <c r="B61" s="10" t="s">
        <v>8</v>
      </c>
      <c r="C61" s="10" t="s">
        <v>61</v>
      </c>
      <c r="D61" s="10" t="s">
        <v>127</v>
      </c>
      <c r="E61" s="10" t="s">
        <v>128</v>
      </c>
      <c r="F61" s="10" t="s">
        <v>129</v>
      </c>
      <c r="G61" s="67">
        <v>6</v>
      </c>
      <c r="H61" s="10" t="s">
        <v>84</v>
      </c>
      <c r="I61" s="57">
        <v>1</v>
      </c>
      <c r="J61" s="57">
        <v>6.75</v>
      </c>
      <c r="K61" s="57">
        <v>0</v>
      </c>
      <c r="L61" s="58">
        <v>11.25</v>
      </c>
      <c r="M61" s="27">
        <v>0</v>
      </c>
      <c r="N61" s="90">
        <f t="shared" si="31"/>
        <v>3.75</v>
      </c>
      <c r="O61" s="91">
        <f t="shared" si="32"/>
        <v>6.25</v>
      </c>
      <c r="P61" s="23">
        <v>0</v>
      </c>
      <c r="Q61" s="11">
        <v>0</v>
      </c>
      <c r="R61" s="11">
        <v>0</v>
      </c>
      <c r="S61" s="12">
        <v>0</v>
      </c>
      <c r="T61" s="27">
        <v>0</v>
      </c>
      <c r="U61" s="23">
        <v>100</v>
      </c>
      <c r="V61" s="11">
        <v>2</v>
      </c>
      <c r="W61" s="11">
        <v>0</v>
      </c>
      <c r="X61" s="12">
        <v>5</v>
      </c>
      <c r="Y61" s="30">
        <v>0</v>
      </c>
      <c r="Z61" s="63">
        <f t="shared" si="27"/>
        <v>69.75</v>
      </c>
      <c r="AA61" s="34">
        <f t="shared" si="28"/>
        <v>0</v>
      </c>
      <c r="AB61" s="12">
        <f t="shared" si="29"/>
        <v>69.75</v>
      </c>
      <c r="AC61" s="75">
        <f t="shared" si="30"/>
        <v>69.75</v>
      </c>
    </row>
    <row r="62" spans="1:32" outlineLevel="2" x14ac:dyDescent="0.2">
      <c r="A62" s="9" t="s">
        <v>122</v>
      </c>
      <c r="B62" s="10" t="s">
        <v>14</v>
      </c>
      <c r="C62" s="10" t="s">
        <v>13</v>
      </c>
      <c r="D62" s="10" t="s">
        <v>28</v>
      </c>
      <c r="E62" s="10" t="s">
        <v>10</v>
      </c>
      <c r="F62" s="10" t="s">
        <v>11</v>
      </c>
      <c r="G62" s="67">
        <v>24</v>
      </c>
      <c r="H62" s="10" t="s">
        <v>12</v>
      </c>
      <c r="I62" s="57">
        <v>1</v>
      </c>
      <c r="J62" s="57">
        <f>$AE$26</f>
        <v>0.2</v>
      </c>
      <c r="K62" s="57">
        <v>0</v>
      </c>
      <c r="L62" s="58">
        <v>0</v>
      </c>
      <c r="M62" s="27">
        <v>0</v>
      </c>
      <c r="N62" s="90">
        <f t="shared" si="31"/>
        <v>2.7777777777777776E-2</v>
      </c>
      <c r="O62" s="91">
        <f t="shared" si="32"/>
        <v>0</v>
      </c>
      <c r="P62" s="23">
        <v>0</v>
      </c>
      <c r="Q62" s="11">
        <f>P62</f>
        <v>0</v>
      </c>
      <c r="R62" s="11">
        <v>0</v>
      </c>
      <c r="S62" s="12">
        <v>0</v>
      </c>
      <c r="T62" s="27">
        <v>0</v>
      </c>
      <c r="U62" s="23">
        <v>2</v>
      </c>
      <c r="V62" s="11">
        <f>U62</f>
        <v>2</v>
      </c>
      <c r="W62" s="11">
        <v>0</v>
      </c>
      <c r="X62" s="12">
        <v>0</v>
      </c>
      <c r="Y62" s="30">
        <v>0</v>
      </c>
      <c r="Z62" s="63">
        <f t="shared" si="27"/>
        <v>0.4</v>
      </c>
      <c r="AA62" s="34">
        <f t="shared" si="28"/>
        <v>0</v>
      </c>
      <c r="AB62" s="12">
        <f t="shared" si="29"/>
        <v>0.4</v>
      </c>
      <c r="AC62" s="75">
        <f t="shared" si="30"/>
        <v>0.4</v>
      </c>
    </row>
    <row r="63" spans="1:32" outlineLevel="2" x14ac:dyDescent="0.2">
      <c r="A63" s="9" t="s">
        <v>122</v>
      </c>
      <c r="B63" s="10" t="s">
        <v>80</v>
      </c>
      <c r="C63" s="10" t="s">
        <v>27</v>
      </c>
      <c r="D63" s="10" t="s">
        <v>130</v>
      </c>
      <c r="E63" s="10" t="s">
        <v>131</v>
      </c>
      <c r="F63" s="10" t="s">
        <v>132</v>
      </c>
      <c r="G63" s="67">
        <v>6</v>
      </c>
      <c r="H63" s="10" t="s">
        <v>18</v>
      </c>
      <c r="I63" s="57">
        <v>1</v>
      </c>
      <c r="J63" s="57">
        <v>9</v>
      </c>
      <c r="K63" s="57">
        <v>0</v>
      </c>
      <c r="L63" s="58">
        <v>9</v>
      </c>
      <c r="M63" s="27">
        <v>0</v>
      </c>
      <c r="N63" s="90">
        <f t="shared" si="31"/>
        <v>5</v>
      </c>
      <c r="O63" s="91">
        <f t="shared" si="32"/>
        <v>5</v>
      </c>
      <c r="P63" s="23">
        <v>30</v>
      </c>
      <c r="Q63" s="11">
        <v>1</v>
      </c>
      <c r="R63" s="11">
        <v>0</v>
      </c>
      <c r="S63" s="12">
        <v>2</v>
      </c>
      <c r="T63" s="27">
        <v>0</v>
      </c>
      <c r="U63" s="23">
        <v>0</v>
      </c>
      <c r="V63" s="11">
        <v>0</v>
      </c>
      <c r="W63" s="11">
        <v>0</v>
      </c>
      <c r="X63" s="12">
        <v>0</v>
      </c>
      <c r="Y63" s="30">
        <v>0</v>
      </c>
      <c r="Z63" s="63">
        <f t="shared" si="27"/>
        <v>27</v>
      </c>
      <c r="AA63" s="34">
        <f t="shared" si="28"/>
        <v>27</v>
      </c>
      <c r="AB63" s="12">
        <f t="shared" si="29"/>
        <v>0</v>
      </c>
      <c r="AC63" s="75">
        <f t="shared" si="30"/>
        <v>27</v>
      </c>
    </row>
    <row r="64" spans="1:32" outlineLevel="2" x14ac:dyDescent="0.2">
      <c r="A64" s="9" t="s">
        <v>122</v>
      </c>
      <c r="B64" s="10" t="s">
        <v>85</v>
      </c>
      <c r="C64" s="10" t="s">
        <v>27</v>
      </c>
      <c r="D64" s="10" t="s">
        <v>133</v>
      </c>
      <c r="E64" s="10" t="s">
        <v>134</v>
      </c>
      <c r="F64" s="10" t="s">
        <v>135</v>
      </c>
      <c r="G64" s="67">
        <v>6</v>
      </c>
      <c r="H64" s="10" t="s">
        <v>18</v>
      </c>
      <c r="I64" s="57">
        <v>1</v>
      </c>
      <c r="J64" s="57">
        <v>4.5</v>
      </c>
      <c r="K64" s="57">
        <v>0</v>
      </c>
      <c r="L64" s="58">
        <v>13.5</v>
      </c>
      <c r="M64" s="27">
        <v>0</v>
      </c>
      <c r="N64" s="90">
        <f t="shared" si="31"/>
        <v>2.5</v>
      </c>
      <c r="O64" s="91">
        <f t="shared" si="32"/>
        <v>7.5</v>
      </c>
      <c r="P64" s="23">
        <v>40</v>
      </c>
      <c r="Q64" s="11">
        <v>1</v>
      </c>
      <c r="R64" s="11">
        <v>0</v>
      </c>
      <c r="S64" s="12">
        <v>2</v>
      </c>
      <c r="T64" s="27">
        <v>0</v>
      </c>
      <c r="U64" s="23">
        <v>0</v>
      </c>
      <c r="V64" s="11">
        <v>0</v>
      </c>
      <c r="W64" s="11">
        <v>0</v>
      </c>
      <c r="X64" s="12">
        <v>0</v>
      </c>
      <c r="Y64" s="30">
        <v>0</v>
      </c>
      <c r="Z64" s="63">
        <f t="shared" si="27"/>
        <v>31.5</v>
      </c>
      <c r="AA64" s="34">
        <f t="shared" si="28"/>
        <v>31.5</v>
      </c>
      <c r="AB64" s="12">
        <f t="shared" si="29"/>
        <v>0</v>
      </c>
      <c r="AC64" s="75">
        <f t="shared" si="30"/>
        <v>31.5</v>
      </c>
    </row>
    <row r="65" spans="1:32" outlineLevel="2" x14ac:dyDescent="0.2">
      <c r="A65" s="9" t="s">
        <v>122</v>
      </c>
      <c r="B65" s="10" t="s">
        <v>85</v>
      </c>
      <c r="C65" s="10" t="s">
        <v>43</v>
      </c>
      <c r="D65" s="10" t="s">
        <v>136</v>
      </c>
      <c r="E65" s="10" t="s">
        <v>137</v>
      </c>
      <c r="F65" s="10" t="s">
        <v>138</v>
      </c>
      <c r="G65" s="67">
        <v>6</v>
      </c>
      <c r="H65" s="10" t="s">
        <v>18</v>
      </c>
      <c r="I65" s="57">
        <v>1</v>
      </c>
      <c r="J65" s="57">
        <v>9</v>
      </c>
      <c r="K65" s="57">
        <v>0</v>
      </c>
      <c r="L65" s="58">
        <v>9</v>
      </c>
      <c r="M65" s="27">
        <v>0</v>
      </c>
      <c r="N65" s="90">
        <f t="shared" si="31"/>
        <v>5</v>
      </c>
      <c r="O65" s="91">
        <f t="shared" si="32"/>
        <v>5</v>
      </c>
      <c r="P65" s="23">
        <v>0</v>
      </c>
      <c r="Q65" s="11">
        <v>0</v>
      </c>
      <c r="R65" s="11">
        <v>0</v>
      </c>
      <c r="S65" s="12">
        <v>0</v>
      </c>
      <c r="T65" s="27">
        <v>0</v>
      </c>
      <c r="U65" s="23">
        <v>40</v>
      </c>
      <c r="V65" s="11">
        <v>1</v>
      </c>
      <c r="W65" s="11">
        <v>0</v>
      </c>
      <c r="X65" s="12">
        <v>2</v>
      </c>
      <c r="Y65" s="30">
        <v>0</v>
      </c>
      <c r="Z65" s="63">
        <f t="shared" si="27"/>
        <v>27</v>
      </c>
      <c r="AA65" s="34">
        <f t="shared" si="28"/>
        <v>0</v>
      </c>
      <c r="AB65" s="12">
        <f t="shared" si="29"/>
        <v>27</v>
      </c>
      <c r="AC65" s="75">
        <f t="shared" si="30"/>
        <v>27</v>
      </c>
      <c r="AE65" s="79"/>
    </row>
    <row r="66" spans="1:32" outlineLevel="2" x14ac:dyDescent="0.2">
      <c r="A66" s="9" t="s">
        <v>122</v>
      </c>
      <c r="B66" s="10" t="s">
        <v>85</v>
      </c>
      <c r="C66" s="10" t="s">
        <v>43</v>
      </c>
      <c r="D66" s="10" t="s">
        <v>139</v>
      </c>
      <c r="E66" s="10" t="s">
        <v>140</v>
      </c>
      <c r="F66" s="10" t="s">
        <v>141</v>
      </c>
      <c r="G66" s="67">
        <v>6</v>
      </c>
      <c r="H66" s="10" t="s">
        <v>18</v>
      </c>
      <c r="I66" s="57">
        <v>1</v>
      </c>
      <c r="J66" s="57">
        <v>9</v>
      </c>
      <c r="K66" s="57">
        <v>0</v>
      </c>
      <c r="L66" s="58">
        <v>9</v>
      </c>
      <c r="M66" s="27">
        <v>0</v>
      </c>
      <c r="N66" s="90">
        <f t="shared" si="31"/>
        <v>5</v>
      </c>
      <c r="O66" s="91">
        <f t="shared" si="32"/>
        <v>5</v>
      </c>
      <c r="P66" s="23">
        <v>0</v>
      </c>
      <c r="Q66" s="11">
        <v>0</v>
      </c>
      <c r="R66" s="11">
        <v>0</v>
      </c>
      <c r="S66" s="12">
        <v>0</v>
      </c>
      <c r="T66" s="27">
        <v>0</v>
      </c>
      <c r="U66" s="23">
        <v>40</v>
      </c>
      <c r="V66" s="11">
        <v>1</v>
      </c>
      <c r="W66" s="11">
        <v>0</v>
      </c>
      <c r="X66" s="12">
        <v>2</v>
      </c>
      <c r="Y66" s="30">
        <v>0</v>
      </c>
      <c r="Z66" s="63">
        <f t="shared" si="27"/>
        <v>27</v>
      </c>
      <c r="AA66" s="34">
        <f t="shared" si="28"/>
        <v>0</v>
      </c>
      <c r="AB66" s="12">
        <f t="shared" si="29"/>
        <v>27</v>
      </c>
      <c r="AC66" s="75">
        <f t="shared" si="30"/>
        <v>27</v>
      </c>
    </row>
    <row r="67" spans="1:32" outlineLevel="2" x14ac:dyDescent="0.2">
      <c r="A67" s="9" t="s">
        <v>122</v>
      </c>
      <c r="B67" s="10" t="s">
        <v>85</v>
      </c>
      <c r="C67" s="10" t="s">
        <v>27</v>
      </c>
      <c r="D67" s="10" t="s">
        <v>142</v>
      </c>
      <c r="E67" s="10" t="s">
        <v>131</v>
      </c>
      <c r="F67" s="10" t="s">
        <v>143</v>
      </c>
      <c r="G67" s="67">
        <v>6</v>
      </c>
      <c r="H67" s="10" t="s">
        <v>18</v>
      </c>
      <c r="I67" s="57">
        <v>1</v>
      </c>
      <c r="J67" s="57">
        <v>9</v>
      </c>
      <c r="K67" s="57">
        <v>0</v>
      </c>
      <c r="L67" s="58">
        <v>9</v>
      </c>
      <c r="M67" s="27">
        <v>0</v>
      </c>
      <c r="N67" s="90">
        <f t="shared" si="31"/>
        <v>5</v>
      </c>
      <c r="O67" s="91">
        <f t="shared" si="32"/>
        <v>5</v>
      </c>
      <c r="P67" s="23">
        <v>48</v>
      </c>
      <c r="Q67" s="11">
        <v>1</v>
      </c>
      <c r="R67" s="11">
        <v>0</v>
      </c>
      <c r="S67" s="12">
        <v>4</v>
      </c>
      <c r="T67" s="27">
        <v>0</v>
      </c>
      <c r="U67" s="23">
        <v>0</v>
      </c>
      <c r="V67" s="11">
        <v>0</v>
      </c>
      <c r="W67" s="11">
        <v>0</v>
      </c>
      <c r="X67" s="12">
        <v>0</v>
      </c>
      <c r="Y67" s="30">
        <v>0</v>
      </c>
      <c r="Z67" s="63">
        <f t="shared" si="27"/>
        <v>45</v>
      </c>
      <c r="AA67" s="34">
        <f t="shared" si="28"/>
        <v>45</v>
      </c>
      <c r="AB67" s="12">
        <f t="shared" si="29"/>
        <v>0</v>
      </c>
      <c r="AC67" s="75">
        <f t="shared" si="30"/>
        <v>45</v>
      </c>
    </row>
    <row r="68" spans="1:32" outlineLevel="2" x14ac:dyDescent="0.2">
      <c r="A68" s="9" t="s">
        <v>122</v>
      </c>
      <c r="B68" s="10" t="s">
        <v>85</v>
      </c>
      <c r="C68" s="10" t="s">
        <v>43</v>
      </c>
      <c r="D68" s="10" t="s">
        <v>144</v>
      </c>
      <c r="E68" s="10" t="s">
        <v>145</v>
      </c>
      <c r="F68" s="10" t="s">
        <v>146</v>
      </c>
      <c r="G68" s="67">
        <v>6</v>
      </c>
      <c r="H68" s="10" t="s">
        <v>18</v>
      </c>
      <c r="I68" s="57">
        <v>1</v>
      </c>
      <c r="J68" s="57">
        <v>4.5</v>
      </c>
      <c r="K68" s="57">
        <v>0</v>
      </c>
      <c r="L68" s="58">
        <v>13.5</v>
      </c>
      <c r="M68" s="27">
        <v>0</v>
      </c>
      <c r="N68" s="90">
        <f t="shared" si="31"/>
        <v>2.5</v>
      </c>
      <c r="O68" s="91">
        <f t="shared" si="32"/>
        <v>7.5</v>
      </c>
      <c r="P68" s="23">
        <v>0</v>
      </c>
      <c r="Q68" s="11">
        <v>0</v>
      </c>
      <c r="R68" s="11">
        <v>0</v>
      </c>
      <c r="S68" s="12">
        <v>0</v>
      </c>
      <c r="T68" s="27">
        <v>0</v>
      </c>
      <c r="U68" s="23">
        <v>40</v>
      </c>
      <c r="V68" s="11">
        <v>1</v>
      </c>
      <c r="W68" s="11">
        <v>0</v>
      </c>
      <c r="X68" s="12">
        <v>2</v>
      </c>
      <c r="Y68" s="30">
        <v>0</v>
      </c>
      <c r="Z68" s="63">
        <f t="shared" si="27"/>
        <v>31.5</v>
      </c>
      <c r="AA68" s="34">
        <f t="shared" si="28"/>
        <v>0</v>
      </c>
      <c r="AB68" s="12">
        <f t="shared" si="29"/>
        <v>31.5</v>
      </c>
      <c r="AC68" s="75">
        <f t="shared" si="30"/>
        <v>31.5</v>
      </c>
      <c r="AF68" s="95"/>
    </row>
    <row r="69" spans="1:32" outlineLevel="2" x14ac:dyDescent="0.2">
      <c r="A69" s="9" t="s">
        <v>122</v>
      </c>
      <c r="B69" s="10" t="s">
        <v>85</v>
      </c>
      <c r="C69" s="10" t="s">
        <v>13</v>
      </c>
      <c r="D69" s="10" t="s">
        <v>147</v>
      </c>
      <c r="E69" s="10" t="s">
        <v>10</v>
      </c>
      <c r="F69" s="10" t="s">
        <v>11</v>
      </c>
      <c r="G69" s="67">
        <v>24</v>
      </c>
      <c r="H69" s="10" t="s">
        <v>12</v>
      </c>
      <c r="I69" s="57">
        <v>1</v>
      </c>
      <c r="J69" s="57">
        <f>$AE$26</f>
        <v>0.2</v>
      </c>
      <c r="K69" s="57">
        <v>0</v>
      </c>
      <c r="L69" s="58">
        <v>0</v>
      </c>
      <c r="M69" s="27">
        <v>0</v>
      </c>
      <c r="N69" s="90">
        <f t="shared" si="31"/>
        <v>2.7777777777777776E-2</v>
      </c>
      <c r="O69" s="91">
        <f t="shared" si="32"/>
        <v>0</v>
      </c>
      <c r="P69" s="23">
        <v>1</v>
      </c>
      <c r="Q69" s="11">
        <f>P69</f>
        <v>1</v>
      </c>
      <c r="R69" s="11">
        <v>0</v>
      </c>
      <c r="S69" s="12">
        <v>0</v>
      </c>
      <c r="T69" s="27">
        <v>0</v>
      </c>
      <c r="U69" s="23">
        <v>5</v>
      </c>
      <c r="V69" s="11">
        <f>U69</f>
        <v>5</v>
      </c>
      <c r="W69" s="11">
        <v>0</v>
      </c>
      <c r="X69" s="12">
        <v>0</v>
      </c>
      <c r="Y69" s="30">
        <v>0</v>
      </c>
      <c r="Z69" s="63">
        <f t="shared" si="27"/>
        <v>1.2000000000000002</v>
      </c>
      <c r="AA69" s="34">
        <f t="shared" si="28"/>
        <v>0.2</v>
      </c>
      <c r="AB69" s="12">
        <f t="shared" si="29"/>
        <v>1</v>
      </c>
      <c r="AC69" s="75">
        <f t="shared" si="30"/>
        <v>1.2000000000000002</v>
      </c>
    </row>
    <row r="70" spans="1:32" outlineLevel="2" x14ac:dyDescent="0.2">
      <c r="A70" s="9" t="s">
        <v>122</v>
      </c>
      <c r="B70" s="10" t="s">
        <v>85</v>
      </c>
      <c r="C70" s="10" t="s">
        <v>103</v>
      </c>
      <c r="D70" s="10" t="s">
        <v>148</v>
      </c>
      <c r="E70" s="10" t="s">
        <v>149</v>
      </c>
      <c r="F70" s="10" t="s">
        <v>150</v>
      </c>
      <c r="G70" s="67">
        <v>6</v>
      </c>
      <c r="H70" s="10" t="s">
        <v>102</v>
      </c>
      <c r="I70" s="57">
        <v>1</v>
      </c>
      <c r="J70" s="57">
        <f>(4.5+$AE$29)*I70</f>
        <v>9</v>
      </c>
      <c r="K70" s="57">
        <v>0</v>
      </c>
      <c r="L70" s="58">
        <v>9</v>
      </c>
      <c r="M70" s="27">
        <v>0</v>
      </c>
      <c r="N70" s="90">
        <f t="shared" si="31"/>
        <v>5</v>
      </c>
      <c r="O70" s="91">
        <f t="shared" si="32"/>
        <v>5</v>
      </c>
      <c r="P70" s="23">
        <v>20</v>
      </c>
      <c r="Q70" s="11">
        <v>1</v>
      </c>
      <c r="R70" s="11">
        <v>0</v>
      </c>
      <c r="S70" s="12">
        <v>1</v>
      </c>
      <c r="T70" s="27">
        <v>0</v>
      </c>
      <c r="U70" s="23">
        <v>0</v>
      </c>
      <c r="V70" s="11">
        <v>0</v>
      </c>
      <c r="W70" s="11">
        <v>0</v>
      </c>
      <c r="X70" s="12">
        <v>0</v>
      </c>
      <c r="Y70" s="30">
        <v>0</v>
      </c>
      <c r="Z70" s="63">
        <f t="shared" si="27"/>
        <v>18</v>
      </c>
      <c r="AA70" s="34">
        <f t="shared" si="28"/>
        <v>18</v>
      </c>
      <c r="AB70" s="12">
        <f t="shared" si="29"/>
        <v>0</v>
      </c>
      <c r="AC70" s="75">
        <f t="shared" si="30"/>
        <v>18</v>
      </c>
    </row>
    <row r="71" spans="1:32" outlineLevel="2" x14ac:dyDescent="0.2">
      <c r="A71" s="9" t="s">
        <v>122</v>
      </c>
      <c r="B71" s="10" t="s">
        <v>85</v>
      </c>
      <c r="C71" s="10" t="s">
        <v>103</v>
      </c>
      <c r="D71" s="10" t="s">
        <v>151</v>
      </c>
      <c r="E71" s="10" t="s">
        <v>152</v>
      </c>
      <c r="F71" s="10" t="s">
        <v>153</v>
      </c>
      <c r="G71" s="67">
        <v>6</v>
      </c>
      <c r="H71" s="10" t="s">
        <v>102</v>
      </c>
      <c r="I71" s="57">
        <v>1</v>
      </c>
      <c r="J71" s="57">
        <f>(4.5+$AE$29)*I71</f>
        <v>9</v>
      </c>
      <c r="K71" s="57">
        <v>0</v>
      </c>
      <c r="L71" s="58">
        <v>9</v>
      </c>
      <c r="M71" s="27">
        <v>0</v>
      </c>
      <c r="N71" s="90">
        <f t="shared" si="31"/>
        <v>5</v>
      </c>
      <c r="O71" s="91">
        <f t="shared" si="32"/>
        <v>5</v>
      </c>
      <c r="P71" s="23">
        <v>20</v>
      </c>
      <c r="Q71" s="11">
        <v>1</v>
      </c>
      <c r="R71" s="11">
        <v>0</v>
      </c>
      <c r="S71" s="12">
        <v>1</v>
      </c>
      <c r="T71" s="27">
        <v>0</v>
      </c>
      <c r="U71" s="23">
        <v>0</v>
      </c>
      <c r="V71" s="11">
        <v>0</v>
      </c>
      <c r="W71" s="11">
        <v>0</v>
      </c>
      <c r="X71" s="12">
        <v>0</v>
      </c>
      <c r="Y71" s="30">
        <v>0</v>
      </c>
      <c r="Z71" s="63">
        <f t="shared" si="27"/>
        <v>18</v>
      </c>
      <c r="AA71" s="34">
        <f t="shared" si="28"/>
        <v>18</v>
      </c>
      <c r="AB71" s="12">
        <f t="shared" si="29"/>
        <v>0</v>
      </c>
      <c r="AC71" s="75">
        <f t="shared" si="30"/>
        <v>18</v>
      </c>
    </row>
    <row r="72" spans="1:32" outlineLevel="2" x14ac:dyDescent="0.2">
      <c r="A72" s="708" t="s">
        <v>122</v>
      </c>
      <c r="B72" s="10" t="s">
        <v>14</v>
      </c>
      <c r="C72" s="10" t="s">
        <v>103</v>
      </c>
      <c r="D72" s="10" t="s">
        <v>154</v>
      </c>
      <c r="E72" s="10" t="s">
        <v>155</v>
      </c>
      <c r="F72" s="10" t="s">
        <v>156</v>
      </c>
      <c r="G72" s="67">
        <v>6</v>
      </c>
      <c r="H72" s="10" t="s">
        <v>102</v>
      </c>
      <c r="I72" s="57">
        <v>1</v>
      </c>
      <c r="J72" s="57">
        <f>(9+$AE$29)*I72</f>
        <v>13.5</v>
      </c>
      <c r="K72" s="57">
        <v>0</v>
      </c>
      <c r="L72" s="58">
        <f>4.5*I72</f>
        <v>4.5</v>
      </c>
      <c r="M72" s="27">
        <v>0</v>
      </c>
      <c r="N72" s="90">
        <f>J72*10/3/G72</f>
        <v>7.5</v>
      </c>
      <c r="O72" s="91">
        <f>L72*10/3/G72</f>
        <v>2.5</v>
      </c>
      <c r="P72" s="23">
        <v>40</v>
      </c>
      <c r="Q72" s="11">
        <v>1</v>
      </c>
      <c r="R72" s="11">
        <v>0</v>
      </c>
      <c r="S72" s="12">
        <v>2</v>
      </c>
      <c r="T72" s="27">
        <v>0</v>
      </c>
      <c r="U72" s="23">
        <v>0</v>
      </c>
      <c r="V72" s="11">
        <v>0</v>
      </c>
      <c r="W72" s="11">
        <v>0</v>
      </c>
      <c r="X72" s="12">
        <v>0</v>
      </c>
      <c r="Y72" s="30">
        <v>0</v>
      </c>
      <c r="Z72" s="63">
        <f>J72*(Q72+V72)+L72*(S72+X72)</f>
        <v>22.5</v>
      </c>
      <c r="AA72" s="34">
        <f>J72*Q72+L72*S72</f>
        <v>22.5</v>
      </c>
      <c r="AB72" s="12">
        <f>J72*V72+L72*X72</f>
        <v>0</v>
      </c>
      <c r="AC72" s="75">
        <f>Z72</f>
        <v>22.5</v>
      </c>
      <c r="AD72" s="96" t="s">
        <v>986</v>
      </c>
    </row>
    <row r="73" spans="1:32" outlineLevel="2" x14ac:dyDescent="0.2">
      <c r="A73" s="103" t="s">
        <v>122</v>
      </c>
      <c r="B73" s="10" t="s">
        <v>29</v>
      </c>
      <c r="C73" s="10" t="s">
        <v>13</v>
      </c>
      <c r="D73" s="10" t="s">
        <v>30</v>
      </c>
      <c r="E73" s="10" t="s">
        <v>31</v>
      </c>
      <c r="F73" s="10" t="s">
        <v>32</v>
      </c>
      <c r="G73" s="67">
        <v>6</v>
      </c>
      <c r="H73" s="10" t="s">
        <v>33</v>
      </c>
      <c r="I73" s="57">
        <v>0.25</v>
      </c>
      <c r="J73" s="57">
        <f>24*I73</f>
        <v>6</v>
      </c>
      <c r="K73" s="57">
        <v>0</v>
      </c>
      <c r="L73" s="58">
        <v>3</v>
      </c>
      <c r="M73" s="27">
        <v>0</v>
      </c>
      <c r="N73" s="90">
        <f t="shared" si="31"/>
        <v>3.3333333333333335</v>
      </c>
      <c r="O73" s="91">
        <f t="shared" si="32"/>
        <v>1.6666666666666667</v>
      </c>
      <c r="P73" s="23">
        <v>0</v>
      </c>
      <c r="Q73" s="11">
        <v>0</v>
      </c>
      <c r="R73" s="11">
        <v>0</v>
      </c>
      <c r="S73" s="12">
        <v>0</v>
      </c>
      <c r="T73" s="27">
        <v>0</v>
      </c>
      <c r="U73" s="23">
        <v>30</v>
      </c>
      <c r="V73" s="11">
        <v>1</v>
      </c>
      <c r="W73" s="11">
        <v>0</v>
      </c>
      <c r="X73" s="12">
        <v>1</v>
      </c>
      <c r="Y73" s="30">
        <v>0</v>
      </c>
      <c r="Z73" s="63">
        <f t="shared" si="27"/>
        <v>9</v>
      </c>
      <c r="AA73" s="34">
        <f t="shared" si="28"/>
        <v>0</v>
      </c>
      <c r="AB73" s="12">
        <f t="shared" si="29"/>
        <v>9</v>
      </c>
      <c r="AC73" s="75">
        <f t="shared" si="30"/>
        <v>9</v>
      </c>
    </row>
    <row r="74" spans="1:32" outlineLevel="2" x14ac:dyDescent="0.2">
      <c r="A74" s="103" t="s">
        <v>122</v>
      </c>
      <c r="B74" s="10" t="s">
        <v>39</v>
      </c>
      <c r="C74" s="10" t="s">
        <v>13</v>
      </c>
      <c r="D74" s="10" t="s">
        <v>74</v>
      </c>
      <c r="E74" s="10" t="s">
        <v>10</v>
      </c>
      <c r="F74" s="10" t="s">
        <v>11</v>
      </c>
      <c r="G74" s="67">
        <v>24</v>
      </c>
      <c r="H74" s="10" t="s">
        <v>12</v>
      </c>
      <c r="I74" s="57">
        <v>1</v>
      </c>
      <c r="J74" s="57">
        <f>$AE$26</f>
        <v>0.2</v>
      </c>
      <c r="K74" s="57">
        <v>0</v>
      </c>
      <c r="L74" s="58">
        <v>0</v>
      </c>
      <c r="M74" s="27">
        <v>0</v>
      </c>
      <c r="N74" s="90">
        <f t="shared" si="31"/>
        <v>2.7777777777777776E-2</v>
      </c>
      <c r="O74" s="91">
        <f t="shared" si="32"/>
        <v>0</v>
      </c>
      <c r="P74" s="23">
        <v>0</v>
      </c>
      <c r="Q74" s="11">
        <f>P74</f>
        <v>0</v>
      </c>
      <c r="R74" s="11">
        <v>0</v>
      </c>
      <c r="S74" s="12">
        <v>0</v>
      </c>
      <c r="T74" s="27">
        <v>0</v>
      </c>
      <c r="U74" s="23">
        <v>1</v>
      </c>
      <c r="V74" s="11">
        <f>U74</f>
        <v>1</v>
      </c>
      <c r="W74" s="11">
        <v>0</v>
      </c>
      <c r="X74" s="12">
        <v>0</v>
      </c>
      <c r="Y74" s="30">
        <v>0</v>
      </c>
      <c r="Z74" s="63">
        <f t="shared" si="27"/>
        <v>0.2</v>
      </c>
      <c r="AA74" s="34">
        <f t="shared" si="28"/>
        <v>0</v>
      </c>
      <c r="AB74" s="12">
        <f t="shared" si="29"/>
        <v>0.2</v>
      </c>
      <c r="AC74" s="75">
        <f t="shared" si="30"/>
        <v>0.2</v>
      </c>
    </row>
    <row r="75" spans="1:32" outlineLevel="2" x14ac:dyDescent="0.2">
      <c r="A75" s="9" t="s">
        <v>122</v>
      </c>
      <c r="B75" s="10" t="s">
        <v>75</v>
      </c>
      <c r="C75" s="10" t="s">
        <v>48</v>
      </c>
      <c r="D75" s="10" t="s">
        <v>157</v>
      </c>
      <c r="E75" s="10" t="s">
        <v>158</v>
      </c>
      <c r="F75" s="10" t="s">
        <v>159</v>
      </c>
      <c r="G75" s="67">
        <v>5</v>
      </c>
      <c r="H75" s="10" t="s">
        <v>160</v>
      </c>
      <c r="I75" s="57">
        <v>1</v>
      </c>
      <c r="J75" s="57">
        <v>4.5</v>
      </c>
      <c r="K75" s="57">
        <v>0</v>
      </c>
      <c r="L75" s="58">
        <v>9</v>
      </c>
      <c r="M75" s="27">
        <v>0</v>
      </c>
      <c r="N75" s="90">
        <f t="shared" si="31"/>
        <v>3</v>
      </c>
      <c r="O75" s="91">
        <f t="shared" si="32"/>
        <v>6</v>
      </c>
      <c r="P75" s="23">
        <v>20</v>
      </c>
      <c r="Q75" s="11">
        <v>1</v>
      </c>
      <c r="R75" s="11">
        <v>0</v>
      </c>
      <c r="S75" s="12">
        <v>2</v>
      </c>
      <c r="T75" s="27">
        <v>0</v>
      </c>
      <c r="U75" s="23">
        <v>0</v>
      </c>
      <c r="V75" s="11">
        <v>0</v>
      </c>
      <c r="W75" s="11">
        <v>0</v>
      </c>
      <c r="X75" s="12">
        <v>0</v>
      </c>
      <c r="Y75" s="30">
        <v>0</v>
      </c>
      <c r="Z75" s="63">
        <f t="shared" si="27"/>
        <v>22.5</v>
      </c>
      <c r="AA75" s="34">
        <f t="shared" si="28"/>
        <v>22.5</v>
      </c>
      <c r="AB75" s="12">
        <f t="shared" si="29"/>
        <v>0</v>
      </c>
      <c r="AC75" s="75">
        <f t="shared" si="30"/>
        <v>22.5</v>
      </c>
    </row>
    <row r="76" spans="1:32" outlineLevel="2" x14ac:dyDescent="0.2">
      <c r="A76" s="9" t="s">
        <v>122</v>
      </c>
      <c r="B76" s="10" t="s">
        <v>75</v>
      </c>
      <c r="C76" s="10" t="s">
        <v>19</v>
      </c>
      <c r="D76" s="10" t="s">
        <v>161</v>
      </c>
      <c r="E76" s="10" t="s">
        <v>162</v>
      </c>
      <c r="F76" s="10" t="s">
        <v>163</v>
      </c>
      <c r="G76" s="67">
        <v>5</v>
      </c>
      <c r="H76" s="10" t="s">
        <v>160</v>
      </c>
      <c r="I76" s="57">
        <v>1</v>
      </c>
      <c r="J76" s="57">
        <v>4.5</v>
      </c>
      <c r="K76" s="57">
        <v>0</v>
      </c>
      <c r="L76" s="58">
        <v>9</v>
      </c>
      <c r="M76" s="27">
        <v>0</v>
      </c>
      <c r="N76" s="90">
        <f t="shared" si="31"/>
        <v>3</v>
      </c>
      <c r="O76" s="91">
        <f t="shared" si="32"/>
        <v>6</v>
      </c>
      <c r="P76" s="23">
        <v>0</v>
      </c>
      <c r="Q76" s="11">
        <v>0</v>
      </c>
      <c r="R76" s="11">
        <v>0</v>
      </c>
      <c r="S76" s="12">
        <v>0</v>
      </c>
      <c r="T76" s="27">
        <v>0</v>
      </c>
      <c r="U76" s="23">
        <v>20</v>
      </c>
      <c r="V76" s="11">
        <v>1</v>
      </c>
      <c r="W76" s="11">
        <v>0</v>
      </c>
      <c r="X76" s="12">
        <v>2</v>
      </c>
      <c r="Y76" s="30">
        <v>0</v>
      </c>
      <c r="Z76" s="63">
        <f t="shared" si="27"/>
        <v>22.5</v>
      </c>
      <c r="AA76" s="34">
        <f t="shared" si="28"/>
        <v>0</v>
      </c>
      <c r="AB76" s="12">
        <f t="shared" si="29"/>
        <v>22.5</v>
      </c>
      <c r="AC76" s="75">
        <f t="shared" si="30"/>
        <v>22.5</v>
      </c>
    </row>
    <row r="77" spans="1:32" outlineLevel="2" x14ac:dyDescent="0.2">
      <c r="A77" s="9" t="s">
        <v>122</v>
      </c>
      <c r="B77" s="10" t="s">
        <v>75</v>
      </c>
      <c r="C77" s="10" t="s">
        <v>19</v>
      </c>
      <c r="D77" s="10" t="s">
        <v>164</v>
      </c>
      <c r="E77" s="10" t="s">
        <v>165</v>
      </c>
      <c r="F77" s="10" t="s">
        <v>166</v>
      </c>
      <c r="G77" s="67">
        <v>5</v>
      </c>
      <c r="H77" s="10" t="s">
        <v>160</v>
      </c>
      <c r="I77" s="57">
        <v>0.5</v>
      </c>
      <c r="J77" s="57">
        <f>4.5*I77</f>
        <v>2.25</v>
      </c>
      <c r="K77" s="57">
        <v>0</v>
      </c>
      <c r="L77" s="58">
        <f>9*I77</f>
        <v>4.5</v>
      </c>
      <c r="M77" s="27">
        <v>0</v>
      </c>
      <c r="N77" s="90">
        <f t="shared" si="31"/>
        <v>1.5</v>
      </c>
      <c r="O77" s="91">
        <f t="shared" si="32"/>
        <v>3</v>
      </c>
      <c r="P77" s="23">
        <v>0</v>
      </c>
      <c r="Q77" s="11">
        <v>0</v>
      </c>
      <c r="R77" s="11">
        <v>0</v>
      </c>
      <c r="S77" s="12">
        <v>0</v>
      </c>
      <c r="T77" s="27">
        <v>0</v>
      </c>
      <c r="U77" s="23">
        <v>20</v>
      </c>
      <c r="V77" s="11">
        <v>1</v>
      </c>
      <c r="W77" s="11">
        <v>0</v>
      </c>
      <c r="X77" s="12">
        <v>2</v>
      </c>
      <c r="Y77" s="30">
        <v>0</v>
      </c>
      <c r="Z77" s="63">
        <f t="shared" si="27"/>
        <v>11.25</v>
      </c>
      <c r="AA77" s="34">
        <f t="shared" si="28"/>
        <v>0</v>
      </c>
      <c r="AB77" s="12">
        <f t="shared" si="29"/>
        <v>11.25</v>
      </c>
      <c r="AC77" s="75">
        <f t="shared" si="30"/>
        <v>11.25</v>
      </c>
    </row>
    <row r="78" spans="1:32" outlineLevel="2" x14ac:dyDescent="0.2">
      <c r="A78" s="9" t="s">
        <v>122</v>
      </c>
      <c r="B78" s="10" t="s">
        <v>75</v>
      </c>
      <c r="C78" s="10" t="s">
        <v>23</v>
      </c>
      <c r="D78" s="10" t="s">
        <v>167</v>
      </c>
      <c r="E78" s="10" t="s">
        <v>168</v>
      </c>
      <c r="F78" s="10" t="s">
        <v>169</v>
      </c>
      <c r="G78" s="67">
        <v>15</v>
      </c>
      <c r="H78" s="10" t="s">
        <v>12</v>
      </c>
      <c r="I78" s="57">
        <v>1</v>
      </c>
      <c r="J78" s="57">
        <f>$AE$32</f>
        <v>0.4</v>
      </c>
      <c r="K78" s="57">
        <v>0</v>
      </c>
      <c r="L78" s="58">
        <v>0</v>
      </c>
      <c r="M78" s="27">
        <v>0</v>
      </c>
      <c r="N78" s="90">
        <f t="shared" si="31"/>
        <v>8.8888888888888878E-2</v>
      </c>
      <c r="O78" s="91">
        <f t="shared" si="32"/>
        <v>0</v>
      </c>
      <c r="P78" s="23">
        <v>4</v>
      </c>
      <c r="Q78" s="11">
        <f>P78</f>
        <v>4</v>
      </c>
      <c r="R78" s="11">
        <v>0</v>
      </c>
      <c r="S78" s="12">
        <v>0</v>
      </c>
      <c r="T78" s="27">
        <v>0</v>
      </c>
      <c r="U78" s="23">
        <v>1</v>
      </c>
      <c r="V78" s="11">
        <f>U78</f>
        <v>1</v>
      </c>
      <c r="W78" s="11">
        <v>0</v>
      </c>
      <c r="X78" s="12">
        <v>0</v>
      </c>
      <c r="Y78" s="30">
        <v>0</v>
      </c>
      <c r="Z78" s="63">
        <f t="shared" si="27"/>
        <v>2</v>
      </c>
      <c r="AA78" s="34">
        <f t="shared" si="28"/>
        <v>1.6</v>
      </c>
      <c r="AB78" s="12">
        <f t="shared" si="29"/>
        <v>0.4</v>
      </c>
      <c r="AC78" s="75">
        <f t="shared" si="30"/>
        <v>2</v>
      </c>
    </row>
    <row r="79" spans="1:32" outlineLevel="2" x14ac:dyDescent="0.2">
      <c r="A79" s="9" t="s">
        <v>122</v>
      </c>
      <c r="B79" s="10" t="s">
        <v>75</v>
      </c>
      <c r="C79" s="10" t="s">
        <v>23</v>
      </c>
      <c r="D79" s="10" t="s">
        <v>170</v>
      </c>
      <c r="E79" s="10" t="s">
        <v>171</v>
      </c>
      <c r="F79" s="10" t="s">
        <v>172</v>
      </c>
      <c r="G79" s="67">
        <v>5</v>
      </c>
      <c r="H79" s="10" t="s">
        <v>33</v>
      </c>
      <c r="I79" s="57">
        <v>1</v>
      </c>
      <c r="J79" s="57">
        <f>(9+$AE$29)*I79</f>
        <v>13.5</v>
      </c>
      <c r="K79" s="57">
        <v>0</v>
      </c>
      <c r="L79" s="58">
        <v>4.5</v>
      </c>
      <c r="M79" s="27">
        <v>0</v>
      </c>
      <c r="N79" s="90">
        <f t="shared" si="31"/>
        <v>9</v>
      </c>
      <c r="O79" s="91">
        <f t="shared" si="32"/>
        <v>3</v>
      </c>
      <c r="P79" s="23">
        <v>12</v>
      </c>
      <c r="Q79" s="11">
        <v>1</v>
      </c>
      <c r="R79" s="11">
        <v>0</v>
      </c>
      <c r="S79" s="12">
        <v>1</v>
      </c>
      <c r="T79" s="27">
        <v>0</v>
      </c>
      <c r="U79" s="23">
        <v>0</v>
      </c>
      <c r="V79" s="11">
        <v>0</v>
      </c>
      <c r="W79" s="11">
        <v>0</v>
      </c>
      <c r="X79" s="12">
        <v>0</v>
      </c>
      <c r="Y79" s="30">
        <v>0</v>
      </c>
      <c r="Z79" s="63">
        <f t="shared" si="27"/>
        <v>18</v>
      </c>
      <c r="AA79" s="34">
        <f t="shared" si="28"/>
        <v>18</v>
      </c>
      <c r="AB79" s="12">
        <f t="shared" si="29"/>
        <v>0</v>
      </c>
      <c r="AC79" s="75">
        <f t="shared" si="30"/>
        <v>18</v>
      </c>
    </row>
    <row r="80" spans="1:32" outlineLevel="2" x14ac:dyDescent="0.2">
      <c r="A80" s="9" t="s">
        <v>122</v>
      </c>
      <c r="B80" s="10" t="s">
        <v>75</v>
      </c>
      <c r="C80" s="10" t="s">
        <v>23</v>
      </c>
      <c r="D80" s="10" t="s">
        <v>173</v>
      </c>
      <c r="E80" s="10" t="s">
        <v>174</v>
      </c>
      <c r="F80" s="10" t="s">
        <v>175</v>
      </c>
      <c r="G80" s="67">
        <v>5</v>
      </c>
      <c r="H80" s="10" t="s">
        <v>33</v>
      </c>
      <c r="I80" s="57">
        <v>1</v>
      </c>
      <c r="J80" s="57">
        <f>(4.5+$AE$29)*I80</f>
        <v>9</v>
      </c>
      <c r="K80" s="57">
        <v>0</v>
      </c>
      <c r="L80" s="58">
        <v>9</v>
      </c>
      <c r="M80" s="27">
        <v>0</v>
      </c>
      <c r="N80" s="90">
        <f t="shared" si="31"/>
        <v>6</v>
      </c>
      <c r="O80" s="91">
        <f t="shared" si="32"/>
        <v>6</v>
      </c>
      <c r="P80" s="23">
        <v>12</v>
      </c>
      <c r="Q80" s="11">
        <v>1</v>
      </c>
      <c r="R80" s="11">
        <v>0</v>
      </c>
      <c r="S80" s="12">
        <v>1</v>
      </c>
      <c r="T80" s="27">
        <v>0</v>
      </c>
      <c r="U80" s="23">
        <v>0</v>
      </c>
      <c r="V80" s="11">
        <v>0</v>
      </c>
      <c r="W80" s="11">
        <v>0</v>
      </c>
      <c r="X80" s="12">
        <v>0</v>
      </c>
      <c r="Y80" s="30">
        <v>0</v>
      </c>
      <c r="Z80" s="63">
        <f t="shared" si="27"/>
        <v>18</v>
      </c>
      <c r="AA80" s="34">
        <f t="shared" si="28"/>
        <v>18</v>
      </c>
      <c r="AB80" s="12">
        <f t="shared" si="29"/>
        <v>0</v>
      </c>
      <c r="AC80" s="75">
        <f t="shared" si="30"/>
        <v>18</v>
      </c>
    </row>
    <row r="81" spans="1:32" outlineLevel="2" x14ac:dyDescent="0.2">
      <c r="A81" s="103" t="s">
        <v>122</v>
      </c>
      <c r="B81" s="10" t="s">
        <v>75</v>
      </c>
      <c r="C81" s="10" t="s">
        <v>23</v>
      </c>
      <c r="D81" s="98" t="s">
        <v>822</v>
      </c>
      <c r="E81" s="10" t="s">
        <v>820</v>
      </c>
      <c r="F81" s="10" t="s">
        <v>821</v>
      </c>
      <c r="G81" s="67">
        <v>5</v>
      </c>
      <c r="H81" s="10" t="s">
        <v>33</v>
      </c>
      <c r="I81" s="57">
        <v>0.5</v>
      </c>
      <c r="J81" s="57">
        <f>(9+$AE$29)*I81</f>
        <v>6.75</v>
      </c>
      <c r="K81" s="57">
        <v>0</v>
      </c>
      <c r="L81" s="58">
        <f>4.5*I81</f>
        <v>2.25</v>
      </c>
      <c r="M81" s="27">
        <v>0</v>
      </c>
      <c r="N81" s="90">
        <f t="shared" si="31"/>
        <v>4.5</v>
      </c>
      <c r="O81" s="91">
        <f t="shared" si="32"/>
        <v>1.5</v>
      </c>
      <c r="P81" s="23">
        <v>12</v>
      </c>
      <c r="Q81" s="11">
        <v>1</v>
      </c>
      <c r="R81" s="11">
        <v>0</v>
      </c>
      <c r="S81" s="12">
        <v>1</v>
      </c>
      <c r="T81" s="27">
        <v>0</v>
      </c>
      <c r="U81" s="23">
        <v>0</v>
      </c>
      <c r="V81" s="11">
        <v>0</v>
      </c>
      <c r="W81" s="11">
        <v>0</v>
      </c>
      <c r="X81" s="12">
        <v>0</v>
      </c>
      <c r="Y81" s="30">
        <v>0</v>
      </c>
      <c r="Z81" s="63">
        <f t="shared" si="27"/>
        <v>9</v>
      </c>
      <c r="AA81" s="34">
        <f t="shared" si="28"/>
        <v>9</v>
      </c>
      <c r="AB81" s="12">
        <f t="shared" si="29"/>
        <v>0</v>
      </c>
      <c r="AC81" s="75">
        <f t="shared" si="30"/>
        <v>9</v>
      </c>
      <c r="AD81" s="85"/>
      <c r="AE81" s="85"/>
      <c r="AF81" s="498"/>
    </row>
    <row r="82" spans="1:32" outlineLevel="2" x14ac:dyDescent="0.2">
      <c r="A82" s="103" t="s">
        <v>122</v>
      </c>
      <c r="B82" s="10" t="s">
        <v>14</v>
      </c>
      <c r="C82" s="10" t="s">
        <v>13</v>
      </c>
      <c r="D82" s="10" t="s">
        <v>34</v>
      </c>
      <c r="E82" s="10" t="s">
        <v>35</v>
      </c>
      <c r="F82" s="10" t="s">
        <v>36</v>
      </c>
      <c r="G82" s="67">
        <v>12</v>
      </c>
      <c r="H82" s="10" t="s">
        <v>37</v>
      </c>
      <c r="I82" s="57">
        <v>1</v>
      </c>
      <c r="J82" s="57">
        <f>$AE$27</f>
        <v>0.02</v>
      </c>
      <c r="K82" s="57">
        <v>0</v>
      </c>
      <c r="L82" s="58">
        <v>0</v>
      </c>
      <c r="M82" s="27">
        <v>0</v>
      </c>
      <c r="N82" s="90">
        <f t="shared" si="31"/>
        <v>5.5555555555555558E-3</v>
      </c>
      <c r="O82" s="91">
        <f t="shared" si="32"/>
        <v>0</v>
      </c>
      <c r="P82" s="23">
        <v>2</v>
      </c>
      <c r="Q82" s="11">
        <f>P82</f>
        <v>2</v>
      </c>
      <c r="R82" s="11">
        <v>0</v>
      </c>
      <c r="S82" s="12">
        <v>0</v>
      </c>
      <c r="T82" s="27">
        <v>0</v>
      </c>
      <c r="U82" s="23">
        <v>0</v>
      </c>
      <c r="V82" s="11">
        <f>U82</f>
        <v>0</v>
      </c>
      <c r="W82" s="11">
        <v>0</v>
      </c>
      <c r="X82" s="12">
        <v>0</v>
      </c>
      <c r="Y82" s="30">
        <v>0</v>
      </c>
      <c r="Z82" s="63">
        <f t="shared" si="27"/>
        <v>0.04</v>
      </c>
      <c r="AA82" s="34">
        <f t="shared" si="28"/>
        <v>0.04</v>
      </c>
      <c r="AB82" s="12">
        <f t="shared" si="29"/>
        <v>0</v>
      </c>
      <c r="AC82" s="75">
        <f t="shared" si="30"/>
        <v>0.04</v>
      </c>
    </row>
    <row r="83" spans="1:32" outlineLevel="2" x14ac:dyDescent="0.2">
      <c r="A83" s="9" t="s">
        <v>122</v>
      </c>
      <c r="B83" s="10" t="s">
        <v>85</v>
      </c>
      <c r="C83" s="10" t="s">
        <v>13</v>
      </c>
      <c r="D83" s="10" t="s">
        <v>34</v>
      </c>
      <c r="E83" s="10" t="s">
        <v>35</v>
      </c>
      <c r="F83" s="10" t="s">
        <v>36</v>
      </c>
      <c r="G83" s="67">
        <v>12</v>
      </c>
      <c r="H83" s="10" t="s">
        <v>37</v>
      </c>
      <c r="I83" s="57">
        <v>1</v>
      </c>
      <c r="J83" s="57">
        <f>$AE$27</f>
        <v>0.02</v>
      </c>
      <c r="K83" s="57">
        <v>0</v>
      </c>
      <c r="L83" s="58">
        <v>0</v>
      </c>
      <c r="M83" s="27">
        <v>0</v>
      </c>
      <c r="N83" s="90">
        <f t="shared" si="31"/>
        <v>5.5555555555555558E-3</v>
      </c>
      <c r="O83" s="91">
        <f t="shared" si="32"/>
        <v>0</v>
      </c>
      <c r="P83" s="23">
        <v>2</v>
      </c>
      <c r="Q83" s="11">
        <f>P83</f>
        <v>2</v>
      </c>
      <c r="R83" s="11">
        <v>0</v>
      </c>
      <c r="S83" s="12">
        <v>0</v>
      </c>
      <c r="T83" s="27">
        <v>0</v>
      </c>
      <c r="U83" s="23">
        <v>2</v>
      </c>
      <c r="V83" s="11">
        <f>U83</f>
        <v>2</v>
      </c>
      <c r="W83" s="11">
        <v>0</v>
      </c>
      <c r="X83" s="12">
        <v>0</v>
      </c>
      <c r="Y83" s="30">
        <v>0</v>
      </c>
      <c r="Z83" s="63">
        <f t="shared" si="27"/>
        <v>0.08</v>
      </c>
      <c r="AA83" s="34">
        <f t="shared" si="28"/>
        <v>0.04</v>
      </c>
      <c r="AB83" s="12">
        <f t="shared" si="29"/>
        <v>0.04</v>
      </c>
      <c r="AC83" s="75">
        <f t="shared" si="30"/>
        <v>0.08</v>
      </c>
    </row>
    <row r="84" spans="1:32" outlineLevel="2" x14ac:dyDescent="0.2">
      <c r="A84" s="103" t="s">
        <v>122</v>
      </c>
      <c r="B84" s="10" t="s">
        <v>8</v>
      </c>
      <c r="C84" s="10" t="s">
        <v>13</v>
      </c>
      <c r="D84" s="10" t="s">
        <v>34</v>
      </c>
      <c r="E84" s="10" t="s">
        <v>35</v>
      </c>
      <c r="F84" s="10" t="s">
        <v>36</v>
      </c>
      <c r="G84" s="67">
        <v>12</v>
      </c>
      <c r="H84" s="10" t="s">
        <v>37</v>
      </c>
      <c r="I84" s="57">
        <v>1</v>
      </c>
      <c r="J84" s="57">
        <f>$AE$27</f>
        <v>0.02</v>
      </c>
      <c r="K84" s="57">
        <v>0</v>
      </c>
      <c r="L84" s="58">
        <v>0</v>
      </c>
      <c r="M84" s="27">
        <v>0</v>
      </c>
      <c r="N84" s="90">
        <f t="shared" si="31"/>
        <v>5.5555555555555558E-3</v>
      </c>
      <c r="O84" s="91">
        <f t="shared" si="32"/>
        <v>0</v>
      </c>
      <c r="P84" s="23">
        <v>0</v>
      </c>
      <c r="Q84" s="11">
        <f>P84</f>
        <v>0</v>
      </c>
      <c r="R84" s="11">
        <v>0</v>
      </c>
      <c r="S84" s="12">
        <v>0</v>
      </c>
      <c r="T84" s="27">
        <v>0</v>
      </c>
      <c r="U84" s="23">
        <v>2</v>
      </c>
      <c r="V84" s="11">
        <f>U84</f>
        <v>2</v>
      </c>
      <c r="W84" s="11">
        <v>0</v>
      </c>
      <c r="X84" s="12">
        <v>0</v>
      </c>
      <c r="Y84" s="30">
        <v>0</v>
      </c>
      <c r="Z84" s="63">
        <f t="shared" si="27"/>
        <v>0.04</v>
      </c>
      <c r="AA84" s="34">
        <f t="shared" si="28"/>
        <v>0</v>
      </c>
      <c r="AB84" s="12">
        <f t="shared" si="29"/>
        <v>0.04</v>
      </c>
      <c r="AC84" s="75">
        <f t="shared" si="30"/>
        <v>0.04</v>
      </c>
    </row>
    <row r="85" spans="1:32" outlineLevel="1" x14ac:dyDescent="0.2">
      <c r="A85" s="103" t="s">
        <v>591</v>
      </c>
      <c r="B85" s="10"/>
      <c r="C85" s="10"/>
      <c r="D85" s="10"/>
      <c r="E85" s="10"/>
      <c r="F85" s="10"/>
      <c r="G85" s="67"/>
      <c r="H85" s="10"/>
      <c r="I85" s="57"/>
      <c r="J85" s="57"/>
      <c r="K85" s="57"/>
      <c r="L85" s="58"/>
      <c r="M85" s="27"/>
      <c r="N85" s="90"/>
      <c r="O85" s="91"/>
      <c r="P85" s="23"/>
      <c r="Q85" s="11"/>
      <c r="R85" s="11"/>
      <c r="S85" s="12"/>
      <c r="T85" s="27"/>
      <c r="U85" s="23"/>
      <c r="V85" s="11"/>
      <c r="W85" s="11"/>
      <c r="X85" s="12"/>
      <c r="Y85" s="30"/>
      <c r="Z85" s="63"/>
      <c r="AA85" s="34">
        <f>SUBTOTAL(9,AA54:AA84)</f>
        <v>231.37999999999997</v>
      </c>
      <c r="AB85" s="12">
        <f>SUBTOTAL(9,AB54:AB84)</f>
        <v>258.58000000000004</v>
      </c>
      <c r="AC85" s="75">
        <f>SUBTOTAL(9,AC54:AC84)</f>
        <v>489.96</v>
      </c>
    </row>
    <row r="86" spans="1:32" outlineLevel="2" x14ac:dyDescent="0.2">
      <c r="A86" s="9" t="s">
        <v>180</v>
      </c>
      <c r="B86" s="10" t="s">
        <v>14</v>
      </c>
      <c r="C86" s="10" t="s">
        <v>61</v>
      </c>
      <c r="D86" s="10" t="s">
        <v>181</v>
      </c>
      <c r="E86" s="10" t="s">
        <v>182</v>
      </c>
      <c r="F86" s="10" t="s">
        <v>183</v>
      </c>
      <c r="G86" s="67">
        <v>6</v>
      </c>
      <c r="H86" s="10" t="s">
        <v>84</v>
      </c>
      <c r="I86" s="57">
        <v>1</v>
      </c>
      <c r="J86" s="57">
        <v>13.5</v>
      </c>
      <c r="K86" s="57">
        <v>0</v>
      </c>
      <c r="L86" s="58">
        <v>4.5</v>
      </c>
      <c r="M86" s="27">
        <v>0</v>
      </c>
      <c r="N86" s="90">
        <f t="shared" ref="N86:N123" si="33">J86*10/3/G86</f>
        <v>7.5</v>
      </c>
      <c r="O86" s="91">
        <f t="shared" ref="O86:O123" si="34">L86*10/3/G86</f>
        <v>2.5</v>
      </c>
      <c r="P86" s="23">
        <v>0</v>
      </c>
      <c r="Q86" s="11">
        <v>0</v>
      </c>
      <c r="R86" s="11">
        <v>0</v>
      </c>
      <c r="S86" s="12">
        <v>0</v>
      </c>
      <c r="T86" s="27">
        <v>0</v>
      </c>
      <c r="U86" s="23">
        <v>99</v>
      </c>
      <c r="V86" s="11">
        <v>2</v>
      </c>
      <c r="W86" s="11">
        <v>0</v>
      </c>
      <c r="X86" s="12">
        <v>11</v>
      </c>
      <c r="Y86" s="30">
        <v>0</v>
      </c>
      <c r="Z86" s="63">
        <f t="shared" ref="Z86:Z123" si="35">J86*(Q86+V86)+L86*(S86+X86)</f>
        <v>76.5</v>
      </c>
      <c r="AA86" s="34">
        <f t="shared" ref="AA86:AA123" si="36">J86*Q86+L86*S86</f>
        <v>0</v>
      </c>
      <c r="AB86" s="12">
        <f t="shared" ref="AB86:AB123" si="37">J86*V86+L86*X86</f>
        <v>76.5</v>
      </c>
      <c r="AC86" s="75">
        <f t="shared" ref="AC86:AC123" si="38">Z86</f>
        <v>76.5</v>
      </c>
    </row>
    <row r="87" spans="1:32" outlineLevel="2" x14ac:dyDescent="0.2">
      <c r="A87" s="9" t="s">
        <v>180</v>
      </c>
      <c r="B87" s="10" t="s">
        <v>80</v>
      </c>
      <c r="C87" s="10" t="s">
        <v>23</v>
      </c>
      <c r="D87" s="10" t="s">
        <v>181</v>
      </c>
      <c r="E87" s="10" t="s">
        <v>182</v>
      </c>
      <c r="F87" s="10" t="s">
        <v>183</v>
      </c>
      <c r="G87" s="67">
        <v>6</v>
      </c>
      <c r="H87" s="10" t="s">
        <v>84</v>
      </c>
      <c r="I87" s="57">
        <v>1</v>
      </c>
      <c r="J87" s="57">
        <v>13.5</v>
      </c>
      <c r="K87" s="57">
        <v>0</v>
      </c>
      <c r="L87" s="58">
        <v>4.5</v>
      </c>
      <c r="M87" s="27">
        <v>0</v>
      </c>
      <c r="N87" s="90">
        <f t="shared" si="33"/>
        <v>7.5</v>
      </c>
      <c r="O87" s="91">
        <f t="shared" si="34"/>
        <v>2.5</v>
      </c>
      <c r="P87" s="23">
        <v>32</v>
      </c>
      <c r="Q87" s="11">
        <v>0.6</v>
      </c>
      <c r="R87" s="11">
        <v>0</v>
      </c>
      <c r="S87" s="12">
        <v>2</v>
      </c>
      <c r="T87" s="27">
        <v>0</v>
      </c>
      <c r="U87" s="23">
        <v>0</v>
      </c>
      <c r="V87" s="11">
        <v>0</v>
      </c>
      <c r="W87" s="11">
        <v>0</v>
      </c>
      <c r="X87" s="12">
        <v>0</v>
      </c>
      <c r="Y87" s="30">
        <v>0</v>
      </c>
      <c r="Z87" s="63">
        <f t="shared" si="35"/>
        <v>17.100000000000001</v>
      </c>
      <c r="AA87" s="34">
        <f t="shared" si="36"/>
        <v>17.100000000000001</v>
      </c>
      <c r="AB87" s="12">
        <f t="shared" si="37"/>
        <v>0</v>
      </c>
      <c r="AC87" s="75">
        <f t="shared" si="38"/>
        <v>17.100000000000001</v>
      </c>
      <c r="AD87" s="96"/>
    </row>
    <row r="88" spans="1:32" outlineLevel="2" x14ac:dyDescent="0.2">
      <c r="A88" s="9" t="s">
        <v>180</v>
      </c>
      <c r="B88" s="10" t="s">
        <v>85</v>
      </c>
      <c r="C88" s="10" t="s">
        <v>23</v>
      </c>
      <c r="D88" s="10" t="s">
        <v>181</v>
      </c>
      <c r="E88" s="10" t="s">
        <v>182</v>
      </c>
      <c r="F88" s="10" t="s">
        <v>183</v>
      </c>
      <c r="G88" s="67">
        <v>6</v>
      </c>
      <c r="H88" s="10" t="s">
        <v>84</v>
      </c>
      <c r="I88" s="57">
        <v>1</v>
      </c>
      <c r="J88" s="57">
        <v>13.5</v>
      </c>
      <c r="K88" s="57">
        <v>0</v>
      </c>
      <c r="L88" s="58">
        <v>4.5</v>
      </c>
      <c r="M88" s="27">
        <v>0</v>
      </c>
      <c r="N88" s="90">
        <f t="shared" si="33"/>
        <v>7.5</v>
      </c>
      <c r="O88" s="91">
        <f t="shared" si="34"/>
        <v>2.5</v>
      </c>
      <c r="P88" s="23">
        <v>32</v>
      </c>
      <c r="Q88" s="11">
        <v>0.6</v>
      </c>
      <c r="R88" s="11">
        <v>0</v>
      </c>
      <c r="S88" s="12">
        <v>2</v>
      </c>
      <c r="T88" s="27">
        <v>0</v>
      </c>
      <c r="U88" s="23">
        <v>0</v>
      </c>
      <c r="V88" s="11">
        <v>0</v>
      </c>
      <c r="W88" s="11">
        <v>0</v>
      </c>
      <c r="X88" s="12">
        <v>0</v>
      </c>
      <c r="Y88" s="30">
        <v>0</v>
      </c>
      <c r="Z88" s="63">
        <f t="shared" si="35"/>
        <v>17.100000000000001</v>
      </c>
      <c r="AA88" s="34">
        <f t="shared" si="36"/>
        <v>17.100000000000001</v>
      </c>
      <c r="AB88" s="12">
        <f t="shared" si="37"/>
        <v>0</v>
      </c>
      <c r="AC88" s="75">
        <f t="shared" si="38"/>
        <v>17.100000000000001</v>
      </c>
      <c r="AD88" s="96"/>
    </row>
    <row r="89" spans="1:32" outlineLevel="2" x14ac:dyDescent="0.2">
      <c r="A89" s="9" t="s">
        <v>180</v>
      </c>
      <c r="B89" s="10" t="s">
        <v>8</v>
      </c>
      <c r="C89" s="10" t="s">
        <v>23</v>
      </c>
      <c r="D89" s="10" t="s">
        <v>181</v>
      </c>
      <c r="E89" s="10" t="s">
        <v>182</v>
      </c>
      <c r="F89" s="10" t="s">
        <v>183</v>
      </c>
      <c r="G89" s="67">
        <v>6</v>
      </c>
      <c r="H89" s="10" t="s">
        <v>84</v>
      </c>
      <c r="I89" s="57">
        <v>1</v>
      </c>
      <c r="J89" s="57">
        <v>13.5</v>
      </c>
      <c r="K89" s="57">
        <v>0</v>
      </c>
      <c r="L89" s="58">
        <v>4.5</v>
      </c>
      <c r="M89" s="27">
        <v>0</v>
      </c>
      <c r="N89" s="90">
        <f t="shared" si="33"/>
        <v>7.5</v>
      </c>
      <c r="O89" s="91">
        <f t="shared" si="34"/>
        <v>2.5</v>
      </c>
      <c r="P89" s="23">
        <v>64</v>
      </c>
      <c r="Q89" s="11">
        <v>1.8</v>
      </c>
      <c r="R89" s="11">
        <v>0</v>
      </c>
      <c r="S89" s="12">
        <v>6</v>
      </c>
      <c r="T89" s="27">
        <v>0</v>
      </c>
      <c r="U89" s="23">
        <v>0</v>
      </c>
      <c r="V89" s="11">
        <v>0</v>
      </c>
      <c r="W89" s="11">
        <v>0</v>
      </c>
      <c r="X89" s="12">
        <v>0</v>
      </c>
      <c r="Y89" s="30">
        <v>0</v>
      </c>
      <c r="Z89" s="63">
        <f t="shared" si="35"/>
        <v>51.3</v>
      </c>
      <c r="AA89" s="34">
        <f t="shared" si="36"/>
        <v>51.3</v>
      </c>
      <c r="AB89" s="12">
        <f t="shared" si="37"/>
        <v>0</v>
      </c>
      <c r="AC89" s="75">
        <f t="shared" si="38"/>
        <v>51.3</v>
      </c>
    </row>
    <row r="90" spans="1:32" outlineLevel="2" x14ac:dyDescent="0.2">
      <c r="A90" s="9" t="s">
        <v>180</v>
      </c>
      <c r="B90" s="10" t="s">
        <v>80</v>
      </c>
      <c r="C90" s="10" t="s">
        <v>27</v>
      </c>
      <c r="D90" s="10" t="s">
        <v>184</v>
      </c>
      <c r="E90" s="10" t="s">
        <v>185</v>
      </c>
      <c r="F90" s="10" t="s">
        <v>186</v>
      </c>
      <c r="G90" s="67">
        <v>6</v>
      </c>
      <c r="H90" s="10" t="s">
        <v>84</v>
      </c>
      <c r="I90" s="57">
        <v>0.4</v>
      </c>
      <c r="J90" s="57">
        <f t="shared" ref="J90:J96" si="39">9*I90</f>
        <v>3.6</v>
      </c>
      <c r="K90" s="57">
        <v>0</v>
      </c>
      <c r="L90" s="58">
        <f t="shared" ref="L90:L96" si="40">9*I90</f>
        <v>3.6</v>
      </c>
      <c r="M90" s="27">
        <v>0</v>
      </c>
      <c r="N90" s="90">
        <f t="shared" si="33"/>
        <v>2</v>
      </c>
      <c r="O90" s="91">
        <f t="shared" si="34"/>
        <v>2</v>
      </c>
      <c r="P90" s="23">
        <v>20</v>
      </c>
      <c r="Q90" s="11">
        <v>0.5</v>
      </c>
      <c r="R90" s="11">
        <v>0</v>
      </c>
      <c r="S90" s="12">
        <v>1</v>
      </c>
      <c r="T90" s="27">
        <v>0</v>
      </c>
      <c r="U90" s="23">
        <v>0</v>
      </c>
      <c r="V90" s="11">
        <v>0</v>
      </c>
      <c r="W90" s="11">
        <v>0</v>
      </c>
      <c r="X90" s="12">
        <v>0</v>
      </c>
      <c r="Y90" s="30">
        <v>0</v>
      </c>
      <c r="Z90" s="63">
        <f t="shared" si="35"/>
        <v>5.4</v>
      </c>
      <c r="AA90" s="34">
        <f t="shared" si="36"/>
        <v>5.4</v>
      </c>
      <c r="AB90" s="12">
        <f t="shared" si="37"/>
        <v>0</v>
      </c>
      <c r="AC90" s="75">
        <f t="shared" si="38"/>
        <v>5.4</v>
      </c>
    </row>
    <row r="91" spans="1:32" outlineLevel="2" x14ac:dyDescent="0.2">
      <c r="A91" s="9" t="s">
        <v>180</v>
      </c>
      <c r="B91" s="10" t="s">
        <v>85</v>
      </c>
      <c r="C91" s="10" t="s">
        <v>27</v>
      </c>
      <c r="D91" s="10" t="s">
        <v>184</v>
      </c>
      <c r="E91" s="10" t="s">
        <v>185</v>
      </c>
      <c r="F91" s="10" t="s">
        <v>186</v>
      </c>
      <c r="G91" s="67">
        <v>6</v>
      </c>
      <c r="H91" s="10" t="s">
        <v>84</v>
      </c>
      <c r="I91" s="57">
        <v>0.4</v>
      </c>
      <c r="J91" s="57">
        <f t="shared" si="39"/>
        <v>3.6</v>
      </c>
      <c r="K91" s="57">
        <v>0</v>
      </c>
      <c r="L91" s="58">
        <f t="shared" si="40"/>
        <v>3.6</v>
      </c>
      <c r="M91" s="27">
        <v>0</v>
      </c>
      <c r="N91" s="90">
        <f t="shared" si="33"/>
        <v>2</v>
      </c>
      <c r="O91" s="91">
        <f t="shared" si="34"/>
        <v>2</v>
      </c>
      <c r="P91" s="23">
        <v>20</v>
      </c>
      <c r="Q91" s="11">
        <v>0.5</v>
      </c>
      <c r="R91" s="11">
        <v>0</v>
      </c>
      <c r="S91" s="12">
        <v>1</v>
      </c>
      <c r="T91" s="27">
        <v>0</v>
      </c>
      <c r="U91" s="23">
        <v>0</v>
      </c>
      <c r="V91" s="11">
        <v>0</v>
      </c>
      <c r="W91" s="11">
        <v>0</v>
      </c>
      <c r="X91" s="12">
        <v>0</v>
      </c>
      <c r="Y91" s="30">
        <v>0</v>
      </c>
      <c r="Z91" s="63">
        <f t="shared" si="35"/>
        <v>5.4</v>
      </c>
      <c r="AA91" s="34">
        <f t="shared" si="36"/>
        <v>5.4</v>
      </c>
      <c r="AB91" s="12">
        <f t="shared" si="37"/>
        <v>0</v>
      </c>
      <c r="AC91" s="75">
        <f t="shared" si="38"/>
        <v>5.4</v>
      </c>
    </row>
    <row r="92" spans="1:32" outlineLevel="2" x14ac:dyDescent="0.2">
      <c r="A92" s="9" t="s">
        <v>180</v>
      </c>
      <c r="B92" s="10" t="s">
        <v>8</v>
      </c>
      <c r="C92" s="10" t="s">
        <v>27</v>
      </c>
      <c r="D92" s="10" t="s">
        <v>184</v>
      </c>
      <c r="E92" s="10" t="s">
        <v>185</v>
      </c>
      <c r="F92" s="10" t="s">
        <v>186</v>
      </c>
      <c r="G92" s="67">
        <v>6</v>
      </c>
      <c r="H92" s="10" t="s">
        <v>84</v>
      </c>
      <c r="I92" s="57">
        <v>0.4</v>
      </c>
      <c r="J92" s="57">
        <f t="shared" si="39"/>
        <v>3.6</v>
      </c>
      <c r="K92" s="57">
        <v>0</v>
      </c>
      <c r="L92" s="58">
        <f t="shared" si="40"/>
        <v>3.6</v>
      </c>
      <c r="M92" s="27">
        <v>0</v>
      </c>
      <c r="N92" s="90">
        <f t="shared" si="33"/>
        <v>2</v>
      </c>
      <c r="O92" s="91">
        <f t="shared" si="34"/>
        <v>2</v>
      </c>
      <c r="P92" s="23">
        <v>80</v>
      </c>
      <c r="Q92" s="11">
        <v>1</v>
      </c>
      <c r="R92" s="11">
        <v>0</v>
      </c>
      <c r="S92" s="12">
        <v>4</v>
      </c>
      <c r="T92" s="27">
        <v>0</v>
      </c>
      <c r="U92" s="23">
        <v>0</v>
      </c>
      <c r="V92" s="11">
        <v>0</v>
      </c>
      <c r="W92" s="11">
        <v>0</v>
      </c>
      <c r="X92" s="12">
        <v>0</v>
      </c>
      <c r="Y92" s="30">
        <v>0</v>
      </c>
      <c r="Z92" s="63">
        <f t="shared" si="35"/>
        <v>18</v>
      </c>
      <c r="AA92" s="34">
        <f t="shared" si="36"/>
        <v>18</v>
      </c>
      <c r="AB92" s="12">
        <f t="shared" si="37"/>
        <v>0</v>
      </c>
      <c r="AC92" s="75">
        <f t="shared" si="38"/>
        <v>18</v>
      </c>
    </row>
    <row r="93" spans="1:32" outlineLevel="2" x14ac:dyDescent="0.2">
      <c r="A93" s="9" t="s">
        <v>180</v>
      </c>
      <c r="B93" s="10" t="s">
        <v>14</v>
      </c>
      <c r="C93" s="10" t="s">
        <v>43</v>
      </c>
      <c r="D93" s="10" t="s">
        <v>187</v>
      </c>
      <c r="E93" s="10" t="s">
        <v>188</v>
      </c>
      <c r="F93" s="10" t="s">
        <v>189</v>
      </c>
      <c r="G93" s="67">
        <v>6</v>
      </c>
      <c r="H93" s="10" t="s">
        <v>84</v>
      </c>
      <c r="I93" s="57">
        <v>0.25</v>
      </c>
      <c r="J93" s="57">
        <f t="shared" si="39"/>
        <v>2.25</v>
      </c>
      <c r="K93" s="57">
        <v>0</v>
      </c>
      <c r="L93" s="58">
        <f t="shared" si="40"/>
        <v>2.25</v>
      </c>
      <c r="M93" s="27">
        <v>0</v>
      </c>
      <c r="N93" s="90">
        <f t="shared" si="33"/>
        <v>1.25</v>
      </c>
      <c r="O93" s="91">
        <f t="shared" si="34"/>
        <v>1.25</v>
      </c>
      <c r="P93" s="23">
        <v>0</v>
      </c>
      <c r="Q93" s="11">
        <v>0</v>
      </c>
      <c r="R93" s="11">
        <v>0</v>
      </c>
      <c r="S93" s="12">
        <v>0</v>
      </c>
      <c r="T93" s="27">
        <v>0</v>
      </c>
      <c r="U93" s="23">
        <v>100</v>
      </c>
      <c r="V93" s="11">
        <v>2</v>
      </c>
      <c r="W93" s="11">
        <v>0</v>
      </c>
      <c r="X93" s="12">
        <v>5</v>
      </c>
      <c r="Y93" s="30">
        <v>0</v>
      </c>
      <c r="Z93" s="63">
        <f t="shared" si="35"/>
        <v>15.75</v>
      </c>
      <c r="AA93" s="34">
        <f t="shared" si="36"/>
        <v>0</v>
      </c>
      <c r="AB93" s="12">
        <f t="shared" si="37"/>
        <v>15.75</v>
      </c>
      <c r="AC93" s="75">
        <f t="shared" si="38"/>
        <v>15.75</v>
      </c>
    </row>
    <row r="94" spans="1:32" outlineLevel="2" x14ac:dyDescent="0.2">
      <c r="A94" s="9" t="s">
        <v>180</v>
      </c>
      <c r="B94" s="10" t="s">
        <v>80</v>
      </c>
      <c r="C94" s="10" t="s">
        <v>103</v>
      </c>
      <c r="D94" s="10" t="s">
        <v>187</v>
      </c>
      <c r="E94" s="10" t="s">
        <v>188</v>
      </c>
      <c r="F94" s="10" t="s">
        <v>189</v>
      </c>
      <c r="G94" s="67">
        <v>6</v>
      </c>
      <c r="H94" s="10" t="s">
        <v>84</v>
      </c>
      <c r="I94" s="57">
        <v>0.25</v>
      </c>
      <c r="J94" s="57">
        <f t="shared" si="39"/>
        <v>2.25</v>
      </c>
      <c r="K94" s="57">
        <v>0</v>
      </c>
      <c r="L94" s="58">
        <f t="shared" si="40"/>
        <v>2.25</v>
      </c>
      <c r="M94" s="27">
        <v>0</v>
      </c>
      <c r="N94" s="90">
        <f t="shared" si="33"/>
        <v>1.25</v>
      </c>
      <c r="O94" s="91">
        <f t="shared" si="34"/>
        <v>1.25</v>
      </c>
      <c r="P94" s="23">
        <v>22</v>
      </c>
      <c r="Q94" s="11">
        <v>0.5</v>
      </c>
      <c r="R94" s="11">
        <v>0</v>
      </c>
      <c r="S94" s="12">
        <v>1.5</v>
      </c>
      <c r="T94" s="27">
        <v>0</v>
      </c>
      <c r="U94" s="23">
        <v>0</v>
      </c>
      <c r="V94" s="11">
        <v>0</v>
      </c>
      <c r="W94" s="11">
        <v>0</v>
      </c>
      <c r="X94" s="12">
        <v>0</v>
      </c>
      <c r="Y94" s="30">
        <v>0</v>
      </c>
      <c r="Z94" s="63">
        <f t="shared" si="35"/>
        <v>4.5</v>
      </c>
      <c r="AA94" s="34">
        <f t="shared" si="36"/>
        <v>4.5</v>
      </c>
      <c r="AB94" s="12">
        <f t="shared" si="37"/>
        <v>0</v>
      </c>
      <c r="AC94" s="75">
        <f t="shared" si="38"/>
        <v>4.5</v>
      </c>
    </row>
    <row r="95" spans="1:32" outlineLevel="2" x14ac:dyDescent="0.2">
      <c r="A95" s="9" t="s">
        <v>180</v>
      </c>
      <c r="B95" s="10" t="s">
        <v>85</v>
      </c>
      <c r="C95" s="10" t="s">
        <v>103</v>
      </c>
      <c r="D95" s="10" t="s">
        <v>187</v>
      </c>
      <c r="E95" s="10" t="s">
        <v>188</v>
      </c>
      <c r="F95" s="10" t="s">
        <v>189</v>
      </c>
      <c r="G95" s="67">
        <v>6</v>
      </c>
      <c r="H95" s="10" t="s">
        <v>84</v>
      </c>
      <c r="I95" s="57">
        <v>0.25</v>
      </c>
      <c r="J95" s="57">
        <f t="shared" si="39"/>
        <v>2.25</v>
      </c>
      <c r="K95" s="57">
        <v>0</v>
      </c>
      <c r="L95" s="58">
        <f t="shared" si="40"/>
        <v>2.25</v>
      </c>
      <c r="M95" s="27">
        <v>0</v>
      </c>
      <c r="N95" s="90">
        <f t="shared" si="33"/>
        <v>1.25</v>
      </c>
      <c r="O95" s="91">
        <f t="shared" si="34"/>
        <v>1.25</v>
      </c>
      <c r="P95" s="23">
        <v>20</v>
      </c>
      <c r="Q95" s="11">
        <v>0.5</v>
      </c>
      <c r="R95" s="11">
        <v>0</v>
      </c>
      <c r="S95" s="12">
        <v>1.5</v>
      </c>
      <c r="T95" s="27">
        <v>0</v>
      </c>
      <c r="U95" s="23">
        <v>0</v>
      </c>
      <c r="V95" s="11">
        <v>0</v>
      </c>
      <c r="W95" s="11">
        <v>0</v>
      </c>
      <c r="X95" s="12">
        <v>0</v>
      </c>
      <c r="Y95" s="30">
        <v>0</v>
      </c>
      <c r="Z95" s="63">
        <f t="shared" si="35"/>
        <v>4.5</v>
      </c>
      <c r="AA95" s="34">
        <f t="shared" si="36"/>
        <v>4.5</v>
      </c>
      <c r="AB95" s="12">
        <f t="shared" si="37"/>
        <v>0</v>
      </c>
      <c r="AC95" s="75">
        <f t="shared" si="38"/>
        <v>4.5</v>
      </c>
    </row>
    <row r="96" spans="1:32" outlineLevel="2" x14ac:dyDescent="0.2">
      <c r="A96" s="9" t="s">
        <v>180</v>
      </c>
      <c r="B96" s="10" t="s">
        <v>8</v>
      </c>
      <c r="C96" s="10" t="s">
        <v>103</v>
      </c>
      <c r="D96" s="10" t="s">
        <v>187</v>
      </c>
      <c r="E96" s="10" t="s">
        <v>188</v>
      </c>
      <c r="F96" s="10" t="s">
        <v>189</v>
      </c>
      <c r="G96" s="67">
        <v>6</v>
      </c>
      <c r="H96" s="10" t="s">
        <v>84</v>
      </c>
      <c r="I96" s="57">
        <v>0.25</v>
      </c>
      <c r="J96" s="57">
        <f t="shared" si="39"/>
        <v>2.25</v>
      </c>
      <c r="K96" s="57">
        <v>0</v>
      </c>
      <c r="L96" s="58">
        <f t="shared" si="40"/>
        <v>2.25</v>
      </c>
      <c r="M96" s="27">
        <v>0</v>
      </c>
      <c r="N96" s="90">
        <f t="shared" si="33"/>
        <v>1.25</v>
      </c>
      <c r="O96" s="91">
        <f t="shared" si="34"/>
        <v>1.25</v>
      </c>
      <c r="P96" s="23">
        <v>45</v>
      </c>
      <c r="Q96" s="11">
        <v>1</v>
      </c>
      <c r="R96" s="11">
        <v>0</v>
      </c>
      <c r="S96" s="12">
        <v>3</v>
      </c>
      <c r="T96" s="27">
        <v>0</v>
      </c>
      <c r="U96" s="23">
        <v>0</v>
      </c>
      <c r="V96" s="11">
        <v>0</v>
      </c>
      <c r="W96" s="11">
        <v>0</v>
      </c>
      <c r="X96" s="12">
        <v>0</v>
      </c>
      <c r="Y96" s="30">
        <v>0</v>
      </c>
      <c r="Z96" s="63">
        <f t="shared" si="35"/>
        <v>9</v>
      </c>
      <c r="AA96" s="34">
        <f t="shared" si="36"/>
        <v>9</v>
      </c>
      <c r="AB96" s="12">
        <f t="shared" si="37"/>
        <v>0</v>
      </c>
      <c r="AC96" s="75">
        <f t="shared" si="38"/>
        <v>9</v>
      </c>
    </row>
    <row r="97" spans="1:32" outlineLevel="2" x14ac:dyDescent="0.2">
      <c r="A97" s="9" t="s">
        <v>180</v>
      </c>
      <c r="B97" s="10" t="s">
        <v>8</v>
      </c>
      <c r="C97" s="10" t="s">
        <v>13</v>
      </c>
      <c r="D97" s="10" t="s">
        <v>9</v>
      </c>
      <c r="E97" s="10" t="s">
        <v>10</v>
      </c>
      <c r="F97" s="10" t="s">
        <v>11</v>
      </c>
      <c r="G97" s="67">
        <v>24</v>
      </c>
      <c r="H97" s="10" t="s">
        <v>12</v>
      </c>
      <c r="I97" s="57">
        <v>1</v>
      </c>
      <c r="J97" s="57">
        <f>$AE$26</f>
        <v>0.2</v>
      </c>
      <c r="K97" s="57">
        <v>0</v>
      </c>
      <c r="L97" s="58">
        <v>0</v>
      </c>
      <c r="M97" s="27">
        <v>0</v>
      </c>
      <c r="N97" s="90">
        <f t="shared" si="33"/>
        <v>2.7777777777777776E-2</v>
      </c>
      <c r="O97" s="91">
        <f t="shared" si="34"/>
        <v>0</v>
      </c>
      <c r="P97" s="23">
        <v>1</v>
      </c>
      <c r="Q97" s="11">
        <f>P97</f>
        <v>1</v>
      </c>
      <c r="R97" s="11">
        <v>0</v>
      </c>
      <c r="S97" s="12">
        <v>0</v>
      </c>
      <c r="T97" s="27">
        <v>0</v>
      </c>
      <c r="U97" s="23">
        <v>2</v>
      </c>
      <c r="V97" s="11">
        <f>U97</f>
        <v>2</v>
      </c>
      <c r="W97" s="11">
        <v>0</v>
      </c>
      <c r="X97" s="12">
        <v>0</v>
      </c>
      <c r="Y97" s="30">
        <v>0</v>
      </c>
      <c r="Z97" s="63">
        <f t="shared" si="35"/>
        <v>0.60000000000000009</v>
      </c>
      <c r="AA97" s="34">
        <f t="shared" si="36"/>
        <v>0.2</v>
      </c>
      <c r="AB97" s="12">
        <f t="shared" si="37"/>
        <v>0.4</v>
      </c>
      <c r="AC97" s="75">
        <f t="shared" si="38"/>
        <v>0.60000000000000009</v>
      </c>
    </row>
    <row r="98" spans="1:32" outlineLevel="2" x14ac:dyDescent="0.2">
      <c r="A98" s="9" t="s">
        <v>180</v>
      </c>
      <c r="B98" s="10" t="s">
        <v>14</v>
      </c>
      <c r="C98" s="10" t="s">
        <v>13</v>
      </c>
      <c r="D98" s="10" t="s">
        <v>28</v>
      </c>
      <c r="E98" s="10" t="s">
        <v>10</v>
      </c>
      <c r="F98" s="10" t="s">
        <v>11</v>
      </c>
      <c r="G98" s="67">
        <v>24</v>
      </c>
      <c r="H98" s="10" t="s">
        <v>12</v>
      </c>
      <c r="I98" s="57">
        <v>1</v>
      </c>
      <c r="J98" s="57">
        <f>$AE$26</f>
        <v>0.2</v>
      </c>
      <c r="K98" s="57">
        <v>0</v>
      </c>
      <c r="L98" s="58">
        <v>0</v>
      </c>
      <c r="M98" s="27">
        <v>0</v>
      </c>
      <c r="N98" s="90">
        <f t="shared" si="33"/>
        <v>2.7777777777777776E-2</v>
      </c>
      <c r="O98" s="91">
        <f t="shared" si="34"/>
        <v>0</v>
      </c>
      <c r="P98" s="23">
        <v>0</v>
      </c>
      <c r="Q98" s="11">
        <f>P98</f>
        <v>0</v>
      </c>
      <c r="R98" s="11">
        <v>0</v>
      </c>
      <c r="S98" s="12">
        <v>0</v>
      </c>
      <c r="T98" s="27">
        <v>0</v>
      </c>
      <c r="U98" s="23">
        <v>2</v>
      </c>
      <c r="V98" s="11">
        <f>U98</f>
        <v>2</v>
      </c>
      <c r="W98" s="11">
        <v>0</v>
      </c>
      <c r="X98" s="12">
        <v>0</v>
      </c>
      <c r="Y98" s="30">
        <v>0</v>
      </c>
      <c r="Z98" s="63">
        <f t="shared" si="35"/>
        <v>0.4</v>
      </c>
      <c r="AA98" s="34">
        <f t="shared" si="36"/>
        <v>0</v>
      </c>
      <c r="AB98" s="12">
        <f t="shared" si="37"/>
        <v>0.4</v>
      </c>
      <c r="AC98" s="75">
        <f t="shared" si="38"/>
        <v>0.4</v>
      </c>
    </row>
    <row r="99" spans="1:32" outlineLevel="2" x14ac:dyDescent="0.2">
      <c r="A99" s="9" t="s">
        <v>180</v>
      </c>
      <c r="B99" s="10" t="s">
        <v>80</v>
      </c>
      <c r="C99" s="10" t="s">
        <v>27</v>
      </c>
      <c r="D99" s="10" t="s">
        <v>190</v>
      </c>
      <c r="E99" s="10" t="s">
        <v>191</v>
      </c>
      <c r="F99" s="10" t="s">
        <v>192</v>
      </c>
      <c r="G99" s="67">
        <v>6</v>
      </c>
      <c r="H99" s="10" t="s">
        <v>18</v>
      </c>
      <c r="I99" s="57">
        <v>1</v>
      </c>
      <c r="J99" s="57">
        <v>13.5</v>
      </c>
      <c r="K99" s="57">
        <v>0</v>
      </c>
      <c r="L99" s="58">
        <v>4.5</v>
      </c>
      <c r="M99" s="27">
        <v>0</v>
      </c>
      <c r="N99" s="90">
        <f t="shared" si="33"/>
        <v>7.5</v>
      </c>
      <c r="O99" s="91">
        <f t="shared" si="34"/>
        <v>2.5</v>
      </c>
      <c r="P99" s="23">
        <v>30</v>
      </c>
      <c r="Q99" s="11">
        <v>1</v>
      </c>
      <c r="R99" s="11">
        <v>0</v>
      </c>
      <c r="S99" s="12">
        <v>2</v>
      </c>
      <c r="T99" s="27">
        <v>0</v>
      </c>
      <c r="U99" s="23">
        <v>0</v>
      </c>
      <c r="V99" s="11">
        <v>0</v>
      </c>
      <c r="W99" s="11">
        <v>0</v>
      </c>
      <c r="X99" s="12">
        <v>0</v>
      </c>
      <c r="Y99" s="30">
        <v>0</v>
      </c>
      <c r="Z99" s="63">
        <f t="shared" si="35"/>
        <v>22.5</v>
      </c>
      <c r="AA99" s="34">
        <f t="shared" si="36"/>
        <v>22.5</v>
      </c>
      <c r="AB99" s="12">
        <f t="shared" si="37"/>
        <v>0</v>
      </c>
      <c r="AC99" s="75">
        <f t="shared" si="38"/>
        <v>22.5</v>
      </c>
    </row>
    <row r="100" spans="1:32" outlineLevel="2" x14ac:dyDescent="0.2">
      <c r="A100" s="9" t="s">
        <v>180</v>
      </c>
      <c r="B100" s="10" t="s">
        <v>80</v>
      </c>
      <c r="C100" s="10" t="s">
        <v>61</v>
      </c>
      <c r="D100" s="10" t="s">
        <v>193</v>
      </c>
      <c r="E100" s="10" t="s">
        <v>194</v>
      </c>
      <c r="F100" s="10" t="s">
        <v>195</v>
      </c>
      <c r="G100" s="67">
        <v>6</v>
      </c>
      <c r="H100" s="10" t="s">
        <v>18</v>
      </c>
      <c r="I100" s="57">
        <v>1</v>
      </c>
      <c r="J100" s="57">
        <v>13.5</v>
      </c>
      <c r="K100" s="57">
        <v>0</v>
      </c>
      <c r="L100" s="58">
        <v>4.5</v>
      </c>
      <c r="M100" s="27">
        <v>0</v>
      </c>
      <c r="N100" s="90">
        <f t="shared" si="33"/>
        <v>7.5</v>
      </c>
      <c r="O100" s="91">
        <f t="shared" si="34"/>
        <v>2.5</v>
      </c>
      <c r="P100" s="23">
        <v>0</v>
      </c>
      <c r="Q100" s="11">
        <v>0</v>
      </c>
      <c r="R100" s="11">
        <v>0</v>
      </c>
      <c r="S100" s="12">
        <v>0</v>
      </c>
      <c r="T100" s="27">
        <v>0</v>
      </c>
      <c r="U100" s="23">
        <v>27</v>
      </c>
      <c r="V100" s="11">
        <v>1</v>
      </c>
      <c r="W100" s="11">
        <v>0</v>
      </c>
      <c r="X100" s="12">
        <v>3</v>
      </c>
      <c r="Y100" s="30">
        <v>0</v>
      </c>
      <c r="Z100" s="63">
        <f t="shared" si="35"/>
        <v>27</v>
      </c>
      <c r="AA100" s="34">
        <f t="shared" si="36"/>
        <v>0</v>
      </c>
      <c r="AB100" s="12">
        <f t="shared" si="37"/>
        <v>27</v>
      </c>
      <c r="AC100" s="75">
        <f t="shared" si="38"/>
        <v>27</v>
      </c>
    </row>
    <row r="101" spans="1:32" outlineLevel="2" x14ac:dyDescent="0.2">
      <c r="A101" s="9" t="s">
        <v>180</v>
      </c>
      <c r="B101" s="10" t="s">
        <v>80</v>
      </c>
      <c r="C101" s="10" t="s">
        <v>61</v>
      </c>
      <c r="D101" s="10" t="s">
        <v>196</v>
      </c>
      <c r="E101" s="10" t="s">
        <v>197</v>
      </c>
      <c r="F101" s="10" t="s">
        <v>198</v>
      </c>
      <c r="G101" s="67">
        <v>6</v>
      </c>
      <c r="H101" s="10" t="s">
        <v>18</v>
      </c>
      <c r="I101" s="57">
        <v>1</v>
      </c>
      <c r="J101" s="57">
        <v>13.5</v>
      </c>
      <c r="K101" s="57">
        <v>0</v>
      </c>
      <c r="L101" s="58">
        <v>4.5</v>
      </c>
      <c r="M101" s="27">
        <v>0</v>
      </c>
      <c r="N101" s="90">
        <f t="shared" si="33"/>
        <v>7.5</v>
      </c>
      <c r="O101" s="91">
        <f t="shared" si="34"/>
        <v>2.5</v>
      </c>
      <c r="P101" s="23">
        <v>0</v>
      </c>
      <c r="Q101" s="11">
        <v>0</v>
      </c>
      <c r="R101" s="11">
        <v>0</v>
      </c>
      <c r="S101" s="12">
        <v>0</v>
      </c>
      <c r="T101" s="27">
        <v>0</v>
      </c>
      <c r="U101" s="23">
        <v>45</v>
      </c>
      <c r="V101" s="11">
        <v>1</v>
      </c>
      <c r="W101" s="11">
        <v>0</v>
      </c>
      <c r="X101" s="12">
        <v>3</v>
      </c>
      <c r="Y101" s="30">
        <v>0</v>
      </c>
      <c r="Z101" s="63">
        <f t="shared" si="35"/>
        <v>27</v>
      </c>
      <c r="AA101" s="34">
        <f t="shared" si="36"/>
        <v>0</v>
      </c>
      <c r="AB101" s="12">
        <f t="shared" si="37"/>
        <v>27</v>
      </c>
      <c r="AC101" s="75">
        <f t="shared" si="38"/>
        <v>27</v>
      </c>
    </row>
    <row r="102" spans="1:32" outlineLevel="2" x14ac:dyDescent="0.2">
      <c r="A102" s="9" t="s">
        <v>180</v>
      </c>
      <c r="B102" s="10" t="s">
        <v>80</v>
      </c>
      <c r="C102" s="10" t="s">
        <v>43</v>
      </c>
      <c r="D102" s="10" t="s">
        <v>199</v>
      </c>
      <c r="E102" s="10" t="s">
        <v>200</v>
      </c>
      <c r="F102" s="10" t="s">
        <v>201</v>
      </c>
      <c r="G102" s="67">
        <v>6</v>
      </c>
      <c r="H102" s="10" t="s">
        <v>18</v>
      </c>
      <c r="I102" s="57">
        <v>1</v>
      </c>
      <c r="J102" s="57">
        <v>9</v>
      </c>
      <c r="K102" s="57">
        <v>0</v>
      </c>
      <c r="L102" s="58">
        <v>9</v>
      </c>
      <c r="M102" s="27">
        <v>0</v>
      </c>
      <c r="N102" s="90">
        <f t="shared" si="33"/>
        <v>5</v>
      </c>
      <c r="O102" s="91">
        <f t="shared" si="34"/>
        <v>5</v>
      </c>
      <c r="P102" s="23">
        <v>0</v>
      </c>
      <c r="Q102" s="11">
        <v>0</v>
      </c>
      <c r="R102" s="11">
        <v>0</v>
      </c>
      <c r="S102" s="12">
        <v>0</v>
      </c>
      <c r="T102" s="27">
        <v>0</v>
      </c>
      <c r="U102" s="23">
        <v>24</v>
      </c>
      <c r="V102" s="11">
        <v>2</v>
      </c>
      <c r="W102" s="11">
        <v>0</v>
      </c>
      <c r="X102" s="12">
        <v>2</v>
      </c>
      <c r="Y102" s="30">
        <v>0</v>
      </c>
      <c r="Z102" s="63">
        <f t="shared" si="35"/>
        <v>36</v>
      </c>
      <c r="AA102" s="34">
        <f t="shared" si="36"/>
        <v>0</v>
      </c>
      <c r="AB102" s="12">
        <f t="shared" si="37"/>
        <v>36</v>
      </c>
      <c r="AC102" s="75">
        <f t="shared" si="38"/>
        <v>36</v>
      </c>
    </row>
    <row r="103" spans="1:32" outlineLevel="2" x14ac:dyDescent="0.2">
      <c r="A103" s="9" t="s">
        <v>180</v>
      </c>
      <c r="B103" s="10" t="s">
        <v>80</v>
      </c>
      <c r="C103" s="10" t="s">
        <v>43</v>
      </c>
      <c r="D103" s="10" t="s">
        <v>202</v>
      </c>
      <c r="E103" s="10" t="s">
        <v>203</v>
      </c>
      <c r="F103" s="10" t="s">
        <v>204</v>
      </c>
      <c r="G103" s="67">
        <v>6</v>
      </c>
      <c r="H103" s="10" t="s">
        <v>18</v>
      </c>
      <c r="I103" s="57">
        <v>1</v>
      </c>
      <c r="J103" s="57">
        <v>13.5</v>
      </c>
      <c r="K103" s="57">
        <v>0</v>
      </c>
      <c r="L103" s="58">
        <v>4.5</v>
      </c>
      <c r="M103" s="27">
        <v>0</v>
      </c>
      <c r="N103" s="90">
        <f t="shared" si="33"/>
        <v>7.5</v>
      </c>
      <c r="O103" s="91">
        <f t="shared" si="34"/>
        <v>2.5</v>
      </c>
      <c r="P103" s="23">
        <v>0</v>
      </c>
      <c r="Q103" s="11">
        <v>0</v>
      </c>
      <c r="R103" s="11">
        <v>0</v>
      </c>
      <c r="S103" s="12">
        <v>0</v>
      </c>
      <c r="T103" s="27">
        <v>0</v>
      </c>
      <c r="U103" s="23">
        <v>24</v>
      </c>
      <c r="V103" s="11">
        <v>1</v>
      </c>
      <c r="W103" s="11">
        <v>0</v>
      </c>
      <c r="X103" s="12">
        <v>2</v>
      </c>
      <c r="Y103" s="30">
        <v>0</v>
      </c>
      <c r="Z103" s="63">
        <f t="shared" si="35"/>
        <v>22.5</v>
      </c>
      <c r="AA103" s="34">
        <f t="shared" si="36"/>
        <v>0</v>
      </c>
      <c r="AB103" s="12">
        <f t="shared" si="37"/>
        <v>22.5</v>
      </c>
      <c r="AC103" s="75">
        <f t="shared" si="38"/>
        <v>22.5</v>
      </c>
    </row>
    <row r="104" spans="1:32" outlineLevel="2" x14ac:dyDescent="0.2">
      <c r="A104" s="9" t="s">
        <v>180</v>
      </c>
      <c r="B104" s="10" t="s">
        <v>80</v>
      </c>
      <c r="C104" s="10" t="s">
        <v>43</v>
      </c>
      <c r="D104" s="10" t="s">
        <v>205</v>
      </c>
      <c r="E104" s="10" t="s">
        <v>206</v>
      </c>
      <c r="F104" s="10" t="s">
        <v>207</v>
      </c>
      <c r="G104" s="67">
        <v>6</v>
      </c>
      <c r="H104" s="10" t="s">
        <v>18</v>
      </c>
      <c r="I104" s="57">
        <v>1</v>
      </c>
      <c r="J104" s="57">
        <v>13.5</v>
      </c>
      <c r="K104" s="57">
        <v>0</v>
      </c>
      <c r="L104" s="58">
        <v>4.5</v>
      </c>
      <c r="M104" s="27">
        <v>0</v>
      </c>
      <c r="N104" s="90">
        <f t="shared" si="33"/>
        <v>7.5</v>
      </c>
      <c r="O104" s="91">
        <f t="shared" si="34"/>
        <v>2.5</v>
      </c>
      <c r="P104" s="23">
        <v>0</v>
      </c>
      <c r="Q104" s="11">
        <v>0</v>
      </c>
      <c r="R104" s="11">
        <v>0</v>
      </c>
      <c r="S104" s="12">
        <v>0</v>
      </c>
      <c r="T104" s="27">
        <v>0</v>
      </c>
      <c r="U104" s="23">
        <v>24</v>
      </c>
      <c r="V104" s="11">
        <v>1</v>
      </c>
      <c r="W104" s="11">
        <v>0</v>
      </c>
      <c r="X104" s="12">
        <v>2</v>
      </c>
      <c r="Y104" s="30">
        <v>0</v>
      </c>
      <c r="Z104" s="63">
        <f t="shared" si="35"/>
        <v>22.5</v>
      </c>
      <c r="AA104" s="34">
        <f t="shared" si="36"/>
        <v>0</v>
      </c>
      <c r="AB104" s="12">
        <f t="shared" si="37"/>
        <v>22.5</v>
      </c>
      <c r="AC104" s="75">
        <f t="shared" si="38"/>
        <v>22.5</v>
      </c>
    </row>
    <row r="105" spans="1:32" outlineLevel="2" x14ac:dyDescent="0.2">
      <c r="A105" s="9" t="s">
        <v>180</v>
      </c>
      <c r="B105" s="10" t="s">
        <v>80</v>
      </c>
      <c r="C105" s="10" t="s">
        <v>27</v>
      </c>
      <c r="D105" s="10" t="s">
        <v>208</v>
      </c>
      <c r="E105" s="10" t="s">
        <v>209</v>
      </c>
      <c r="F105" s="10" t="s">
        <v>210</v>
      </c>
      <c r="G105" s="67">
        <v>6</v>
      </c>
      <c r="H105" s="10" t="s">
        <v>18</v>
      </c>
      <c r="I105" s="57">
        <v>1</v>
      </c>
      <c r="J105" s="57">
        <v>13.5</v>
      </c>
      <c r="K105" s="57">
        <v>0</v>
      </c>
      <c r="L105" s="58">
        <v>4.5</v>
      </c>
      <c r="M105" s="27">
        <v>0</v>
      </c>
      <c r="N105" s="90">
        <f t="shared" si="33"/>
        <v>7.5</v>
      </c>
      <c r="O105" s="91">
        <f t="shared" si="34"/>
        <v>2.5</v>
      </c>
      <c r="P105" s="23">
        <v>36</v>
      </c>
      <c r="Q105" s="11">
        <v>1</v>
      </c>
      <c r="R105" s="11">
        <v>0</v>
      </c>
      <c r="S105" s="12">
        <v>3</v>
      </c>
      <c r="T105" s="27">
        <v>0</v>
      </c>
      <c r="U105" s="23">
        <v>0</v>
      </c>
      <c r="V105" s="11">
        <v>0</v>
      </c>
      <c r="W105" s="11">
        <v>0</v>
      </c>
      <c r="X105" s="12">
        <v>0</v>
      </c>
      <c r="Y105" s="30">
        <v>0</v>
      </c>
      <c r="Z105" s="63">
        <f t="shared" si="35"/>
        <v>27</v>
      </c>
      <c r="AA105" s="34">
        <f t="shared" si="36"/>
        <v>27</v>
      </c>
      <c r="AB105" s="12">
        <f t="shared" si="37"/>
        <v>0</v>
      </c>
      <c r="AC105" s="75">
        <f t="shared" si="38"/>
        <v>27</v>
      </c>
    </row>
    <row r="106" spans="1:32" outlineLevel="2" x14ac:dyDescent="0.2">
      <c r="A106" s="9" t="s">
        <v>180</v>
      </c>
      <c r="B106" s="10" t="s">
        <v>80</v>
      </c>
      <c r="C106" s="10" t="s">
        <v>43</v>
      </c>
      <c r="D106" s="10" t="s">
        <v>211</v>
      </c>
      <c r="E106" s="10" t="s">
        <v>212</v>
      </c>
      <c r="F106" s="10" t="s">
        <v>213</v>
      </c>
      <c r="G106" s="67">
        <v>6</v>
      </c>
      <c r="H106" s="10" t="s">
        <v>18</v>
      </c>
      <c r="I106" s="57">
        <v>1</v>
      </c>
      <c r="J106" s="57">
        <v>13.5</v>
      </c>
      <c r="K106" s="57">
        <v>0</v>
      </c>
      <c r="L106" s="58">
        <v>4.5</v>
      </c>
      <c r="M106" s="27">
        <v>0</v>
      </c>
      <c r="N106" s="90">
        <f t="shared" si="33"/>
        <v>7.5</v>
      </c>
      <c r="O106" s="91">
        <f t="shared" si="34"/>
        <v>2.5</v>
      </c>
      <c r="P106" s="23">
        <v>0</v>
      </c>
      <c r="Q106" s="11">
        <v>0</v>
      </c>
      <c r="R106" s="11">
        <v>0</v>
      </c>
      <c r="S106" s="12">
        <v>0</v>
      </c>
      <c r="T106" s="27">
        <v>0</v>
      </c>
      <c r="U106" s="23">
        <v>36</v>
      </c>
      <c r="V106" s="11">
        <v>1</v>
      </c>
      <c r="W106" s="11">
        <v>0</v>
      </c>
      <c r="X106" s="12">
        <v>3</v>
      </c>
      <c r="Y106" s="30">
        <v>0</v>
      </c>
      <c r="Z106" s="63">
        <f t="shared" si="35"/>
        <v>27</v>
      </c>
      <c r="AA106" s="34">
        <f t="shared" si="36"/>
        <v>0</v>
      </c>
      <c r="AB106" s="12">
        <f t="shared" si="37"/>
        <v>27</v>
      </c>
      <c r="AC106" s="75">
        <f t="shared" si="38"/>
        <v>27</v>
      </c>
    </row>
    <row r="107" spans="1:32" outlineLevel="2" x14ac:dyDescent="0.2">
      <c r="A107" s="9" t="s">
        <v>180</v>
      </c>
      <c r="B107" s="10" t="s">
        <v>80</v>
      </c>
      <c r="C107" s="10" t="s">
        <v>43</v>
      </c>
      <c r="D107" s="10" t="s">
        <v>214</v>
      </c>
      <c r="E107" s="10" t="s">
        <v>215</v>
      </c>
      <c r="F107" s="10" t="s">
        <v>216</v>
      </c>
      <c r="G107" s="67">
        <v>6</v>
      </c>
      <c r="H107" s="10" t="s">
        <v>18</v>
      </c>
      <c r="I107" s="57">
        <v>1</v>
      </c>
      <c r="J107" s="57">
        <v>13.5</v>
      </c>
      <c r="K107" s="57">
        <v>0</v>
      </c>
      <c r="L107" s="58">
        <v>4.5</v>
      </c>
      <c r="M107" s="27">
        <v>0</v>
      </c>
      <c r="N107" s="90">
        <f t="shared" si="33"/>
        <v>7.5</v>
      </c>
      <c r="O107" s="91">
        <f t="shared" si="34"/>
        <v>2.5</v>
      </c>
      <c r="P107" s="23">
        <v>0</v>
      </c>
      <c r="Q107" s="11">
        <v>0</v>
      </c>
      <c r="R107" s="11">
        <v>0</v>
      </c>
      <c r="S107" s="12">
        <v>0</v>
      </c>
      <c r="T107" s="27">
        <v>0</v>
      </c>
      <c r="U107" s="23">
        <v>36</v>
      </c>
      <c r="V107" s="11">
        <v>1</v>
      </c>
      <c r="W107" s="11">
        <v>0</v>
      </c>
      <c r="X107" s="12">
        <v>4</v>
      </c>
      <c r="Y107" s="30">
        <v>0</v>
      </c>
      <c r="Z107" s="63">
        <f t="shared" si="35"/>
        <v>31.5</v>
      </c>
      <c r="AA107" s="34">
        <f t="shared" si="36"/>
        <v>0</v>
      </c>
      <c r="AB107" s="12">
        <f t="shared" si="37"/>
        <v>31.5</v>
      </c>
      <c r="AC107" s="75">
        <f t="shared" si="38"/>
        <v>31.5</v>
      </c>
    </row>
    <row r="108" spans="1:32" outlineLevel="2" x14ac:dyDescent="0.2">
      <c r="A108" s="9" t="s">
        <v>180</v>
      </c>
      <c r="B108" s="10" t="s">
        <v>80</v>
      </c>
      <c r="C108" s="10" t="s">
        <v>13</v>
      </c>
      <c r="D108" s="10" t="s">
        <v>217</v>
      </c>
      <c r="E108" s="10" t="s">
        <v>10</v>
      </c>
      <c r="F108" s="10" t="s">
        <v>11</v>
      </c>
      <c r="G108" s="67">
        <v>24</v>
      </c>
      <c r="H108" s="10" t="s">
        <v>12</v>
      </c>
      <c r="I108" s="57">
        <v>1</v>
      </c>
      <c r="J108" s="57">
        <f>$AE$26</f>
        <v>0.2</v>
      </c>
      <c r="K108" s="57">
        <v>0</v>
      </c>
      <c r="L108" s="58">
        <v>0</v>
      </c>
      <c r="M108" s="27">
        <v>0</v>
      </c>
      <c r="N108" s="90">
        <f t="shared" si="33"/>
        <v>2.7777777777777776E-2</v>
      </c>
      <c r="O108" s="91">
        <f t="shared" si="34"/>
        <v>0</v>
      </c>
      <c r="P108" s="23">
        <v>2</v>
      </c>
      <c r="Q108" s="11">
        <f>P108</f>
        <v>2</v>
      </c>
      <c r="R108" s="11">
        <v>0</v>
      </c>
      <c r="S108" s="12">
        <v>0</v>
      </c>
      <c r="T108" s="27">
        <v>0</v>
      </c>
      <c r="U108" s="23">
        <v>10</v>
      </c>
      <c r="V108" s="11">
        <f>U108</f>
        <v>10</v>
      </c>
      <c r="W108" s="11">
        <v>0</v>
      </c>
      <c r="X108" s="12">
        <v>0</v>
      </c>
      <c r="Y108" s="30">
        <v>0</v>
      </c>
      <c r="Z108" s="63">
        <f t="shared" si="35"/>
        <v>2.4000000000000004</v>
      </c>
      <c r="AA108" s="34">
        <f t="shared" si="36"/>
        <v>0.4</v>
      </c>
      <c r="AB108" s="12">
        <f t="shared" si="37"/>
        <v>2</v>
      </c>
      <c r="AC108" s="75">
        <f t="shared" si="38"/>
        <v>2.4000000000000004</v>
      </c>
      <c r="AE108" s="87"/>
      <c r="AF108" s="138"/>
    </row>
    <row r="109" spans="1:32" outlineLevel="2" x14ac:dyDescent="0.2">
      <c r="A109" s="9" t="s">
        <v>180</v>
      </c>
      <c r="B109" s="10" t="s">
        <v>85</v>
      </c>
      <c r="C109" s="10" t="s">
        <v>61</v>
      </c>
      <c r="D109" s="10" t="s">
        <v>218</v>
      </c>
      <c r="E109" s="10" t="s">
        <v>219</v>
      </c>
      <c r="F109" s="10" t="s">
        <v>220</v>
      </c>
      <c r="G109" s="67">
        <v>6</v>
      </c>
      <c r="H109" s="10" t="s">
        <v>18</v>
      </c>
      <c r="I109" s="57">
        <v>1</v>
      </c>
      <c r="J109" s="57">
        <v>13.5</v>
      </c>
      <c r="K109" s="57">
        <v>0</v>
      </c>
      <c r="L109" s="58">
        <v>4.5</v>
      </c>
      <c r="M109" s="27">
        <v>0</v>
      </c>
      <c r="N109" s="90">
        <f t="shared" si="33"/>
        <v>7.5</v>
      </c>
      <c r="O109" s="91">
        <f t="shared" si="34"/>
        <v>2.5</v>
      </c>
      <c r="P109" s="23">
        <v>0</v>
      </c>
      <c r="Q109" s="11">
        <v>0</v>
      </c>
      <c r="R109" s="11">
        <v>0</v>
      </c>
      <c r="S109" s="12">
        <v>0</v>
      </c>
      <c r="T109" s="27">
        <v>0</v>
      </c>
      <c r="U109" s="23">
        <v>54</v>
      </c>
      <c r="V109" s="11">
        <v>1</v>
      </c>
      <c r="W109" s="11">
        <v>0</v>
      </c>
      <c r="X109" s="12">
        <v>6</v>
      </c>
      <c r="Y109" s="30">
        <v>0</v>
      </c>
      <c r="Z109" s="63">
        <f t="shared" si="35"/>
        <v>40.5</v>
      </c>
      <c r="AA109" s="34">
        <f t="shared" si="36"/>
        <v>0</v>
      </c>
      <c r="AB109" s="12">
        <f t="shared" si="37"/>
        <v>40.5</v>
      </c>
      <c r="AC109" s="75">
        <f t="shared" si="38"/>
        <v>40.5</v>
      </c>
      <c r="AE109" s="87"/>
      <c r="AF109" s="138"/>
    </row>
    <row r="110" spans="1:32" outlineLevel="2" x14ac:dyDescent="0.2">
      <c r="A110" s="9" t="s">
        <v>180</v>
      </c>
      <c r="B110" s="10" t="s">
        <v>85</v>
      </c>
      <c r="C110" s="10" t="s">
        <v>13</v>
      </c>
      <c r="D110" s="10" t="s">
        <v>147</v>
      </c>
      <c r="E110" s="10" t="s">
        <v>10</v>
      </c>
      <c r="F110" s="10" t="s">
        <v>11</v>
      </c>
      <c r="G110" s="67">
        <v>24</v>
      </c>
      <c r="H110" s="10" t="s">
        <v>12</v>
      </c>
      <c r="I110" s="57">
        <v>1</v>
      </c>
      <c r="J110" s="57">
        <f>$AE$26</f>
        <v>0.2</v>
      </c>
      <c r="K110" s="57">
        <v>0</v>
      </c>
      <c r="L110" s="58">
        <v>0</v>
      </c>
      <c r="M110" s="27">
        <v>0</v>
      </c>
      <c r="N110" s="90">
        <f t="shared" si="33"/>
        <v>2.7777777777777776E-2</v>
      </c>
      <c r="O110" s="91">
        <f t="shared" si="34"/>
        <v>0</v>
      </c>
      <c r="P110" s="23">
        <v>0</v>
      </c>
      <c r="Q110" s="11">
        <f>P110</f>
        <v>0</v>
      </c>
      <c r="R110" s="11">
        <v>0</v>
      </c>
      <c r="S110" s="12">
        <v>0</v>
      </c>
      <c r="T110" s="27">
        <v>0</v>
      </c>
      <c r="U110" s="23">
        <v>2</v>
      </c>
      <c r="V110" s="11">
        <f>U110</f>
        <v>2</v>
      </c>
      <c r="W110" s="11">
        <v>0</v>
      </c>
      <c r="X110" s="12">
        <v>0</v>
      </c>
      <c r="Y110" s="30">
        <v>0</v>
      </c>
      <c r="Z110" s="63">
        <f t="shared" si="35"/>
        <v>0.4</v>
      </c>
      <c r="AA110" s="34">
        <f t="shared" si="36"/>
        <v>0</v>
      </c>
      <c r="AB110" s="12">
        <f t="shared" si="37"/>
        <v>0.4</v>
      </c>
      <c r="AC110" s="75">
        <f t="shared" si="38"/>
        <v>0.4</v>
      </c>
      <c r="AE110" s="87"/>
      <c r="AF110" s="138"/>
    </row>
    <row r="111" spans="1:32" outlineLevel="2" x14ac:dyDescent="0.2">
      <c r="A111" s="9" t="s">
        <v>180</v>
      </c>
      <c r="B111" s="10" t="s">
        <v>80</v>
      </c>
      <c r="C111" s="10" t="s">
        <v>103</v>
      </c>
      <c r="D111" s="10" t="s">
        <v>221</v>
      </c>
      <c r="E111" s="10" t="s">
        <v>954</v>
      </c>
      <c r="F111" s="10" t="s">
        <v>955</v>
      </c>
      <c r="G111" s="67">
        <v>6</v>
      </c>
      <c r="H111" s="10" t="s">
        <v>102</v>
      </c>
      <c r="I111" s="57">
        <v>1</v>
      </c>
      <c r="J111" s="57">
        <f t="shared" ref="J111:J116" si="41">(9+$AE$29)*I111</f>
        <v>13.5</v>
      </c>
      <c r="K111" s="57">
        <v>0</v>
      </c>
      <c r="L111" s="58">
        <v>4.5</v>
      </c>
      <c r="M111" s="27">
        <v>0</v>
      </c>
      <c r="N111" s="90">
        <f t="shared" si="33"/>
        <v>7.5</v>
      </c>
      <c r="O111" s="91">
        <f t="shared" si="34"/>
        <v>2.5</v>
      </c>
      <c r="P111" s="23">
        <v>16</v>
      </c>
      <c r="Q111" s="11">
        <v>1</v>
      </c>
      <c r="R111" s="11">
        <v>0</v>
      </c>
      <c r="S111" s="12">
        <v>1</v>
      </c>
      <c r="T111" s="27">
        <v>0</v>
      </c>
      <c r="U111" s="23">
        <v>0</v>
      </c>
      <c r="V111" s="11">
        <v>0</v>
      </c>
      <c r="W111" s="11">
        <v>0</v>
      </c>
      <c r="X111" s="12">
        <v>0</v>
      </c>
      <c r="Y111" s="30">
        <v>0</v>
      </c>
      <c r="Z111" s="63">
        <f t="shared" si="35"/>
        <v>18</v>
      </c>
      <c r="AA111" s="34">
        <f t="shared" si="36"/>
        <v>18</v>
      </c>
      <c r="AB111" s="12">
        <f t="shared" si="37"/>
        <v>0</v>
      </c>
      <c r="AC111" s="75">
        <f t="shared" si="38"/>
        <v>18</v>
      </c>
      <c r="AE111" s="87"/>
      <c r="AF111" s="138"/>
    </row>
    <row r="112" spans="1:32" outlineLevel="2" x14ac:dyDescent="0.2">
      <c r="A112" s="9" t="s">
        <v>180</v>
      </c>
      <c r="B112" s="10" t="s">
        <v>80</v>
      </c>
      <c r="C112" s="10" t="s">
        <v>103</v>
      </c>
      <c r="D112" s="10" t="s">
        <v>224</v>
      </c>
      <c r="E112" s="10" t="s">
        <v>225</v>
      </c>
      <c r="F112" s="10" t="s">
        <v>226</v>
      </c>
      <c r="G112" s="67">
        <v>6</v>
      </c>
      <c r="H112" s="10" t="s">
        <v>102</v>
      </c>
      <c r="I112" s="57">
        <v>1</v>
      </c>
      <c r="J112" s="57">
        <f t="shared" si="41"/>
        <v>13.5</v>
      </c>
      <c r="K112" s="57">
        <v>0</v>
      </c>
      <c r="L112" s="58">
        <v>4.5</v>
      </c>
      <c r="M112" s="27">
        <v>0</v>
      </c>
      <c r="N112" s="90">
        <f t="shared" si="33"/>
        <v>7.5</v>
      </c>
      <c r="O112" s="91">
        <f t="shared" si="34"/>
        <v>2.5</v>
      </c>
      <c r="P112" s="23">
        <v>20</v>
      </c>
      <c r="Q112" s="11">
        <v>1</v>
      </c>
      <c r="R112" s="11">
        <v>0</v>
      </c>
      <c r="S112" s="12">
        <v>1</v>
      </c>
      <c r="T112" s="27">
        <v>0</v>
      </c>
      <c r="U112" s="23">
        <v>0</v>
      </c>
      <c r="V112" s="11">
        <v>0</v>
      </c>
      <c r="W112" s="11">
        <v>0</v>
      </c>
      <c r="X112" s="12">
        <v>0</v>
      </c>
      <c r="Y112" s="30">
        <v>0</v>
      </c>
      <c r="Z112" s="63">
        <f t="shared" si="35"/>
        <v>18</v>
      </c>
      <c r="AA112" s="34">
        <f t="shared" si="36"/>
        <v>18</v>
      </c>
      <c r="AB112" s="12">
        <f t="shared" si="37"/>
        <v>0</v>
      </c>
      <c r="AC112" s="75">
        <f t="shared" si="38"/>
        <v>18</v>
      </c>
    </row>
    <row r="113" spans="1:29" outlineLevel="2" x14ac:dyDescent="0.2">
      <c r="A113" s="9" t="s">
        <v>180</v>
      </c>
      <c r="B113" s="10" t="s">
        <v>80</v>
      </c>
      <c r="C113" s="10" t="s">
        <v>103</v>
      </c>
      <c r="D113" s="98" t="s">
        <v>949</v>
      </c>
      <c r="E113" s="10" t="s">
        <v>950</v>
      </c>
      <c r="F113" s="10" t="s">
        <v>951</v>
      </c>
      <c r="G113" s="67">
        <v>6</v>
      </c>
      <c r="H113" s="10" t="s">
        <v>102</v>
      </c>
      <c r="I113" s="57">
        <v>1</v>
      </c>
      <c r="J113" s="57">
        <f t="shared" si="41"/>
        <v>13.5</v>
      </c>
      <c r="K113" s="57">
        <v>0</v>
      </c>
      <c r="L113" s="58">
        <v>4.5</v>
      </c>
      <c r="M113" s="27">
        <v>0</v>
      </c>
      <c r="N113" s="90">
        <f t="shared" si="33"/>
        <v>7.5</v>
      </c>
      <c r="O113" s="91">
        <f t="shared" si="34"/>
        <v>2.5</v>
      </c>
      <c r="P113" s="23">
        <v>14</v>
      </c>
      <c r="Q113" s="11">
        <v>1</v>
      </c>
      <c r="R113" s="11">
        <v>0</v>
      </c>
      <c r="S113" s="12">
        <v>1.5</v>
      </c>
      <c r="T113" s="27">
        <v>0</v>
      </c>
      <c r="U113" s="23">
        <v>0</v>
      </c>
      <c r="V113" s="11">
        <v>0</v>
      </c>
      <c r="W113" s="11">
        <v>0</v>
      </c>
      <c r="X113" s="12">
        <v>0</v>
      </c>
      <c r="Y113" s="30">
        <v>0</v>
      </c>
      <c r="Z113" s="63">
        <f t="shared" si="35"/>
        <v>20.25</v>
      </c>
      <c r="AA113" s="34">
        <f t="shared" si="36"/>
        <v>20.25</v>
      </c>
      <c r="AB113" s="12">
        <f t="shared" si="37"/>
        <v>0</v>
      </c>
      <c r="AC113" s="75">
        <f t="shared" si="38"/>
        <v>20.25</v>
      </c>
    </row>
    <row r="114" spans="1:29" outlineLevel="2" x14ac:dyDescent="0.2">
      <c r="A114" s="9" t="s">
        <v>180</v>
      </c>
      <c r="B114" s="10" t="s">
        <v>80</v>
      </c>
      <c r="C114" s="10" t="s">
        <v>103</v>
      </c>
      <c r="D114" s="10" t="s">
        <v>230</v>
      </c>
      <c r="E114" s="10" t="s">
        <v>231</v>
      </c>
      <c r="F114" s="10" t="s">
        <v>232</v>
      </c>
      <c r="G114" s="67">
        <v>6</v>
      </c>
      <c r="H114" s="10" t="s">
        <v>102</v>
      </c>
      <c r="I114" s="57">
        <v>1</v>
      </c>
      <c r="J114" s="57">
        <f t="shared" si="41"/>
        <v>13.5</v>
      </c>
      <c r="K114" s="57">
        <v>0</v>
      </c>
      <c r="L114" s="58">
        <v>4.5</v>
      </c>
      <c r="M114" s="27">
        <v>0</v>
      </c>
      <c r="N114" s="90">
        <f t="shared" si="33"/>
        <v>7.5</v>
      </c>
      <c r="O114" s="91">
        <f t="shared" si="34"/>
        <v>2.5</v>
      </c>
      <c r="P114" s="23">
        <v>16</v>
      </c>
      <c r="Q114" s="11">
        <v>1</v>
      </c>
      <c r="R114" s="11">
        <v>0</v>
      </c>
      <c r="S114" s="12">
        <v>1</v>
      </c>
      <c r="T114" s="27">
        <v>0</v>
      </c>
      <c r="U114" s="23">
        <v>0</v>
      </c>
      <c r="V114" s="11">
        <v>0</v>
      </c>
      <c r="W114" s="11">
        <v>0</v>
      </c>
      <c r="X114" s="12">
        <v>0</v>
      </c>
      <c r="Y114" s="30">
        <v>0</v>
      </c>
      <c r="Z114" s="63">
        <f t="shared" si="35"/>
        <v>18</v>
      </c>
      <c r="AA114" s="34">
        <f t="shared" si="36"/>
        <v>18</v>
      </c>
      <c r="AB114" s="12">
        <f t="shared" si="37"/>
        <v>0</v>
      </c>
      <c r="AC114" s="75">
        <f t="shared" si="38"/>
        <v>18</v>
      </c>
    </row>
    <row r="115" spans="1:29" outlineLevel="2" x14ac:dyDescent="0.2">
      <c r="A115" s="9" t="s">
        <v>180</v>
      </c>
      <c r="B115" s="10" t="s">
        <v>80</v>
      </c>
      <c r="C115" s="10" t="s">
        <v>103</v>
      </c>
      <c r="D115" s="10" t="s">
        <v>233</v>
      </c>
      <c r="E115" s="10" t="s">
        <v>234</v>
      </c>
      <c r="F115" s="10" t="s">
        <v>235</v>
      </c>
      <c r="G115" s="67">
        <v>6</v>
      </c>
      <c r="H115" s="10" t="s">
        <v>102</v>
      </c>
      <c r="I115" s="57">
        <v>1</v>
      </c>
      <c r="J115" s="57">
        <f t="shared" si="41"/>
        <v>13.5</v>
      </c>
      <c r="K115" s="57">
        <v>0</v>
      </c>
      <c r="L115" s="58">
        <v>4.5</v>
      </c>
      <c r="M115" s="27">
        <v>0</v>
      </c>
      <c r="N115" s="90">
        <f t="shared" si="33"/>
        <v>7.5</v>
      </c>
      <c r="O115" s="91">
        <f t="shared" si="34"/>
        <v>2.5</v>
      </c>
      <c r="P115" s="23">
        <v>16</v>
      </c>
      <c r="Q115" s="11">
        <v>1</v>
      </c>
      <c r="R115" s="11">
        <v>0</v>
      </c>
      <c r="S115" s="12">
        <v>1</v>
      </c>
      <c r="T115" s="27">
        <v>0</v>
      </c>
      <c r="U115" s="23">
        <v>0</v>
      </c>
      <c r="V115" s="11">
        <v>0</v>
      </c>
      <c r="W115" s="11">
        <v>0</v>
      </c>
      <c r="X115" s="12">
        <v>0</v>
      </c>
      <c r="Y115" s="30">
        <v>0</v>
      </c>
      <c r="Z115" s="63">
        <f t="shared" si="35"/>
        <v>18</v>
      </c>
      <c r="AA115" s="34">
        <f t="shared" si="36"/>
        <v>18</v>
      </c>
      <c r="AB115" s="12">
        <f t="shared" si="37"/>
        <v>0</v>
      </c>
      <c r="AC115" s="75">
        <f t="shared" si="38"/>
        <v>18</v>
      </c>
    </row>
    <row r="116" spans="1:29" outlineLevel="2" x14ac:dyDescent="0.2">
      <c r="A116" s="9" t="s">
        <v>180</v>
      </c>
      <c r="B116" s="10" t="s">
        <v>80</v>
      </c>
      <c r="C116" s="10" t="s">
        <v>103</v>
      </c>
      <c r="D116" s="10" t="s">
        <v>236</v>
      </c>
      <c r="E116" s="10" t="s">
        <v>237</v>
      </c>
      <c r="F116" s="10" t="s">
        <v>238</v>
      </c>
      <c r="G116" s="67">
        <v>6</v>
      </c>
      <c r="H116" s="10" t="s">
        <v>102</v>
      </c>
      <c r="I116" s="57">
        <v>1</v>
      </c>
      <c r="J116" s="57">
        <f t="shared" si="41"/>
        <v>13.5</v>
      </c>
      <c r="K116" s="57">
        <v>0</v>
      </c>
      <c r="L116" s="58">
        <v>4.5</v>
      </c>
      <c r="M116" s="27">
        <v>0</v>
      </c>
      <c r="N116" s="90">
        <f t="shared" si="33"/>
        <v>7.5</v>
      </c>
      <c r="O116" s="91">
        <f t="shared" si="34"/>
        <v>2.5</v>
      </c>
      <c r="P116" s="23">
        <v>16</v>
      </c>
      <c r="Q116" s="11">
        <v>1</v>
      </c>
      <c r="R116" s="11">
        <v>0</v>
      </c>
      <c r="S116" s="12">
        <v>1</v>
      </c>
      <c r="T116" s="27">
        <v>0</v>
      </c>
      <c r="U116" s="23">
        <v>0</v>
      </c>
      <c r="V116" s="11">
        <v>0</v>
      </c>
      <c r="W116" s="11">
        <v>0</v>
      </c>
      <c r="X116" s="12">
        <v>0</v>
      </c>
      <c r="Y116" s="30">
        <v>0</v>
      </c>
      <c r="Z116" s="63">
        <f t="shared" si="35"/>
        <v>18</v>
      </c>
      <c r="AA116" s="34">
        <f t="shared" si="36"/>
        <v>18</v>
      </c>
      <c r="AB116" s="12">
        <f t="shared" si="37"/>
        <v>0</v>
      </c>
      <c r="AC116" s="75">
        <f t="shared" si="38"/>
        <v>18</v>
      </c>
    </row>
    <row r="117" spans="1:29" outlineLevel="2" x14ac:dyDescent="0.2">
      <c r="A117" s="9" t="s">
        <v>180</v>
      </c>
      <c r="B117" s="10" t="s">
        <v>75</v>
      </c>
      <c r="C117" s="10" t="s">
        <v>48</v>
      </c>
      <c r="D117" s="10" t="s">
        <v>239</v>
      </c>
      <c r="E117" s="10" t="s">
        <v>240</v>
      </c>
      <c r="F117" s="10" t="s">
        <v>241</v>
      </c>
      <c r="G117" s="67">
        <v>5</v>
      </c>
      <c r="H117" s="10" t="s">
        <v>160</v>
      </c>
      <c r="I117" s="57">
        <v>1</v>
      </c>
      <c r="J117" s="57">
        <v>6.75</v>
      </c>
      <c r="K117" s="57">
        <v>0</v>
      </c>
      <c r="L117" s="58">
        <v>6.75</v>
      </c>
      <c r="M117" s="27">
        <v>0</v>
      </c>
      <c r="N117" s="90">
        <f t="shared" si="33"/>
        <v>4.5</v>
      </c>
      <c r="O117" s="91">
        <f t="shared" si="34"/>
        <v>4.5</v>
      </c>
      <c r="P117" s="23">
        <v>20</v>
      </c>
      <c r="Q117" s="11">
        <v>1</v>
      </c>
      <c r="R117" s="11">
        <v>0</v>
      </c>
      <c r="S117" s="12">
        <v>3</v>
      </c>
      <c r="T117" s="27">
        <v>0</v>
      </c>
      <c r="U117" s="23">
        <v>0</v>
      </c>
      <c r="V117" s="11">
        <v>0</v>
      </c>
      <c r="W117" s="11">
        <v>0</v>
      </c>
      <c r="X117" s="12">
        <v>0</v>
      </c>
      <c r="Y117" s="30">
        <v>0</v>
      </c>
      <c r="Z117" s="63">
        <f t="shared" si="35"/>
        <v>27</v>
      </c>
      <c r="AA117" s="34">
        <f t="shared" si="36"/>
        <v>27</v>
      </c>
      <c r="AB117" s="12">
        <f t="shared" si="37"/>
        <v>0</v>
      </c>
      <c r="AC117" s="75">
        <f t="shared" si="38"/>
        <v>27</v>
      </c>
    </row>
    <row r="118" spans="1:29" outlineLevel="2" x14ac:dyDescent="0.2">
      <c r="A118" s="9" t="s">
        <v>180</v>
      </c>
      <c r="B118" s="10" t="s">
        <v>75</v>
      </c>
      <c r="C118" s="10" t="s">
        <v>19</v>
      </c>
      <c r="D118" s="10" t="s">
        <v>242</v>
      </c>
      <c r="E118" s="10" t="s">
        <v>243</v>
      </c>
      <c r="F118" s="10" t="s">
        <v>244</v>
      </c>
      <c r="G118" s="67">
        <v>5</v>
      </c>
      <c r="H118" s="10" t="s">
        <v>160</v>
      </c>
      <c r="I118" s="57">
        <v>0.5</v>
      </c>
      <c r="J118" s="57">
        <f>9*I118</f>
        <v>4.5</v>
      </c>
      <c r="K118" s="57">
        <v>0</v>
      </c>
      <c r="L118" s="58">
        <f>4.5*I118</f>
        <v>2.25</v>
      </c>
      <c r="M118" s="27">
        <v>0</v>
      </c>
      <c r="N118" s="90">
        <f t="shared" si="33"/>
        <v>3</v>
      </c>
      <c r="O118" s="91">
        <f t="shared" si="34"/>
        <v>1.5</v>
      </c>
      <c r="P118" s="23">
        <v>0</v>
      </c>
      <c r="Q118" s="11">
        <v>0</v>
      </c>
      <c r="R118" s="11">
        <v>0</v>
      </c>
      <c r="S118" s="12">
        <v>0</v>
      </c>
      <c r="T118" s="27">
        <v>0</v>
      </c>
      <c r="U118" s="23">
        <v>20</v>
      </c>
      <c r="V118" s="11">
        <v>1</v>
      </c>
      <c r="W118" s="11">
        <v>0</v>
      </c>
      <c r="X118" s="12">
        <v>2</v>
      </c>
      <c r="Y118" s="30">
        <v>0</v>
      </c>
      <c r="Z118" s="63">
        <f t="shared" si="35"/>
        <v>9</v>
      </c>
      <c r="AA118" s="34">
        <f t="shared" si="36"/>
        <v>0</v>
      </c>
      <c r="AB118" s="12">
        <f t="shared" si="37"/>
        <v>9</v>
      </c>
      <c r="AC118" s="75">
        <f t="shared" si="38"/>
        <v>9</v>
      </c>
    </row>
    <row r="119" spans="1:29" outlineLevel="2" x14ac:dyDescent="0.2">
      <c r="A119" s="9" t="s">
        <v>180</v>
      </c>
      <c r="B119" s="10" t="s">
        <v>75</v>
      </c>
      <c r="C119" s="10" t="s">
        <v>23</v>
      </c>
      <c r="D119" s="10" t="s">
        <v>167</v>
      </c>
      <c r="E119" s="10" t="s">
        <v>168</v>
      </c>
      <c r="F119" s="10" t="s">
        <v>169</v>
      </c>
      <c r="G119" s="67">
        <v>15</v>
      </c>
      <c r="H119" s="10" t="s">
        <v>12</v>
      </c>
      <c r="I119" s="57">
        <v>1</v>
      </c>
      <c r="J119" s="57">
        <f>$AE$32</f>
        <v>0.4</v>
      </c>
      <c r="K119" s="57">
        <v>0</v>
      </c>
      <c r="L119" s="58">
        <v>0</v>
      </c>
      <c r="M119" s="27">
        <v>0</v>
      </c>
      <c r="N119" s="90">
        <f t="shared" si="33"/>
        <v>8.8888888888888878E-2</v>
      </c>
      <c r="O119" s="91">
        <f t="shared" si="34"/>
        <v>0</v>
      </c>
      <c r="P119" s="23">
        <v>3</v>
      </c>
      <c r="Q119" s="11">
        <f>P119</f>
        <v>3</v>
      </c>
      <c r="R119" s="11">
        <v>0</v>
      </c>
      <c r="S119" s="12">
        <v>0</v>
      </c>
      <c r="T119" s="27">
        <v>0</v>
      </c>
      <c r="U119" s="23">
        <v>2</v>
      </c>
      <c r="V119" s="11">
        <f>U119</f>
        <v>2</v>
      </c>
      <c r="W119" s="11">
        <v>0</v>
      </c>
      <c r="X119" s="12">
        <v>0</v>
      </c>
      <c r="Y119" s="30">
        <v>0</v>
      </c>
      <c r="Z119" s="63">
        <f t="shared" si="35"/>
        <v>2</v>
      </c>
      <c r="AA119" s="34">
        <f t="shared" si="36"/>
        <v>1.2000000000000002</v>
      </c>
      <c r="AB119" s="12">
        <f t="shared" si="37"/>
        <v>0.8</v>
      </c>
      <c r="AC119" s="75">
        <f t="shared" si="38"/>
        <v>2</v>
      </c>
    </row>
    <row r="120" spans="1:29" outlineLevel="2" x14ac:dyDescent="0.2">
      <c r="A120" s="103" t="s">
        <v>180</v>
      </c>
      <c r="B120" s="10" t="s">
        <v>14</v>
      </c>
      <c r="C120" s="10" t="s">
        <v>13</v>
      </c>
      <c r="D120" s="10" t="s">
        <v>34</v>
      </c>
      <c r="E120" s="10" t="s">
        <v>35</v>
      </c>
      <c r="F120" s="10" t="s">
        <v>36</v>
      </c>
      <c r="G120" s="67">
        <v>12</v>
      </c>
      <c r="H120" s="10" t="s">
        <v>37</v>
      </c>
      <c r="I120" s="57">
        <v>1</v>
      </c>
      <c r="J120" s="57">
        <f>$AE$27</f>
        <v>0.02</v>
      </c>
      <c r="K120" s="57">
        <v>0</v>
      </c>
      <c r="L120" s="58">
        <v>0</v>
      </c>
      <c r="M120" s="27">
        <v>0</v>
      </c>
      <c r="N120" s="90">
        <f t="shared" si="33"/>
        <v>5.5555555555555558E-3</v>
      </c>
      <c r="O120" s="91">
        <f t="shared" si="34"/>
        <v>0</v>
      </c>
      <c r="P120" s="23">
        <v>2</v>
      </c>
      <c r="Q120" s="11">
        <f>P120</f>
        <v>2</v>
      </c>
      <c r="R120" s="11">
        <v>0</v>
      </c>
      <c r="S120" s="12">
        <v>0</v>
      </c>
      <c r="T120" s="27">
        <v>0</v>
      </c>
      <c r="U120" s="23">
        <v>0</v>
      </c>
      <c r="V120" s="11">
        <f>U120</f>
        <v>0</v>
      </c>
      <c r="W120" s="11">
        <v>0</v>
      </c>
      <c r="X120" s="12">
        <v>0</v>
      </c>
      <c r="Y120" s="30">
        <v>0</v>
      </c>
      <c r="Z120" s="63">
        <f t="shared" si="35"/>
        <v>0.04</v>
      </c>
      <c r="AA120" s="34">
        <f t="shared" si="36"/>
        <v>0.04</v>
      </c>
      <c r="AB120" s="12">
        <f t="shared" si="37"/>
        <v>0</v>
      </c>
      <c r="AC120" s="75">
        <f t="shared" si="38"/>
        <v>0.04</v>
      </c>
    </row>
    <row r="121" spans="1:29" outlineLevel="2" x14ac:dyDescent="0.2">
      <c r="A121" s="9" t="s">
        <v>180</v>
      </c>
      <c r="B121" s="10" t="s">
        <v>80</v>
      </c>
      <c r="C121" s="10" t="s">
        <v>13</v>
      </c>
      <c r="D121" s="10" t="s">
        <v>34</v>
      </c>
      <c r="E121" s="10" t="s">
        <v>35</v>
      </c>
      <c r="F121" s="10" t="s">
        <v>36</v>
      </c>
      <c r="G121" s="67">
        <v>12</v>
      </c>
      <c r="H121" s="10" t="s">
        <v>37</v>
      </c>
      <c r="I121" s="265">
        <v>1</v>
      </c>
      <c r="J121" s="57">
        <f>$AE$27</f>
        <v>0.02</v>
      </c>
      <c r="K121" s="57">
        <v>0</v>
      </c>
      <c r="L121" s="58">
        <v>0</v>
      </c>
      <c r="M121" s="27">
        <v>0</v>
      </c>
      <c r="N121" s="90">
        <f t="shared" si="33"/>
        <v>5.5555555555555558E-3</v>
      </c>
      <c r="O121" s="91">
        <f t="shared" si="34"/>
        <v>0</v>
      </c>
      <c r="P121" s="23">
        <v>5</v>
      </c>
      <c r="Q121" s="11">
        <f>P121</f>
        <v>5</v>
      </c>
      <c r="R121" s="11">
        <v>0</v>
      </c>
      <c r="S121" s="12">
        <v>0</v>
      </c>
      <c r="T121" s="27">
        <v>0</v>
      </c>
      <c r="U121" s="23">
        <v>0</v>
      </c>
      <c r="V121" s="11">
        <f>U121</f>
        <v>0</v>
      </c>
      <c r="W121" s="11">
        <v>0</v>
      </c>
      <c r="X121" s="12">
        <v>0</v>
      </c>
      <c r="Y121" s="30">
        <v>0</v>
      </c>
      <c r="Z121" s="63">
        <f t="shared" si="35"/>
        <v>0.1</v>
      </c>
      <c r="AA121" s="34">
        <f t="shared" si="36"/>
        <v>0.1</v>
      </c>
      <c r="AB121" s="12">
        <f t="shared" si="37"/>
        <v>0</v>
      </c>
      <c r="AC121" s="75">
        <f t="shared" si="38"/>
        <v>0.1</v>
      </c>
    </row>
    <row r="122" spans="1:29" outlineLevel="2" x14ac:dyDescent="0.2">
      <c r="A122" s="9" t="s">
        <v>180</v>
      </c>
      <c r="B122" s="10" t="s">
        <v>85</v>
      </c>
      <c r="C122" s="10" t="s">
        <v>13</v>
      </c>
      <c r="D122" s="10" t="s">
        <v>34</v>
      </c>
      <c r="E122" s="10" t="s">
        <v>35</v>
      </c>
      <c r="F122" s="10" t="s">
        <v>36</v>
      </c>
      <c r="G122" s="67">
        <v>12</v>
      </c>
      <c r="H122" s="10" t="s">
        <v>37</v>
      </c>
      <c r="I122" s="57">
        <v>1</v>
      </c>
      <c r="J122" s="57">
        <f>$AE$27</f>
        <v>0.02</v>
      </c>
      <c r="K122" s="57">
        <v>0</v>
      </c>
      <c r="L122" s="58">
        <v>0</v>
      </c>
      <c r="M122" s="27">
        <v>0</v>
      </c>
      <c r="N122" s="90">
        <f t="shared" si="33"/>
        <v>5.5555555555555558E-3</v>
      </c>
      <c r="O122" s="91">
        <f t="shared" si="34"/>
        <v>0</v>
      </c>
      <c r="P122" s="23">
        <v>1</v>
      </c>
      <c r="Q122" s="11">
        <f>P122</f>
        <v>1</v>
      </c>
      <c r="R122" s="11">
        <v>0</v>
      </c>
      <c r="S122" s="12">
        <v>0</v>
      </c>
      <c r="T122" s="27">
        <v>0</v>
      </c>
      <c r="U122" s="23">
        <v>1</v>
      </c>
      <c r="V122" s="11">
        <f>U122</f>
        <v>1</v>
      </c>
      <c r="W122" s="11">
        <v>0</v>
      </c>
      <c r="X122" s="12">
        <v>0</v>
      </c>
      <c r="Y122" s="30">
        <v>0</v>
      </c>
      <c r="Z122" s="63">
        <f t="shared" si="35"/>
        <v>0.04</v>
      </c>
      <c r="AA122" s="34">
        <f t="shared" si="36"/>
        <v>0.02</v>
      </c>
      <c r="AB122" s="12">
        <f t="shared" si="37"/>
        <v>0.02</v>
      </c>
      <c r="AC122" s="75">
        <f t="shared" si="38"/>
        <v>0.04</v>
      </c>
    </row>
    <row r="123" spans="1:29" outlineLevel="2" x14ac:dyDescent="0.2">
      <c r="A123" s="103" t="s">
        <v>180</v>
      </c>
      <c r="B123" s="10" t="s">
        <v>75</v>
      </c>
      <c r="C123" s="10" t="s">
        <v>23</v>
      </c>
      <c r="D123" s="10" t="s">
        <v>34</v>
      </c>
      <c r="E123" s="10" t="s">
        <v>35</v>
      </c>
      <c r="F123" s="10" t="s">
        <v>36</v>
      </c>
      <c r="G123" s="67">
        <v>10</v>
      </c>
      <c r="H123" s="10" t="s">
        <v>37</v>
      </c>
      <c r="I123" s="57">
        <v>1</v>
      </c>
      <c r="J123" s="57">
        <f>$AE$27</f>
        <v>0.02</v>
      </c>
      <c r="K123" s="57">
        <v>0</v>
      </c>
      <c r="L123" s="58">
        <v>0</v>
      </c>
      <c r="M123" s="27">
        <v>0</v>
      </c>
      <c r="N123" s="90">
        <f t="shared" si="33"/>
        <v>6.6666666666666662E-3</v>
      </c>
      <c r="O123" s="91">
        <f t="shared" si="34"/>
        <v>0</v>
      </c>
      <c r="P123" s="23">
        <v>0</v>
      </c>
      <c r="Q123" s="11">
        <f>P123</f>
        <v>0</v>
      </c>
      <c r="R123" s="11">
        <v>0</v>
      </c>
      <c r="S123" s="12">
        <v>0</v>
      </c>
      <c r="T123" s="27">
        <v>0</v>
      </c>
      <c r="U123" s="23">
        <v>3</v>
      </c>
      <c r="V123" s="11">
        <f>U123</f>
        <v>3</v>
      </c>
      <c r="W123" s="11">
        <v>0</v>
      </c>
      <c r="X123" s="12">
        <v>0</v>
      </c>
      <c r="Y123" s="30">
        <v>0</v>
      </c>
      <c r="Z123" s="63">
        <f t="shared" si="35"/>
        <v>0.06</v>
      </c>
      <c r="AA123" s="34">
        <f t="shared" si="36"/>
        <v>0</v>
      </c>
      <c r="AB123" s="12">
        <f t="shared" si="37"/>
        <v>0.06</v>
      </c>
      <c r="AC123" s="75">
        <f t="shared" si="38"/>
        <v>0.06</v>
      </c>
    </row>
    <row r="124" spans="1:29" outlineLevel="1" x14ac:dyDescent="0.2">
      <c r="A124" s="103" t="s">
        <v>592</v>
      </c>
      <c r="B124" s="10"/>
      <c r="C124" s="10"/>
      <c r="D124" s="10"/>
      <c r="E124" s="10"/>
      <c r="F124" s="10"/>
      <c r="G124" s="67"/>
      <c r="H124" s="10"/>
      <c r="I124" s="57"/>
      <c r="J124" s="57"/>
      <c r="K124" s="57"/>
      <c r="L124" s="58"/>
      <c r="M124" s="27"/>
      <c r="N124" s="90"/>
      <c r="O124" s="91"/>
      <c r="P124" s="23"/>
      <c r="Q124" s="11"/>
      <c r="R124" s="11"/>
      <c r="S124" s="12"/>
      <c r="T124" s="27"/>
      <c r="U124" s="23"/>
      <c r="V124" s="11"/>
      <c r="W124" s="11"/>
      <c r="X124" s="12"/>
      <c r="Y124" s="30"/>
      <c r="Z124" s="63"/>
      <c r="AA124" s="34">
        <f>SUBTOTAL(9,AA86:AA123)</f>
        <v>321.01</v>
      </c>
      <c r="AB124" s="12">
        <f>SUBTOTAL(9,AB86:AB123)</f>
        <v>339.33</v>
      </c>
      <c r="AC124" s="75">
        <f>SUBTOTAL(9,AC86:AC123)</f>
        <v>660.3399999999998</v>
      </c>
    </row>
    <row r="125" spans="1:29" outlineLevel="2" x14ac:dyDescent="0.2">
      <c r="A125" s="9" t="s">
        <v>245</v>
      </c>
      <c r="B125" s="10" t="s">
        <v>14</v>
      </c>
      <c r="C125" s="10" t="s">
        <v>48</v>
      </c>
      <c r="D125" s="10" t="s">
        <v>246</v>
      </c>
      <c r="E125" s="10" t="s">
        <v>247</v>
      </c>
      <c r="F125" s="10" t="s">
        <v>248</v>
      </c>
      <c r="G125" s="67">
        <v>6</v>
      </c>
      <c r="H125" s="10" t="s">
        <v>249</v>
      </c>
      <c r="I125" s="57">
        <v>0.10539999999999999</v>
      </c>
      <c r="J125" s="57">
        <f>I125*13.5</f>
        <v>1.4228999999999998</v>
      </c>
      <c r="K125" s="57">
        <v>0</v>
      </c>
      <c r="L125" s="58">
        <f>I125*4.5</f>
        <v>0.47429999999999994</v>
      </c>
      <c r="M125" s="27">
        <v>0</v>
      </c>
      <c r="N125" s="90">
        <f t="shared" ref="N125:N165" si="42">J125*10/3/G125</f>
        <v>0.79049999999999987</v>
      </c>
      <c r="O125" s="91">
        <f t="shared" ref="O125:O165" si="43">L125*10/3/G125</f>
        <v>0.26349999999999996</v>
      </c>
      <c r="P125" s="23">
        <v>100</v>
      </c>
      <c r="Q125" s="11">
        <v>2</v>
      </c>
      <c r="R125" s="11">
        <v>0</v>
      </c>
      <c r="S125" s="12">
        <v>5</v>
      </c>
      <c r="T125" s="27">
        <v>0</v>
      </c>
      <c r="U125" s="23">
        <v>10</v>
      </c>
      <c r="V125" s="11">
        <v>0.33</v>
      </c>
      <c r="W125" s="11">
        <v>0</v>
      </c>
      <c r="X125" s="12">
        <v>0.5</v>
      </c>
      <c r="Y125" s="30">
        <v>0</v>
      </c>
      <c r="Z125" s="63">
        <f t="shared" ref="Z125:Z165" si="44">J125*(Q125+V125)+L125*(S125+X125)</f>
        <v>5.9240069999999996</v>
      </c>
      <c r="AA125" s="34">
        <f t="shared" ref="AA125:AA165" si="45">J125*Q125+L125*S125</f>
        <v>5.2172999999999998</v>
      </c>
      <c r="AB125" s="12">
        <f t="shared" ref="AB125:AB165" si="46">J125*V125+L125*X125</f>
        <v>0.70670699999999997</v>
      </c>
      <c r="AC125" s="75">
        <f t="shared" ref="AC125:AC165" si="47">Z125</f>
        <v>5.9240069999999996</v>
      </c>
    </row>
    <row r="126" spans="1:29" outlineLevel="2" x14ac:dyDescent="0.2">
      <c r="A126" s="9" t="s">
        <v>245</v>
      </c>
      <c r="B126" s="10" t="s">
        <v>80</v>
      </c>
      <c r="C126" s="10" t="s">
        <v>48</v>
      </c>
      <c r="D126" s="10" t="s">
        <v>246</v>
      </c>
      <c r="E126" s="10" t="s">
        <v>247</v>
      </c>
      <c r="F126" s="10" t="s">
        <v>248</v>
      </c>
      <c r="G126" s="67">
        <v>6</v>
      </c>
      <c r="H126" s="10" t="s">
        <v>249</v>
      </c>
      <c r="I126" s="57">
        <v>0.10539999999999999</v>
      </c>
      <c r="J126" s="57">
        <f>I126*13.5</f>
        <v>1.4228999999999998</v>
      </c>
      <c r="K126" s="57">
        <v>0</v>
      </c>
      <c r="L126" s="58">
        <f>I126*4.5</f>
        <v>0.47429999999999994</v>
      </c>
      <c r="M126" s="27">
        <v>0</v>
      </c>
      <c r="N126" s="90">
        <f t="shared" si="42"/>
        <v>0.79049999999999987</v>
      </c>
      <c r="O126" s="91">
        <f t="shared" si="43"/>
        <v>0.26349999999999996</v>
      </c>
      <c r="P126" s="23">
        <v>40</v>
      </c>
      <c r="Q126" s="11">
        <v>1</v>
      </c>
      <c r="R126" s="11">
        <v>0</v>
      </c>
      <c r="S126" s="12">
        <v>2</v>
      </c>
      <c r="T126" s="27">
        <v>0</v>
      </c>
      <c r="U126" s="23">
        <v>10</v>
      </c>
      <c r="V126" s="11">
        <v>0.17</v>
      </c>
      <c r="W126" s="11">
        <v>0</v>
      </c>
      <c r="X126" s="12">
        <v>0.5</v>
      </c>
      <c r="Y126" s="30">
        <v>0</v>
      </c>
      <c r="Z126" s="63">
        <f t="shared" si="44"/>
        <v>2.8505429999999996</v>
      </c>
      <c r="AA126" s="34">
        <f t="shared" si="45"/>
        <v>2.3714999999999997</v>
      </c>
      <c r="AB126" s="12">
        <f t="shared" si="46"/>
        <v>0.479043</v>
      </c>
      <c r="AC126" s="75">
        <f t="shared" si="47"/>
        <v>2.8505429999999996</v>
      </c>
    </row>
    <row r="127" spans="1:29" outlineLevel="2" x14ac:dyDescent="0.2">
      <c r="A127" s="9" t="s">
        <v>245</v>
      </c>
      <c r="B127" s="10" t="s">
        <v>85</v>
      </c>
      <c r="C127" s="10" t="s">
        <v>48</v>
      </c>
      <c r="D127" s="10" t="s">
        <v>246</v>
      </c>
      <c r="E127" s="10" t="s">
        <v>247</v>
      </c>
      <c r="F127" s="10" t="s">
        <v>248</v>
      </c>
      <c r="G127" s="67">
        <v>6</v>
      </c>
      <c r="H127" s="10" t="s">
        <v>249</v>
      </c>
      <c r="I127" s="57">
        <v>0.10539999999999999</v>
      </c>
      <c r="J127" s="57">
        <f>I127*13.5</f>
        <v>1.4228999999999998</v>
      </c>
      <c r="K127" s="57">
        <v>0</v>
      </c>
      <c r="L127" s="58">
        <f>I127*4.5</f>
        <v>0.47429999999999994</v>
      </c>
      <c r="M127" s="27">
        <v>0</v>
      </c>
      <c r="N127" s="90">
        <f t="shared" si="42"/>
        <v>0.79049999999999987</v>
      </c>
      <c r="O127" s="91">
        <f t="shared" si="43"/>
        <v>0.26349999999999996</v>
      </c>
      <c r="P127" s="23">
        <v>40</v>
      </c>
      <c r="Q127" s="11">
        <v>1</v>
      </c>
      <c r="R127" s="11">
        <v>0</v>
      </c>
      <c r="S127" s="12">
        <v>2</v>
      </c>
      <c r="T127" s="27">
        <v>0</v>
      </c>
      <c r="U127" s="23">
        <v>10</v>
      </c>
      <c r="V127" s="11">
        <v>0.17</v>
      </c>
      <c r="W127" s="11">
        <v>0</v>
      </c>
      <c r="X127" s="12">
        <v>0.5</v>
      </c>
      <c r="Y127" s="30">
        <v>0</v>
      </c>
      <c r="Z127" s="63">
        <f t="shared" si="44"/>
        <v>2.8505429999999996</v>
      </c>
      <c r="AA127" s="34">
        <f t="shared" si="45"/>
        <v>2.3714999999999997</v>
      </c>
      <c r="AB127" s="12">
        <f t="shared" si="46"/>
        <v>0.479043</v>
      </c>
      <c r="AC127" s="75">
        <f t="shared" si="47"/>
        <v>2.8505429999999996</v>
      </c>
    </row>
    <row r="128" spans="1:29" outlineLevel="2" x14ac:dyDescent="0.2">
      <c r="A128" s="9" t="s">
        <v>245</v>
      </c>
      <c r="B128" s="10" t="s">
        <v>8</v>
      </c>
      <c r="C128" s="10" t="s">
        <v>48</v>
      </c>
      <c r="D128" s="10" t="s">
        <v>246</v>
      </c>
      <c r="E128" s="10" t="s">
        <v>247</v>
      </c>
      <c r="F128" s="10" t="s">
        <v>248</v>
      </c>
      <c r="G128" s="67">
        <v>6</v>
      </c>
      <c r="H128" s="10" t="s">
        <v>249</v>
      </c>
      <c r="I128" s="57">
        <v>0.10539999999999999</v>
      </c>
      <c r="J128" s="57">
        <f>I128*13.5</f>
        <v>1.4228999999999998</v>
      </c>
      <c r="K128" s="57">
        <v>0</v>
      </c>
      <c r="L128" s="58">
        <f>I128*4.5</f>
        <v>0.47429999999999994</v>
      </c>
      <c r="M128" s="27">
        <v>0</v>
      </c>
      <c r="N128" s="90">
        <f t="shared" si="42"/>
        <v>0.79049999999999987</v>
      </c>
      <c r="O128" s="91">
        <f t="shared" si="43"/>
        <v>0.26349999999999996</v>
      </c>
      <c r="P128" s="23">
        <v>80</v>
      </c>
      <c r="Q128" s="11">
        <v>1</v>
      </c>
      <c r="R128" s="11">
        <v>0</v>
      </c>
      <c r="S128" s="12">
        <v>4</v>
      </c>
      <c r="T128" s="27">
        <v>0</v>
      </c>
      <c r="U128" s="23">
        <v>10</v>
      </c>
      <c r="V128" s="11">
        <v>0.33</v>
      </c>
      <c r="W128" s="11">
        <v>0</v>
      </c>
      <c r="X128" s="12">
        <v>0.5</v>
      </c>
      <c r="Y128" s="30">
        <v>0</v>
      </c>
      <c r="Z128" s="63">
        <f t="shared" si="44"/>
        <v>4.0268069999999998</v>
      </c>
      <c r="AA128" s="34">
        <f t="shared" si="45"/>
        <v>3.3200999999999996</v>
      </c>
      <c r="AB128" s="12">
        <f t="shared" si="46"/>
        <v>0.70670699999999997</v>
      </c>
      <c r="AC128" s="75">
        <f t="shared" si="47"/>
        <v>4.0268069999999998</v>
      </c>
    </row>
    <row r="129" spans="1:29" outlineLevel="2" x14ac:dyDescent="0.2">
      <c r="A129" s="9" t="s">
        <v>245</v>
      </c>
      <c r="B129" s="10" t="s">
        <v>14</v>
      </c>
      <c r="C129" s="10" t="s">
        <v>13</v>
      </c>
      <c r="D129" s="10" t="s">
        <v>250</v>
      </c>
      <c r="E129" s="10" t="s">
        <v>251</v>
      </c>
      <c r="F129" s="10" t="s">
        <v>252</v>
      </c>
      <c r="G129" s="67">
        <v>6</v>
      </c>
      <c r="H129" s="10" t="s">
        <v>37</v>
      </c>
      <c r="I129" s="57">
        <v>0.5</v>
      </c>
      <c r="J129" s="57">
        <f>(4.5+$AE$29)*I129</f>
        <v>4.5</v>
      </c>
      <c r="K129" s="57">
        <v>0</v>
      </c>
      <c r="L129" s="58">
        <f>9*I129</f>
        <v>4.5</v>
      </c>
      <c r="M129" s="27">
        <v>0</v>
      </c>
      <c r="N129" s="90">
        <f t="shared" si="42"/>
        <v>2.5</v>
      </c>
      <c r="O129" s="91">
        <f t="shared" si="43"/>
        <v>2.5</v>
      </c>
      <c r="P129" s="23">
        <v>0</v>
      </c>
      <c r="Q129" s="11">
        <v>0</v>
      </c>
      <c r="R129" s="11">
        <v>0</v>
      </c>
      <c r="S129" s="12">
        <v>0</v>
      </c>
      <c r="T129" s="27">
        <v>0</v>
      </c>
      <c r="U129" s="23">
        <v>8</v>
      </c>
      <c r="V129" s="11">
        <v>0.2</v>
      </c>
      <c r="W129" s="11">
        <v>0</v>
      </c>
      <c r="X129" s="12">
        <v>0.4</v>
      </c>
      <c r="Y129" s="30">
        <v>0</v>
      </c>
      <c r="Z129" s="63">
        <f t="shared" si="44"/>
        <v>2.7</v>
      </c>
      <c r="AA129" s="34">
        <f t="shared" si="45"/>
        <v>0</v>
      </c>
      <c r="AB129" s="12">
        <f t="shared" si="46"/>
        <v>2.7</v>
      </c>
      <c r="AC129" s="75">
        <f t="shared" si="47"/>
        <v>2.7</v>
      </c>
    </row>
    <row r="130" spans="1:29" outlineLevel="2" x14ac:dyDescent="0.2">
      <c r="A130" s="9" t="s">
        <v>245</v>
      </c>
      <c r="B130" s="10" t="s">
        <v>80</v>
      </c>
      <c r="C130" s="10" t="s">
        <v>13</v>
      </c>
      <c r="D130" s="10" t="s">
        <v>250</v>
      </c>
      <c r="E130" s="10" t="s">
        <v>251</v>
      </c>
      <c r="F130" s="10" t="s">
        <v>252</v>
      </c>
      <c r="G130" s="67">
        <v>6</v>
      </c>
      <c r="H130" s="10" t="s">
        <v>37</v>
      </c>
      <c r="I130" s="57">
        <v>0.5</v>
      </c>
      <c r="J130" s="57">
        <f>(4.5+$AE$29)*I130</f>
        <v>4.5</v>
      </c>
      <c r="K130" s="57">
        <v>0</v>
      </c>
      <c r="L130" s="58">
        <f>9*I130</f>
        <v>4.5</v>
      </c>
      <c r="M130" s="27">
        <v>0</v>
      </c>
      <c r="N130" s="90">
        <f t="shared" si="42"/>
        <v>2.5</v>
      </c>
      <c r="O130" s="91">
        <f t="shared" si="43"/>
        <v>2.5</v>
      </c>
      <c r="P130" s="23">
        <v>0</v>
      </c>
      <c r="Q130" s="11">
        <v>0</v>
      </c>
      <c r="R130" s="11">
        <v>0</v>
      </c>
      <c r="S130" s="12">
        <v>0</v>
      </c>
      <c r="T130" s="27">
        <v>0</v>
      </c>
      <c r="U130" s="23">
        <v>8</v>
      </c>
      <c r="V130" s="11">
        <v>0.2</v>
      </c>
      <c r="W130" s="11">
        <v>0</v>
      </c>
      <c r="X130" s="12">
        <v>0.4</v>
      </c>
      <c r="Y130" s="30">
        <v>0</v>
      </c>
      <c r="Z130" s="63">
        <f t="shared" si="44"/>
        <v>2.7</v>
      </c>
      <c r="AA130" s="34">
        <f t="shared" si="45"/>
        <v>0</v>
      </c>
      <c r="AB130" s="12">
        <f t="shared" si="46"/>
        <v>2.7</v>
      </c>
      <c r="AC130" s="75">
        <f t="shared" si="47"/>
        <v>2.7</v>
      </c>
    </row>
    <row r="131" spans="1:29" outlineLevel="2" x14ac:dyDescent="0.2">
      <c r="A131" s="9" t="s">
        <v>245</v>
      </c>
      <c r="B131" s="10" t="s">
        <v>39</v>
      </c>
      <c r="C131" s="10" t="s">
        <v>13</v>
      </c>
      <c r="D131" s="10" t="s">
        <v>250</v>
      </c>
      <c r="E131" s="10" t="s">
        <v>251</v>
      </c>
      <c r="F131" s="10" t="s">
        <v>252</v>
      </c>
      <c r="G131" s="67">
        <v>6</v>
      </c>
      <c r="H131" s="10" t="s">
        <v>37</v>
      </c>
      <c r="I131" s="57">
        <v>0.5</v>
      </c>
      <c r="J131" s="57">
        <f>(4.5+$AE$29)*I131</f>
        <v>4.5</v>
      </c>
      <c r="K131" s="57">
        <v>0</v>
      </c>
      <c r="L131" s="58">
        <f>9*I131</f>
        <v>4.5</v>
      </c>
      <c r="M131" s="27">
        <v>0</v>
      </c>
      <c r="N131" s="90">
        <f t="shared" si="42"/>
        <v>2.5</v>
      </c>
      <c r="O131" s="91">
        <f t="shared" si="43"/>
        <v>2.5</v>
      </c>
      <c r="P131" s="23">
        <v>0</v>
      </c>
      <c r="Q131" s="11">
        <v>0</v>
      </c>
      <c r="R131" s="11">
        <v>0</v>
      </c>
      <c r="S131" s="12">
        <v>0</v>
      </c>
      <c r="T131" s="27">
        <v>0</v>
      </c>
      <c r="U131" s="23">
        <v>8</v>
      </c>
      <c r="V131" s="11">
        <v>0.2</v>
      </c>
      <c r="W131" s="11">
        <v>0</v>
      </c>
      <c r="X131" s="12">
        <v>0.4</v>
      </c>
      <c r="Y131" s="30">
        <v>0</v>
      </c>
      <c r="Z131" s="63">
        <f t="shared" si="44"/>
        <v>2.7</v>
      </c>
      <c r="AA131" s="34">
        <f t="shared" si="45"/>
        <v>0</v>
      </c>
      <c r="AB131" s="12">
        <f t="shared" si="46"/>
        <v>2.7</v>
      </c>
      <c r="AC131" s="75">
        <f t="shared" si="47"/>
        <v>2.7</v>
      </c>
    </row>
    <row r="132" spans="1:29" outlineLevel="2" x14ac:dyDescent="0.2">
      <c r="A132" s="9" t="s">
        <v>245</v>
      </c>
      <c r="B132" s="10" t="s">
        <v>85</v>
      </c>
      <c r="C132" s="10" t="s">
        <v>13</v>
      </c>
      <c r="D132" s="10" t="s">
        <v>250</v>
      </c>
      <c r="E132" s="10" t="s">
        <v>251</v>
      </c>
      <c r="F132" s="10" t="s">
        <v>252</v>
      </c>
      <c r="G132" s="67">
        <v>6</v>
      </c>
      <c r="H132" s="10" t="s">
        <v>37</v>
      </c>
      <c r="I132" s="57">
        <v>0.5</v>
      </c>
      <c r="J132" s="57">
        <f>(4.5+$AE$29)*I132</f>
        <v>4.5</v>
      </c>
      <c r="K132" s="57">
        <v>0</v>
      </c>
      <c r="L132" s="58">
        <f>9*I132</f>
        <v>4.5</v>
      </c>
      <c r="M132" s="27">
        <v>0</v>
      </c>
      <c r="N132" s="90">
        <f t="shared" si="42"/>
        <v>2.5</v>
      </c>
      <c r="O132" s="91">
        <f t="shared" si="43"/>
        <v>2.5</v>
      </c>
      <c r="P132" s="23">
        <v>0</v>
      </c>
      <c r="Q132" s="11">
        <v>0</v>
      </c>
      <c r="R132" s="11">
        <v>0</v>
      </c>
      <c r="S132" s="12">
        <v>0</v>
      </c>
      <c r="T132" s="27">
        <v>0</v>
      </c>
      <c r="U132" s="23">
        <v>8</v>
      </c>
      <c r="V132" s="11">
        <v>0.2</v>
      </c>
      <c r="W132" s="11">
        <v>0</v>
      </c>
      <c r="X132" s="12">
        <v>0.4</v>
      </c>
      <c r="Y132" s="30">
        <v>0</v>
      </c>
      <c r="Z132" s="63">
        <f t="shared" si="44"/>
        <v>2.7</v>
      </c>
      <c r="AA132" s="34">
        <f t="shared" si="45"/>
        <v>0</v>
      </c>
      <c r="AB132" s="12">
        <f t="shared" si="46"/>
        <v>2.7</v>
      </c>
      <c r="AC132" s="75">
        <f t="shared" si="47"/>
        <v>2.7</v>
      </c>
    </row>
    <row r="133" spans="1:29" outlineLevel="2" x14ac:dyDescent="0.2">
      <c r="A133" s="9" t="s">
        <v>245</v>
      </c>
      <c r="B133" s="10" t="s">
        <v>8</v>
      </c>
      <c r="C133" s="10" t="s">
        <v>13</v>
      </c>
      <c r="D133" s="10" t="s">
        <v>250</v>
      </c>
      <c r="E133" s="10" t="s">
        <v>251</v>
      </c>
      <c r="F133" s="10" t="s">
        <v>252</v>
      </c>
      <c r="G133" s="67">
        <v>6</v>
      </c>
      <c r="H133" s="10" t="s">
        <v>37</v>
      </c>
      <c r="I133" s="57">
        <v>0.5</v>
      </c>
      <c r="J133" s="57">
        <f>(4.5+$AE$29)*I133</f>
        <v>4.5</v>
      </c>
      <c r="K133" s="57">
        <v>0</v>
      </c>
      <c r="L133" s="58">
        <f>9*I133</f>
        <v>4.5</v>
      </c>
      <c r="M133" s="27">
        <v>0</v>
      </c>
      <c r="N133" s="90">
        <f t="shared" si="42"/>
        <v>2.5</v>
      </c>
      <c r="O133" s="91">
        <f t="shared" si="43"/>
        <v>2.5</v>
      </c>
      <c r="P133" s="23">
        <v>0</v>
      </c>
      <c r="Q133" s="11">
        <v>0</v>
      </c>
      <c r="R133" s="11">
        <v>0</v>
      </c>
      <c r="S133" s="12">
        <v>0</v>
      </c>
      <c r="T133" s="27">
        <v>0</v>
      </c>
      <c r="U133" s="23">
        <v>8</v>
      </c>
      <c r="V133" s="11">
        <v>0.2</v>
      </c>
      <c r="W133" s="11">
        <v>0</v>
      </c>
      <c r="X133" s="12">
        <v>0.4</v>
      </c>
      <c r="Y133" s="30">
        <v>0</v>
      </c>
      <c r="Z133" s="63">
        <f t="shared" si="44"/>
        <v>2.7</v>
      </c>
      <c r="AA133" s="34">
        <f t="shared" si="45"/>
        <v>0</v>
      </c>
      <c r="AB133" s="12">
        <f t="shared" si="46"/>
        <v>2.7</v>
      </c>
      <c r="AC133" s="75">
        <f t="shared" si="47"/>
        <v>2.7</v>
      </c>
    </row>
    <row r="134" spans="1:29" outlineLevel="2" x14ac:dyDescent="0.2">
      <c r="A134" s="9" t="s">
        <v>245</v>
      </c>
      <c r="B134" s="10" t="s">
        <v>80</v>
      </c>
      <c r="C134" s="10" t="s">
        <v>61</v>
      </c>
      <c r="D134" s="10" t="s">
        <v>253</v>
      </c>
      <c r="E134" s="10" t="s">
        <v>254</v>
      </c>
      <c r="F134" s="10" t="s">
        <v>255</v>
      </c>
      <c r="G134" s="67">
        <v>6</v>
      </c>
      <c r="H134" s="10" t="s">
        <v>84</v>
      </c>
      <c r="I134" s="57">
        <v>1</v>
      </c>
      <c r="J134" s="57">
        <v>13.5</v>
      </c>
      <c r="K134" s="57">
        <v>0</v>
      </c>
      <c r="L134" s="58">
        <v>4.5</v>
      </c>
      <c r="M134" s="27">
        <v>0</v>
      </c>
      <c r="N134" s="90">
        <f t="shared" si="42"/>
        <v>7.5</v>
      </c>
      <c r="O134" s="91">
        <f t="shared" si="43"/>
        <v>2.5</v>
      </c>
      <c r="P134" s="23">
        <v>0</v>
      </c>
      <c r="Q134" s="11">
        <v>0</v>
      </c>
      <c r="R134" s="11">
        <v>0</v>
      </c>
      <c r="S134" s="12">
        <v>0</v>
      </c>
      <c r="T134" s="27">
        <v>0</v>
      </c>
      <c r="U134" s="23">
        <v>40</v>
      </c>
      <c r="V134" s="11">
        <v>0.75</v>
      </c>
      <c r="W134" s="11">
        <v>0</v>
      </c>
      <c r="X134" s="12">
        <v>2</v>
      </c>
      <c r="Y134" s="30">
        <v>0</v>
      </c>
      <c r="Z134" s="63">
        <f t="shared" si="44"/>
        <v>19.125</v>
      </c>
      <c r="AA134" s="34">
        <f t="shared" si="45"/>
        <v>0</v>
      </c>
      <c r="AB134" s="12">
        <f t="shared" si="46"/>
        <v>19.125</v>
      </c>
      <c r="AC134" s="75">
        <f t="shared" si="47"/>
        <v>19.125</v>
      </c>
    </row>
    <row r="135" spans="1:29" outlineLevel="2" x14ac:dyDescent="0.2">
      <c r="A135" s="9" t="s">
        <v>245</v>
      </c>
      <c r="B135" s="10" t="s">
        <v>85</v>
      </c>
      <c r="C135" s="10" t="s">
        <v>61</v>
      </c>
      <c r="D135" s="10" t="s">
        <v>253</v>
      </c>
      <c r="E135" s="10" t="s">
        <v>254</v>
      </c>
      <c r="F135" s="10" t="s">
        <v>255</v>
      </c>
      <c r="G135" s="67">
        <v>6</v>
      </c>
      <c r="H135" s="10" t="s">
        <v>84</v>
      </c>
      <c r="I135" s="57">
        <v>1</v>
      </c>
      <c r="J135" s="57">
        <v>13.5</v>
      </c>
      <c r="K135" s="57">
        <v>0</v>
      </c>
      <c r="L135" s="58">
        <v>4.5</v>
      </c>
      <c r="M135" s="27">
        <v>0</v>
      </c>
      <c r="N135" s="90">
        <f t="shared" si="42"/>
        <v>7.5</v>
      </c>
      <c r="O135" s="91">
        <f t="shared" si="43"/>
        <v>2.5</v>
      </c>
      <c r="P135" s="23">
        <v>0</v>
      </c>
      <c r="Q135" s="11">
        <v>0</v>
      </c>
      <c r="R135" s="11">
        <v>0</v>
      </c>
      <c r="S135" s="12">
        <v>0</v>
      </c>
      <c r="T135" s="27">
        <v>0</v>
      </c>
      <c r="U135" s="23">
        <v>40</v>
      </c>
      <c r="V135" s="11">
        <v>0.75</v>
      </c>
      <c r="W135" s="11">
        <v>0</v>
      </c>
      <c r="X135" s="12">
        <v>2</v>
      </c>
      <c r="Y135" s="30">
        <v>0</v>
      </c>
      <c r="Z135" s="63">
        <f t="shared" si="44"/>
        <v>19.125</v>
      </c>
      <c r="AA135" s="34">
        <f t="shared" si="45"/>
        <v>0</v>
      </c>
      <c r="AB135" s="12">
        <f t="shared" si="46"/>
        <v>19.125</v>
      </c>
      <c r="AC135" s="75">
        <f t="shared" si="47"/>
        <v>19.125</v>
      </c>
    </row>
    <row r="136" spans="1:29" outlineLevel="2" x14ac:dyDescent="0.2">
      <c r="A136" s="9" t="s">
        <v>245</v>
      </c>
      <c r="B136" s="10" t="s">
        <v>8</v>
      </c>
      <c r="C136" s="10" t="s">
        <v>61</v>
      </c>
      <c r="D136" s="10" t="s">
        <v>253</v>
      </c>
      <c r="E136" s="10" t="s">
        <v>254</v>
      </c>
      <c r="F136" s="10" t="s">
        <v>255</v>
      </c>
      <c r="G136" s="67">
        <v>6</v>
      </c>
      <c r="H136" s="10" t="s">
        <v>84</v>
      </c>
      <c r="I136" s="57">
        <v>1</v>
      </c>
      <c r="J136" s="57">
        <v>13.5</v>
      </c>
      <c r="K136" s="57">
        <v>0</v>
      </c>
      <c r="L136" s="58">
        <v>4.5</v>
      </c>
      <c r="M136" s="27">
        <v>0</v>
      </c>
      <c r="N136" s="90">
        <f t="shared" si="42"/>
        <v>7.5</v>
      </c>
      <c r="O136" s="91">
        <f t="shared" si="43"/>
        <v>2.5</v>
      </c>
      <c r="P136" s="23">
        <v>0</v>
      </c>
      <c r="Q136" s="11">
        <v>0</v>
      </c>
      <c r="R136" s="11">
        <v>0</v>
      </c>
      <c r="S136" s="12">
        <v>0</v>
      </c>
      <c r="T136" s="27">
        <v>0</v>
      </c>
      <c r="U136" s="23">
        <v>80</v>
      </c>
      <c r="V136" s="11">
        <v>1.5</v>
      </c>
      <c r="W136" s="11">
        <v>0</v>
      </c>
      <c r="X136" s="12">
        <v>4</v>
      </c>
      <c r="Y136" s="30">
        <v>0</v>
      </c>
      <c r="Z136" s="63">
        <f t="shared" si="44"/>
        <v>38.25</v>
      </c>
      <c r="AA136" s="34">
        <f t="shared" si="45"/>
        <v>0</v>
      </c>
      <c r="AB136" s="12">
        <f t="shared" si="46"/>
        <v>38.25</v>
      </c>
      <c r="AC136" s="75">
        <f t="shared" si="47"/>
        <v>38.25</v>
      </c>
    </row>
    <row r="137" spans="1:29" outlineLevel="2" x14ac:dyDescent="0.2">
      <c r="A137" s="103" t="s">
        <v>245</v>
      </c>
      <c r="B137" s="10" t="s">
        <v>8</v>
      </c>
      <c r="C137" s="10" t="s">
        <v>13</v>
      </c>
      <c r="D137" s="10" t="s">
        <v>9</v>
      </c>
      <c r="E137" s="10" t="s">
        <v>10</v>
      </c>
      <c r="F137" s="10" t="s">
        <v>11</v>
      </c>
      <c r="G137" s="67">
        <v>24</v>
      </c>
      <c r="H137" s="10" t="s">
        <v>12</v>
      </c>
      <c r="I137" s="57">
        <v>1</v>
      </c>
      <c r="J137" s="57">
        <f>$AE$26</f>
        <v>0.2</v>
      </c>
      <c r="K137" s="57">
        <v>0</v>
      </c>
      <c r="L137" s="58">
        <v>0</v>
      </c>
      <c r="M137" s="27">
        <v>0</v>
      </c>
      <c r="N137" s="90">
        <f t="shared" si="42"/>
        <v>2.7777777777777776E-2</v>
      </c>
      <c r="O137" s="91">
        <f t="shared" si="43"/>
        <v>0</v>
      </c>
      <c r="P137" s="23">
        <v>1</v>
      </c>
      <c r="Q137" s="11">
        <f>P137</f>
        <v>1</v>
      </c>
      <c r="R137" s="11">
        <v>0</v>
      </c>
      <c r="S137" s="12">
        <v>0</v>
      </c>
      <c r="T137" s="27">
        <v>0</v>
      </c>
      <c r="U137" s="23">
        <v>3</v>
      </c>
      <c r="V137" s="11">
        <f>U137</f>
        <v>3</v>
      </c>
      <c r="W137" s="11">
        <v>0</v>
      </c>
      <c r="X137" s="12">
        <v>0</v>
      </c>
      <c r="Y137" s="30">
        <v>0</v>
      </c>
      <c r="Z137" s="63">
        <f t="shared" si="44"/>
        <v>0.8</v>
      </c>
      <c r="AA137" s="34">
        <f t="shared" si="45"/>
        <v>0.2</v>
      </c>
      <c r="AB137" s="12">
        <f t="shared" si="46"/>
        <v>0.60000000000000009</v>
      </c>
      <c r="AC137" s="75">
        <f t="shared" si="47"/>
        <v>0.8</v>
      </c>
    </row>
    <row r="138" spans="1:29" outlineLevel="2" x14ac:dyDescent="0.2">
      <c r="A138" s="9" t="s">
        <v>245</v>
      </c>
      <c r="B138" s="10" t="s">
        <v>14</v>
      </c>
      <c r="C138" s="10" t="s">
        <v>13</v>
      </c>
      <c r="D138" s="10" t="s">
        <v>28</v>
      </c>
      <c r="E138" s="10" t="s">
        <v>10</v>
      </c>
      <c r="F138" s="10" t="s">
        <v>11</v>
      </c>
      <c r="G138" s="67">
        <v>24</v>
      </c>
      <c r="H138" s="10" t="s">
        <v>12</v>
      </c>
      <c r="I138" s="57">
        <v>1</v>
      </c>
      <c r="J138" s="57">
        <f>$AE$26</f>
        <v>0.2</v>
      </c>
      <c r="K138" s="57">
        <v>0</v>
      </c>
      <c r="L138" s="58">
        <v>0</v>
      </c>
      <c r="M138" s="27">
        <v>0</v>
      </c>
      <c r="N138" s="90">
        <f t="shared" si="42"/>
        <v>2.7777777777777776E-2</v>
      </c>
      <c r="O138" s="91">
        <f t="shared" si="43"/>
        <v>0</v>
      </c>
      <c r="P138" s="23">
        <v>0</v>
      </c>
      <c r="Q138" s="11">
        <f>P138</f>
        <v>0</v>
      </c>
      <c r="R138" s="11">
        <v>0</v>
      </c>
      <c r="S138" s="12">
        <v>0</v>
      </c>
      <c r="T138" s="27">
        <v>0</v>
      </c>
      <c r="U138" s="23">
        <v>2</v>
      </c>
      <c r="V138" s="11">
        <f>U138</f>
        <v>2</v>
      </c>
      <c r="W138" s="11">
        <v>0</v>
      </c>
      <c r="X138" s="12">
        <v>0</v>
      </c>
      <c r="Y138" s="30">
        <v>0</v>
      </c>
      <c r="Z138" s="63">
        <f t="shared" si="44"/>
        <v>0.4</v>
      </c>
      <c r="AA138" s="34">
        <f t="shared" si="45"/>
        <v>0</v>
      </c>
      <c r="AB138" s="12">
        <f t="shared" si="46"/>
        <v>0.4</v>
      </c>
      <c r="AC138" s="75">
        <f t="shared" si="47"/>
        <v>0.4</v>
      </c>
    </row>
    <row r="139" spans="1:29" outlineLevel="2" x14ac:dyDescent="0.2">
      <c r="A139" s="9" t="s">
        <v>245</v>
      </c>
      <c r="B139" s="10" t="s">
        <v>14</v>
      </c>
      <c r="C139" s="10" t="s">
        <v>27</v>
      </c>
      <c r="D139" s="116" t="s">
        <v>576</v>
      </c>
      <c r="E139" s="10" t="s">
        <v>559</v>
      </c>
      <c r="F139" s="10" t="s">
        <v>560</v>
      </c>
      <c r="G139" s="67">
        <v>6</v>
      </c>
      <c r="H139" s="10" t="s">
        <v>84</v>
      </c>
      <c r="I139" s="57">
        <v>1</v>
      </c>
      <c r="J139" s="57">
        <v>13.5</v>
      </c>
      <c r="K139" s="57">
        <v>0</v>
      </c>
      <c r="L139" s="58">
        <v>4.5</v>
      </c>
      <c r="M139" s="27">
        <v>0</v>
      </c>
      <c r="N139" s="90">
        <f t="shared" si="42"/>
        <v>7.5</v>
      </c>
      <c r="O139" s="91">
        <f t="shared" si="43"/>
        <v>2.5</v>
      </c>
      <c r="P139" s="23">
        <v>80</v>
      </c>
      <c r="Q139" s="11">
        <v>2</v>
      </c>
      <c r="R139" s="11">
        <v>0</v>
      </c>
      <c r="S139" s="12">
        <v>5</v>
      </c>
      <c r="T139" s="27">
        <v>0</v>
      </c>
      <c r="U139" s="23">
        <v>0</v>
      </c>
      <c r="V139" s="11">
        <v>0</v>
      </c>
      <c r="W139" s="11">
        <v>0</v>
      </c>
      <c r="X139" s="12">
        <v>0</v>
      </c>
      <c r="Y139" s="30">
        <v>0</v>
      </c>
      <c r="Z139" s="63">
        <f t="shared" si="44"/>
        <v>49.5</v>
      </c>
      <c r="AA139" s="34">
        <f t="shared" si="45"/>
        <v>49.5</v>
      </c>
      <c r="AB139" s="12">
        <f t="shared" si="46"/>
        <v>0</v>
      </c>
      <c r="AC139" s="75">
        <f t="shared" si="47"/>
        <v>49.5</v>
      </c>
    </row>
    <row r="140" spans="1:29" outlineLevel="2" x14ac:dyDescent="0.2">
      <c r="A140" s="9" t="s">
        <v>245</v>
      </c>
      <c r="B140" s="10" t="s">
        <v>80</v>
      </c>
      <c r="C140" s="10" t="s">
        <v>27</v>
      </c>
      <c r="D140" s="10" t="s">
        <v>256</v>
      </c>
      <c r="E140" s="10" t="s">
        <v>257</v>
      </c>
      <c r="F140" s="10" t="s">
        <v>258</v>
      </c>
      <c r="G140" s="67">
        <v>6</v>
      </c>
      <c r="H140" s="10" t="s">
        <v>18</v>
      </c>
      <c r="I140" s="57">
        <v>1</v>
      </c>
      <c r="J140" s="57">
        <v>9</v>
      </c>
      <c r="K140" s="57">
        <v>0</v>
      </c>
      <c r="L140" s="58">
        <v>9</v>
      </c>
      <c r="M140" s="27">
        <v>0</v>
      </c>
      <c r="N140" s="90">
        <f t="shared" si="42"/>
        <v>5</v>
      </c>
      <c r="O140" s="91">
        <f t="shared" si="43"/>
        <v>5</v>
      </c>
      <c r="P140" s="23">
        <v>30</v>
      </c>
      <c r="Q140" s="11">
        <v>1</v>
      </c>
      <c r="R140" s="11">
        <v>0</v>
      </c>
      <c r="S140" s="12">
        <v>2</v>
      </c>
      <c r="T140" s="27">
        <v>0</v>
      </c>
      <c r="U140" s="23">
        <v>0</v>
      </c>
      <c r="V140" s="11">
        <v>0</v>
      </c>
      <c r="W140" s="11">
        <v>0</v>
      </c>
      <c r="X140" s="12">
        <v>0</v>
      </c>
      <c r="Y140" s="30">
        <v>0</v>
      </c>
      <c r="Z140" s="63">
        <f t="shared" si="44"/>
        <v>27</v>
      </c>
      <c r="AA140" s="34">
        <f t="shared" si="45"/>
        <v>27</v>
      </c>
      <c r="AB140" s="12">
        <f t="shared" si="46"/>
        <v>0</v>
      </c>
      <c r="AC140" s="75">
        <f t="shared" si="47"/>
        <v>27</v>
      </c>
    </row>
    <row r="141" spans="1:29" outlineLevel="2" x14ac:dyDescent="0.2">
      <c r="A141" s="9" t="s">
        <v>245</v>
      </c>
      <c r="B141" s="10" t="s">
        <v>80</v>
      </c>
      <c r="C141" s="10" t="s">
        <v>13</v>
      </c>
      <c r="D141" s="10" t="s">
        <v>217</v>
      </c>
      <c r="E141" s="10" t="s">
        <v>10</v>
      </c>
      <c r="F141" s="10" t="s">
        <v>11</v>
      </c>
      <c r="G141" s="67">
        <v>24</v>
      </c>
      <c r="H141" s="10" t="s">
        <v>12</v>
      </c>
      <c r="I141" s="57">
        <v>1</v>
      </c>
      <c r="J141" s="57">
        <f>$AE$26</f>
        <v>0.2</v>
      </c>
      <c r="K141" s="57">
        <v>0</v>
      </c>
      <c r="L141" s="58">
        <v>0</v>
      </c>
      <c r="M141" s="27">
        <v>0</v>
      </c>
      <c r="N141" s="90">
        <f t="shared" si="42"/>
        <v>2.7777777777777776E-2</v>
      </c>
      <c r="O141" s="91">
        <f t="shared" si="43"/>
        <v>0</v>
      </c>
      <c r="P141" s="23">
        <v>3</v>
      </c>
      <c r="Q141" s="11">
        <f>P141</f>
        <v>3</v>
      </c>
      <c r="R141" s="11">
        <v>0</v>
      </c>
      <c r="S141" s="12">
        <v>0</v>
      </c>
      <c r="T141" s="27">
        <v>0</v>
      </c>
      <c r="U141" s="23">
        <v>3</v>
      </c>
      <c r="V141" s="11">
        <f>U141</f>
        <v>3</v>
      </c>
      <c r="W141" s="11">
        <v>0</v>
      </c>
      <c r="X141" s="12">
        <v>0</v>
      </c>
      <c r="Y141" s="30">
        <v>0</v>
      </c>
      <c r="Z141" s="63">
        <f t="shared" si="44"/>
        <v>1.2000000000000002</v>
      </c>
      <c r="AA141" s="34">
        <f t="shared" si="45"/>
        <v>0.60000000000000009</v>
      </c>
      <c r="AB141" s="12">
        <f t="shared" si="46"/>
        <v>0.60000000000000009</v>
      </c>
      <c r="AC141" s="75">
        <f t="shared" si="47"/>
        <v>1.2000000000000002</v>
      </c>
    </row>
    <row r="142" spans="1:29" outlineLevel="2" x14ac:dyDescent="0.2">
      <c r="A142" s="9" t="s">
        <v>245</v>
      </c>
      <c r="B142" s="10" t="s">
        <v>85</v>
      </c>
      <c r="C142" s="10" t="s">
        <v>61</v>
      </c>
      <c r="D142" s="10" t="s">
        <v>259</v>
      </c>
      <c r="E142" s="10" t="s">
        <v>260</v>
      </c>
      <c r="F142" s="10" t="s">
        <v>261</v>
      </c>
      <c r="G142" s="67">
        <v>6</v>
      </c>
      <c r="H142" s="10" t="s">
        <v>18</v>
      </c>
      <c r="I142" s="57">
        <v>1</v>
      </c>
      <c r="J142" s="57">
        <v>9</v>
      </c>
      <c r="K142" s="57">
        <v>0</v>
      </c>
      <c r="L142" s="58">
        <v>9</v>
      </c>
      <c r="M142" s="27">
        <v>0</v>
      </c>
      <c r="N142" s="90">
        <f t="shared" si="42"/>
        <v>5</v>
      </c>
      <c r="O142" s="91">
        <f t="shared" si="43"/>
        <v>5</v>
      </c>
      <c r="P142" s="23">
        <v>0</v>
      </c>
      <c r="Q142" s="11">
        <v>0</v>
      </c>
      <c r="R142" s="11">
        <v>0</v>
      </c>
      <c r="S142" s="12">
        <v>0</v>
      </c>
      <c r="T142" s="27">
        <v>0</v>
      </c>
      <c r="U142" s="23">
        <v>48</v>
      </c>
      <c r="V142" s="11">
        <v>1</v>
      </c>
      <c r="W142" s="11">
        <v>0</v>
      </c>
      <c r="X142" s="12">
        <v>3</v>
      </c>
      <c r="Y142" s="30">
        <v>0</v>
      </c>
      <c r="Z142" s="63">
        <f t="shared" si="44"/>
        <v>36</v>
      </c>
      <c r="AA142" s="34">
        <f t="shared" si="45"/>
        <v>0</v>
      </c>
      <c r="AB142" s="12">
        <f t="shared" si="46"/>
        <v>36</v>
      </c>
      <c r="AC142" s="75">
        <f t="shared" si="47"/>
        <v>36</v>
      </c>
    </row>
    <row r="143" spans="1:29" outlineLevel="2" x14ac:dyDescent="0.2">
      <c r="A143" s="9" t="s">
        <v>245</v>
      </c>
      <c r="B143" s="10" t="s">
        <v>85</v>
      </c>
      <c r="C143" s="10" t="s">
        <v>27</v>
      </c>
      <c r="D143" s="10" t="s">
        <v>262</v>
      </c>
      <c r="E143" s="10" t="s">
        <v>263</v>
      </c>
      <c r="F143" s="10" t="s">
        <v>264</v>
      </c>
      <c r="G143" s="67">
        <v>6</v>
      </c>
      <c r="H143" s="10" t="s">
        <v>18</v>
      </c>
      <c r="I143" s="57">
        <v>1</v>
      </c>
      <c r="J143" s="57">
        <v>13.5</v>
      </c>
      <c r="K143" s="57">
        <v>0</v>
      </c>
      <c r="L143" s="58">
        <v>4.5</v>
      </c>
      <c r="M143" s="27">
        <v>0</v>
      </c>
      <c r="N143" s="90">
        <f t="shared" si="42"/>
        <v>7.5</v>
      </c>
      <c r="O143" s="91">
        <f t="shared" si="43"/>
        <v>2.5</v>
      </c>
      <c r="P143" s="23">
        <v>48</v>
      </c>
      <c r="Q143" s="11">
        <v>1</v>
      </c>
      <c r="R143" s="11">
        <v>0</v>
      </c>
      <c r="S143" s="12">
        <v>3</v>
      </c>
      <c r="T143" s="27">
        <v>0</v>
      </c>
      <c r="U143" s="23">
        <v>0</v>
      </c>
      <c r="V143" s="11">
        <v>0</v>
      </c>
      <c r="W143" s="11">
        <v>0</v>
      </c>
      <c r="X143" s="12">
        <v>0</v>
      </c>
      <c r="Y143" s="30">
        <v>0</v>
      </c>
      <c r="Z143" s="63">
        <f t="shared" si="44"/>
        <v>27</v>
      </c>
      <c r="AA143" s="34">
        <f t="shared" si="45"/>
        <v>27</v>
      </c>
      <c r="AB143" s="12">
        <f t="shared" si="46"/>
        <v>0</v>
      </c>
      <c r="AC143" s="75">
        <f t="shared" si="47"/>
        <v>27</v>
      </c>
    </row>
    <row r="144" spans="1:29" outlineLevel="2" x14ac:dyDescent="0.2">
      <c r="A144" s="9" t="s">
        <v>245</v>
      </c>
      <c r="B144" s="10" t="s">
        <v>85</v>
      </c>
      <c r="C144" s="10" t="s">
        <v>43</v>
      </c>
      <c r="D144" s="10" t="s">
        <v>265</v>
      </c>
      <c r="E144" s="10" t="s">
        <v>257</v>
      </c>
      <c r="F144" s="10" t="s">
        <v>258</v>
      </c>
      <c r="G144" s="67">
        <v>6</v>
      </c>
      <c r="H144" s="10" t="s">
        <v>18</v>
      </c>
      <c r="I144" s="57">
        <v>1</v>
      </c>
      <c r="J144" s="57">
        <v>9</v>
      </c>
      <c r="K144" s="57">
        <v>0</v>
      </c>
      <c r="L144" s="58">
        <v>9</v>
      </c>
      <c r="M144" s="27">
        <v>0</v>
      </c>
      <c r="N144" s="90">
        <f t="shared" si="42"/>
        <v>5</v>
      </c>
      <c r="O144" s="91">
        <f t="shared" si="43"/>
        <v>5</v>
      </c>
      <c r="P144" s="23">
        <v>0</v>
      </c>
      <c r="Q144" s="11">
        <v>0</v>
      </c>
      <c r="R144" s="11">
        <v>0</v>
      </c>
      <c r="S144" s="12">
        <v>0</v>
      </c>
      <c r="T144" s="27">
        <v>0</v>
      </c>
      <c r="U144" s="23">
        <v>40</v>
      </c>
      <c r="V144" s="11">
        <v>1</v>
      </c>
      <c r="W144" s="11">
        <v>0</v>
      </c>
      <c r="X144" s="12">
        <v>2</v>
      </c>
      <c r="Y144" s="30">
        <v>0</v>
      </c>
      <c r="Z144" s="63">
        <f t="shared" si="44"/>
        <v>27</v>
      </c>
      <c r="AA144" s="34">
        <f t="shared" si="45"/>
        <v>0</v>
      </c>
      <c r="AB144" s="12">
        <f t="shared" si="46"/>
        <v>27</v>
      </c>
      <c r="AC144" s="75">
        <f t="shared" si="47"/>
        <v>27</v>
      </c>
    </row>
    <row r="145" spans="1:29" outlineLevel="2" x14ac:dyDescent="0.2">
      <c r="A145" s="9" t="s">
        <v>245</v>
      </c>
      <c r="B145" s="10" t="s">
        <v>85</v>
      </c>
      <c r="C145" s="10" t="s">
        <v>27</v>
      </c>
      <c r="D145" s="10" t="s">
        <v>266</v>
      </c>
      <c r="E145" s="10" t="s">
        <v>267</v>
      </c>
      <c r="F145" s="10" t="s">
        <v>268</v>
      </c>
      <c r="G145" s="67">
        <v>6</v>
      </c>
      <c r="H145" s="10" t="s">
        <v>18</v>
      </c>
      <c r="I145" s="57">
        <v>1</v>
      </c>
      <c r="J145" s="57">
        <v>9</v>
      </c>
      <c r="K145" s="57">
        <v>0</v>
      </c>
      <c r="L145" s="58">
        <v>9</v>
      </c>
      <c r="M145" s="27">
        <v>0</v>
      </c>
      <c r="N145" s="90">
        <f t="shared" si="42"/>
        <v>5</v>
      </c>
      <c r="O145" s="91">
        <f t="shared" si="43"/>
        <v>5</v>
      </c>
      <c r="P145" s="23">
        <v>48</v>
      </c>
      <c r="Q145" s="11">
        <v>1</v>
      </c>
      <c r="R145" s="11">
        <v>0</v>
      </c>
      <c r="S145" s="12">
        <v>3</v>
      </c>
      <c r="T145" s="27">
        <v>0</v>
      </c>
      <c r="U145" s="23">
        <v>0</v>
      </c>
      <c r="V145" s="11">
        <v>0</v>
      </c>
      <c r="W145" s="11">
        <v>0</v>
      </c>
      <c r="X145" s="12">
        <v>0</v>
      </c>
      <c r="Y145" s="30">
        <v>0</v>
      </c>
      <c r="Z145" s="63">
        <f t="shared" si="44"/>
        <v>36</v>
      </c>
      <c r="AA145" s="34">
        <f t="shared" si="45"/>
        <v>36</v>
      </c>
      <c r="AB145" s="12">
        <f t="shared" si="46"/>
        <v>0</v>
      </c>
      <c r="AC145" s="75">
        <f t="shared" si="47"/>
        <v>36</v>
      </c>
    </row>
    <row r="146" spans="1:29" outlineLevel="2" x14ac:dyDescent="0.2">
      <c r="A146" s="9" t="s">
        <v>245</v>
      </c>
      <c r="B146" s="10" t="s">
        <v>85</v>
      </c>
      <c r="C146" s="10" t="s">
        <v>43</v>
      </c>
      <c r="D146" s="10" t="s">
        <v>269</v>
      </c>
      <c r="E146" s="10" t="s">
        <v>206</v>
      </c>
      <c r="F146" s="10" t="s">
        <v>270</v>
      </c>
      <c r="G146" s="67">
        <v>6</v>
      </c>
      <c r="H146" s="10" t="s">
        <v>18</v>
      </c>
      <c r="I146" s="57">
        <v>1</v>
      </c>
      <c r="J146" s="57">
        <v>9</v>
      </c>
      <c r="K146" s="57">
        <v>0</v>
      </c>
      <c r="L146" s="58">
        <v>9</v>
      </c>
      <c r="M146" s="27">
        <v>0</v>
      </c>
      <c r="N146" s="90">
        <f t="shared" si="42"/>
        <v>5</v>
      </c>
      <c r="O146" s="91">
        <f t="shared" si="43"/>
        <v>5</v>
      </c>
      <c r="P146" s="23">
        <v>0</v>
      </c>
      <c r="Q146" s="11">
        <v>0</v>
      </c>
      <c r="R146" s="11">
        <v>0</v>
      </c>
      <c r="S146" s="12">
        <v>0</v>
      </c>
      <c r="T146" s="27">
        <v>0</v>
      </c>
      <c r="U146" s="23">
        <v>40</v>
      </c>
      <c r="V146" s="11">
        <v>1</v>
      </c>
      <c r="W146" s="11">
        <v>0</v>
      </c>
      <c r="X146" s="12">
        <v>2</v>
      </c>
      <c r="Y146" s="30">
        <v>0</v>
      </c>
      <c r="Z146" s="63">
        <f t="shared" si="44"/>
        <v>27</v>
      </c>
      <c r="AA146" s="34">
        <f t="shared" si="45"/>
        <v>0</v>
      </c>
      <c r="AB146" s="12">
        <f t="shared" si="46"/>
        <v>27</v>
      </c>
      <c r="AC146" s="75">
        <f t="shared" si="47"/>
        <v>27</v>
      </c>
    </row>
    <row r="147" spans="1:29" outlineLevel="2" x14ac:dyDescent="0.2">
      <c r="A147" s="9" t="s">
        <v>245</v>
      </c>
      <c r="B147" s="10" t="s">
        <v>85</v>
      </c>
      <c r="C147" s="10" t="s">
        <v>13</v>
      </c>
      <c r="D147" s="10" t="s">
        <v>147</v>
      </c>
      <c r="E147" s="10" t="s">
        <v>10</v>
      </c>
      <c r="F147" s="10" t="s">
        <v>11</v>
      </c>
      <c r="G147" s="67">
        <v>24</v>
      </c>
      <c r="H147" s="10" t="s">
        <v>12</v>
      </c>
      <c r="I147" s="57">
        <v>1</v>
      </c>
      <c r="J147" s="57">
        <f>$AE$26</f>
        <v>0.2</v>
      </c>
      <c r="K147" s="57">
        <v>0</v>
      </c>
      <c r="L147" s="58">
        <v>0</v>
      </c>
      <c r="M147" s="27">
        <v>0</v>
      </c>
      <c r="N147" s="90">
        <f t="shared" si="42"/>
        <v>2.7777777777777776E-2</v>
      </c>
      <c r="O147" s="91">
        <f t="shared" si="43"/>
        <v>0</v>
      </c>
      <c r="P147" s="23">
        <v>4</v>
      </c>
      <c r="Q147" s="11">
        <f>P147</f>
        <v>4</v>
      </c>
      <c r="R147" s="11">
        <v>0</v>
      </c>
      <c r="S147" s="12">
        <v>0</v>
      </c>
      <c r="T147" s="27">
        <v>0</v>
      </c>
      <c r="U147" s="23">
        <v>2</v>
      </c>
      <c r="V147" s="11">
        <f>U147</f>
        <v>2</v>
      </c>
      <c r="W147" s="11">
        <v>0</v>
      </c>
      <c r="X147" s="12">
        <v>0</v>
      </c>
      <c r="Y147" s="30">
        <v>0</v>
      </c>
      <c r="Z147" s="63">
        <f t="shared" si="44"/>
        <v>1.2000000000000002</v>
      </c>
      <c r="AA147" s="34">
        <f t="shared" si="45"/>
        <v>0.8</v>
      </c>
      <c r="AB147" s="12">
        <f t="shared" si="46"/>
        <v>0.4</v>
      </c>
      <c r="AC147" s="75">
        <f t="shared" si="47"/>
        <v>1.2000000000000002</v>
      </c>
    </row>
    <row r="148" spans="1:29" outlineLevel="2" x14ac:dyDescent="0.2">
      <c r="A148" s="9" t="s">
        <v>245</v>
      </c>
      <c r="B148" s="10" t="s">
        <v>14</v>
      </c>
      <c r="C148" s="10" t="s">
        <v>103</v>
      </c>
      <c r="D148" s="10" t="s">
        <v>110</v>
      </c>
      <c r="E148" s="10" t="s">
        <v>111</v>
      </c>
      <c r="F148" s="10" t="s">
        <v>112</v>
      </c>
      <c r="G148" s="67">
        <v>6</v>
      </c>
      <c r="H148" s="10" t="s">
        <v>102</v>
      </c>
      <c r="I148" s="57">
        <v>1</v>
      </c>
      <c r="J148" s="57">
        <f>(4.5+$AE$29)*I148</f>
        <v>9</v>
      </c>
      <c r="K148" s="57">
        <v>0</v>
      </c>
      <c r="L148" s="58">
        <v>9</v>
      </c>
      <c r="M148" s="27">
        <v>0</v>
      </c>
      <c r="N148" s="90">
        <f t="shared" si="42"/>
        <v>5</v>
      </c>
      <c r="O148" s="91">
        <f t="shared" si="43"/>
        <v>5</v>
      </c>
      <c r="P148" s="23">
        <v>10</v>
      </c>
      <c r="Q148" s="11">
        <v>0.5</v>
      </c>
      <c r="R148" s="11">
        <v>0</v>
      </c>
      <c r="S148" s="12">
        <v>0.5</v>
      </c>
      <c r="T148" s="27">
        <v>0</v>
      </c>
      <c r="U148" s="23">
        <v>0</v>
      </c>
      <c r="V148" s="11">
        <v>0</v>
      </c>
      <c r="W148" s="11">
        <v>0</v>
      </c>
      <c r="X148" s="12">
        <v>0</v>
      </c>
      <c r="Y148" s="30">
        <v>0</v>
      </c>
      <c r="Z148" s="63">
        <f t="shared" si="44"/>
        <v>9</v>
      </c>
      <c r="AA148" s="34">
        <f t="shared" si="45"/>
        <v>9</v>
      </c>
      <c r="AB148" s="12">
        <f t="shared" si="46"/>
        <v>0</v>
      </c>
      <c r="AC148" s="75">
        <f t="shared" si="47"/>
        <v>9</v>
      </c>
    </row>
    <row r="149" spans="1:29" outlineLevel="2" x14ac:dyDescent="0.2">
      <c r="A149" s="9" t="s">
        <v>245</v>
      </c>
      <c r="B149" s="10" t="s">
        <v>8</v>
      </c>
      <c r="C149" s="10" t="s">
        <v>103</v>
      </c>
      <c r="D149" s="10" t="s">
        <v>110</v>
      </c>
      <c r="E149" s="10" t="s">
        <v>111</v>
      </c>
      <c r="F149" s="10" t="s">
        <v>112</v>
      </c>
      <c r="G149" s="67">
        <v>6</v>
      </c>
      <c r="H149" s="10" t="s">
        <v>102</v>
      </c>
      <c r="I149" s="57">
        <v>1</v>
      </c>
      <c r="J149" s="57">
        <f>(4.5+$AE$29)*I149</f>
        <v>9</v>
      </c>
      <c r="K149" s="57">
        <v>0</v>
      </c>
      <c r="L149" s="58">
        <v>9</v>
      </c>
      <c r="M149" s="27">
        <v>0</v>
      </c>
      <c r="N149" s="90">
        <f t="shared" si="42"/>
        <v>5</v>
      </c>
      <c r="O149" s="91">
        <f t="shared" si="43"/>
        <v>5</v>
      </c>
      <c r="P149" s="23">
        <v>10</v>
      </c>
      <c r="Q149" s="11">
        <v>0.5</v>
      </c>
      <c r="R149" s="11">
        <v>0</v>
      </c>
      <c r="S149" s="12">
        <v>0.5</v>
      </c>
      <c r="T149" s="27">
        <v>0</v>
      </c>
      <c r="U149" s="23">
        <v>0</v>
      </c>
      <c r="V149" s="11">
        <v>0</v>
      </c>
      <c r="W149" s="11">
        <v>0</v>
      </c>
      <c r="X149" s="12">
        <v>0</v>
      </c>
      <c r="Y149" s="30">
        <v>0</v>
      </c>
      <c r="Z149" s="63">
        <f t="shared" si="44"/>
        <v>9</v>
      </c>
      <c r="AA149" s="34">
        <f t="shared" si="45"/>
        <v>9</v>
      </c>
      <c r="AB149" s="12">
        <f t="shared" si="46"/>
        <v>0</v>
      </c>
      <c r="AC149" s="75">
        <f t="shared" si="47"/>
        <v>9</v>
      </c>
    </row>
    <row r="150" spans="1:29" outlineLevel="2" x14ac:dyDescent="0.2">
      <c r="A150" s="9" t="s">
        <v>245</v>
      </c>
      <c r="B150" s="10" t="s">
        <v>14</v>
      </c>
      <c r="C150" s="10" t="s">
        <v>103</v>
      </c>
      <c r="D150" s="10" t="s">
        <v>113</v>
      </c>
      <c r="E150" s="10" t="s">
        <v>114</v>
      </c>
      <c r="F150" s="10" t="s">
        <v>115</v>
      </c>
      <c r="G150" s="67">
        <v>6</v>
      </c>
      <c r="H150" s="10" t="s">
        <v>102</v>
      </c>
      <c r="I150" s="57">
        <v>1</v>
      </c>
      <c r="J150" s="57">
        <f>(9+$AE$29)*I150</f>
        <v>13.5</v>
      </c>
      <c r="K150" s="57">
        <v>0</v>
      </c>
      <c r="L150" s="58">
        <v>4.5</v>
      </c>
      <c r="M150" s="27">
        <v>0</v>
      </c>
      <c r="N150" s="90">
        <f t="shared" si="42"/>
        <v>7.5</v>
      </c>
      <c r="O150" s="91">
        <f t="shared" si="43"/>
        <v>2.5</v>
      </c>
      <c r="P150" s="23">
        <v>10</v>
      </c>
      <c r="Q150" s="11">
        <v>0.5</v>
      </c>
      <c r="R150" s="11">
        <v>0</v>
      </c>
      <c r="S150" s="12">
        <v>0.5</v>
      </c>
      <c r="T150" s="27">
        <v>0</v>
      </c>
      <c r="U150" s="23">
        <v>0</v>
      </c>
      <c r="V150" s="11">
        <v>0</v>
      </c>
      <c r="W150" s="11">
        <v>0</v>
      </c>
      <c r="X150" s="12">
        <v>0</v>
      </c>
      <c r="Y150" s="30">
        <v>0</v>
      </c>
      <c r="Z150" s="63">
        <f t="shared" si="44"/>
        <v>9</v>
      </c>
      <c r="AA150" s="34">
        <f t="shared" si="45"/>
        <v>9</v>
      </c>
      <c r="AB150" s="12">
        <f t="shared" si="46"/>
        <v>0</v>
      </c>
      <c r="AC150" s="75">
        <f t="shared" si="47"/>
        <v>9</v>
      </c>
    </row>
    <row r="151" spans="1:29" outlineLevel="2" x14ac:dyDescent="0.2">
      <c r="A151" s="9" t="s">
        <v>245</v>
      </c>
      <c r="B151" s="10" t="s">
        <v>8</v>
      </c>
      <c r="C151" s="10" t="s">
        <v>103</v>
      </c>
      <c r="D151" s="10" t="s">
        <v>113</v>
      </c>
      <c r="E151" s="10" t="s">
        <v>114</v>
      </c>
      <c r="F151" s="10" t="s">
        <v>115</v>
      </c>
      <c r="G151" s="67">
        <v>6</v>
      </c>
      <c r="H151" s="10" t="s">
        <v>102</v>
      </c>
      <c r="I151" s="57">
        <v>1</v>
      </c>
      <c r="J151" s="57">
        <f>(9+$AE$29)*I151</f>
        <v>13.5</v>
      </c>
      <c r="K151" s="57">
        <v>0</v>
      </c>
      <c r="L151" s="58">
        <v>4.5</v>
      </c>
      <c r="M151" s="27">
        <v>0</v>
      </c>
      <c r="N151" s="90">
        <f t="shared" si="42"/>
        <v>7.5</v>
      </c>
      <c r="O151" s="91">
        <f t="shared" si="43"/>
        <v>2.5</v>
      </c>
      <c r="P151" s="23">
        <v>10</v>
      </c>
      <c r="Q151" s="11">
        <v>0.5</v>
      </c>
      <c r="R151" s="11">
        <v>0</v>
      </c>
      <c r="S151" s="12">
        <v>0.5</v>
      </c>
      <c r="T151" s="27">
        <v>0</v>
      </c>
      <c r="U151" s="23">
        <v>0</v>
      </c>
      <c r="V151" s="11">
        <v>0</v>
      </c>
      <c r="W151" s="11">
        <v>0</v>
      </c>
      <c r="X151" s="12">
        <v>0</v>
      </c>
      <c r="Y151" s="30">
        <v>0</v>
      </c>
      <c r="Z151" s="63">
        <f t="shared" si="44"/>
        <v>9</v>
      </c>
      <c r="AA151" s="34">
        <f t="shared" si="45"/>
        <v>9</v>
      </c>
      <c r="AB151" s="12">
        <f t="shared" si="46"/>
        <v>0</v>
      </c>
      <c r="AC151" s="75">
        <f t="shared" si="47"/>
        <v>9</v>
      </c>
    </row>
    <row r="152" spans="1:29" outlineLevel="2" x14ac:dyDescent="0.2">
      <c r="A152" s="9" t="s">
        <v>245</v>
      </c>
      <c r="B152" s="10" t="s">
        <v>85</v>
      </c>
      <c r="C152" s="10" t="s">
        <v>103</v>
      </c>
      <c r="D152" s="10" t="s">
        <v>271</v>
      </c>
      <c r="E152" s="10" t="s">
        <v>272</v>
      </c>
      <c r="F152" s="10" t="s">
        <v>273</v>
      </c>
      <c r="G152" s="67">
        <v>6</v>
      </c>
      <c r="H152" s="10" t="s">
        <v>102</v>
      </c>
      <c r="I152" s="57">
        <v>1</v>
      </c>
      <c r="J152" s="57">
        <f>(4.5+$AE$29)*I152</f>
        <v>9</v>
      </c>
      <c r="K152" s="57">
        <v>0</v>
      </c>
      <c r="L152" s="58">
        <v>9</v>
      </c>
      <c r="M152" s="27">
        <v>0</v>
      </c>
      <c r="N152" s="90">
        <f t="shared" si="42"/>
        <v>5</v>
      </c>
      <c r="O152" s="91">
        <f t="shared" si="43"/>
        <v>5</v>
      </c>
      <c r="P152" s="23">
        <v>20</v>
      </c>
      <c r="Q152" s="11">
        <v>1</v>
      </c>
      <c r="R152" s="11">
        <v>0</v>
      </c>
      <c r="S152" s="12">
        <v>1</v>
      </c>
      <c r="T152" s="27">
        <v>0</v>
      </c>
      <c r="U152" s="23">
        <v>0</v>
      </c>
      <c r="V152" s="11">
        <v>0</v>
      </c>
      <c r="W152" s="11">
        <v>0</v>
      </c>
      <c r="X152" s="12">
        <v>0</v>
      </c>
      <c r="Y152" s="30">
        <v>0</v>
      </c>
      <c r="Z152" s="63">
        <f t="shared" si="44"/>
        <v>18</v>
      </c>
      <c r="AA152" s="34">
        <f t="shared" si="45"/>
        <v>18</v>
      </c>
      <c r="AB152" s="12">
        <f t="shared" si="46"/>
        <v>0</v>
      </c>
      <c r="AC152" s="75">
        <f t="shared" si="47"/>
        <v>18</v>
      </c>
    </row>
    <row r="153" spans="1:29" outlineLevel="2" x14ac:dyDescent="0.2">
      <c r="A153" s="9" t="s">
        <v>245</v>
      </c>
      <c r="B153" s="10" t="s">
        <v>85</v>
      </c>
      <c r="C153" s="10" t="s">
        <v>103</v>
      </c>
      <c r="D153" s="10" t="s">
        <v>274</v>
      </c>
      <c r="E153" s="10" t="s">
        <v>275</v>
      </c>
      <c r="F153" s="10" t="s">
        <v>276</v>
      </c>
      <c r="G153" s="67">
        <v>6</v>
      </c>
      <c r="H153" s="10" t="s">
        <v>102</v>
      </c>
      <c r="I153" s="57">
        <v>1</v>
      </c>
      <c r="J153" s="57">
        <f>(4.5+$AE$29)*I153</f>
        <v>9</v>
      </c>
      <c r="K153" s="57">
        <v>0</v>
      </c>
      <c r="L153" s="58">
        <v>9</v>
      </c>
      <c r="M153" s="27">
        <v>0</v>
      </c>
      <c r="N153" s="90">
        <f t="shared" si="42"/>
        <v>5</v>
      </c>
      <c r="O153" s="91">
        <f t="shared" si="43"/>
        <v>5</v>
      </c>
      <c r="P153" s="23">
        <v>20</v>
      </c>
      <c r="Q153" s="11">
        <v>1</v>
      </c>
      <c r="R153" s="11">
        <v>0</v>
      </c>
      <c r="S153" s="12">
        <v>1</v>
      </c>
      <c r="T153" s="27">
        <v>0</v>
      </c>
      <c r="U153" s="23">
        <v>0</v>
      </c>
      <c r="V153" s="11">
        <v>0</v>
      </c>
      <c r="W153" s="11">
        <v>0</v>
      </c>
      <c r="X153" s="12">
        <v>0</v>
      </c>
      <c r="Y153" s="30">
        <v>0</v>
      </c>
      <c r="Z153" s="63">
        <f t="shared" si="44"/>
        <v>18</v>
      </c>
      <c r="AA153" s="34">
        <f t="shared" si="45"/>
        <v>18</v>
      </c>
      <c r="AB153" s="12">
        <f t="shared" si="46"/>
        <v>0</v>
      </c>
      <c r="AC153" s="75">
        <f t="shared" si="47"/>
        <v>18</v>
      </c>
    </row>
    <row r="154" spans="1:29" outlineLevel="2" x14ac:dyDescent="0.2">
      <c r="A154" s="9" t="s">
        <v>245</v>
      </c>
      <c r="B154" s="10" t="s">
        <v>75</v>
      </c>
      <c r="C154" s="10" t="s">
        <v>48</v>
      </c>
      <c r="D154" s="10" t="s">
        <v>281</v>
      </c>
      <c r="E154" s="10" t="s">
        <v>282</v>
      </c>
      <c r="F154" s="10" t="s">
        <v>283</v>
      </c>
      <c r="G154" s="67">
        <v>5</v>
      </c>
      <c r="H154" s="10" t="s">
        <v>160</v>
      </c>
      <c r="I154" s="57">
        <v>1</v>
      </c>
      <c r="J154" s="57">
        <v>6.75</v>
      </c>
      <c r="K154" s="57">
        <v>0</v>
      </c>
      <c r="L154" s="58">
        <v>6.75</v>
      </c>
      <c r="M154" s="27">
        <v>0</v>
      </c>
      <c r="N154" s="90">
        <f t="shared" si="42"/>
        <v>4.5</v>
      </c>
      <c r="O154" s="91">
        <f t="shared" si="43"/>
        <v>4.5</v>
      </c>
      <c r="P154" s="23">
        <v>20</v>
      </c>
      <c r="Q154" s="11">
        <v>1</v>
      </c>
      <c r="R154" s="11">
        <v>0</v>
      </c>
      <c r="S154" s="12">
        <v>2</v>
      </c>
      <c r="T154" s="27">
        <v>0</v>
      </c>
      <c r="U154" s="23">
        <v>0</v>
      </c>
      <c r="V154" s="11">
        <v>0</v>
      </c>
      <c r="W154" s="11">
        <v>0</v>
      </c>
      <c r="X154" s="12">
        <v>0</v>
      </c>
      <c r="Y154" s="30">
        <v>0</v>
      </c>
      <c r="Z154" s="63">
        <f t="shared" si="44"/>
        <v>20.25</v>
      </c>
      <c r="AA154" s="34">
        <f t="shared" si="45"/>
        <v>20.25</v>
      </c>
      <c r="AB154" s="12">
        <f t="shared" si="46"/>
        <v>0</v>
      </c>
      <c r="AC154" s="75">
        <f t="shared" si="47"/>
        <v>20.25</v>
      </c>
    </row>
    <row r="155" spans="1:29" outlineLevel="2" x14ac:dyDescent="0.2">
      <c r="A155" s="9" t="s">
        <v>245</v>
      </c>
      <c r="B155" s="10" t="s">
        <v>75</v>
      </c>
      <c r="C155" s="10" t="s">
        <v>19</v>
      </c>
      <c r="D155" s="10" t="s">
        <v>284</v>
      </c>
      <c r="E155" s="10" t="s">
        <v>285</v>
      </c>
      <c r="F155" s="10" t="s">
        <v>286</v>
      </c>
      <c r="G155" s="67">
        <v>5</v>
      </c>
      <c r="H155" s="10" t="s">
        <v>160</v>
      </c>
      <c r="I155" s="57">
        <v>1</v>
      </c>
      <c r="J155" s="57">
        <v>6.75</v>
      </c>
      <c r="K155" s="57">
        <v>0</v>
      </c>
      <c r="L155" s="58">
        <v>6.75</v>
      </c>
      <c r="M155" s="27">
        <v>0</v>
      </c>
      <c r="N155" s="90">
        <f t="shared" si="42"/>
        <v>4.5</v>
      </c>
      <c r="O155" s="91">
        <f t="shared" si="43"/>
        <v>4.5</v>
      </c>
      <c r="P155" s="23">
        <v>0</v>
      </c>
      <c r="Q155" s="11">
        <v>0</v>
      </c>
      <c r="R155" s="11">
        <v>0</v>
      </c>
      <c r="S155" s="12">
        <v>0</v>
      </c>
      <c r="T155" s="27">
        <v>0</v>
      </c>
      <c r="U155" s="23">
        <v>20</v>
      </c>
      <c r="V155" s="11">
        <v>1</v>
      </c>
      <c r="W155" s="11">
        <v>0</v>
      </c>
      <c r="X155" s="12">
        <v>2</v>
      </c>
      <c r="Y155" s="30">
        <v>0</v>
      </c>
      <c r="Z155" s="63">
        <f t="shared" si="44"/>
        <v>20.25</v>
      </c>
      <c r="AA155" s="34">
        <f t="shared" si="45"/>
        <v>0</v>
      </c>
      <c r="AB155" s="12">
        <f t="shared" si="46"/>
        <v>20.25</v>
      </c>
      <c r="AC155" s="75">
        <f t="shared" si="47"/>
        <v>20.25</v>
      </c>
    </row>
    <row r="156" spans="1:29" outlineLevel="2" x14ac:dyDescent="0.2">
      <c r="A156" s="9" t="s">
        <v>245</v>
      </c>
      <c r="B156" s="10" t="s">
        <v>75</v>
      </c>
      <c r="C156" s="10" t="s">
        <v>19</v>
      </c>
      <c r="D156" s="10" t="s">
        <v>287</v>
      </c>
      <c r="E156" s="10" t="s">
        <v>267</v>
      </c>
      <c r="F156" s="10" t="s">
        <v>288</v>
      </c>
      <c r="G156" s="67">
        <v>5</v>
      </c>
      <c r="H156" s="10" t="s">
        <v>160</v>
      </c>
      <c r="I156" s="57">
        <v>1</v>
      </c>
      <c r="J156" s="57">
        <v>6.75</v>
      </c>
      <c r="K156" s="57">
        <v>0</v>
      </c>
      <c r="L156" s="58">
        <v>6.75</v>
      </c>
      <c r="M156" s="27">
        <v>0</v>
      </c>
      <c r="N156" s="90">
        <f t="shared" si="42"/>
        <v>4.5</v>
      </c>
      <c r="O156" s="91">
        <f t="shared" si="43"/>
        <v>4.5</v>
      </c>
      <c r="P156" s="23">
        <v>0</v>
      </c>
      <c r="Q156" s="11">
        <v>0</v>
      </c>
      <c r="R156" s="11">
        <v>0</v>
      </c>
      <c r="S156" s="12">
        <v>0</v>
      </c>
      <c r="T156" s="27">
        <v>0</v>
      </c>
      <c r="U156" s="23">
        <v>20</v>
      </c>
      <c r="V156" s="11">
        <v>1</v>
      </c>
      <c r="W156" s="11">
        <v>0</v>
      </c>
      <c r="X156" s="12">
        <v>2</v>
      </c>
      <c r="Y156" s="30">
        <v>0</v>
      </c>
      <c r="Z156" s="63">
        <f t="shared" si="44"/>
        <v>20.25</v>
      </c>
      <c r="AA156" s="34">
        <f t="shared" si="45"/>
        <v>0</v>
      </c>
      <c r="AB156" s="12">
        <f t="shared" si="46"/>
        <v>20.25</v>
      </c>
      <c r="AC156" s="75">
        <f t="shared" si="47"/>
        <v>20.25</v>
      </c>
    </row>
    <row r="157" spans="1:29" outlineLevel="2" x14ac:dyDescent="0.2">
      <c r="A157" s="9" t="s">
        <v>245</v>
      </c>
      <c r="B157" s="10" t="s">
        <v>75</v>
      </c>
      <c r="C157" s="10" t="s">
        <v>19</v>
      </c>
      <c r="D157" s="10" t="s">
        <v>164</v>
      </c>
      <c r="E157" s="10" t="s">
        <v>165</v>
      </c>
      <c r="F157" s="10" t="s">
        <v>166</v>
      </c>
      <c r="G157" s="67">
        <v>5</v>
      </c>
      <c r="H157" s="10" t="s">
        <v>160</v>
      </c>
      <c r="I157" s="57">
        <v>0.5</v>
      </c>
      <c r="J157" s="57">
        <f>4.5*I157</f>
        <v>2.25</v>
      </c>
      <c r="K157" s="57">
        <v>1</v>
      </c>
      <c r="L157" s="58">
        <f>9*I157</f>
        <v>4.5</v>
      </c>
      <c r="M157" s="27">
        <v>0</v>
      </c>
      <c r="N157" s="90">
        <f t="shared" si="42"/>
        <v>1.5</v>
      </c>
      <c r="O157" s="91">
        <f t="shared" si="43"/>
        <v>3</v>
      </c>
      <c r="P157" s="23">
        <v>0</v>
      </c>
      <c r="Q157" s="11">
        <v>0</v>
      </c>
      <c r="R157" s="11">
        <v>0</v>
      </c>
      <c r="S157" s="12">
        <v>0</v>
      </c>
      <c r="T157" s="27">
        <v>0</v>
      </c>
      <c r="U157" s="23">
        <v>20</v>
      </c>
      <c r="V157" s="11">
        <v>1</v>
      </c>
      <c r="W157" s="11">
        <v>0</v>
      </c>
      <c r="X157" s="12">
        <v>2</v>
      </c>
      <c r="Y157" s="30">
        <v>0</v>
      </c>
      <c r="Z157" s="63">
        <f t="shared" si="44"/>
        <v>11.25</v>
      </c>
      <c r="AA157" s="34">
        <f t="shared" si="45"/>
        <v>0</v>
      </c>
      <c r="AB157" s="12">
        <f t="shared" si="46"/>
        <v>11.25</v>
      </c>
      <c r="AC157" s="75">
        <f t="shared" si="47"/>
        <v>11.25</v>
      </c>
    </row>
    <row r="158" spans="1:29" outlineLevel="2" x14ac:dyDescent="0.2">
      <c r="A158" s="9" t="s">
        <v>245</v>
      </c>
      <c r="B158" s="10" t="s">
        <v>75</v>
      </c>
      <c r="C158" s="10" t="s">
        <v>19</v>
      </c>
      <c r="D158" s="10" t="s">
        <v>242</v>
      </c>
      <c r="E158" s="10" t="s">
        <v>243</v>
      </c>
      <c r="F158" s="10" t="s">
        <v>244</v>
      </c>
      <c r="G158" s="67">
        <v>5</v>
      </c>
      <c r="H158" s="10" t="s">
        <v>160</v>
      </c>
      <c r="I158" s="57">
        <v>0.5</v>
      </c>
      <c r="J158" s="57">
        <f>9*I158</f>
        <v>4.5</v>
      </c>
      <c r="K158" s="57">
        <v>1</v>
      </c>
      <c r="L158" s="58">
        <f>4.5*I158</f>
        <v>2.25</v>
      </c>
      <c r="M158" s="27">
        <v>0</v>
      </c>
      <c r="N158" s="90">
        <f t="shared" si="42"/>
        <v>3</v>
      </c>
      <c r="O158" s="91">
        <f t="shared" si="43"/>
        <v>1.5</v>
      </c>
      <c r="P158" s="23">
        <v>0</v>
      </c>
      <c r="Q158" s="11">
        <v>0</v>
      </c>
      <c r="R158" s="11">
        <v>0</v>
      </c>
      <c r="S158" s="12">
        <v>0</v>
      </c>
      <c r="T158" s="27">
        <v>0</v>
      </c>
      <c r="U158" s="23">
        <v>20</v>
      </c>
      <c r="V158" s="11">
        <v>1</v>
      </c>
      <c r="W158" s="11">
        <v>0</v>
      </c>
      <c r="X158" s="12">
        <v>2</v>
      </c>
      <c r="Y158" s="30">
        <v>0</v>
      </c>
      <c r="Z158" s="63">
        <f t="shared" si="44"/>
        <v>9</v>
      </c>
      <c r="AA158" s="34">
        <f t="shared" si="45"/>
        <v>0</v>
      </c>
      <c r="AB158" s="12">
        <f t="shared" si="46"/>
        <v>9</v>
      </c>
      <c r="AC158" s="75">
        <f t="shared" si="47"/>
        <v>9</v>
      </c>
    </row>
    <row r="159" spans="1:29" outlineLevel="2" x14ac:dyDescent="0.2">
      <c r="A159" s="9" t="s">
        <v>245</v>
      </c>
      <c r="B159" s="10" t="s">
        <v>75</v>
      </c>
      <c r="C159" s="10" t="s">
        <v>23</v>
      </c>
      <c r="D159" s="10" t="s">
        <v>167</v>
      </c>
      <c r="E159" s="10" t="s">
        <v>168</v>
      </c>
      <c r="F159" s="10" t="s">
        <v>169</v>
      </c>
      <c r="G159" s="67">
        <v>15</v>
      </c>
      <c r="H159" s="10" t="s">
        <v>12</v>
      </c>
      <c r="I159" s="57">
        <v>1</v>
      </c>
      <c r="J159" s="57">
        <f>$AE$32</f>
        <v>0.4</v>
      </c>
      <c r="K159" s="57">
        <v>0</v>
      </c>
      <c r="L159" s="58">
        <v>0</v>
      </c>
      <c r="M159" s="27">
        <v>0</v>
      </c>
      <c r="N159" s="90">
        <f t="shared" si="42"/>
        <v>8.8888888888888878E-2</v>
      </c>
      <c r="O159" s="91">
        <f t="shared" si="43"/>
        <v>0</v>
      </c>
      <c r="P159" s="23">
        <v>3</v>
      </c>
      <c r="Q159" s="11">
        <f>P159</f>
        <v>3</v>
      </c>
      <c r="R159" s="11">
        <v>0</v>
      </c>
      <c r="S159" s="12">
        <v>0</v>
      </c>
      <c r="T159" s="27">
        <v>0</v>
      </c>
      <c r="U159" s="23">
        <v>2</v>
      </c>
      <c r="V159" s="11">
        <f>U159</f>
        <v>2</v>
      </c>
      <c r="W159" s="11">
        <v>0</v>
      </c>
      <c r="X159" s="12">
        <v>0</v>
      </c>
      <c r="Y159" s="30">
        <v>0</v>
      </c>
      <c r="Z159" s="63">
        <f t="shared" si="44"/>
        <v>2</v>
      </c>
      <c r="AA159" s="34">
        <f t="shared" si="45"/>
        <v>1.2000000000000002</v>
      </c>
      <c r="AB159" s="12">
        <f t="shared" si="46"/>
        <v>0.8</v>
      </c>
      <c r="AC159" s="75">
        <f t="shared" si="47"/>
        <v>2</v>
      </c>
    </row>
    <row r="160" spans="1:29" outlineLevel="2" x14ac:dyDescent="0.2">
      <c r="A160" s="9" t="s">
        <v>245</v>
      </c>
      <c r="B160" s="10" t="s">
        <v>75</v>
      </c>
      <c r="C160" s="10" t="s">
        <v>23</v>
      </c>
      <c r="D160" s="10" t="s">
        <v>289</v>
      </c>
      <c r="E160" s="10" t="s">
        <v>290</v>
      </c>
      <c r="F160" s="10" t="s">
        <v>291</v>
      </c>
      <c r="G160" s="67">
        <v>5</v>
      </c>
      <c r="H160" s="10" t="s">
        <v>33</v>
      </c>
      <c r="I160" s="57">
        <v>1</v>
      </c>
      <c r="J160" s="57">
        <f>(9+$AE$29)*I160</f>
        <v>13.5</v>
      </c>
      <c r="K160" s="57">
        <v>0</v>
      </c>
      <c r="L160" s="58">
        <v>4.5</v>
      </c>
      <c r="M160" s="27">
        <v>0</v>
      </c>
      <c r="N160" s="90">
        <f t="shared" si="42"/>
        <v>9</v>
      </c>
      <c r="O160" s="91">
        <f t="shared" si="43"/>
        <v>3</v>
      </c>
      <c r="P160" s="23">
        <v>12</v>
      </c>
      <c r="Q160" s="11">
        <v>1</v>
      </c>
      <c r="R160" s="11">
        <v>0</v>
      </c>
      <c r="S160" s="12">
        <v>1</v>
      </c>
      <c r="T160" s="27">
        <v>0</v>
      </c>
      <c r="U160" s="23">
        <v>0</v>
      </c>
      <c r="V160" s="11">
        <v>0</v>
      </c>
      <c r="W160" s="11">
        <v>0</v>
      </c>
      <c r="X160" s="12">
        <v>0</v>
      </c>
      <c r="Y160" s="30">
        <v>0</v>
      </c>
      <c r="Z160" s="63">
        <f t="shared" si="44"/>
        <v>18</v>
      </c>
      <c r="AA160" s="34">
        <f t="shared" si="45"/>
        <v>18</v>
      </c>
      <c r="AB160" s="12">
        <f t="shared" si="46"/>
        <v>0</v>
      </c>
      <c r="AC160" s="75">
        <f t="shared" si="47"/>
        <v>18</v>
      </c>
    </row>
    <row r="161" spans="1:32" outlineLevel="2" x14ac:dyDescent="0.2">
      <c r="A161" s="9" t="s">
        <v>245</v>
      </c>
      <c r="B161" s="10" t="s">
        <v>75</v>
      </c>
      <c r="C161" s="10" t="s">
        <v>48</v>
      </c>
      <c r="D161" s="10" t="s">
        <v>295</v>
      </c>
      <c r="E161" s="10" t="s">
        <v>296</v>
      </c>
      <c r="F161" s="10" t="s">
        <v>297</v>
      </c>
      <c r="G161" s="67">
        <v>5</v>
      </c>
      <c r="H161" s="10" t="s">
        <v>33</v>
      </c>
      <c r="I161" s="57">
        <v>1</v>
      </c>
      <c r="J161" s="57">
        <v>9</v>
      </c>
      <c r="K161" s="57">
        <v>0</v>
      </c>
      <c r="L161" s="58">
        <v>4.5</v>
      </c>
      <c r="M161" s="27">
        <v>0</v>
      </c>
      <c r="N161" s="90">
        <f t="shared" si="42"/>
        <v>6</v>
      </c>
      <c r="O161" s="91">
        <f t="shared" si="43"/>
        <v>3</v>
      </c>
      <c r="P161" s="23">
        <v>20</v>
      </c>
      <c r="Q161" s="11">
        <v>1</v>
      </c>
      <c r="R161" s="11">
        <v>0</v>
      </c>
      <c r="S161" s="12">
        <v>1</v>
      </c>
      <c r="T161" s="27">
        <v>0</v>
      </c>
      <c r="U161" s="23">
        <v>0</v>
      </c>
      <c r="V161" s="11">
        <v>0</v>
      </c>
      <c r="W161" s="11">
        <v>0</v>
      </c>
      <c r="X161" s="12">
        <v>0</v>
      </c>
      <c r="Y161" s="30">
        <v>0</v>
      </c>
      <c r="Z161" s="63">
        <f t="shared" si="44"/>
        <v>13.5</v>
      </c>
      <c r="AA161" s="34">
        <f t="shared" si="45"/>
        <v>13.5</v>
      </c>
      <c r="AB161" s="12">
        <f t="shared" si="46"/>
        <v>0</v>
      </c>
      <c r="AC161" s="75">
        <f t="shared" si="47"/>
        <v>13.5</v>
      </c>
    </row>
    <row r="162" spans="1:32" outlineLevel="2" x14ac:dyDescent="0.2">
      <c r="A162" s="103" t="s">
        <v>245</v>
      </c>
      <c r="B162" s="10" t="s">
        <v>75</v>
      </c>
      <c r="C162" s="98" t="s">
        <v>23</v>
      </c>
      <c r="D162" s="98" t="s">
        <v>822</v>
      </c>
      <c r="E162" s="10" t="s">
        <v>820</v>
      </c>
      <c r="F162" s="10" t="s">
        <v>821</v>
      </c>
      <c r="G162" s="67">
        <v>5</v>
      </c>
      <c r="H162" s="10" t="s">
        <v>33</v>
      </c>
      <c r="I162" s="57">
        <v>0.25</v>
      </c>
      <c r="J162" s="57">
        <f>(9+$AE$29)*I162</f>
        <v>3.375</v>
      </c>
      <c r="K162" s="57">
        <v>0</v>
      </c>
      <c r="L162" s="58">
        <f>4.5*I162</f>
        <v>1.125</v>
      </c>
      <c r="M162" s="27">
        <v>0</v>
      </c>
      <c r="N162" s="90">
        <f t="shared" si="42"/>
        <v>2.25</v>
      </c>
      <c r="O162" s="91">
        <f t="shared" si="43"/>
        <v>0.75</v>
      </c>
      <c r="P162" s="23">
        <v>12</v>
      </c>
      <c r="Q162" s="11">
        <v>1</v>
      </c>
      <c r="R162" s="11"/>
      <c r="S162" s="12">
        <v>1</v>
      </c>
      <c r="T162" s="27"/>
      <c r="U162" s="23">
        <v>0</v>
      </c>
      <c r="V162" s="11">
        <v>0</v>
      </c>
      <c r="W162" s="11"/>
      <c r="X162" s="12">
        <v>0</v>
      </c>
      <c r="Y162" s="30"/>
      <c r="Z162" s="63">
        <f t="shared" si="44"/>
        <v>4.5</v>
      </c>
      <c r="AA162" s="34">
        <f t="shared" si="45"/>
        <v>4.5</v>
      </c>
      <c r="AB162" s="12">
        <f t="shared" si="46"/>
        <v>0</v>
      </c>
      <c r="AC162" s="75">
        <f t="shared" si="47"/>
        <v>4.5</v>
      </c>
    </row>
    <row r="163" spans="1:32" outlineLevel="2" x14ac:dyDescent="0.2">
      <c r="A163" s="103" t="s">
        <v>245</v>
      </c>
      <c r="B163" s="10" t="s">
        <v>14</v>
      </c>
      <c r="C163" s="10" t="s">
        <v>13</v>
      </c>
      <c r="D163" s="10" t="s">
        <v>34</v>
      </c>
      <c r="E163" s="10" t="s">
        <v>35</v>
      </c>
      <c r="F163" s="10" t="s">
        <v>36</v>
      </c>
      <c r="G163" s="67">
        <v>12</v>
      </c>
      <c r="H163" s="10" t="s">
        <v>37</v>
      </c>
      <c r="I163" s="57">
        <v>1</v>
      </c>
      <c r="J163" s="57">
        <f>$AE$27</f>
        <v>0.02</v>
      </c>
      <c r="K163" s="57">
        <v>0</v>
      </c>
      <c r="L163" s="58">
        <v>0</v>
      </c>
      <c r="M163" s="27">
        <v>0</v>
      </c>
      <c r="N163" s="90">
        <f t="shared" si="42"/>
        <v>5.5555555555555558E-3</v>
      </c>
      <c r="O163" s="91">
        <f t="shared" si="43"/>
        <v>0</v>
      </c>
      <c r="P163" s="23">
        <v>2</v>
      </c>
      <c r="Q163" s="11">
        <f>P163</f>
        <v>2</v>
      </c>
      <c r="R163" s="11">
        <v>0</v>
      </c>
      <c r="S163" s="12">
        <v>0</v>
      </c>
      <c r="T163" s="27">
        <v>0</v>
      </c>
      <c r="U163" s="23">
        <v>0</v>
      </c>
      <c r="V163" s="11">
        <f>U163</f>
        <v>0</v>
      </c>
      <c r="W163" s="11">
        <v>0</v>
      </c>
      <c r="X163" s="12">
        <v>0</v>
      </c>
      <c r="Y163" s="30">
        <v>0</v>
      </c>
      <c r="Z163" s="63">
        <f t="shared" si="44"/>
        <v>0.04</v>
      </c>
      <c r="AA163" s="34">
        <f t="shared" si="45"/>
        <v>0.04</v>
      </c>
      <c r="AB163" s="12">
        <f t="shared" si="46"/>
        <v>0</v>
      </c>
      <c r="AC163" s="75">
        <f t="shared" si="47"/>
        <v>0.04</v>
      </c>
    </row>
    <row r="164" spans="1:32" outlineLevel="2" x14ac:dyDescent="0.2">
      <c r="A164" s="9" t="s">
        <v>245</v>
      </c>
      <c r="B164" s="10" t="s">
        <v>85</v>
      </c>
      <c r="C164" s="10" t="s">
        <v>13</v>
      </c>
      <c r="D164" s="10" t="s">
        <v>34</v>
      </c>
      <c r="E164" s="10" t="s">
        <v>35</v>
      </c>
      <c r="F164" s="10" t="s">
        <v>36</v>
      </c>
      <c r="G164" s="67">
        <v>12</v>
      </c>
      <c r="H164" s="10" t="s">
        <v>37</v>
      </c>
      <c r="I164" s="57">
        <v>1</v>
      </c>
      <c r="J164" s="57">
        <f>$AE$27</f>
        <v>0.02</v>
      </c>
      <c r="K164" s="57">
        <v>0</v>
      </c>
      <c r="L164" s="58">
        <v>0</v>
      </c>
      <c r="M164" s="27">
        <v>0</v>
      </c>
      <c r="N164" s="90">
        <f t="shared" si="42"/>
        <v>5.5555555555555558E-3</v>
      </c>
      <c r="O164" s="91">
        <f t="shared" si="43"/>
        <v>0</v>
      </c>
      <c r="P164" s="23">
        <v>2</v>
      </c>
      <c r="Q164" s="11">
        <f>P164</f>
        <v>2</v>
      </c>
      <c r="R164" s="11">
        <v>0</v>
      </c>
      <c r="S164" s="12">
        <v>0</v>
      </c>
      <c r="T164" s="27">
        <v>0</v>
      </c>
      <c r="U164" s="23">
        <v>2</v>
      </c>
      <c r="V164" s="11">
        <f>U164</f>
        <v>2</v>
      </c>
      <c r="W164" s="11">
        <v>0</v>
      </c>
      <c r="X164" s="12">
        <v>0</v>
      </c>
      <c r="Y164" s="30">
        <v>0</v>
      </c>
      <c r="Z164" s="63">
        <f t="shared" si="44"/>
        <v>0.08</v>
      </c>
      <c r="AA164" s="34">
        <f t="shared" si="45"/>
        <v>0.04</v>
      </c>
      <c r="AB164" s="12">
        <f t="shared" si="46"/>
        <v>0.04</v>
      </c>
      <c r="AC164" s="75">
        <f t="shared" si="47"/>
        <v>0.08</v>
      </c>
    </row>
    <row r="165" spans="1:32" outlineLevel="2" x14ac:dyDescent="0.2">
      <c r="A165" s="103" t="s">
        <v>245</v>
      </c>
      <c r="B165" s="10" t="s">
        <v>8</v>
      </c>
      <c r="C165" s="10" t="s">
        <v>13</v>
      </c>
      <c r="D165" s="10" t="s">
        <v>34</v>
      </c>
      <c r="E165" s="10" t="s">
        <v>35</v>
      </c>
      <c r="F165" s="10" t="s">
        <v>36</v>
      </c>
      <c r="G165" s="67">
        <v>12</v>
      </c>
      <c r="H165" s="10" t="s">
        <v>37</v>
      </c>
      <c r="I165" s="57">
        <v>1</v>
      </c>
      <c r="J165" s="57">
        <f>$AE$27</f>
        <v>0.02</v>
      </c>
      <c r="K165" s="57">
        <v>0</v>
      </c>
      <c r="L165" s="58">
        <v>0</v>
      </c>
      <c r="M165" s="27">
        <v>0</v>
      </c>
      <c r="N165" s="90">
        <f t="shared" si="42"/>
        <v>5.5555555555555558E-3</v>
      </c>
      <c r="O165" s="91">
        <f t="shared" si="43"/>
        <v>0</v>
      </c>
      <c r="P165" s="23">
        <v>3</v>
      </c>
      <c r="Q165" s="11">
        <f>P165</f>
        <v>3</v>
      </c>
      <c r="R165" s="11">
        <v>0</v>
      </c>
      <c r="S165" s="12">
        <v>0</v>
      </c>
      <c r="T165" s="27">
        <v>0</v>
      </c>
      <c r="U165" s="23">
        <v>1</v>
      </c>
      <c r="V165" s="11">
        <f>U165</f>
        <v>1</v>
      </c>
      <c r="W165" s="11">
        <v>0</v>
      </c>
      <c r="X165" s="12">
        <v>0</v>
      </c>
      <c r="Y165" s="30">
        <v>0</v>
      </c>
      <c r="Z165" s="63">
        <f t="shared" si="44"/>
        <v>0.08</v>
      </c>
      <c r="AA165" s="34">
        <f t="shared" si="45"/>
        <v>0.06</v>
      </c>
      <c r="AB165" s="12">
        <f t="shared" si="46"/>
        <v>0.02</v>
      </c>
      <c r="AC165" s="75">
        <f t="shared" si="47"/>
        <v>0.08</v>
      </c>
    </row>
    <row r="166" spans="1:32" outlineLevel="1" x14ac:dyDescent="0.2">
      <c r="A166" s="103" t="s">
        <v>593</v>
      </c>
      <c r="B166" s="10"/>
      <c r="C166" s="10"/>
      <c r="D166" s="10"/>
      <c r="E166" s="10"/>
      <c r="F166" s="10"/>
      <c r="G166" s="67"/>
      <c r="H166" s="10"/>
      <c r="I166" s="57"/>
      <c r="J166" s="57"/>
      <c r="K166" s="57"/>
      <c r="L166" s="58"/>
      <c r="M166" s="27"/>
      <c r="N166" s="90"/>
      <c r="O166" s="91"/>
      <c r="P166" s="23"/>
      <c r="Q166" s="11"/>
      <c r="R166" s="11"/>
      <c r="S166" s="12"/>
      <c r="T166" s="27"/>
      <c r="U166" s="23"/>
      <c r="V166" s="11"/>
      <c r="W166" s="11"/>
      <c r="X166" s="12"/>
      <c r="Y166" s="30"/>
      <c r="Z166" s="63"/>
      <c r="AA166" s="34">
        <f>SUBTOTAL(9,AA125:AA165)</f>
        <v>283.97040000000004</v>
      </c>
      <c r="AB166" s="12">
        <f>SUBTOTAL(9,AB125:AB165)</f>
        <v>245.98150000000001</v>
      </c>
      <c r="AC166" s="75">
        <f>SUBTOTAL(9,AC125:AC165)</f>
        <v>529.95190000000002</v>
      </c>
    </row>
    <row r="167" spans="1:32" outlineLevel="2" x14ac:dyDescent="0.2">
      <c r="A167" s="9" t="s">
        <v>298</v>
      </c>
      <c r="B167" s="10" t="s">
        <v>80</v>
      </c>
      <c r="C167" s="10" t="s">
        <v>61</v>
      </c>
      <c r="D167" s="10" t="s">
        <v>299</v>
      </c>
      <c r="E167" s="10" t="s">
        <v>300</v>
      </c>
      <c r="F167" s="10" t="s">
        <v>301</v>
      </c>
      <c r="G167" s="67">
        <v>6</v>
      </c>
      <c r="H167" s="10" t="s">
        <v>84</v>
      </c>
      <c r="I167" s="57">
        <v>1</v>
      </c>
      <c r="J167" s="57">
        <v>15.75</v>
      </c>
      <c r="K167" s="57">
        <v>0</v>
      </c>
      <c r="L167" s="58">
        <v>2.25</v>
      </c>
      <c r="M167" s="27">
        <v>0</v>
      </c>
      <c r="N167" s="90">
        <f t="shared" ref="N167:N187" si="48">J167*10/3/G167</f>
        <v>8.75</v>
      </c>
      <c r="O167" s="91">
        <f t="shared" ref="O167:O187" si="49">L167*10/3/G167</f>
        <v>1.25</v>
      </c>
      <c r="P167" s="23">
        <v>0</v>
      </c>
      <c r="Q167" s="11">
        <v>0</v>
      </c>
      <c r="R167" s="11">
        <v>0</v>
      </c>
      <c r="S167" s="12">
        <v>0</v>
      </c>
      <c r="T167" s="27">
        <v>0</v>
      </c>
      <c r="U167" s="23">
        <v>40</v>
      </c>
      <c r="V167" s="11">
        <v>0.75</v>
      </c>
      <c r="W167" s="11">
        <v>0</v>
      </c>
      <c r="X167" s="12">
        <v>2</v>
      </c>
      <c r="Y167" s="30">
        <v>0</v>
      </c>
      <c r="Z167" s="63">
        <f t="shared" ref="Z167:Z187" si="50">J167*(Q167+V167)+L167*(S167+X167)</f>
        <v>16.3125</v>
      </c>
      <c r="AA167" s="34">
        <f t="shared" ref="AA167:AA187" si="51">J167*Q167+L167*S167</f>
        <v>0</v>
      </c>
      <c r="AB167" s="12">
        <f t="shared" ref="AB167:AB187" si="52">J167*V167+L167*X167</f>
        <v>16.3125</v>
      </c>
      <c r="AC167" s="75">
        <f t="shared" ref="AC167:AC187" si="53">Z167</f>
        <v>16.3125</v>
      </c>
    </row>
    <row r="168" spans="1:32" outlineLevel="2" x14ac:dyDescent="0.2">
      <c r="A168" s="9" t="s">
        <v>298</v>
      </c>
      <c r="B168" s="10" t="s">
        <v>85</v>
      </c>
      <c r="C168" s="10" t="s">
        <v>61</v>
      </c>
      <c r="D168" s="10" t="s">
        <v>299</v>
      </c>
      <c r="E168" s="10" t="s">
        <v>300</v>
      </c>
      <c r="F168" s="10" t="s">
        <v>301</v>
      </c>
      <c r="G168" s="67">
        <v>6</v>
      </c>
      <c r="H168" s="10" t="s">
        <v>84</v>
      </c>
      <c r="I168" s="57">
        <v>1</v>
      </c>
      <c r="J168" s="57">
        <v>15.75</v>
      </c>
      <c r="K168" s="57">
        <v>0</v>
      </c>
      <c r="L168" s="58">
        <v>2.25</v>
      </c>
      <c r="M168" s="27">
        <v>0</v>
      </c>
      <c r="N168" s="90">
        <f t="shared" si="48"/>
        <v>8.75</v>
      </c>
      <c r="O168" s="91">
        <f t="shared" si="49"/>
        <v>1.25</v>
      </c>
      <c r="P168" s="23">
        <v>0</v>
      </c>
      <c r="Q168" s="11">
        <v>0</v>
      </c>
      <c r="R168" s="11">
        <v>0</v>
      </c>
      <c r="S168" s="12">
        <v>0</v>
      </c>
      <c r="T168" s="27">
        <v>0</v>
      </c>
      <c r="U168" s="23">
        <v>40</v>
      </c>
      <c r="V168" s="11">
        <v>0.75</v>
      </c>
      <c r="W168" s="11">
        <v>0</v>
      </c>
      <c r="X168" s="12">
        <v>2</v>
      </c>
      <c r="Y168" s="30">
        <v>0</v>
      </c>
      <c r="Z168" s="63">
        <f t="shared" si="50"/>
        <v>16.3125</v>
      </c>
      <c r="AA168" s="34">
        <f t="shared" si="51"/>
        <v>0</v>
      </c>
      <c r="AB168" s="12">
        <f t="shared" si="52"/>
        <v>16.3125</v>
      </c>
      <c r="AC168" s="75">
        <f t="shared" si="53"/>
        <v>16.3125</v>
      </c>
    </row>
    <row r="169" spans="1:32" outlineLevel="2" x14ac:dyDescent="0.2">
      <c r="A169" s="9" t="s">
        <v>298</v>
      </c>
      <c r="B169" s="10" t="s">
        <v>8</v>
      </c>
      <c r="C169" s="10" t="s">
        <v>61</v>
      </c>
      <c r="D169" s="10" t="s">
        <v>299</v>
      </c>
      <c r="E169" s="10" t="s">
        <v>300</v>
      </c>
      <c r="F169" s="10" t="s">
        <v>301</v>
      </c>
      <c r="G169" s="67">
        <v>6</v>
      </c>
      <c r="H169" s="10" t="s">
        <v>84</v>
      </c>
      <c r="I169" s="57">
        <v>1</v>
      </c>
      <c r="J169" s="57">
        <v>15.75</v>
      </c>
      <c r="K169" s="57">
        <v>0</v>
      </c>
      <c r="L169" s="58">
        <v>2.25</v>
      </c>
      <c r="M169" s="27">
        <v>0</v>
      </c>
      <c r="N169" s="90">
        <f t="shared" si="48"/>
        <v>8.75</v>
      </c>
      <c r="O169" s="91">
        <f t="shared" si="49"/>
        <v>1.25</v>
      </c>
      <c r="P169" s="23">
        <v>0</v>
      </c>
      <c r="Q169" s="11">
        <v>0</v>
      </c>
      <c r="R169" s="11">
        <v>0</v>
      </c>
      <c r="S169" s="12">
        <v>0</v>
      </c>
      <c r="T169" s="27">
        <v>0</v>
      </c>
      <c r="U169" s="23">
        <v>80</v>
      </c>
      <c r="V169" s="11">
        <v>1.5</v>
      </c>
      <c r="W169" s="11">
        <v>0</v>
      </c>
      <c r="X169" s="12">
        <v>4</v>
      </c>
      <c r="Y169" s="30">
        <v>0</v>
      </c>
      <c r="Z169" s="63">
        <f t="shared" si="50"/>
        <v>32.625</v>
      </c>
      <c r="AA169" s="34">
        <f t="shared" si="51"/>
        <v>0</v>
      </c>
      <c r="AB169" s="12">
        <f t="shared" si="52"/>
        <v>32.625</v>
      </c>
      <c r="AC169" s="75">
        <f t="shared" si="53"/>
        <v>32.625</v>
      </c>
    </row>
    <row r="170" spans="1:32" outlineLevel="2" x14ac:dyDescent="0.2">
      <c r="A170" s="9" t="s">
        <v>298</v>
      </c>
      <c r="B170" s="10" t="s">
        <v>8</v>
      </c>
      <c r="C170" s="10" t="s">
        <v>27</v>
      </c>
      <c r="D170" s="10" t="s">
        <v>302</v>
      </c>
      <c r="E170" s="10" t="s">
        <v>303</v>
      </c>
      <c r="F170" s="10" t="s">
        <v>304</v>
      </c>
      <c r="G170" s="67">
        <v>6</v>
      </c>
      <c r="H170" s="10" t="s">
        <v>18</v>
      </c>
      <c r="I170" s="57">
        <v>1</v>
      </c>
      <c r="J170" s="57">
        <v>15.75</v>
      </c>
      <c r="K170" s="57">
        <v>0</v>
      </c>
      <c r="L170" s="58">
        <v>2.25</v>
      </c>
      <c r="M170" s="27">
        <v>0</v>
      </c>
      <c r="N170" s="90">
        <f t="shared" si="48"/>
        <v>8.75</v>
      </c>
      <c r="O170" s="91">
        <f t="shared" si="49"/>
        <v>1.25</v>
      </c>
      <c r="P170" s="23">
        <v>140</v>
      </c>
      <c r="Q170" s="11">
        <v>2</v>
      </c>
      <c r="R170" s="11">
        <v>0</v>
      </c>
      <c r="S170" s="12">
        <v>7</v>
      </c>
      <c r="T170" s="27">
        <v>0</v>
      </c>
      <c r="U170" s="23">
        <v>0</v>
      </c>
      <c r="V170" s="11">
        <v>0</v>
      </c>
      <c r="W170" s="11">
        <v>0</v>
      </c>
      <c r="X170" s="12">
        <v>0</v>
      </c>
      <c r="Y170" s="30">
        <v>0</v>
      </c>
      <c r="Z170" s="63">
        <f t="shared" si="50"/>
        <v>47.25</v>
      </c>
      <c r="AA170" s="34">
        <f t="shared" si="51"/>
        <v>47.25</v>
      </c>
      <c r="AB170" s="12">
        <f t="shared" si="52"/>
        <v>0</v>
      </c>
      <c r="AC170" s="75">
        <f t="shared" si="53"/>
        <v>47.25</v>
      </c>
    </row>
    <row r="171" spans="1:32" outlineLevel="2" x14ac:dyDescent="0.2">
      <c r="A171" s="9" t="s">
        <v>298</v>
      </c>
      <c r="B171" s="10" t="s">
        <v>8</v>
      </c>
      <c r="C171" s="10" t="s">
        <v>43</v>
      </c>
      <c r="D171" s="10" t="s">
        <v>305</v>
      </c>
      <c r="E171" s="10" t="s">
        <v>306</v>
      </c>
      <c r="F171" s="10" t="s">
        <v>307</v>
      </c>
      <c r="G171" s="67">
        <v>6</v>
      </c>
      <c r="H171" s="10" t="s">
        <v>18</v>
      </c>
      <c r="I171" s="57">
        <v>1</v>
      </c>
      <c r="J171" s="57">
        <v>15.75</v>
      </c>
      <c r="K171" s="57">
        <v>0</v>
      </c>
      <c r="L171" s="58">
        <v>2.25</v>
      </c>
      <c r="M171" s="27">
        <v>0</v>
      </c>
      <c r="N171" s="90">
        <f t="shared" si="48"/>
        <v>8.75</v>
      </c>
      <c r="O171" s="91">
        <f t="shared" si="49"/>
        <v>1.25</v>
      </c>
      <c r="P171" s="23">
        <v>0</v>
      </c>
      <c r="Q171" s="11">
        <v>0</v>
      </c>
      <c r="R171" s="11">
        <v>0</v>
      </c>
      <c r="S171" s="12">
        <v>0</v>
      </c>
      <c r="T171" s="27">
        <v>0</v>
      </c>
      <c r="U171" s="23">
        <v>120</v>
      </c>
      <c r="V171" s="11">
        <v>2</v>
      </c>
      <c r="W171" s="11">
        <v>0</v>
      </c>
      <c r="X171" s="12">
        <v>6</v>
      </c>
      <c r="Y171" s="30">
        <v>0</v>
      </c>
      <c r="Z171" s="63">
        <f t="shared" si="50"/>
        <v>45</v>
      </c>
      <c r="AA171" s="34">
        <f t="shared" si="51"/>
        <v>0</v>
      </c>
      <c r="AB171" s="12">
        <f t="shared" si="52"/>
        <v>45</v>
      </c>
      <c r="AC171" s="75">
        <f t="shared" si="53"/>
        <v>45</v>
      </c>
    </row>
    <row r="172" spans="1:32" outlineLevel="2" x14ac:dyDescent="0.2">
      <c r="A172" s="9" t="s">
        <v>298</v>
      </c>
      <c r="B172" s="10" t="s">
        <v>8</v>
      </c>
      <c r="C172" s="10" t="s">
        <v>61</v>
      </c>
      <c r="D172" s="10" t="s">
        <v>308</v>
      </c>
      <c r="E172" s="10" t="s">
        <v>96</v>
      </c>
      <c r="F172" s="10" t="s">
        <v>97</v>
      </c>
      <c r="G172" s="67">
        <v>6</v>
      </c>
      <c r="H172" s="10" t="s">
        <v>18</v>
      </c>
      <c r="I172" s="57">
        <v>1</v>
      </c>
      <c r="J172" s="57">
        <v>13.5</v>
      </c>
      <c r="K172" s="57">
        <v>0</v>
      </c>
      <c r="L172" s="58">
        <v>4.5</v>
      </c>
      <c r="M172" s="27">
        <v>0</v>
      </c>
      <c r="N172" s="90">
        <f t="shared" si="48"/>
        <v>7.5</v>
      </c>
      <c r="O172" s="91">
        <f t="shared" si="49"/>
        <v>2.5</v>
      </c>
      <c r="P172" s="23">
        <v>0</v>
      </c>
      <c r="Q172" s="11">
        <v>0</v>
      </c>
      <c r="R172" s="11">
        <v>0</v>
      </c>
      <c r="S172" s="12">
        <v>0</v>
      </c>
      <c r="T172" s="27">
        <v>0</v>
      </c>
      <c r="U172" s="23">
        <v>105</v>
      </c>
      <c r="V172" s="11">
        <v>2</v>
      </c>
      <c r="W172" s="11">
        <v>0</v>
      </c>
      <c r="X172" s="12">
        <v>7</v>
      </c>
      <c r="Y172" s="30">
        <v>0</v>
      </c>
      <c r="Z172" s="63">
        <f t="shared" si="50"/>
        <v>58.5</v>
      </c>
      <c r="AA172" s="34">
        <f t="shared" si="51"/>
        <v>0</v>
      </c>
      <c r="AB172" s="12">
        <f t="shared" si="52"/>
        <v>58.5</v>
      </c>
      <c r="AC172" s="75">
        <f t="shared" si="53"/>
        <v>58.5</v>
      </c>
    </row>
    <row r="173" spans="1:32" outlineLevel="2" x14ac:dyDescent="0.2">
      <c r="A173" s="9" t="s">
        <v>298</v>
      </c>
      <c r="B173" s="10" t="s">
        <v>8</v>
      </c>
      <c r="C173" s="10" t="s">
        <v>43</v>
      </c>
      <c r="D173" s="10" t="s">
        <v>309</v>
      </c>
      <c r="E173" s="10" t="s">
        <v>310</v>
      </c>
      <c r="F173" s="10" t="s">
        <v>311</v>
      </c>
      <c r="G173" s="67">
        <v>6</v>
      </c>
      <c r="H173" s="10" t="s">
        <v>18</v>
      </c>
      <c r="I173" s="57">
        <f>1/3</f>
        <v>0.33333333333333331</v>
      </c>
      <c r="J173" s="57">
        <f>9*I173</f>
        <v>3</v>
      </c>
      <c r="K173" s="57">
        <v>0</v>
      </c>
      <c r="L173" s="58">
        <f>9*I173</f>
        <v>3</v>
      </c>
      <c r="M173" s="27">
        <v>0</v>
      </c>
      <c r="N173" s="90">
        <f t="shared" si="48"/>
        <v>1.6666666666666667</v>
      </c>
      <c r="O173" s="91">
        <f t="shared" si="49"/>
        <v>1.6666666666666667</v>
      </c>
      <c r="P173" s="23">
        <v>0</v>
      </c>
      <c r="Q173" s="11">
        <v>0</v>
      </c>
      <c r="R173" s="11">
        <v>0</v>
      </c>
      <c r="S173" s="12">
        <v>0</v>
      </c>
      <c r="T173" s="27">
        <v>0</v>
      </c>
      <c r="U173" s="23">
        <v>100</v>
      </c>
      <c r="V173" s="11">
        <v>2</v>
      </c>
      <c r="W173" s="11">
        <v>0</v>
      </c>
      <c r="X173" s="12">
        <v>5</v>
      </c>
      <c r="Y173" s="30">
        <v>0</v>
      </c>
      <c r="Z173" s="63">
        <f t="shared" si="50"/>
        <v>21</v>
      </c>
      <c r="AA173" s="34">
        <f t="shared" si="51"/>
        <v>0</v>
      </c>
      <c r="AB173" s="12">
        <f t="shared" si="52"/>
        <v>21</v>
      </c>
      <c r="AC173" s="75">
        <f t="shared" si="53"/>
        <v>21</v>
      </c>
      <c r="AE173" s="87"/>
      <c r="AF173" s="138"/>
    </row>
    <row r="174" spans="1:32" outlineLevel="2" x14ac:dyDescent="0.2">
      <c r="A174" s="103" t="s">
        <v>298</v>
      </c>
      <c r="B174" s="10" t="s">
        <v>8</v>
      </c>
      <c r="C174" s="10" t="s">
        <v>13</v>
      </c>
      <c r="D174" s="10" t="s">
        <v>9</v>
      </c>
      <c r="E174" s="10" t="s">
        <v>10</v>
      </c>
      <c r="F174" s="10" t="s">
        <v>11</v>
      </c>
      <c r="G174" s="67">
        <v>24</v>
      </c>
      <c r="H174" s="10" t="s">
        <v>12</v>
      </c>
      <c r="I174" s="57">
        <v>1</v>
      </c>
      <c r="J174" s="57">
        <f>$AE$26</f>
        <v>0.2</v>
      </c>
      <c r="K174" s="57">
        <v>0</v>
      </c>
      <c r="L174" s="58">
        <v>0</v>
      </c>
      <c r="M174" s="27">
        <v>0</v>
      </c>
      <c r="N174" s="90">
        <f t="shared" si="48"/>
        <v>2.7777777777777776E-2</v>
      </c>
      <c r="O174" s="91">
        <f t="shared" si="49"/>
        <v>0</v>
      </c>
      <c r="P174" s="23">
        <v>3</v>
      </c>
      <c r="Q174" s="11">
        <f>P174</f>
        <v>3</v>
      </c>
      <c r="R174" s="11">
        <v>0</v>
      </c>
      <c r="S174" s="12">
        <v>0</v>
      </c>
      <c r="T174" s="27">
        <v>0</v>
      </c>
      <c r="U174" s="23">
        <v>8</v>
      </c>
      <c r="V174" s="11">
        <f>U174</f>
        <v>8</v>
      </c>
      <c r="W174" s="11">
        <v>0</v>
      </c>
      <c r="X174" s="12">
        <v>0</v>
      </c>
      <c r="Y174" s="30">
        <v>0</v>
      </c>
      <c r="Z174" s="63">
        <f t="shared" si="50"/>
        <v>2.2000000000000002</v>
      </c>
      <c r="AA174" s="34">
        <f t="shared" si="51"/>
        <v>0.60000000000000009</v>
      </c>
      <c r="AB174" s="12">
        <f t="shared" si="52"/>
        <v>1.6</v>
      </c>
      <c r="AC174" s="75">
        <f t="shared" si="53"/>
        <v>2.2000000000000002</v>
      </c>
      <c r="AE174" s="87"/>
      <c r="AF174" s="139"/>
    </row>
    <row r="175" spans="1:32" outlineLevel="2" x14ac:dyDescent="0.2">
      <c r="A175" s="9" t="s">
        <v>298</v>
      </c>
      <c r="B175" s="10" t="s">
        <v>14</v>
      </c>
      <c r="C175" s="10" t="s">
        <v>23</v>
      </c>
      <c r="D175" s="10" t="s">
        <v>89</v>
      </c>
      <c r="E175" s="10" t="s">
        <v>90</v>
      </c>
      <c r="F175" s="10" t="s">
        <v>91</v>
      </c>
      <c r="G175" s="67">
        <v>6</v>
      </c>
      <c r="H175" s="10" t="s">
        <v>18</v>
      </c>
      <c r="I175" s="57">
        <v>0.15</v>
      </c>
      <c r="J175" s="57">
        <f>9*I175</f>
        <v>1.3499999999999999</v>
      </c>
      <c r="K175" s="57">
        <v>0</v>
      </c>
      <c r="L175" s="58">
        <f>9*I175</f>
        <v>1.3499999999999999</v>
      </c>
      <c r="M175" s="27">
        <v>0</v>
      </c>
      <c r="N175" s="90">
        <f t="shared" si="48"/>
        <v>0.74999999999999989</v>
      </c>
      <c r="O175" s="91">
        <f t="shared" si="49"/>
        <v>0.74999999999999989</v>
      </c>
      <c r="P175" s="23">
        <v>120</v>
      </c>
      <c r="Q175" s="11">
        <v>2</v>
      </c>
      <c r="R175" s="11">
        <v>0</v>
      </c>
      <c r="S175" s="12">
        <v>6</v>
      </c>
      <c r="T175" s="27">
        <v>0</v>
      </c>
      <c r="U175" s="23">
        <v>0</v>
      </c>
      <c r="V175" s="11">
        <v>0</v>
      </c>
      <c r="W175" s="11">
        <v>0</v>
      </c>
      <c r="X175" s="12">
        <v>0</v>
      </c>
      <c r="Y175" s="30">
        <v>0</v>
      </c>
      <c r="Z175" s="63">
        <f t="shared" si="50"/>
        <v>10.799999999999999</v>
      </c>
      <c r="AA175" s="34">
        <f t="shared" si="51"/>
        <v>10.799999999999999</v>
      </c>
      <c r="AB175" s="12">
        <f t="shared" si="52"/>
        <v>0</v>
      </c>
      <c r="AC175" s="75">
        <f t="shared" si="53"/>
        <v>10.799999999999999</v>
      </c>
      <c r="AE175" s="87"/>
      <c r="AF175" s="139"/>
    </row>
    <row r="176" spans="1:32" outlineLevel="2" x14ac:dyDescent="0.2">
      <c r="A176" s="9" t="s">
        <v>298</v>
      </c>
      <c r="B176" s="10" t="s">
        <v>14</v>
      </c>
      <c r="C176" s="10" t="s">
        <v>23</v>
      </c>
      <c r="D176" s="10" t="s">
        <v>312</v>
      </c>
      <c r="E176" s="10" t="s">
        <v>313</v>
      </c>
      <c r="F176" s="10" t="s">
        <v>314</v>
      </c>
      <c r="G176" s="67">
        <v>6</v>
      </c>
      <c r="H176" s="10" t="s">
        <v>18</v>
      </c>
      <c r="I176" s="57">
        <v>0.8</v>
      </c>
      <c r="J176" s="57">
        <f>13.5*I176</f>
        <v>10.8</v>
      </c>
      <c r="K176" s="57">
        <v>0</v>
      </c>
      <c r="L176" s="58">
        <f>4.5*I176</f>
        <v>3.6</v>
      </c>
      <c r="M176" s="27">
        <v>0</v>
      </c>
      <c r="N176" s="90">
        <f t="shared" si="48"/>
        <v>6</v>
      </c>
      <c r="O176" s="91">
        <f t="shared" si="49"/>
        <v>2</v>
      </c>
      <c r="P176" s="23">
        <v>150</v>
      </c>
      <c r="Q176" s="11">
        <v>2</v>
      </c>
      <c r="R176" s="11">
        <v>0</v>
      </c>
      <c r="S176" s="12">
        <v>10</v>
      </c>
      <c r="T176" s="27">
        <v>0</v>
      </c>
      <c r="U176" s="23">
        <v>0</v>
      </c>
      <c r="V176" s="11">
        <v>0</v>
      </c>
      <c r="W176" s="11">
        <v>0</v>
      </c>
      <c r="X176" s="12">
        <v>0</v>
      </c>
      <c r="Y176" s="30">
        <v>0</v>
      </c>
      <c r="Z176" s="63">
        <f t="shared" si="50"/>
        <v>57.6</v>
      </c>
      <c r="AA176" s="34">
        <f t="shared" si="51"/>
        <v>57.6</v>
      </c>
      <c r="AB176" s="12">
        <f t="shared" si="52"/>
        <v>0</v>
      </c>
      <c r="AC176" s="75">
        <f t="shared" si="53"/>
        <v>57.6</v>
      </c>
      <c r="AE176" s="87"/>
      <c r="AF176" s="139"/>
    </row>
    <row r="177" spans="1:32" outlineLevel="2" x14ac:dyDescent="0.2">
      <c r="A177" s="9" t="s">
        <v>298</v>
      </c>
      <c r="B177" s="10" t="s">
        <v>14</v>
      </c>
      <c r="C177" s="10" t="s">
        <v>61</v>
      </c>
      <c r="D177" s="10" t="s">
        <v>315</v>
      </c>
      <c r="E177" s="10" t="s">
        <v>316</v>
      </c>
      <c r="F177" s="10" t="s">
        <v>317</v>
      </c>
      <c r="G177" s="67">
        <v>6</v>
      </c>
      <c r="H177" s="10" t="s">
        <v>18</v>
      </c>
      <c r="I177" s="57">
        <v>0.2</v>
      </c>
      <c r="J177" s="57">
        <f>9*I177</f>
        <v>1.8</v>
      </c>
      <c r="K177" s="57">
        <v>0</v>
      </c>
      <c r="L177" s="58">
        <f>9*I177</f>
        <v>1.8</v>
      </c>
      <c r="M177" s="27">
        <v>0</v>
      </c>
      <c r="N177" s="90">
        <f t="shared" si="48"/>
        <v>1</v>
      </c>
      <c r="O177" s="91">
        <f t="shared" si="49"/>
        <v>1</v>
      </c>
      <c r="P177" s="23">
        <v>0</v>
      </c>
      <c r="Q177" s="11">
        <v>0</v>
      </c>
      <c r="R177" s="11">
        <v>0</v>
      </c>
      <c r="S177" s="12">
        <v>0</v>
      </c>
      <c r="T177" s="27">
        <v>0</v>
      </c>
      <c r="U177" s="23">
        <v>100</v>
      </c>
      <c r="V177" s="11">
        <v>2</v>
      </c>
      <c r="W177" s="11">
        <v>0</v>
      </c>
      <c r="X177" s="12">
        <v>5</v>
      </c>
      <c r="Y177" s="30">
        <v>0</v>
      </c>
      <c r="Z177" s="63">
        <f t="shared" si="50"/>
        <v>12.6</v>
      </c>
      <c r="AA177" s="34">
        <f t="shared" si="51"/>
        <v>0</v>
      </c>
      <c r="AB177" s="12">
        <f t="shared" si="52"/>
        <v>12.6</v>
      </c>
      <c r="AC177" s="75">
        <f t="shared" si="53"/>
        <v>12.6</v>
      </c>
    </row>
    <row r="178" spans="1:32" outlineLevel="2" x14ac:dyDescent="0.2">
      <c r="A178" s="9" t="s">
        <v>298</v>
      </c>
      <c r="B178" s="10" t="s">
        <v>14</v>
      </c>
      <c r="C178" s="10" t="s">
        <v>27</v>
      </c>
      <c r="D178" s="10" t="s">
        <v>318</v>
      </c>
      <c r="E178" s="10" t="s">
        <v>319</v>
      </c>
      <c r="F178" s="10" t="s">
        <v>320</v>
      </c>
      <c r="G178" s="67">
        <v>6</v>
      </c>
      <c r="H178" s="10" t="s">
        <v>18</v>
      </c>
      <c r="I178" s="57">
        <f>1/3</f>
        <v>0.33333333333333331</v>
      </c>
      <c r="J178" s="57">
        <f>9*I178</f>
        <v>3</v>
      </c>
      <c r="K178" s="57">
        <v>0</v>
      </c>
      <c r="L178" s="58">
        <f>9*I178</f>
        <v>3</v>
      </c>
      <c r="M178" s="27">
        <v>0</v>
      </c>
      <c r="N178" s="90">
        <f t="shared" si="48"/>
        <v>1.6666666666666667</v>
      </c>
      <c r="O178" s="91">
        <f t="shared" si="49"/>
        <v>1.6666666666666667</v>
      </c>
      <c r="P178" s="23">
        <v>90</v>
      </c>
      <c r="Q178" s="11">
        <v>2</v>
      </c>
      <c r="R178" s="11">
        <v>0</v>
      </c>
      <c r="S178" s="12">
        <v>5</v>
      </c>
      <c r="T178" s="27">
        <v>0</v>
      </c>
      <c r="U178" s="23">
        <v>0</v>
      </c>
      <c r="V178" s="11">
        <v>0</v>
      </c>
      <c r="W178" s="11">
        <v>0</v>
      </c>
      <c r="X178" s="12">
        <v>0</v>
      </c>
      <c r="Y178" s="30">
        <v>0</v>
      </c>
      <c r="Z178" s="63">
        <f t="shared" si="50"/>
        <v>21</v>
      </c>
      <c r="AA178" s="34">
        <f t="shared" si="51"/>
        <v>21</v>
      </c>
      <c r="AB178" s="12">
        <f t="shared" si="52"/>
        <v>0</v>
      </c>
      <c r="AC178" s="75">
        <f t="shared" si="53"/>
        <v>21</v>
      </c>
    </row>
    <row r="179" spans="1:32" outlineLevel="2" x14ac:dyDescent="0.2">
      <c r="A179" s="9" t="s">
        <v>298</v>
      </c>
      <c r="B179" s="10" t="s">
        <v>14</v>
      </c>
      <c r="C179" s="10" t="s">
        <v>43</v>
      </c>
      <c r="D179" s="10" t="s">
        <v>321</v>
      </c>
      <c r="E179" s="10" t="s">
        <v>322</v>
      </c>
      <c r="F179" s="10" t="s">
        <v>323</v>
      </c>
      <c r="G179" s="67">
        <v>6</v>
      </c>
      <c r="H179" s="10" t="s">
        <v>18</v>
      </c>
      <c r="I179" s="57">
        <v>1</v>
      </c>
      <c r="J179" s="57">
        <v>13.5</v>
      </c>
      <c r="K179" s="57">
        <v>0</v>
      </c>
      <c r="L179" s="58">
        <v>4.5</v>
      </c>
      <c r="M179" s="27">
        <v>0</v>
      </c>
      <c r="N179" s="90">
        <f t="shared" si="48"/>
        <v>7.5</v>
      </c>
      <c r="O179" s="91">
        <f t="shared" si="49"/>
        <v>2.5</v>
      </c>
      <c r="P179" s="23">
        <v>0</v>
      </c>
      <c r="Q179" s="11">
        <v>0</v>
      </c>
      <c r="R179" s="11">
        <v>0</v>
      </c>
      <c r="S179" s="12">
        <v>0</v>
      </c>
      <c r="T179" s="27">
        <v>0</v>
      </c>
      <c r="U179" s="23">
        <v>120</v>
      </c>
      <c r="V179" s="11">
        <v>2</v>
      </c>
      <c r="W179" s="11">
        <v>0</v>
      </c>
      <c r="X179" s="12">
        <v>6</v>
      </c>
      <c r="Y179" s="30">
        <v>0</v>
      </c>
      <c r="Z179" s="63">
        <f t="shared" si="50"/>
        <v>54</v>
      </c>
      <c r="AA179" s="34">
        <f t="shared" si="51"/>
        <v>0</v>
      </c>
      <c r="AB179" s="12">
        <f t="shared" si="52"/>
        <v>54</v>
      </c>
      <c r="AC179" s="75">
        <f t="shared" si="53"/>
        <v>54</v>
      </c>
    </row>
    <row r="180" spans="1:32" outlineLevel="2" x14ac:dyDescent="0.2">
      <c r="A180" s="9" t="s">
        <v>298</v>
      </c>
      <c r="B180" s="10" t="s">
        <v>14</v>
      </c>
      <c r="C180" s="10" t="s">
        <v>43</v>
      </c>
      <c r="D180" s="10" t="s">
        <v>92</v>
      </c>
      <c r="E180" s="10" t="s">
        <v>93</v>
      </c>
      <c r="F180" s="10" t="s">
        <v>94</v>
      </c>
      <c r="G180" s="67">
        <v>6</v>
      </c>
      <c r="H180" s="10" t="s">
        <v>18</v>
      </c>
      <c r="I180" s="57">
        <v>0.25</v>
      </c>
      <c r="J180" s="57">
        <f>9*I180</f>
        <v>2.25</v>
      </c>
      <c r="K180" s="57">
        <v>0</v>
      </c>
      <c r="L180" s="58">
        <f>9*I180</f>
        <v>2.25</v>
      </c>
      <c r="M180" s="27">
        <v>0</v>
      </c>
      <c r="N180" s="90">
        <f t="shared" si="48"/>
        <v>1.25</v>
      </c>
      <c r="O180" s="91">
        <f t="shared" si="49"/>
        <v>1.25</v>
      </c>
      <c r="P180" s="23">
        <v>0</v>
      </c>
      <c r="Q180" s="11">
        <v>0</v>
      </c>
      <c r="R180" s="11">
        <v>0</v>
      </c>
      <c r="S180" s="12">
        <v>0</v>
      </c>
      <c r="T180" s="27">
        <v>0</v>
      </c>
      <c r="U180" s="23">
        <v>80</v>
      </c>
      <c r="V180" s="11">
        <v>2</v>
      </c>
      <c r="W180" s="11">
        <v>0</v>
      </c>
      <c r="X180" s="12">
        <v>4</v>
      </c>
      <c r="Y180" s="30">
        <v>0</v>
      </c>
      <c r="Z180" s="63">
        <f t="shared" si="50"/>
        <v>13.5</v>
      </c>
      <c r="AA180" s="34">
        <f t="shared" si="51"/>
        <v>0</v>
      </c>
      <c r="AB180" s="12">
        <f t="shared" si="52"/>
        <v>13.5</v>
      </c>
      <c r="AC180" s="75">
        <f t="shared" si="53"/>
        <v>13.5</v>
      </c>
    </row>
    <row r="181" spans="1:32" outlineLevel="2" x14ac:dyDescent="0.2">
      <c r="A181" s="9" t="s">
        <v>298</v>
      </c>
      <c r="B181" s="10" t="s">
        <v>14</v>
      </c>
      <c r="C181" s="10" t="s">
        <v>13</v>
      </c>
      <c r="D181" s="10" t="s">
        <v>28</v>
      </c>
      <c r="E181" s="10" t="s">
        <v>10</v>
      </c>
      <c r="F181" s="10" t="s">
        <v>11</v>
      </c>
      <c r="G181" s="67">
        <v>24</v>
      </c>
      <c r="H181" s="10" t="s">
        <v>12</v>
      </c>
      <c r="I181" s="57">
        <v>1</v>
      </c>
      <c r="J181" s="57">
        <f>$AE$26</f>
        <v>0.2</v>
      </c>
      <c r="K181" s="57">
        <v>0</v>
      </c>
      <c r="L181" s="58">
        <v>0</v>
      </c>
      <c r="M181" s="27">
        <v>0</v>
      </c>
      <c r="N181" s="90">
        <f t="shared" si="48"/>
        <v>2.7777777777777776E-2</v>
      </c>
      <c r="O181" s="91">
        <f t="shared" si="49"/>
        <v>0</v>
      </c>
      <c r="P181" s="23">
        <v>2</v>
      </c>
      <c r="Q181" s="11">
        <f>P181</f>
        <v>2</v>
      </c>
      <c r="R181" s="11">
        <v>0</v>
      </c>
      <c r="S181" s="12">
        <v>0</v>
      </c>
      <c r="T181" s="27">
        <v>0</v>
      </c>
      <c r="U181" s="23">
        <v>3</v>
      </c>
      <c r="V181" s="11">
        <f>U181</f>
        <v>3</v>
      </c>
      <c r="W181" s="11">
        <v>0</v>
      </c>
      <c r="X181" s="12">
        <v>0</v>
      </c>
      <c r="Y181" s="30">
        <v>0</v>
      </c>
      <c r="Z181" s="63">
        <f t="shared" si="50"/>
        <v>1</v>
      </c>
      <c r="AA181" s="34">
        <f t="shared" si="51"/>
        <v>0.4</v>
      </c>
      <c r="AB181" s="12">
        <f t="shared" si="52"/>
        <v>0.60000000000000009</v>
      </c>
      <c r="AC181" s="75">
        <f t="shared" si="53"/>
        <v>1</v>
      </c>
    </row>
    <row r="182" spans="1:32" outlineLevel="2" x14ac:dyDescent="0.2">
      <c r="A182" s="9" t="s">
        <v>298</v>
      </c>
      <c r="B182" s="10" t="s">
        <v>14</v>
      </c>
      <c r="C182" s="10" t="s">
        <v>103</v>
      </c>
      <c r="D182" s="10" t="s">
        <v>324</v>
      </c>
      <c r="E182" s="10" t="s">
        <v>325</v>
      </c>
      <c r="F182" s="10" t="s">
        <v>326</v>
      </c>
      <c r="G182" s="67">
        <v>6</v>
      </c>
      <c r="H182" s="10" t="s">
        <v>102</v>
      </c>
      <c r="I182" s="57">
        <v>1</v>
      </c>
      <c r="J182" s="57">
        <f>(9+$AE$29)*I182</f>
        <v>13.5</v>
      </c>
      <c r="K182" s="57">
        <v>0</v>
      </c>
      <c r="L182" s="58">
        <v>4.5</v>
      </c>
      <c r="M182" s="27">
        <v>0</v>
      </c>
      <c r="N182" s="90">
        <f t="shared" si="48"/>
        <v>7.5</v>
      </c>
      <c r="O182" s="91">
        <f t="shared" si="49"/>
        <v>2.5</v>
      </c>
      <c r="P182" s="23">
        <v>16</v>
      </c>
      <c r="Q182" s="11">
        <v>0.5</v>
      </c>
      <c r="R182" s="11">
        <v>0</v>
      </c>
      <c r="S182" s="12">
        <v>1</v>
      </c>
      <c r="T182" s="27">
        <v>0</v>
      </c>
      <c r="U182" s="23">
        <v>0</v>
      </c>
      <c r="V182" s="11">
        <v>0</v>
      </c>
      <c r="W182" s="11">
        <v>0</v>
      </c>
      <c r="X182" s="12">
        <v>0</v>
      </c>
      <c r="Y182" s="30">
        <v>0</v>
      </c>
      <c r="Z182" s="63">
        <f t="shared" si="50"/>
        <v>11.25</v>
      </c>
      <c r="AA182" s="34">
        <f t="shared" si="51"/>
        <v>11.25</v>
      </c>
      <c r="AB182" s="12">
        <f t="shared" si="52"/>
        <v>0</v>
      </c>
      <c r="AC182" s="75">
        <f t="shared" si="53"/>
        <v>11.25</v>
      </c>
    </row>
    <row r="183" spans="1:32" outlineLevel="2" x14ac:dyDescent="0.2">
      <c r="A183" s="9" t="s">
        <v>298</v>
      </c>
      <c r="B183" s="10" t="s">
        <v>8</v>
      </c>
      <c r="C183" s="10" t="s">
        <v>103</v>
      </c>
      <c r="D183" s="10" t="s">
        <v>324</v>
      </c>
      <c r="E183" s="10" t="s">
        <v>325</v>
      </c>
      <c r="F183" s="10" t="s">
        <v>326</v>
      </c>
      <c r="G183" s="67">
        <v>6</v>
      </c>
      <c r="H183" s="10" t="s">
        <v>102</v>
      </c>
      <c r="I183" s="57">
        <v>1</v>
      </c>
      <c r="J183" s="57">
        <f>(9+$AE$29)*I183</f>
        <v>13.5</v>
      </c>
      <c r="K183" s="57">
        <v>0</v>
      </c>
      <c r="L183" s="58">
        <v>4.5</v>
      </c>
      <c r="M183" s="27">
        <v>0</v>
      </c>
      <c r="N183" s="90">
        <f t="shared" si="48"/>
        <v>7.5</v>
      </c>
      <c r="O183" s="91">
        <f t="shared" si="49"/>
        <v>2.5</v>
      </c>
      <c r="P183" s="23">
        <v>16</v>
      </c>
      <c r="Q183" s="11">
        <v>0.5</v>
      </c>
      <c r="R183" s="11">
        <v>0</v>
      </c>
      <c r="S183" s="12">
        <v>1</v>
      </c>
      <c r="T183" s="27">
        <v>0</v>
      </c>
      <c r="U183" s="23">
        <v>0</v>
      </c>
      <c r="V183" s="11">
        <v>0</v>
      </c>
      <c r="W183" s="11">
        <v>0</v>
      </c>
      <c r="X183" s="12">
        <v>0</v>
      </c>
      <c r="Y183" s="30">
        <v>0</v>
      </c>
      <c r="Z183" s="63">
        <f t="shared" si="50"/>
        <v>11.25</v>
      </c>
      <c r="AA183" s="34">
        <f t="shared" si="51"/>
        <v>11.25</v>
      </c>
      <c r="AB183" s="12">
        <f t="shared" si="52"/>
        <v>0</v>
      </c>
      <c r="AC183" s="75">
        <f t="shared" si="53"/>
        <v>11.25</v>
      </c>
    </row>
    <row r="184" spans="1:32" outlineLevel="2" x14ac:dyDescent="0.2">
      <c r="A184" s="9" t="s">
        <v>298</v>
      </c>
      <c r="B184" s="10" t="s">
        <v>75</v>
      </c>
      <c r="C184" s="10" t="s">
        <v>48</v>
      </c>
      <c r="D184" s="10" t="s">
        <v>327</v>
      </c>
      <c r="E184" s="10" t="s">
        <v>328</v>
      </c>
      <c r="F184" s="10" t="s">
        <v>329</v>
      </c>
      <c r="G184" s="67">
        <v>5</v>
      </c>
      <c r="H184" s="10" t="s">
        <v>160</v>
      </c>
      <c r="I184" s="57">
        <v>1</v>
      </c>
      <c r="J184" s="57">
        <v>9</v>
      </c>
      <c r="K184" s="57">
        <v>0</v>
      </c>
      <c r="L184" s="58">
        <v>4.5</v>
      </c>
      <c r="M184" s="27">
        <v>0</v>
      </c>
      <c r="N184" s="90">
        <f t="shared" si="48"/>
        <v>6</v>
      </c>
      <c r="O184" s="91">
        <f t="shared" si="49"/>
        <v>3</v>
      </c>
      <c r="P184" s="23">
        <v>20</v>
      </c>
      <c r="Q184" s="11">
        <v>1</v>
      </c>
      <c r="R184" s="11">
        <v>0</v>
      </c>
      <c r="S184" s="12">
        <v>2</v>
      </c>
      <c r="T184" s="27">
        <v>0</v>
      </c>
      <c r="U184" s="23">
        <v>0</v>
      </c>
      <c r="V184" s="11">
        <v>0</v>
      </c>
      <c r="W184" s="11">
        <v>0</v>
      </c>
      <c r="X184" s="12">
        <v>0</v>
      </c>
      <c r="Y184" s="30">
        <v>0</v>
      </c>
      <c r="Z184" s="63">
        <f t="shared" si="50"/>
        <v>18</v>
      </c>
      <c r="AA184" s="34">
        <f t="shared" si="51"/>
        <v>18</v>
      </c>
      <c r="AB184" s="12">
        <f t="shared" si="52"/>
        <v>0</v>
      </c>
      <c r="AC184" s="75">
        <f t="shared" si="53"/>
        <v>18</v>
      </c>
      <c r="AD184" s="80">
        <v>13.5</v>
      </c>
      <c r="AE184" s="80">
        <f>AC184-AD184</f>
        <v>4.5</v>
      </c>
    </row>
    <row r="185" spans="1:32" outlineLevel="2" x14ac:dyDescent="0.2">
      <c r="A185" s="9" t="s">
        <v>298</v>
      </c>
      <c r="B185" s="10" t="s">
        <v>75</v>
      </c>
      <c r="C185" s="10" t="s">
        <v>23</v>
      </c>
      <c r="D185" s="10" t="s">
        <v>167</v>
      </c>
      <c r="E185" s="10" t="s">
        <v>168</v>
      </c>
      <c r="F185" s="10" t="s">
        <v>169</v>
      </c>
      <c r="G185" s="67">
        <v>15</v>
      </c>
      <c r="H185" s="10" t="s">
        <v>12</v>
      </c>
      <c r="I185" s="57">
        <v>1</v>
      </c>
      <c r="J185" s="57">
        <f>$AE$32</f>
        <v>0.4</v>
      </c>
      <c r="K185" s="57">
        <v>0</v>
      </c>
      <c r="L185" s="58">
        <v>0</v>
      </c>
      <c r="M185" s="27">
        <v>0</v>
      </c>
      <c r="N185" s="90">
        <f t="shared" si="48"/>
        <v>8.8888888888888878E-2</v>
      </c>
      <c r="O185" s="91">
        <f t="shared" si="49"/>
        <v>0</v>
      </c>
      <c r="P185" s="23">
        <v>1</v>
      </c>
      <c r="Q185" s="11">
        <f>P185</f>
        <v>1</v>
      </c>
      <c r="R185" s="11">
        <v>0</v>
      </c>
      <c r="S185" s="12">
        <v>0</v>
      </c>
      <c r="T185" s="27">
        <v>0</v>
      </c>
      <c r="U185" s="23">
        <v>0</v>
      </c>
      <c r="V185" s="11">
        <f>U185</f>
        <v>0</v>
      </c>
      <c r="W185" s="11">
        <v>0</v>
      </c>
      <c r="X185" s="12">
        <v>0</v>
      </c>
      <c r="Y185" s="30">
        <v>0</v>
      </c>
      <c r="Z185" s="63">
        <f t="shared" si="50"/>
        <v>0.4</v>
      </c>
      <c r="AA185" s="34">
        <f t="shared" si="51"/>
        <v>0.4</v>
      </c>
      <c r="AB185" s="12">
        <f t="shared" si="52"/>
        <v>0</v>
      </c>
      <c r="AC185" s="75">
        <f t="shared" si="53"/>
        <v>0.4</v>
      </c>
    </row>
    <row r="186" spans="1:32" outlineLevel="2" x14ac:dyDescent="0.2">
      <c r="A186" s="9" t="s">
        <v>298</v>
      </c>
      <c r="B186" s="10" t="s">
        <v>75</v>
      </c>
      <c r="C186" s="10" t="s">
        <v>48</v>
      </c>
      <c r="D186" s="10" t="s">
        <v>292</v>
      </c>
      <c r="E186" s="10" t="s">
        <v>293</v>
      </c>
      <c r="F186" s="10" t="s">
        <v>294</v>
      </c>
      <c r="G186" s="67">
        <v>5</v>
      </c>
      <c r="H186" s="10" t="s">
        <v>33</v>
      </c>
      <c r="I186" s="57">
        <v>1</v>
      </c>
      <c r="J186" s="57">
        <v>9</v>
      </c>
      <c r="K186" s="57">
        <v>0</v>
      </c>
      <c r="L186" s="58">
        <v>4.5</v>
      </c>
      <c r="M186" s="27">
        <v>0</v>
      </c>
      <c r="N186" s="90">
        <f t="shared" si="48"/>
        <v>6</v>
      </c>
      <c r="O186" s="91">
        <f t="shared" si="49"/>
        <v>3</v>
      </c>
      <c r="P186" s="23">
        <v>20</v>
      </c>
      <c r="Q186" s="11">
        <v>1</v>
      </c>
      <c r="R186" s="11">
        <v>0</v>
      </c>
      <c r="S186" s="12">
        <v>1</v>
      </c>
      <c r="T186" s="27">
        <v>0</v>
      </c>
      <c r="U186" s="23">
        <v>0</v>
      </c>
      <c r="V186" s="11">
        <v>0</v>
      </c>
      <c r="W186" s="11">
        <v>0</v>
      </c>
      <c r="X186" s="12">
        <v>0</v>
      </c>
      <c r="Y186" s="30">
        <v>0</v>
      </c>
      <c r="Z186" s="63">
        <f t="shared" si="50"/>
        <v>13.5</v>
      </c>
      <c r="AA186" s="34">
        <f t="shared" si="51"/>
        <v>13.5</v>
      </c>
      <c r="AB186" s="12">
        <f t="shared" si="52"/>
        <v>0</v>
      </c>
      <c r="AC186" s="75">
        <f t="shared" si="53"/>
        <v>13.5</v>
      </c>
      <c r="AD186" s="79"/>
      <c r="AE186" s="79"/>
      <c r="AF186" s="5"/>
    </row>
    <row r="187" spans="1:32" outlineLevel="2" x14ac:dyDescent="0.2">
      <c r="A187" s="103" t="s">
        <v>298</v>
      </c>
      <c r="B187" s="10" t="s">
        <v>8</v>
      </c>
      <c r="C187" s="10" t="s">
        <v>13</v>
      </c>
      <c r="D187" s="10" t="s">
        <v>34</v>
      </c>
      <c r="E187" s="10" t="s">
        <v>35</v>
      </c>
      <c r="F187" s="10" t="s">
        <v>36</v>
      </c>
      <c r="G187" s="67">
        <v>12</v>
      </c>
      <c r="H187" s="10" t="s">
        <v>37</v>
      </c>
      <c r="I187" s="57">
        <v>1</v>
      </c>
      <c r="J187" s="57">
        <f>$AE$27</f>
        <v>0.02</v>
      </c>
      <c r="K187" s="57">
        <v>0</v>
      </c>
      <c r="L187" s="58">
        <v>0</v>
      </c>
      <c r="M187" s="27">
        <v>0</v>
      </c>
      <c r="N187" s="90">
        <f t="shared" si="48"/>
        <v>5.5555555555555558E-3</v>
      </c>
      <c r="O187" s="91">
        <f t="shared" si="49"/>
        <v>0</v>
      </c>
      <c r="P187" s="23">
        <v>0</v>
      </c>
      <c r="Q187" s="11">
        <f>P187</f>
        <v>0</v>
      </c>
      <c r="R187" s="11">
        <v>0</v>
      </c>
      <c r="S187" s="12">
        <v>0</v>
      </c>
      <c r="T187" s="27">
        <v>0</v>
      </c>
      <c r="U187" s="23">
        <v>5</v>
      </c>
      <c r="V187" s="11">
        <f>U187</f>
        <v>5</v>
      </c>
      <c r="W187" s="11">
        <v>0</v>
      </c>
      <c r="X187" s="12">
        <v>0</v>
      </c>
      <c r="Y187" s="30">
        <v>0</v>
      </c>
      <c r="Z187" s="63">
        <f t="shared" si="50"/>
        <v>0.1</v>
      </c>
      <c r="AA187" s="34">
        <f t="shared" si="51"/>
        <v>0</v>
      </c>
      <c r="AB187" s="12">
        <f t="shared" si="52"/>
        <v>0.1</v>
      </c>
      <c r="AC187" s="75">
        <f t="shared" si="53"/>
        <v>0.1</v>
      </c>
      <c r="AD187" s="81"/>
    </row>
    <row r="188" spans="1:32" outlineLevel="1" x14ac:dyDescent="0.2">
      <c r="A188" s="103" t="s">
        <v>594</v>
      </c>
      <c r="B188" s="10"/>
      <c r="C188" s="10"/>
      <c r="D188" s="10"/>
      <c r="E188" s="10"/>
      <c r="F188" s="10"/>
      <c r="G188" s="67"/>
      <c r="H188" s="10"/>
      <c r="I188" s="57"/>
      <c r="J188" s="57"/>
      <c r="K188" s="57"/>
      <c r="L188" s="58"/>
      <c r="M188" s="27"/>
      <c r="N188" s="90"/>
      <c r="O188" s="91"/>
      <c r="P188" s="23"/>
      <c r="Q188" s="11"/>
      <c r="R188" s="11"/>
      <c r="S188" s="12"/>
      <c r="T188" s="27"/>
      <c r="U188" s="23"/>
      <c r="V188" s="11"/>
      <c r="W188" s="11"/>
      <c r="X188" s="12"/>
      <c r="Y188" s="30"/>
      <c r="Z188" s="63"/>
      <c r="AA188" s="34">
        <f>SUBTOTAL(9,AA167:AA187)</f>
        <v>192.05</v>
      </c>
      <c r="AB188" s="12">
        <f>SUBTOTAL(9,AB167:AB187)</f>
        <v>272.15000000000003</v>
      </c>
      <c r="AC188" s="75">
        <f>SUBTOTAL(9,AC167:AC187)</f>
        <v>464.20000000000005</v>
      </c>
      <c r="AD188" s="81"/>
    </row>
    <row r="189" spans="1:32" outlineLevel="2" x14ac:dyDescent="0.2">
      <c r="A189" s="9" t="s">
        <v>330</v>
      </c>
      <c r="B189" s="10" t="s">
        <v>14</v>
      </c>
      <c r="C189" s="10" t="s">
        <v>48</v>
      </c>
      <c r="D189" s="10" t="s">
        <v>246</v>
      </c>
      <c r="E189" s="10" t="s">
        <v>247</v>
      </c>
      <c r="F189" s="10" t="s">
        <v>248</v>
      </c>
      <c r="G189" s="67">
        <v>6</v>
      </c>
      <c r="H189" s="10" t="s">
        <v>249</v>
      </c>
      <c r="I189" s="57">
        <v>0.28920000000000001</v>
      </c>
      <c r="J189" s="57">
        <f>I189*13.5</f>
        <v>3.9042000000000003</v>
      </c>
      <c r="K189" s="57">
        <v>0</v>
      </c>
      <c r="L189" s="58">
        <f>I189*4.5</f>
        <v>1.3014000000000001</v>
      </c>
      <c r="M189" s="27">
        <v>0</v>
      </c>
      <c r="N189" s="90">
        <f t="shared" ref="N189:N198" si="54">J189*10/3/G189</f>
        <v>2.169</v>
      </c>
      <c r="O189" s="91">
        <f t="shared" ref="O189:O198" si="55">L189*10/3/G189</f>
        <v>0.72299999999999998</v>
      </c>
      <c r="P189" s="23">
        <v>100</v>
      </c>
      <c r="Q189" s="11">
        <v>2</v>
      </c>
      <c r="R189" s="11">
        <v>0</v>
      </c>
      <c r="S189" s="12">
        <v>5</v>
      </c>
      <c r="T189" s="27">
        <v>0</v>
      </c>
      <c r="U189" s="23">
        <v>10</v>
      </c>
      <c r="V189" s="11">
        <v>0.33</v>
      </c>
      <c r="W189" s="11">
        <v>0</v>
      </c>
      <c r="X189" s="12">
        <v>0.5</v>
      </c>
      <c r="Y189" s="30">
        <v>0</v>
      </c>
      <c r="Z189" s="63">
        <f t="shared" ref="Z189:Z198" si="56">J189*(Q189+V189)+L189*(S189+X189)</f>
        <v>16.254486</v>
      </c>
      <c r="AA189" s="34">
        <f t="shared" ref="AA189:AA198" si="57">J189*Q189+L189*S189</f>
        <v>14.3154</v>
      </c>
      <c r="AB189" s="12">
        <f t="shared" ref="AB189:AB198" si="58">J189*V189+L189*X189</f>
        <v>1.9390860000000003</v>
      </c>
      <c r="AC189" s="75">
        <f t="shared" ref="AC189:AC198" si="59">Z189</f>
        <v>16.254486</v>
      </c>
    </row>
    <row r="190" spans="1:32" outlineLevel="2" x14ac:dyDescent="0.2">
      <c r="A190" s="9" t="s">
        <v>330</v>
      </c>
      <c r="B190" s="10" t="s">
        <v>80</v>
      </c>
      <c r="C190" s="10" t="s">
        <v>48</v>
      </c>
      <c r="D190" s="10" t="s">
        <v>246</v>
      </c>
      <c r="E190" s="10" t="s">
        <v>247</v>
      </c>
      <c r="F190" s="10" t="s">
        <v>248</v>
      </c>
      <c r="G190" s="67">
        <v>6</v>
      </c>
      <c r="H190" s="10" t="s">
        <v>249</v>
      </c>
      <c r="I190" s="57">
        <v>0.28920000000000001</v>
      </c>
      <c r="J190" s="57">
        <f>I190*13.5</f>
        <v>3.9042000000000003</v>
      </c>
      <c r="K190" s="57">
        <v>0</v>
      </c>
      <c r="L190" s="58">
        <f>I190*4.5</f>
        <v>1.3014000000000001</v>
      </c>
      <c r="M190" s="27">
        <v>0</v>
      </c>
      <c r="N190" s="90">
        <f t="shared" si="54"/>
        <v>2.169</v>
      </c>
      <c r="O190" s="91">
        <f t="shared" si="55"/>
        <v>0.72299999999999998</v>
      </c>
      <c r="P190" s="23">
        <v>40</v>
      </c>
      <c r="Q190" s="11">
        <v>1</v>
      </c>
      <c r="R190" s="11">
        <v>0</v>
      </c>
      <c r="S190" s="12">
        <v>2</v>
      </c>
      <c r="T190" s="27">
        <v>0</v>
      </c>
      <c r="U190" s="23">
        <v>10</v>
      </c>
      <c r="V190" s="11">
        <v>0.17</v>
      </c>
      <c r="W190" s="11">
        <v>0</v>
      </c>
      <c r="X190" s="12">
        <v>0.5</v>
      </c>
      <c r="Y190" s="30">
        <v>0</v>
      </c>
      <c r="Z190" s="63">
        <f t="shared" si="56"/>
        <v>7.8214140000000008</v>
      </c>
      <c r="AA190" s="34">
        <f t="shared" si="57"/>
        <v>6.5070000000000006</v>
      </c>
      <c r="AB190" s="12">
        <f t="shared" si="58"/>
        <v>1.3144140000000002</v>
      </c>
      <c r="AC190" s="75">
        <f t="shared" si="59"/>
        <v>7.8214140000000008</v>
      </c>
    </row>
    <row r="191" spans="1:32" outlineLevel="2" x14ac:dyDescent="0.2">
      <c r="A191" s="9" t="s">
        <v>330</v>
      </c>
      <c r="B191" s="10" t="s">
        <v>85</v>
      </c>
      <c r="C191" s="10" t="s">
        <v>48</v>
      </c>
      <c r="D191" s="10" t="s">
        <v>246</v>
      </c>
      <c r="E191" s="10" t="s">
        <v>247</v>
      </c>
      <c r="F191" s="10" t="s">
        <v>248</v>
      </c>
      <c r="G191" s="67">
        <v>6</v>
      </c>
      <c r="H191" s="10" t="s">
        <v>249</v>
      </c>
      <c r="I191" s="57">
        <v>0.28920000000000001</v>
      </c>
      <c r="J191" s="57">
        <f>I191*13.5</f>
        <v>3.9042000000000003</v>
      </c>
      <c r="K191" s="57">
        <v>0</v>
      </c>
      <c r="L191" s="58">
        <f>I191*4.5</f>
        <v>1.3014000000000001</v>
      </c>
      <c r="M191" s="27">
        <v>0</v>
      </c>
      <c r="N191" s="90">
        <f t="shared" si="54"/>
        <v>2.169</v>
      </c>
      <c r="O191" s="91">
        <f t="shared" si="55"/>
        <v>0.72299999999999998</v>
      </c>
      <c r="P191" s="23">
        <v>40</v>
      </c>
      <c r="Q191" s="11">
        <v>1</v>
      </c>
      <c r="R191" s="11">
        <v>0</v>
      </c>
      <c r="S191" s="12">
        <v>2</v>
      </c>
      <c r="T191" s="27">
        <v>0</v>
      </c>
      <c r="U191" s="23">
        <v>10</v>
      </c>
      <c r="V191" s="11">
        <v>0.17</v>
      </c>
      <c r="W191" s="11">
        <v>0</v>
      </c>
      <c r="X191" s="12">
        <v>0.5</v>
      </c>
      <c r="Y191" s="30">
        <v>0</v>
      </c>
      <c r="Z191" s="63">
        <f t="shared" si="56"/>
        <v>7.8214140000000008</v>
      </c>
      <c r="AA191" s="34">
        <f t="shared" si="57"/>
        <v>6.5070000000000006</v>
      </c>
      <c r="AB191" s="12">
        <f t="shared" si="58"/>
        <v>1.3144140000000002</v>
      </c>
      <c r="AC191" s="75">
        <f t="shared" si="59"/>
        <v>7.8214140000000008</v>
      </c>
    </row>
    <row r="192" spans="1:32" outlineLevel="2" x14ac:dyDescent="0.2">
      <c r="A192" s="9" t="s">
        <v>330</v>
      </c>
      <c r="B192" s="10" t="s">
        <v>8</v>
      </c>
      <c r="C192" s="10" t="s">
        <v>48</v>
      </c>
      <c r="D192" s="10" t="s">
        <v>246</v>
      </c>
      <c r="E192" s="10" t="s">
        <v>247</v>
      </c>
      <c r="F192" s="10" t="s">
        <v>248</v>
      </c>
      <c r="G192" s="67">
        <v>6</v>
      </c>
      <c r="H192" s="10" t="s">
        <v>249</v>
      </c>
      <c r="I192" s="57">
        <v>0.28920000000000001</v>
      </c>
      <c r="J192" s="57">
        <f>I192*13.5</f>
        <v>3.9042000000000003</v>
      </c>
      <c r="K192" s="57">
        <v>0</v>
      </c>
      <c r="L192" s="58">
        <f>I192*4.5</f>
        <v>1.3014000000000001</v>
      </c>
      <c r="M192" s="27">
        <v>0</v>
      </c>
      <c r="N192" s="90">
        <f t="shared" si="54"/>
        <v>2.169</v>
      </c>
      <c r="O192" s="91">
        <f t="shared" si="55"/>
        <v>0.72299999999999998</v>
      </c>
      <c r="P192" s="23">
        <v>80</v>
      </c>
      <c r="Q192" s="11">
        <v>1</v>
      </c>
      <c r="R192" s="11">
        <v>0</v>
      </c>
      <c r="S192" s="12">
        <v>4</v>
      </c>
      <c r="T192" s="27">
        <v>0</v>
      </c>
      <c r="U192" s="23">
        <v>10</v>
      </c>
      <c r="V192" s="11">
        <v>0.33</v>
      </c>
      <c r="W192" s="11">
        <v>0</v>
      </c>
      <c r="X192" s="12">
        <v>0.5</v>
      </c>
      <c r="Y192" s="30">
        <v>0</v>
      </c>
      <c r="Z192" s="63">
        <f t="shared" si="56"/>
        <v>11.048886000000001</v>
      </c>
      <c r="AA192" s="34">
        <f t="shared" si="57"/>
        <v>9.1097999999999999</v>
      </c>
      <c r="AB192" s="12">
        <f t="shared" si="58"/>
        <v>1.9390860000000003</v>
      </c>
      <c r="AC192" s="75">
        <f t="shared" si="59"/>
        <v>11.048886000000001</v>
      </c>
    </row>
    <row r="193" spans="1:29" outlineLevel="2" x14ac:dyDescent="0.2">
      <c r="A193" s="9" t="s">
        <v>330</v>
      </c>
      <c r="B193" s="10" t="s">
        <v>14</v>
      </c>
      <c r="C193" s="10" t="s">
        <v>48</v>
      </c>
      <c r="D193" s="10" t="s">
        <v>331</v>
      </c>
      <c r="E193" s="10" t="s">
        <v>332</v>
      </c>
      <c r="F193" s="10" t="s">
        <v>333</v>
      </c>
      <c r="G193" s="67">
        <v>6</v>
      </c>
      <c r="H193" s="10" t="s">
        <v>47</v>
      </c>
      <c r="I193" s="57">
        <v>1</v>
      </c>
      <c r="J193" s="57">
        <v>9</v>
      </c>
      <c r="K193" s="57">
        <v>0</v>
      </c>
      <c r="L193" s="58">
        <v>9</v>
      </c>
      <c r="M193" s="27">
        <v>0</v>
      </c>
      <c r="N193" s="90">
        <f t="shared" si="54"/>
        <v>5</v>
      </c>
      <c r="O193" s="91">
        <f t="shared" si="55"/>
        <v>5</v>
      </c>
      <c r="P193" s="23">
        <v>100</v>
      </c>
      <c r="Q193" s="11">
        <v>2</v>
      </c>
      <c r="R193" s="11">
        <v>0</v>
      </c>
      <c r="S193" s="12">
        <v>5</v>
      </c>
      <c r="T193" s="27">
        <v>0</v>
      </c>
      <c r="U193" s="23">
        <v>40</v>
      </c>
      <c r="V193" s="11">
        <v>1</v>
      </c>
      <c r="W193" s="11">
        <v>0</v>
      </c>
      <c r="X193" s="12">
        <v>2</v>
      </c>
      <c r="Y193" s="30">
        <v>0</v>
      </c>
      <c r="Z193" s="63">
        <f t="shared" si="56"/>
        <v>90</v>
      </c>
      <c r="AA193" s="34">
        <f t="shared" si="57"/>
        <v>63</v>
      </c>
      <c r="AB193" s="12">
        <f t="shared" si="58"/>
        <v>27</v>
      </c>
      <c r="AC193" s="75">
        <f t="shared" si="59"/>
        <v>90</v>
      </c>
    </row>
    <row r="194" spans="1:29" outlineLevel="2" x14ac:dyDescent="0.2">
      <c r="A194" s="9" t="s">
        <v>330</v>
      </c>
      <c r="B194" s="10" t="s">
        <v>80</v>
      </c>
      <c r="C194" s="10" t="s">
        <v>48</v>
      </c>
      <c r="D194" s="10" t="s">
        <v>331</v>
      </c>
      <c r="E194" s="10" t="s">
        <v>332</v>
      </c>
      <c r="F194" s="10" t="s">
        <v>333</v>
      </c>
      <c r="G194" s="67">
        <v>6</v>
      </c>
      <c r="H194" s="10" t="s">
        <v>47</v>
      </c>
      <c r="I194" s="57">
        <v>1</v>
      </c>
      <c r="J194" s="57">
        <v>9</v>
      </c>
      <c r="K194" s="57">
        <v>0</v>
      </c>
      <c r="L194" s="58">
        <v>9</v>
      </c>
      <c r="M194" s="27">
        <v>0</v>
      </c>
      <c r="N194" s="90">
        <f t="shared" si="54"/>
        <v>5</v>
      </c>
      <c r="O194" s="91">
        <f t="shared" si="55"/>
        <v>5</v>
      </c>
      <c r="P194" s="23">
        <v>20</v>
      </c>
      <c r="Q194" s="11">
        <v>1</v>
      </c>
      <c r="R194" s="11">
        <v>0</v>
      </c>
      <c r="S194" s="12">
        <v>1</v>
      </c>
      <c r="T194" s="27">
        <v>0</v>
      </c>
      <c r="U194" s="23">
        <v>10</v>
      </c>
      <c r="V194" s="11">
        <v>0.25</v>
      </c>
      <c r="W194" s="11">
        <v>0</v>
      </c>
      <c r="X194" s="12">
        <v>1</v>
      </c>
      <c r="Y194" s="30">
        <v>0</v>
      </c>
      <c r="Z194" s="63">
        <f t="shared" si="56"/>
        <v>29.25</v>
      </c>
      <c r="AA194" s="34">
        <f t="shared" si="57"/>
        <v>18</v>
      </c>
      <c r="AB194" s="12">
        <f t="shared" si="58"/>
        <v>11.25</v>
      </c>
      <c r="AC194" s="75">
        <f t="shared" si="59"/>
        <v>29.25</v>
      </c>
    </row>
    <row r="195" spans="1:29" outlineLevel="2" x14ac:dyDescent="0.2">
      <c r="A195" s="9" t="s">
        <v>330</v>
      </c>
      <c r="B195" s="10" t="s">
        <v>85</v>
      </c>
      <c r="C195" s="10" t="s">
        <v>48</v>
      </c>
      <c r="D195" s="10" t="s">
        <v>331</v>
      </c>
      <c r="E195" s="10" t="s">
        <v>332</v>
      </c>
      <c r="F195" s="10" t="s">
        <v>333</v>
      </c>
      <c r="G195" s="67">
        <v>6</v>
      </c>
      <c r="H195" s="10" t="s">
        <v>47</v>
      </c>
      <c r="I195" s="57">
        <v>1</v>
      </c>
      <c r="J195" s="57">
        <v>9</v>
      </c>
      <c r="K195" s="57">
        <v>0</v>
      </c>
      <c r="L195" s="58">
        <v>9</v>
      </c>
      <c r="M195" s="27">
        <v>0</v>
      </c>
      <c r="N195" s="90">
        <f t="shared" si="54"/>
        <v>5</v>
      </c>
      <c r="O195" s="91">
        <f t="shared" si="55"/>
        <v>5</v>
      </c>
      <c r="P195" s="23">
        <v>20</v>
      </c>
      <c r="Q195" s="11">
        <v>1</v>
      </c>
      <c r="R195" s="11">
        <v>0</v>
      </c>
      <c r="S195" s="12">
        <v>1</v>
      </c>
      <c r="T195" s="27">
        <v>0</v>
      </c>
      <c r="U195" s="23">
        <v>10</v>
      </c>
      <c r="V195" s="11">
        <v>0.25</v>
      </c>
      <c r="W195" s="11">
        <v>0</v>
      </c>
      <c r="X195" s="12">
        <v>1</v>
      </c>
      <c r="Y195" s="30">
        <v>0</v>
      </c>
      <c r="Z195" s="63">
        <f t="shared" si="56"/>
        <v>29.25</v>
      </c>
      <c r="AA195" s="34">
        <f t="shared" si="57"/>
        <v>18</v>
      </c>
      <c r="AB195" s="12">
        <f t="shared" si="58"/>
        <v>11.25</v>
      </c>
      <c r="AC195" s="75">
        <f t="shared" si="59"/>
        <v>29.25</v>
      </c>
    </row>
    <row r="196" spans="1:29" outlineLevel="2" x14ac:dyDescent="0.2">
      <c r="A196" s="9" t="s">
        <v>330</v>
      </c>
      <c r="B196" s="10" t="s">
        <v>8</v>
      </c>
      <c r="C196" s="10" t="s">
        <v>48</v>
      </c>
      <c r="D196" s="10" t="s">
        <v>331</v>
      </c>
      <c r="E196" s="10" t="s">
        <v>332</v>
      </c>
      <c r="F196" s="10" t="s">
        <v>333</v>
      </c>
      <c r="G196" s="67">
        <v>6</v>
      </c>
      <c r="H196" s="10" t="s">
        <v>47</v>
      </c>
      <c r="I196" s="57">
        <v>1</v>
      </c>
      <c r="J196" s="57">
        <v>9</v>
      </c>
      <c r="K196" s="57">
        <v>0</v>
      </c>
      <c r="L196" s="58">
        <v>9</v>
      </c>
      <c r="M196" s="27">
        <v>0</v>
      </c>
      <c r="N196" s="90">
        <f t="shared" si="54"/>
        <v>5</v>
      </c>
      <c r="O196" s="91">
        <f t="shared" si="55"/>
        <v>5</v>
      </c>
      <c r="P196" s="23">
        <v>20</v>
      </c>
      <c r="Q196" s="11">
        <v>1</v>
      </c>
      <c r="R196" s="11">
        <v>0</v>
      </c>
      <c r="S196" s="12">
        <v>1</v>
      </c>
      <c r="T196" s="27">
        <v>0</v>
      </c>
      <c r="U196" s="23">
        <v>20</v>
      </c>
      <c r="V196" s="11">
        <v>0.5</v>
      </c>
      <c r="W196" s="11">
        <v>0</v>
      </c>
      <c r="X196" s="12">
        <v>2</v>
      </c>
      <c r="Y196" s="30">
        <v>0</v>
      </c>
      <c r="Z196" s="63">
        <f t="shared" si="56"/>
        <v>40.5</v>
      </c>
      <c r="AA196" s="34">
        <f t="shared" si="57"/>
        <v>18</v>
      </c>
      <c r="AB196" s="12">
        <f t="shared" si="58"/>
        <v>22.5</v>
      </c>
      <c r="AC196" s="75">
        <f t="shared" si="59"/>
        <v>40.5</v>
      </c>
    </row>
    <row r="197" spans="1:29" outlineLevel="2" x14ac:dyDescent="0.2">
      <c r="A197" s="103" t="s">
        <v>330</v>
      </c>
      <c r="B197" s="10" t="s">
        <v>8</v>
      </c>
      <c r="C197" s="10" t="s">
        <v>13</v>
      </c>
      <c r="D197" s="10" t="s">
        <v>9</v>
      </c>
      <c r="E197" s="10" t="s">
        <v>10</v>
      </c>
      <c r="F197" s="10" t="s">
        <v>11</v>
      </c>
      <c r="G197" s="67">
        <v>24</v>
      </c>
      <c r="H197" s="10" t="s">
        <v>12</v>
      </c>
      <c r="I197" s="57">
        <v>1</v>
      </c>
      <c r="J197" s="57">
        <f>$AE$26</f>
        <v>0.2</v>
      </c>
      <c r="K197" s="57">
        <v>0</v>
      </c>
      <c r="L197" s="58">
        <v>0</v>
      </c>
      <c r="M197" s="27">
        <v>0</v>
      </c>
      <c r="N197" s="90">
        <f t="shared" si="54"/>
        <v>2.7777777777777776E-2</v>
      </c>
      <c r="O197" s="91">
        <f t="shared" si="55"/>
        <v>0</v>
      </c>
      <c r="P197" s="23">
        <v>3</v>
      </c>
      <c r="Q197" s="11">
        <f>P197</f>
        <v>3</v>
      </c>
      <c r="R197" s="11">
        <v>0</v>
      </c>
      <c r="S197" s="12">
        <v>0</v>
      </c>
      <c r="T197" s="27">
        <v>0</v>
      </c>
      <c r="U197" s="23">
        <v>6</v>
      </c>
      <c r="V197" s="11">
        <f>U197</f>
        <v>6</v>
      </c>
      <c r="W197" s="11">
        <v>0</v>
      </c>
      <c r="X197" s="12">
        <v>0</v>
      </c>
      <c r="Y197" s="30">
        <v>0</v>
      </c>
      <c r="Z197" s="63">
        <f t="shared" si="56"/>
        <v>1.8</v>
      </c>
      <c r="AA197" s="34">
        <f t="shared" si="57"/>
        <v>0.60000000000000009</v>
      </c>
      <c r="AB197" s="12">
        <f t="shared" si="58"/>
        <v>1.2000000000000002</v>
      </c>
      <c r="AC197" s="75">
        <f t="shared" si="59"/>
        <v>1.8</v>
      </c>
    </row>
    <row r="198" spans="1:29" outlineLevel="2" x14ac:dyDescent="0.2">
      <c r="A198" s="103" t="s">
        <v>330</v>
      </c>
      <c r="B198" s="10" t="s">
        <v>29</v>
      </c>
      <c r="C198" s="10" t="s">
        <v>13</v>
      </c>
      <c r="D198" s="10" t="s">
        <v>30</v>
      </c>
      <c r="E198" s="10" t="s">
        <v>31</v>
      </c>
      <c r="F198" s="10" t="s">
        <v>32</v>
      </c>
      <c r="G198" s="67">
        <v>6</v>
      </c>
      <c r="H198" s="10" t="s">
        <v>33</v>
      </c>
      <c r="I198" s="57">
        <v>0</v>
      </c>
      <c r="J198" s="57">
        <f>24*I198</f>
        <v>0</v>
      </c>
      <c r="K198" s="57"/>
      <c r="L198" s="58">
        <v>3</v>
      </c>
      <c r="M198" s="27"/>
      <c r="N198" s="90">
        <f t="shared" si="54"/>
        <v>0</v>
      </c>
      <c r="O198" s="91">
        <f t="shared" si="55"/>
        <v>1.6666666666666667</v>
      </c>
      <c r="P198" s="23">
        <v>0</v>
      </c>
      <c r="Q198" s="11">
        <v>0</v>
      </c>
      <c r="R198" s="11">
        <v>0</v>
      </c>
      <c r="S198" s="12">
        <v>0</v>
      </c>
      <c r="T198" s="27"/>
      <c r="U198" s="23">
        <v>30</v>
      </c>
      <c r="V198" s="11">
        <v>1</v>
      </c>
      <c r="W198" s="11"/>
      <c r="X198" s="12">
        <v>1</v>
      </c>
      <c r="Y198" s="30">
        <v>0</v>
      </c>
      <c r="Z198" s="63">
        <f t="shared" si="56"/>
        <v>3</v>
      </c>
      <c r="AA198" s="34">
        <f t="shared" si="57"/>
        <v>0</v>
      </c>
      <c r="AB198" s="12">
        <f t="shared" si="58"/>
        <v>3</v>
      </c>
      <c r="AC198" s="75">
        <f t="shared" si="59"/>
        <v>3</v>
      </c>
    </row>
    <row r="199" spans="1:29" outlineLevel="1" x14ac:dyDescent="0.2">
      <c r="A199" s="103" t="s">
        <v>595</v>
      </c>
      <c r="B199" s="10"/>
      <c r="C199" s="10"/>
      <c r="D199" s="10"/>
      <c r="E199" s="10"/>
      <c r="F199" s="10"/>
      <c r="G199" s="67"/>
      <c r="H199" s="10"/>
      <c r="I199" s="57"/>
      <c r="J199" s="57"/>
      <c r="K199" s="57"/>
      <c r="L199" s="58"/>
      <c r="M199" s="27"/>
      <c r="N199" s="90"/>
      <c r="O199" s="91"/>
      <c r="P199" s="23"/>
      <c r="Q199" s="11"/>
      <c r="R199" s="11"/>
      <c r="S199" s="12"/>
      <c r="T199" s="27"/>
      <c r="U199" s="23"/>
      <c r="V199" s="11"/>
      <c r="W199" s="11"/>
      <c r="X199" s="12"/>
      <c r="Y199" s="30"/>
      <c r="Z199" s="63"/>
      <c r="AA199" s="34">
        <f>SUBTOTAL(9,AA189:AA198)</f>
        <v>154.03919999999999</v>
      </c>
      <c r="AB199" s="12">
        <f>SUBTOTAL(9,AB189:AB198)</f>
        <v>82.707000000000008</v>
      </c>
      <c r="AC199" s="75">
        <f>SUBTOTAL(9,AC189:AC198)</f>
        <v>236.74620000000002</v>
      </c>
    </row>
    <row r="200" spans="1:29" outlineLevel="2" x14ac:dyDescent="0.2">
      <c r="A200" s="103" t="s">
        <v>334</v>
      </c>
      <c r="B200" s="10" t="s">
        <v>650</v>
      </c>
      <c r="C200" s="10" t="s">
        <v>48</v>
      </c>
      <c r="D200" s="597" t="s">
        <v>824</v>
      </c>
      <c r="E200" s="10" t="s">
        <v>877</v>
      </c>
      <c r="F200" s="598" t="s">
        <v>823</v>
      </c>
      <c r="G200" s="67">
        <v>5</v>
      </c>
      <c r="H200" s="10" t="s">
        <v>675</v>
      </c>
      <c r="I200" s="57">
        <v>0.5</v>
      </c>
      <c r="J200" s="57">
        <v>4.5</v>
      </c>
      <c r="K200" s="57">
        <v>0</v>
      </c>
      <c r="L200" s="58">
        <v>0</v>
      </c>
      <c r="M200" s="27">
        <v>0</v>
      </c>
      <c r="N200" s="90">
        <f>J200*10/3/G200</f>
        <v>3</v>
      </c>
      <c r="O200" s="91">
        <f>L200*10/3/G200</f>
        <v>0</v>
      </c>
      <c r="P200" s="23">
        <v>10</v>
      </c>
      <c r="Q200" s="11">
        <v>1</v>
      </c>
      <c r="R200" s="11">
        <v>0</v>
      </c>
      <c r="S200" s="12">
        <v>0</v>
      </c>
      <c r="T200" s="27">
        <v>0</v>
      </c>
      <c r="U200" s="23">
        <v>0</v>
      </c>
      <c r="V200" s="11">
        <v>0</v>
      </c>
      <c r="W200" s="11">
        <v>0</v>
      </c>
      <c r="X200" s="12">
        <v>0</v>
      </c>
      <c r="Y200" s="30">
        <v>0</v>
      </c>
      <c r="Z200" s="63">
        <f t="shared" ref="Z200:Z231" si="60">J200*(Q200+V200)+L200*(S200+X200)</f>
        <v>4.5</v>
      </c>
      <c r="AA200" s="34">
        <f t="shared" ref="AA200:AA231" si="61">J200*Q200+L200*S200</f>
        <v>4.5</v>
      </c>
      <c r="AB200" s="12">
        <f t="shared" ref="AB200:AB231" si="62">J200*V200+L200*X200</f>
        <v>0</v>
      </c>
      <c r="AC200" s="75">
        <f t="shared" ref="AC200:AC231" si="63">Z200</f>
        <v>4.5</v>
      </c>
    </row>
    <row r="201" spans="1:29" outlineLevel="2" x14ac:dyDescent="0.2">
      <c r="A201" s="103" t="s">
        <v>334</v>
      </c>
      <c r="B201" s="10" t="s">
        <v>650</v>
      </c>
      <c r="C201" s="98" t="s">
        <v>48</v>
      </c>
      <c r="D201" s="597" t="s">
        <v>825</v>
      </c>
      <c r="E201" s="10" t="s">
        <v>879</v>
      </c>
      <c r="F201" s="598" t="s">
        <v>826</v>
      </c>
      <c r="G201" s="67">
        <v>5</v>
      </c>
      <c r="H201" s="10" t="s">
        <v>675</v>
      </c>
      <c r="I201" s="57">
        <v>0.5</v>
      </c>
      <c r="J201" s="57">
        <v>4.5</v>
      </c>
      <c r="K201" s="57"/>
      <c r="L201" s="58">
        <v>0</v>
      </c>
      <c r="M201" s="27">
        <v>0</v>
      </c>
      <c r="N201" s="90">
        <f t="shared" ref="N201:N206" si="64">J201*10/3/G201</f>
        <v>3</v>
      </c>
      <c r="O201" s="91">
        <f t="shared" ref="O201:O206" si="65">L201*10/3/G201</f>
        <v>0</v>
      </c>
      <c r="P201" s="23">
        <v>10</v>
      </c>
      <c r="Q201" s="11">
        <v>1</v>
      </c>
      <c r="R201" s="11"/>
      <c r="S201" s="12">
        <v>0</v>
      </c>
      <c r="T201" s="27"/>
      <c r="U201" s="23">
        <v>0</v>
      </c>
      <c r="V201" s="11">
        <v>0</v>
      </c>
      <c r="W201" s="11"/>
      <c r="X201" s="12">
        <v>0</v>
      </c>
      <c r="Y201" s="30">
        <v>0</v>
      </c>
      <c r="Z201" s="63">
        <f t="shared" si="60"/>
        <v>4.5</v>
      </c>
      <c r="AA201" s="34">
        <f t="shared" si="61"/>
        <v>4.5</v>
      </c>
      <c r="AB201" s="12">
        <f t="shared" si="62"/>
        <v>0</v>
      </c>
      <c r="AC201" s="75">
        <f t="shared" si="63"/>
        <v>4.5</v>
      </c>
    </row>
    <row r="202" spans="1:29" outlineLevel="2" x14ac:dyDescent="0.2">
      <c r="A202" s="103" t="s">
        <v>334</v>
      </c>
      <c r="B202" s="10" t="s">
        <v>650</v>
      </c>
      <c r="C202" s="98" t="s">
        <v>48</v>
      </c>
      <c r="D202" s="597" t="s">
        <v>828</v>
      </c>
      <c r="E202" s="10" t="s">
        <v>880</v>
      </c>
      <c r="F202" s="598" t="s">
        <v>827</v>
      </c>
      <c r="G202" s="67">
        <v>5</v>
      </c>
      <c r="H202" s="10" t="s">
        <v>675</v>
      </c>
      <c r="I202" s="57">
        <v>0.5</v>
      </c>
      <c r="J202" s="57">
        <v>4.5</v>
      </c>
      <c r="K202" s="57"/>
      <c r="L202" s="58">
        <v>0</v>
      </c>
      <c r="M202" s="27">
        <v>0</v>
      </c>
      <c r="N202" s="90">
        <f t="shared" si="64"/>
        <v>3</v>
      </c>
      <c r="O202" s="91">
        <f t="shared" si="65"/>
        <v>0</v>
      </c>
      <c r="P202" s="23">
        <v>10</v>
      </c>
      <c r="Q202" s="11">
        <v>1</v>
      </c>
      <c r="R202" s="11"/>
      <c r="S202" s="12">
        <v>0</v>
      </c>
      <c r="T202" s="27"/>
      <c r="U202" s="23">
        <v>0</v>
      </c>
      <c r="V202" s="11">
        <v>0</v>
      </c>
      <c r="W202" s="11"/>
      <c r="X202" s="12">
        <v>0</v>
      </c>
      <c r="Y202" s="30">
        <v>0</v>
      </c>
      <c r="Z202" s="63">
        <f t="shared" si="60"/>
        <v>4.5</v>
      </c>
      <c r="AA202" s="34">
        <f t="shared" si="61"/>
        <v>4.5</v>
      </c>
      <c r="AB202" s="12">
        <f t="shared" si="62"/>
        <v>0</v>
      </c>
      <c r="AC202" s="75">
        <f t="shared" si="63"/>
        <v>4.5</v>
      </c>
    </row>
    <row r="203" spans="1:29" outlineLevel="2" x14ac:dyDescent="0.2">
      <c r="A203" s="103" t="s">
        <v>334</v>
      </c>
      <c r="B203" s="10" t="s">
        <v>650</v>
      </c>
      <c r="C203" s="98" t="s">
        <v>19</v>
      </c>
      <c r="D203" s="597" t="s">
        <v>841</v>
      </c>
      <c r="E203" s="10" t="s">
        <v>168</v>
      </c>
      <c r="F203" s="598" t="s">
        <v>169</v>
      </c>
      <c r="G203" s="67">
        <v>15</v>
      </c>
      <c r="H203" s="10" t="s">
        <v>160</v>
      </c>
      <c r="I203" s="57">
        <v>1</v>
      </c>
      <c r="J203" s="57">
        <f>$AE$3</f>
        <v>0.4</v>
      </c>
      <c r="K203" s="57"/>
      <c r="L203" s="58">
        <v>0</v>
      </c>
      <c r="M203" s="27">
        <v>0</v>
      </c>
      <c r="N203" s="90">
        <f t="shared" si="64"/>
        <v>8.8888888888888878E-2</v>
      </c>
      <c r="O203" s="91">
        <f t="shared" si="65"/>
        <v>0</v>
      </c>
      <c r="P203" s="23">
        <v>0</v>
      </c>
      <c r="Q203" s="11">
        <v>0</v>
      </c>
      <c r="R203" s="11"/>
      <c r="S203" s="12">
        <v>0</v>
      </c>
      <c r="T203" s="27"/>
      <c r="U203" s="23">
        <v>3</v>
      </c>
      <c r="V203" s="11">
        <f>U203</f>
        <v>3</v>
      </c>
      <c r="W203" s="11"/>
      <c r="X203" s="12">
        <v>0</v>
      </c>
      <c r="Y203" s="30">
        <v>0</v>
      </c>
      <c r="Z203" s="63">
        <f t="shared" si="60"/>
        <v>1.2000000000000002</v>
      </c>
      <c r="AA203" s="34">
        <f t="shared" si="61"/>
        <v>0</v>
      </c>
      <c r="AB203" s="12">
        <f t="shared" si="62"/>
        <v>1.2000000000000002</v>
      </c>
      <c r="AC203" s="75">
        <f t="shared" si="63"/>
        <v>1.2000000000000002</v>
      </c>
    </row>
    <row r="204" spans="1:29" outlineLevel="2" x14ac:dyDescent="0.2">
      <c r="A204" s="103" t="s">
        <v>334</v>
      </c>
      <c r="B204" s="10" t="s">
        <v>650</v>
      </c>
      <c r="C204" s="98" t="s">
        <v>19</v>
      </c>
      <c r="D204" s="597" t="s">
        <v>836</v>
      </c>
      <c r="E204" s="10" t="s">
        <v>884</v>
      </c>
      <c r="F204" s="598" t="s">
        <v>835</v>
      </c>
      <c r="G204" s="67">
        <v>5</v>
      </c>
      <c r="H204" s="10" t="s">
        <v>18</v>
      </c>
      <c r="I204" s="57">
        <v>1</v>
      </c>
      <c r="J204" s="57">
        <f>11.25*I204</f>
        <v>11.25</v>
      </c>
      <c r="K204" s="57"/>
      <c r="L204" s="58">
        <v>0</v>
      </c>
      <c r="M204" s="27">
        <v>0</v>
      </c>
      <c r="N204" s="90">
        <f t="shared" si="64"/>
        <v>7.5</v>
      </c>
      <c r="O204" s="91">
        <f t="shared" si="65"/>
        <v>0</v>
      </c>
      <c r="P204" s="23">
        <v>0</v>
      </c>
      <c r="Q204" s="11">
        <v>0</v>
      </c>
      <c r="R204" s="11"/>
      <c r="S204" s="12">
        <v>0</v>
      </c>
      <c r="T204" s="27"/>
      <c r="U204" s="23">
        <v>10</v>
      </c>
      <c r="V204" s="11">
        <v>1</v>
      </c>
      <c r="W204" s="11"/>
      <c r="X204" s="12">
        <v>0</v>
      </c>
      <c r="Y204" s="30">
        <v>0</v>
      </c>
      <c r="Z204" s="63">
        <f t="shared" si="60"/>
        <v>11.25</v>
      </c>
      <c r="AA204" s="34">
        <f t="shared" si="61"/>
        <v>0</v>
      </c>
      <c r="AB204" s="12">
        <f t="shared" si="62"/>
        <v>11.25</v>
      </c>
      <c r="AC204" s="75">
        <f t="shared" si="63"/>
        <v>11.25</v>
      </c>
    </row>
    <row r="205" spans="1:29" outlineLevel="2" x14ac:dyDescent="0.2">
      <c r="A205" s="103" t="s">
        <v>334</v>
      </c>
      <c r="B205" s="10" t="s">
        <v>650</v>
      </c>
      <c r="C205" s="98" t="s">
        <v>48</v>
      </c>
      <c r="D205" s="597" t="s">
        <v>834</v>
      </c>
      <c r="E205" s="10" t="s">
        <v>883</v>
      </c>
      <c r="F205" s="598" t="s">
        <v>833</v>
      </c>
      <c r="G205" s="67">
        <v>5</v>
      </c>
      <c r="H205" s="10" t="s">
        <v>18</v>
      </c>
      <c r="I205" s="57">
        <f>2/3</f>
        <v>0.66666666666666663</v>
      </c>
      <c r="J205" s="57">
        <f>11.25*I205</f>
        <v>7.5</v>
      </c>
      <c r="K205" s="57"/>
      <c r="L205" s="58">
        <v>0</v>
      </c>
      <c r="M205" s="27">
        <v>0</v>
      </c>
      <c r="N205" s="90">
        <f t="shared" si="64"/>
        <v>5</v>
      </c>
      <c r="O205" s="91">
        <f t="shared" si="65"/>
        <v>0</v>
      </c>
      <c r="P205" s="23">
        <v>10</v>
      </c>
      <c r="Q205" s="11">
        <v>1</v>
      </c>
      <c r="R205" s="11"/>
      <c r="S205" s="12">
        <v>0</v>
      </c>
      <c r="T205" s="27"/>
      <c r="U205" s="23">
        <v>0</v>
      </c>
      <c r="V205" s="11">
        <v>0</v>
      </c>
      <c r="W205" s="11"/>
      <c r="X205" s="12">
        <v>0</v>
      </c>
      <c r="Y205" s="30">
        <v>0</v>
      </c>
      <c r="Z205" s="63">
        <f t="shared" si="60"/>
        <v>7.5</v>
      </c>
      <c r="AA205" s="34">
        <f t="shared" si="61"/>
        <v>7.5</v>
      </c>
      <c r="AB205" s="12">
        <f t="shared" si="62"/>
        <v>0</v>
      </c>
      <c r="AC205" s="75">
        <f t="shared" si="63"/>
        <v>7.5</v>
      </c>
    </row>
    <row r="206" spans="1:29" outlineLevel="2" x14ac:dyDescent="0.2">
      <c r="A206" s="103" t="s">
        <v>334</v>
      </c>
      <c r="B206" s="10" t="s">
        <v>650</v>
      </c>
      <c r="C206" s="98" t="s">
        <v>19</v>
      </c>
      <c r="D206" s="597" t="s">
        <v>840</v>
      </c>
      <c r="E206" s="10" t="s">
        <v>886</v>
      </c>
      <c r="F206" s="598" t="s">
        <v>839</v>
      </c>
      <c r="G206" s="67">
        <v>5</v>
      </c>
      <c r="H206" s="10" t="s">
        <v>18</v>
      </c>
      <c r="I206" s="57">
        <f>2/3</f>
        <v>0.66666666666666663</v>
      </c>
      <c r="J206" s="57">
        <f>11.25*I206</f>
        <v>7.5</v>
      </c>
      <c r="K206" s="57"/>
      <c r="L206" s="58">
        <v>0</v>
      </c>
      <c r="M206" s="27">
        <v>0</v>
      </c>
      <c r="N206" s="90">
        <f t="shared" si="64"/>
        <v>5</v>
      </c>
      <c r="O206" s="91">
        <f t="shared" si="65"/>
        <v>0</v>
      </c>
      <c r="P206" s="23">
        <v>0</v>
      </c>
      <c r="Q206" s="11">
        <v>0</v>
      </c>
      <c r="R206" s="11"/>
      <c r="S206" s="12">
        <v>0</v>
      </c>
      <c r="T206" s="27"/>
      <c r="U206" s="23">
        <v>10</v>
      </c>
      <c r="V206" s="11">
        <v>1</v>
      </c>
      <c r="W206" s="11"/>
      <c r="X206" s="12">
        <v>0</v>
      </c>
      <c r="Y206" s="30">
        <v>0</v>
      </c>
      <c r="Z206" s="63">
        <f t="shared" si="60"/>
        <v>7.5</v>
      </c>
      <c r="AA206" s="34">
        <f t="shared" si="61"/>
        <v>0</v>
      </c>
      <c r="AB206" s="12">
        <f t="shared" si="62"/>
        <v>7.5</v>
      </c>
      <c r="AC206" s="75">
        <f t="shared" si="63"/>
        <v>7.5</v>
      </c>
    </row>
    <row r="207" spans="1:29" outlineLevel="2" x14ac:dyDescent="0.2">
      <c r="A207" s="9" t="s">
        <v>334</v>
      </c>
      <c r="B207" s="10" t="s">
        <v>14</v>
      </c>
      <c r="C207" s="10" t="s">
        <v>19</v>
      </c>
      <c r="D207" s="10" t="s">
        <v>335</v>
      </c>
      <c r="E207" s="10" t="s">
        <v>336</v>
      </c>
      <c r="F207" s="10" t="s">
        <v>337</v>
      </c>
      <c r="G207" s="67">
        <v>6</v>
      </c>
      <c r="H207" s="10" t="s">
        <v>47</v>
      </c>
      <c r="I207" s="57">
        <v>1</v>
      </c>
      <c r="J207" s="57">
        <v>9</v>
      </c>
      <c r="K207" s="57">
        <v>0</v>
      </c>
      <c r="L207" s="58">
        <v>9</v>
      </c>
      <c r="M207" s="27">
        <v>0</v>
      </c>
      <c r="N207" s="90">
        <f t="shared" ref="N207:N231" si="66">J207*10/3/G207</f>
        <v>5</v>
      </c>
      <c r="O207" s="91">
        <f t="shared" ref="O207:O231" si="67">L207*10/3/G207</f>
        <v>5</v>
      </c>
      <c r="P207" s="23">
        <v>30</v>
      </c>
      <c r="Q207" s="11">
        <v>0.8</v>
      </c>
      <c r="R207" s="11">
        <v>0</v>
      </c>
      <c r="S207" s="12">
        <v>1.5</v>
      </c>
      <c r="T207" s="27">
        <v>0</v>
      </c>
      <c r="U207" s="23">
        <v>60</v>
      </c>
      <c r="V207" s="11">
        <v>1</v>
      </c>
      <c r="W207" s="11">
        <v>0</v>
      </c>
      <c r="X207" s="12">
        <v>3</v>
      </c>
      <c r="Y207" s="30">
        <v>0</v>
      </c>
      <c r="Z207" s="63">
        <f t="shared" si="60"/>
        <v>56.7</v>
      </c>
      <c r="AA207" s="34">
        <f t="shared" si="61"/>
        <v>20.7</v>
      </c>
      <c r="AB207" s="12">
        <f t="shared" si="62"/>
        <v>36</v>
      </c>
      <c r="AC207" s="75">
        <f t="shared" si="63"/>
        <v>56.7</v>
      </c>
    </row>
    <row r="208" spans="1:29" outlineLevel="2" x14ac:dyDescent="0.2">
      <c r="A208" s="9" t="s">
        <v>334</v>
      </c>
      <c r="B208" s="10" t="s">
        <v>80</v>
      </c>
      <c r="C208" s="10" t="s">
        <v>19</v>
      </c>
      <c r="D208" s="10" t="s">
        <v>335</v>
      </c>
      <c r="E208" s="10" t="s">
        <v>336</v>
      </c>
      <c r="F208" s="10" t="s">
        <v>337</v>
      </c>
      <c r="G208" s="67">
        <v>6</v>
      </c>
      <c r="H208" s="10" t="s">
        <v>47</v>
      </c>
      <c r="I208" s="57">
        <v>1</v>
      </c>
      <c r="J208" s="57">
        <v>9</v>
      </c>
      <c r="K208" s="57">
        <v>0</v>
      </c>
      <c r="L208" s="58">
        <v>9</v>
      </c>
      <c r="M208" s="27">
        <v>0</v>
      </c>
      <c r="N208" s="90">
        <f t="shared" si="66"/>
        <v>5</v>
      </c>
      <c r="O208" s="91">
        <f t="shared" si="67"/>
        <v>5</v>
      </c>
      <c r="P208" s="23">
        <v>10</v>
      </c>
      <c r="Q208" s="11">
        <v>0.4</v>
      </c>
      <c r="R208" s="11">
        <v>0</v>
      </c>
      <c r="S208" s="12">
        <v>0.5</v>
      </c>
      <c r="T208" s="27">
        <v>0</v>
      </c>
      <c r="U208" s="23">
        <v>40</v>
      </c>
      <c r="V208" s="11">
        <v>1</v>
      </c>
      <c r="W208" s="11">
        <v>0</v>
      </c>
      <c r="X208" s="12">
        <v>2</v>
      </c>
      <c r="Y208" s="30">
        <v>0</v>
      </c>
      <c r="Z208" s="63">
        <f t="shared" si="60"/>
        <v>35.1</v>
      </c>
      <c r="AA208" s="34">
        <f t="shared" si="61"/>
        <v>8.1</v>
      </c>
      <c r="AB208" s="12">
        <f t="shared" si="62"/>
        <v>27</v>
      </c>
      <c r="AC208" s="75">
        <f t="shared" si="63"/>
        <v>35.1</v>
      </c>
    </row>
    <row r="209" spans="1:32" outlineLevel="2" x14ac:dyDescent="0.2">
      <c r="A209" s="9" t="s">
        <v>334</v>
      </c>
      <c r="B209" s="10" t="s">
        <v>85</v>
      </c>
      <c r="C209" s="10" t="s">
        <v>19</v>
      </c>
      <c r="D209" s="10" t="s">
        <v>335</v>
      </c>
      <c r="E209" s="10" t="s">
        <v>336</v>
      </c>
      <c r="F209" s="10" t="s">
        <v>337</v>
      </c>
      <c r="G209" s="67">
        <v>6</v>
      </c>
      <c r="H209" s="10" t="s">
        <v>47</v>
      </c>
      <c r="I209" s="57">
        <v>1</v>
      </c>
      <c r="J209" s="57">
        <v>9</v>
      </c>
      <c r="K209" s="57">
        <v>0</v>
      </c>
      <c r="L209" s="58">
        <v>9</v>
      </c>
      <c r="M209" s="27">
        <v>0</v>
      </c>
      <c r="N209" s="90">
        <f t="shared" si="66"/>
        <v>5</v>
      </c>
      <c r="O209" s="91">
        <f t="shared" si="67"/>
        <v>5</v>
      </c>
      <c r="P209" s="23">
        <v>10</v>
      </c>
      <c r="Q209" s="11">
        <v>0.4</v>
      </c>
      <c r="R209" s="11">
        <v>0</v>
      </c>
      <c r="S209" s="12">
        <v>0.5</v>
      </c>
      <c r="T209" s="27">
        <v>0</v>
      </c>
      <c r="U209" s="23">
        <v>40</v>
      </c>
      <c r="V209" s="11">
        <v>1</v>
      </c>
      <c r="W209" s="11">
        <v>0</v>
      </c>
      <c r="X209" s="12">
        <v>2</v>
      </c>
      <c r="Y209" s="30">
        <v>0</v>
      </c>
      <c r="Z209" s="63">
        <f t="shared" si="60"/>
        <v>35.1</v>
      </c>
      <c r="AA209" s="34">
        <f t="shared" si="61"/>
        <v>8.1</v>
      </c>
      <c r="AB209" s="12">
        <f t="shared" si="62"/>
        <v>27</v>
      </c>
      <c r="AC209" s="75">
        <f t="shared" si="63"/>
        <v>35.1</v>
      </c>
    </row>
    <row r="210" spans="1:32" outlineLevel="2" x14ac:dyDescent="0.2">
      <c r="A210" s="9" t="s">
        <v>334</v>
      </c>
      <c r="B210" s="10" t="s">
        <v>8</v>
      </c>
      <c r="C210" s="10" t="s">
        <v>19</v>
      </c>
      <c r="D210" s="10" t="s">
        <v>335</v>
      </c>
      <c r="E210" s="10" t="s">
        <v>336</v>
      </c>
      <c r="F210" s="10" t="s">
        <v>337</v>
      </c>
      <c r="G210" s="67">
        <v>6</v>
      </c>
      <c r="H210" s="10" t="s">
        <v>47</v>
      </c>
      <c r="I210" s="57">
        <v>1</v>
      </c>
      <c r="J210" s="57">
        <v>9</v>
      </c>
      <c r="K210" s="57">
        <v>0</v>
      </c>
      <c r="L210" s="58">
        <v>9</v>
      </c>
      <c r="M210" s="27">
        <v>0</v>
      </c>
      <c r="N210" s="90">
        <f t="shared" si="66"/>
        <v>5</v>
      </c>
      <c r="O210" s="91">
        <f t="shared" si="67"/>
        <v>5</v>
      </c>
      <c r="P210" s="23">
        <v>30</v>
      </c>
      <c r="Q210" s="11">
        <v>0.4</v>
      </c>
      <c r="R210" s="11">
        <v>0</v>
      </c>
      <c r="S210" s="12">
        <v>1.5</v>
      </c>
      <c r="T210" s="27">
        <v>0</v>
      </c>
      <c r="U210" s="23">
        <v>60</v>
      </c>
      <c r="V210" s="11">
        <v>1</v>
      </c>
      <c r="W210" s="11">
        <v>0</v>
      </c>
      <c r="X210" s="12">
        <v>3</v>
      </c>
      <c r="Y210" s="30">
        <v>0</v>
      </c>
      <c r="Z210" s="63">
        <f t="shared" si="60"/>
        <v>53.1</v>
      </c>
      <c r="AA210" s="34">
        <f t="shared" si="61"/>
        <v>17.100000000000001</v>
      </c>
      <c r="AB210" s="12">
        <f t="shared" si="62"/>
        <v>36</v>
      </c>
      <c r="AC210" s="75">
        <f t="shared" si="63"/>
        <v>53.1</v>
      </c>
    </row>
    <row r="211" spans="1:32" outlineLevel="2" x14ac:dyDescent="0.2">
      <c r="A211" s="9" t="s">
        <v>334</v>
      </c>
      <c r="B211" s="10" t="s">
        <v>14</v>
      </c>
      <c r="C211" s="10" t="s">
        <v>43</v>
      </c>
      <c r="D211" s="10" t="s">
        <v>187</v>
      </c>
      <c r="E211" s="10" t="s">
        <v>188</v>
      </c>
      <c r="F211" s="10" t="s">
        <v>189</v>
      </c>
      <c r="G211" s="67">
        <v>6</v>
      </c>
      <c r="H211" s="10" t="s">
        <v>84</v>
      </c>
      <c r="I211" s="57">
        <v>0.5</v>
      </c>
      <c r="J211" s="57">
        <f>9*I211</f>
        <v>4.5</v>
      </c>
      <c r="K211" s="57">
        <v>0</v>
      </c>
      <c r="L211" s="58">
        <f>9*I211</f>
        <v>4.5</v>
      </c>
      <c r="M211" s="27">
        <v>0</v>
      </c>
      <c r="N211" s="90">
        <f t="shared" si="66"/>
        <v>2.5</v>
      </c>
      <c r="O211" s="91">
        <f t="shared" si="67"/>
        <v>2.5</v>
      </c>
      <c r="P211" s="23">
        <v>0</v>
      </c>
      <c r="Q211" s="11">
        <v>0</v>
      </c>
      <c r="R211" s="11">
        <v>0</v>
      </c>
      <c r="S211" s="12">
        <v>0</v>
      </c>
      <c r="T211" s="27">
        <v>0</v>
      </c>
      <c r="U211" s="23">
        <v>100</v>
      </c>
      <c r="V211" s="11">
        <v>2</v>
      </c>
      <c r="W211" s="11">
        <v>0</v>
      </c>
      <c r="X211" s="12">
        <v>5</v>
      </c>
      <c r="Y211" s="30">
        <v>0</v>
      </c>
      <c r="Z211" s="63">
        <f t="shared" si="60"/>
        <v>31.5</v>
      </c>
      <c r="AA211" s="34">
        <f t="shared" si="61"/>
        <v>0</v>
      </c>
      <c r="AB211" s="12">
        <f t="shared" si="62"/>
        <v>31.5</v>
      </c>
      <c r="AC211" s="75">
        <f t="shared" si="63"/>
        <v>31.5</v>
      </c>
    </row>
    <row r="212" spans="1:32" outlineLevel="2" x14ac:dyDescent="0.2">
      <c r="A212" s="9" t="s">
        <v>334</v>
      </c>
      <c r="B212" s="10" t="s">
        <v>80</v>
      </c>
      <c r="C212" s="10" t="s">
        <v>103</v>
      </c>
      <c r="D212" s="10" t="s">
        <v>187</v>
      </c>
      <c r="E212" s="10" t="s">
        <v>188</v>
      </c>
      <c r="F212" s="10" t="s">
        <v>189</v>
      </c>
      <c r="G212" s="67">
        <v>6</v>
      </c>
      <c r="H212" s="10" t="s">
        <v>84</v>
      </c>
      <c r="I212" s="57">
        <v>0.5</v>
      </c>
      <c r="J212" s="57">
        <f>9*I212</f>
        <v>4.5</v>
      </c>
      <c r="K212" s="57">
        <v>1</v>
      </c>
      <c r="L212" s="58">
        <f>9*I212</f>
        <v>4.5</v>
      </c>
      <c r="M212" s="27">
        <v>0</v>
      </c>
      <c r="N212" s="90">
        <f t="shared" si="66"/>
        <v>2.5</v>
      </c>
      <c r="O212" s="91">
        <f t="shared" si="67"/>
        <v>2.5</v>
      </c>
      <c r="P212" s="23">
        <v>22</v>
      </c>
      <c r="Q212" s="11">
        <v>0.5</v>
      </c>
      <c r="R212" s="11">
        <v>0</v>
      </c>
      <c r="S212" s="12">
        <v>1.5</v>
      </c>
      <c r="T212" s="27">
        <v>0</v>
      </c>
      <c r="U212" s="23">
        <v>0</v>
      </c>
      <c r="V212" s="11">
        <v>0</v>
      </c>
      <c r="W212" s="11">
        <v>0</v>
      </c>
      <c r="X212" s="12">
        <v>0</v>
      </c>
      <c r="Y212" s="30">
        <v>0</v>
      </c>
      <c r="Z212" s="63">
        <f t="shared" si="60"/>
        <v>9</v>
      </c>
      <c r="AA212" s="34">
        <f t="shared" si="61"/>
        <v>9</v>
      </c>
      <c r="AB212" s="12">
        <f t="shared" si="62"/>
        <v>0</v>
      </c>
      <c r="AC212" s="75">
        <f t="shared" si="63"/>
        <v>9</v>
      </c>
    </row>
    <row r="213" spans="1:32" outlineLevel="2" x14ac:dyDescent="0.2">
      <c r="A213" s="9" t="s">
        <v>334</v>
      </c>
      <c r="B213" s="10" t="s">
        <v>85</v>
      </c>
      <c r="C213" s="10" t="s">
        <v>103</v>
      </c>
      <c r="D213" s="10" t="s">
        <v>187</v>
      </c>
      <c r="E213" s="10" t="s">
        <v>188</v>
      </c>
      <c r="F213" s="10" t="s">
        <v>189</v>
      </c>
      <c r="G213" s="67">
        <v>6</v>
      </c>
      <c r="H213" s="10" t="s">
        <v>84</v>
      </c>
      <c r="I213" s="57">
        <v>0.5</v>
      </c>
      <c r="J213" s="57">
        <f>9*I213</f>
        <v>4.5</v>
      </c>
      <c r="K213" s="57">
        <v>1</v>
      </c>
      <c r="L213" s="58">
        <f>9*I213</f>
        <v>4.5</v>
      </c>
      <c r="M213" s="27">
        <v>0</v>
      </c>
      <c r="N213" s="90">
        <f t="shared" si="66"/>
        <v>2.5</v>
      </c>
      <c r="O213" s="91">
        <f t="shared" si="67"/>
        <v>2.5</v>
      </c>
      <c r="P213" s="23">
        <v>20</v>
      </c>
      <c r="Q213" s="11">
        <v>0.5</v>
      </c>
      <c r="R213" s="11">
        <v>0</v>
      </c>
      <c r="S213" s="12">
        <v>1.5</v>
      </c>
      <c r="T213" s="27">
        <v>0</v>
      </c>
      <c r="U213" s="23">
        <v>0</v>
      </c>
      <c r="V213" s="11">
        <v>0</v>
      </c>
      <c r="W213" s="11">
        <v>0</v>
      </c>
      <c r="X213" s="12">
        <v>0</v>
      </c>
      <c r="Y213" s="30">
        <v>0</v>
      </c>
      <c r="Z213" s="63">
        <f t="shared" si="60"/>
        <v>9</v>
      </c>
      <c r="AA213" s="34">
        <f t="shared" si="61"/>
        <v>9</v>
      </c>
      <c r="AB213" s="12">
        <f t="shared" si="62"/>
        <v>0</v>
      </c>
      <c r="AC213" s="75">
        <f t="shared" si="63"/>
        <v>9</v>
      </c>
    </row>
    <row r="214" spans="1:32" outlineLevel="2" x14ac:dyDescent="0.2">
      <c r="A214" s="9" t="s">
        <v>334</v>
      </c>
      <c r="B214" s="10" t="s">
        <v>8</v>
      </c>
      <c r="C214" s="10" t="s">
        <v>103</v>
      </c>
      <c r="D214" s="10" t="s">
        <v>187</v>
      </c>
      <c r="E214" s="10" t="s">
        <v>188</v>
      </c>
      <c r="F214" s="10" t="s">
        <v>189</v>
      </c>
      <c r="G214" s="67">
        <v>6</v>
      </c>
      <c r="H214" s="10" t="s">
        <v>84</v>
      </c>
      <c r="I214" s="57">
        <v>0.5</v>
      </c>
      <c r="J214" s="57">
        <f>9*I214</f>
        <v>4.5</v>
      </c>
      <c r="K214" s="57">
        <v>1</v>
      </c>
      <c r="L214" s="58">
        <f>9*I214</f>
        <v>4.5</v>
      </c>
      <c r="M214" s="27">
        <v>0</v>
      </c>
      <c r="N214" s="90">
        <f t="shared" si="66"/>
        <v>2.5</v>
      </c>
      <c r="O214" s="91">
        <f t="shared" si="67"/>
        <v>2.5</v>
      </c>
      <c r="P214" s="23">
        <v>45</v>
      </c>
      <c r="Q214" s="11">
        <v>1</v>
      </c>
      <c r="R214" s="11">
        <v>0</v>
      </c>
      <c r="S214" s="12">
        <v>3</v>
      </c>
      <c r="T214" s="27">
        <v>0</v>
      </c>
      <c r="U214" s="23">
        <v>0</v>
      </c>
      <c r="V214" s="11">
        <v>0</v>
      </c>
      <c r="W214" s="11">
        <v>0</v>
      </c>
      <c r="X214" s="12">
        <v>0</v>
      </c>
      <c r="Y214" s="30">
        <v>0</v>
      </c>
      <c r="Z214" s="63">
        <f t="shared" si="60"/>
        <v>18</v>
      </c>
      <c r="AA214" s="34">
        <f t="shared" si="61"/>
        <v>18</v>
      </c>
      <c r="AB214" s="12">
        <f t="shared" si="62"/>
        <v>0</v>
      </c>
      <c r="AC214" s="75">
        <f t="shared" si="63"/>
        <v>18</v>
      </c>
    </row>
    <row r="215" spans="1:32" outlineLevel="2" x14ac:dyDescent="0.2">
      <c r="A215" s="9" t="s">
        <v>334</v>
      </c>
      <c r="B215" s="10" t="s">
        <v>8</v>
      </c>
      <c r="C215" s="10" t="s">
        <v>27</v>
      </c>
      <c r="D215" s="10" t="s">
        <v>338</v>
      </c>
      <c r="E215" s="10" t="s">
        <v>339</v>
      </c>
      <c r="F215" s="10" t="s">
        <v>340</v>
      </c>
      <c r="G215" s="67">
        <v>6</v>
      </c>
      <c r="H215" s="10" t="s">
        <v>18</v>
      </c>
      <c r="I215" s="57">
        <v>1</v>
      </c>
      <c r="J215" s="57">
        <v>9</v>
      </c>
      <c r="K215" s="57">
        <v>0</v>
      </c>
      <c r="L215" s="58">
        <v>9</v>
      </c>
      <c r="M215" s="27">
        <v>0</v>
      </c>
      <c r="N215" s="90">
        <f t="shared" si="66"/>
        <v>5</v>
      </c>
      <c r="O215" s="91">
        <f t="shared" si="67"/>
        <v>5</v>
      </c>
      <c r="P215" s="23">
        <v>100</v>
      </c>
      <c r="Q215" s="11">
        <v>2</v>
      </c>
      <c r="R215" s="11">
        <v>0</v>
      </c>
      <c r="S215" s="12">
        <v>5</v>
      </c>
      <c r="T215" s="27">
        <v>0</v>
      </c>
      <c r="U215" s="23">
        <v>0</v>
      </c>
      <c r="V215" s="11">
        <v>0</v>
      </c>
      <c r="W215" s="11">
        <v>0</v>
      </c>
      <c r="X215" s="12">
        <v>0</v>
      </c>
      <c r="Y215" s="30">
        <v>0</v>
      </c>
      <c r="Z215" s="63">
        <f t="shared" si="60"/>
        <v>63</v>
      </c>
      <c r="AA215" s="34">
        <f t="shared" si="61"/>
        <v>63</v>
      </c>
      <c r="AB215" s="12">
        <f t="shared" si="62"/>
        <v>0</v>
      </c>
      <c r="AC215" s="75">
        <f t="shared" si="63"/>
        <v>63</v>
      </c>
    </row>
    <row r="216" spans="1:32" outlineLevel="2" x14ac:dyDescent="0.2">
      <c r="A216" s="9" t="s">
        <v>334</v>
      </c>
      <c r="B216" s="10" t="s">
        <v>8</v>
      </c>
      <c r="C216" s="10" t="s">
        <v>43</v>
      </c>
      <c r="D216" s="10" t="s">
        <v>309</v>
      </c>
      <c r="E216" s="10" t="s">
        <v>310</v>
      </c>
      <c r="F216" s="10" t="s">
        <v>311</v>
      </c>
      <c r="G216" s="67">
        <v>6</v>
      </c>
      <c r="H216" s="10" t="s">
        <v>18</v>
      </c>
      <c r="I216" s="57">
        <f>1/3</f>
        <v>0.33333333333333331</v>
      </c>
      <c r="J216" s="57">
        <f>9*I216</f>
        <v>3</v>
      </c>
      <c r="K216" s="57">
        <v>0</v>
      </c>
      <c r="L216" s="58">
        <f>9*I216</f>
        <v>3</v>
      </c>
      <c r="M216" s="27">
        <v>0</v>
      </c>
      <c r="N216" s="90">
        <f t="shared" si="66"/>
        <v>1.6666666666666667</v>
      </c>
      <c r="O216" s="91">
        <f t="shared" si="67"/>
        <v>1.6666666666666667</v>
      </c>
      <c r="P216" s="23">
        <v>0</v>
      </c>
      <c r="Q216" s="11">
        <v>0</v>
      </c>
      <c r="R216" s="11">
        <v>0</v>
      </c>
      <c r="S216" s="12">
        <v>0</v>
      </c>
      <c r="T216" s="27">
        <v>0</v>
      </c>
      <c r="U216" s="23">
        <v>100</v>
      </c>
      <c r="V216" s="11">
        <v>2</v>
      </c>
      <c r="W216" s="11">
        <v>0</v>
      </c>
      <c r="X216" s="12">
        <v>5</v>
      </c>
      <c r="Y216" s="30">
        <v>0</v>
      </c>
      <c r="Z216" s="63">
        <f t="shared" si="60"/>
        <v>21</v>
      </c>
      <c r="AA216" s="34">
        <f t="shared" si="61"/>
        <v>0</v>
      </c>
      <c r="AB216" s="12">
        <f t="shared" si="62"/>
        <v>21</v>
      </c>
      <c r="AC216" s="75">
        <f t="shared" si="63"/>
        <v>21</v>
      </c>
    </row>
    <row r="217" spans="1:32" outlineLevel="2" x14ac:dyDescent="0.2">
      <c r="A217" s="103" t="s">
        <v>334</v>
      </c>
      <c r="B217" s="10" t="s">
        <v>8</v>
      </c>
      <c r="C217" s="10" t="s">
        <v>13</v>
      </c>
      <c r="D217" s="10" t="s">
        <v>9</v>
      </c>
      <c r="E217" s="10" t="s">
        <v>10</v>
      </c>
      <c r="F217" s="10" t="s">
        <v>11</v>
      </c>
      <c r="G217" s="67">
        <v>24</v>
      </c>
      <c r="H217" s="10" t="s">
        <v>12</v>
      </c>
      <c r="I217" s="57">
        <v>1</v>
      </c>
      <c r="J217" s="57">
        <f>$AE$26</f>
        <v>0.2</v>
      </c>
      <c r="K217" s="57">
        <v>0</v>
      </c>
      <c r="L217" s="58">
        <v>0</v>
      </c>
      <c r="M217" s="27">
        <v>0</v>
      </c>
      <c r="N217" s="90">
        <f t="shared" si="66"/>
        <v>2.7777777777777776E-2</v>
      </c>
      <c r="O217" s="91">
        <f t="shared" si="67"/>
        <v>0</v>
      </c>
      <c r="P217" s="23">
        <v>3</v>
      </c>
      <c r="Q217" s="11">
        <f>P217</f>
        <v>3</v>
      </c>
      <c r="R217" s="11">
        <v>0</v>
      </c>
      <c r="S217" s="12">
        <v>0</v>
      </c>
      <c r="T217" s="27">
        <v>0</v>
      </c>
      <c r="U217" s="23">
        <v>8</v>
      </c>
      <c r="V217" s="11">
        <f>U217</f>
        <v>8</v>
      </c>
      <c r="W217" s="11">
        <v>0</v>
      </c>
      <c r="X217" s="12">
        <v>0</v>
      </c>
      <c r="Y217" s="30">
        <v>0</v>
      </c>
      <c r="Z217" s="63">
        <f t="shared" si="60"/>
        <v>2.2000000000000002</v>
      </c>
      <c r="AA217" s="34">
        <f t="shared" si="61"/>
        <v>0.60000000000000009</v>
      </c>
      <c r="AB217" s="12">
        <f t="shared" si="62"/>
        <v>1.6</v>
      </c>
      <c r="AC217" s="75">
        <f t="shared" si="63"/>
        <v>2.2000000000000002</v>
      </c>
      <c r="AD217" s="81"/>
      <c r="AE217" s="81"/>
      <c r="AF217" s="499"/>
    </row>
    <row r="218" spans="1:32" outlineLevel="2" x14ac:dyDescent="0.2">
      <c r="A218" s="9" t="s">
        <v>334</v>
      </c>
      <c r="B218" s="10" t="s">
        <v>14</v>
      </c>
      <c r="C218" s="10" t="s">
        <v>23</v>
      </c>
      <c r="D218" s="10" t="s">
        <v>89</v>
      </c>
      <c r="E218" s="10" t="s">
        <v>90</v>
      </c>
      <c r="F218" s="10" t="s">
        <v>91</v>
      </c>
      <c r="G218" s="67">
        <v>6</v>
      </c>
      <c r="H218" s="10" t="s">
        <v>18</v>
      </c>
      <c r="I218" s="57">
        <v>0.3</v>
      </c>
      <c r="J218" s="57">
        <f>9*I218</f>
        <v>2.6999999999999997</v>
      </c>
      <c r="K218" s="57">
        <v>0</v>
      </c>
      <c r="L218" s="58">
        <f>9*I218</f>
        <v>2.6999999999999997</v>
      </c>
      <c r="M218" s="27">
        <v>0</v>
      </c>
      <c r="N218" s="90">
        <f t="shared" si="66"/>
        <v>1.4999999999999998</v>
      </c>
      <c r="O218" s="91">
        <f t="shared" si="67"/>
        <v>1.4999999999999998</v>
      </c>
      <c r="P218" s="23">
        <v>120</v>
      </c>
      <c r="Q218" s="11">
        <v>2</v>
      </c>
      <c r="R218" s="11">
        <v>0</v>
      </c>
      <c r="S218" s="12">
        <v>6</v>
      </c>
      <c r="T218" s="27">
        <v>0</v>
      </c>
      <c r="U218" s="23">
        <v>0</v>
      </c>
      <c r="V218" s="11">
        <v>0</v>
      </c>
      <c r="W218" s="11">
        <v>0</v>
      </c>
      <c r="X218" s="12">
        <v>0</v>
      </c>
      <c r="Y218" s="30">
        <v>0</v>
      </c>
      <c r="Z218" s="63">
        <f t="shared" si="60"/>
        <v>21.599999999999998</v>
      </c>
      <c r="AA218" s="34">
        <f t="shared" si="61"/>
        <v>21.599999999999998</v>
      </c>
      <c r="AB218" s="12">
        <f t="shared" si="62"/>
        <v>0</v>
      </c>
      <c r="AC218" s="75">
        <f t="shared" si="63"/>
        <v>21.599999999999998</v>
      </c>
      <c r="AD218" s="81"/>
      <c r="AE218" s="81"/>
      <c r="AF218" s="499"/>
    </row>
    <row r="219" spans="1:32" outlineLevel="2" x14ac:dyDescent="0.2">
      <c r="A219" s="9" t="s">
        <v>334</v>
      </c>
      <c r="B219" s="10" t="s">
        <v>14</v>
      </c>
      <c r="C219" s="10" t="s">
        <v>61</v>
      </c>
      <c r="D219" s="10" t="s">
        <v>341</v>
      </c>
      <c r="E219" s="10" t="s">
        <v>342</v>
      </c>
      <c r="F219" s="10" t="s">
        <v>343</v>
      </c>
      <c r="G219" s="67">
        <v>6</v>
      </c>
      <c r="H219" s="10" t="s">
        <v>18</v>
      </c>
      <c r="I219" s="57">
        <v>1</v>
      </c>
      <c r="J219" s="57">
        <v>9</v>
      </c>
      <c r="K219" s="57">
        <v>0</v>
      </c>
      <c r="L219" s="58">
        <v>9</v>
      </c>
      <c r="M219" s="27">
        <v>0</v>
      </c>
      <c r="N219" s="90">
        <f t="shared" si="66"/>
        <v>5</v>
      </c>
      <c r="O219" s="91">
        <f t="shared" si="67"/>
        <v>5</v>
      </c>
      <c r="P219" s="23">
        <v>0</v>
      </c>
      <c r="Q219" s="11">
        <v>0</v>
      </c>
      <c r="R219" s="11">
        <v>0</v>
      </c>
      <c r="S219" s="12">
        <v>0</v>
      </c>
      <c r="T219" s="27">
        <v>0</v>
      </c>
      <c r="U219" s="23">
        <v>120</v>
      </c>
      <c r="V219" s="11">
        <v>2</v>
      </c>
      <c r="W219" s="11">
        <v>0</v>
      </c>
      <c r="X219" s="12">
        <v>6</v>
      </c>
      <c r="Y219" s="30">
        <v>0</v>
      </c>
      <c r="Z219" s="63">
        <f t="shared" si="60"/>
        <v>72</v>
      </c>
      <c r="AA219" s="34">
        <f t="shared" si="61"/>
        <v>0</v>
      </c>
      <c r="AB219" s="12">
        <f t="shared" si="62"/>
        <v>72</v>
      </c>
      <c r="AC219" s="75">
        <f t="shared" si="63"/>
        <v>72</v>
      </c>
    </row>
    <row r="220" spans="1:32" outlineLevel="2" x14ac:dyDescent="0.2">
      <c r="A220" s="9" t="s">
        <v>334</v>
      </c>
      <c r="B220" s="10" t="s">
        <v>14</v>
      </c>
      <c r="C220" s="10" t="s">
        <v>61</v>
      </c>
      <c r="D220" s="10" t="s">
        <v>315</v>
      </c>
      <c r="E220" s="10" t="s">
        <v>316</v>
      </c>
      <c r="F220" s="10" t="s">
        <v>317</v>
      </c>
      <c r="G220" s="67">
        <v>6</v>
      </c>
      <c r="H220" s="10" t="s">
        <v>18</v>
      </c>
      <c r="I220" s="57">
        <v>0.2</v>
      </c>
      <c r="J220" s="57">
        <f>9*I220</f>
        <v>1.8</v>
      </c>
      <c r="K220" s="57">
        <v>0</v>
      </c>
      <c r="L220" s="58">
        <f>9*I220</f>
        <v>1.8</v>
      </c>
      <c r="M220" s="27">
        <v>0</v>
      </c>
      <c r="N220" s="90">
        <f t="shared" si="66"/>
        <v>1</v>
      </c>
      <c r="O220" s="91">
        <f t="shared" si="67"/>
        <v>1</v>
      </c>
      <c r="P220" s="23">
        <v>0</v>
      </c>
      <c r="Q220" s="11">
        <v>0</v>
      </c>
      <c r="R220" s="11">
        <v>0</v>
      </c>
      <c r="S220" s="12">
        <v>0</v>
      </c>
      <c r="T220" s="27">
        <v>0</v>
      </c>
      <c r="U220" s="23">
        <v>100</v>
      </c>
      <c r="V220" s="11">
        <v>2</v>
      </c>
      <c r="W220" s="11">
        <v>0</v>
      </c>
      <c r="X220" s="12">
        <v>5</v>
      </c>
      <c r="Y220" s="30">
        <v>0</v>
      </c>
      <c r="Z220" s="63">
        <f t="shared" si="60"/>
        <v>12.6</v>
      </c>
      <c r="AA220" s="34">
        <f t="shared" si="61"/>
        <v>0</v>
      </c>
      <c r="AB220" s="12">
        <f t="shared" si="62"/>
        <v>12.6</v>
      </c>
      <c r="AC220" s="75">
        <f t="shared" si="63"/>
        <v>12.6</v>
      </c>
    </row>
    <row r="221" spans="1:32" outlineLevel="2" x14ac:dyDescent="0.2">
      <c r="A221" s="9" t="s">
        <v>334</v>
      </c>
      <c r="B221" s="10" t="s">
        <v>14</v>
      </c>
      <c r="C221" s="10" t="s">
        <v>27</v>
      </c>
      <c r="D221" s="10" t="s">
        <v>318</v>
      </c>
      <c r="E221" s="10" t="s">
        <v>319</v>
      </c>
      <c r="F221" s="10" t="s">
        <v>320</v>
      </c>
      <c r="G221" s="67">
        <v>6</v>
      </c>
      <c r="H221" s="10" t="s">
        <v>18</v>
      </c>
      <c r="I221" s="57">
        <f>1/3</f>
        <v>0.33333333333333331</v>
      </c>
      <c r="J221" s="57">
        <f>9*I221</f>
        <v>3</v>
      </c>
      <c r="K221" s="57">
        <v>0</v>
      </c>
      <c r="L221" s="58">
        <f>9*I221</f>
        <v>3</v>
      </c>
      <c r="M221" s="27">
        <v>0</v>
      </c>
      <c r="N221" s="90">
        <f t="shared" si="66"/>
        <v>1.6666666666666667</v>
      </c>
      <c r="O221" s="91">
        <f t="shared" si="67"/>
        <v>1.6666666666666667</v>
      </c>
      <c r="P221" s="23">
        <v>90</v>
      </c>
      <c r="Q221" s="11">
        <v>2</v>
      </c>
      <c r="R221" s="11">
        <v>0</v>
      </c>
      <c r="S221" s="12">
        <v>5</v>
      </c>
      <c r="T221" s="27">
        <v>0</v>
      </c>
      <c r="U221" s="23">
        <v>0</v>
      </c>
      <c r="V221" s="11">
        <v>0</v>
      </c>
      <c r="W221" s="11">
        <v>0</v>
      </c>
      <c r="X221" s="12">
        <v>0</v>
      </c>
      <c r="Y221" s="30">
        <v>0</v>
      </c>
      <c r="Z221" s="63">
        <f t="shared" si="60"/>
        <v>21</v>
      </c>
      <c r="AA221" s="34">
        <f t="shared" si="61"/>
        <v>21</v>
      </c>
      <c r="AB221" s="12">
        <f t="shared" si="62"/>
        <v>0</v>
      </c>
      <c r="AC221" s="75">
        <f t="shared" si="63"/>
        <v>21</v>
      </c>
    </row>
    <row r="222" spans="1:32" outlineLevel="2" x14ac:dyDescent="0.2">
      <c r="A222" s="9" t="s">
        <v>334</v>
      </c>
      <c r="B222" s="10" t="s">
        <v>14</v>
      </c>
      <c r="C222" s="10" t="s">
        <v>27</v>
      </c>
      <c r="D222" s="10" t="s">
        <v>344</v>
      </c>
      <c r="E222" s="10" t="s">
        <v>345</v>
      </c>
      <c r="F222" s="10" t="s">
        <v>346</v>
      </c>
      <c r="G222" s="67">
        <v>6</v>
      </c>
      <c r="H222" s="10" t="s">
        <v>18</v>
      </c>
      <c r="I222" s="57">
        <v>1</v>
      </c>
      <c r="J222" s="57">
        <v>13.5</v>
      </c>
      <c r="K222" s="57">
        <v>0</v>
      </c>
      <c r="L222" s="58">
        <v>4.5</v>
      </c>
      <c r="M222" s="27">
        <v>0</v>
      </c>
      <c r="N222" s="90">
        <f t="shared" si="66"/>
        <v>7.5</v>
      </c>
      <c r="O222" s="91">
        <f t="shared" si="67"/>
        <v>2.5</v>
      </c>
      <c r="P222" s="23">
        <v>90</v>
      </c>
      <c r="Q222" s="11">
        <v>2</v>
      </c>
      <c r="R222" s="11">
        <v>0</v>
      </c>
      <c r="S222" s="12">
        <v>5</v>
      </c>
      <c r="T222" s="27">
        <v>0</v>
      </c>
      <c r="U222" s="23">
        <v>0</v>
      </c>
      <c r="V222" s="11">
        <v>0</v>
      </c>
      <c r="W222" s="11">
        <v>0</v>
      </c>
      <c r="X222" s="12">
        <v>0</v>
      </c>
      <c r="Y222" s="30">
        <v>0</v>
      </c>
      <c r="Z222" s="63">
        <f t="shared" si="60"/>
        <v>49.5</v>
      </c>
      <c r="AA222" s="34">
        <f t="shared" si="61"/>
        <v>49.5</v>
      </c>
      <c r="AB222" s="12">
        <f t="shared" si="62"/>
        <v>0</v>
      </c>
      <c r="AC222" s="75">
        <f t="shared" si="63"/>
        <v>49.5</v>
      </c>
    </row>
    <row r="223" spans="1:32" outlineLevel="2" x14ac:dyDescent="0.2">
      <c r="A223" s="9" t="s">
        <v>334</v>
      </c>
      <c r="B223" s="10" t="s">
        <v>14</v>
      </c>
      <c r="C223" s="10" t="s">
        <v>43</v>
      </c>
      <c r="D223" s="10" t="s">
        <v>347</v>
      </c>
      <c r="E223" s="10" t="s">
        <v>348</v>
      </c>
      <c r="F223" s="10" t="s">
        <v>349</v>
      </c>
      <c r="G223" s="67">
        <v>6</v>
      </c>
      <c r="H223" s="10" t="s">
        <v>18</v>
      </c>
      <c r="I223" s="57">
        <v>1</v>
      </c>
      <c r="J223" s="57">
        <v>13.5</v>
      </c>
      <c r="K223" s="57">
        <v>0</v>
      </c>
      <c r="L223" s="58">
        <v>4.5</v>
      </c>
      <c r="M223" s="27">
        <v>0</v>
      </c>
      <c r="N223" s="90">
        <f t="shared" si="66"/>
        <v>7.5</v>
      </c>
      <c r="O223" s="91">
        <f t="shared" si="67"/>
        <v>2.5</v>
      </c>
      <c r="P223" s="23">
        <v>0</v>
      </c>
      <c r="Q223" s="11">
        <v>0</v>
      </c>
      <c r="R223" s="11">
        <v>0</v>
      </c>
      <c r="S223" s="12">
        <v>0</v>
      </c>
      <c r="T223" s="27">
        <v>0</v>
      </c>
      <c r="U223" s="23">
        <v>100</v>
      </c>
      <c r="V223" s="11">
        <v>2</v>
      </c>
      <c r="W223" s="11">
        <v>0</v>
      </c>
      <c r="X223" s="12">
        <v>5</v>
      </c>
      <c r="Y223" s="30">
        <v>0</v>
      </c>
      <c r="Z223" s="63">
        <f t="shared" si="60"/>
        <v>49.5</v>
      </c>
      <c r="AA223" s="34">
        <f t="shared" si="61"/>
        <v>0</v>
      </c>
      <c r="AB223" s="12">
        <f t="shared" si="62"/>
        <v>49.5</v>
      </c>
      <c r="AC223" s="75">
        <f t="shared" si="63"/>
        <v>49.5</v>
      </c>
    </row>
    <row r="224" spans="1:32" outlineLevel="2" x14ac:dyDescent="0.2">
      <c r="A224" s="9" t="s">
        <v>334</v>
      </c>
      <c r="B224" s="10" t="s">
        <v>14</v>
      </c>
      <c r="C224" s="10" t="s">
        <v>43</v>
      </c>
      <c r="D224" s="10" t="s">
        <v>350</v>
      </c>
      <c r="E224" s="10" t="s">
        <v>351</v>
      </c>
      <c r="F224" s="10" t="s">
        <v>352</v>
      </c>
      <c r="G224" s="67">
        <v>6</v>
      </c>
      <c r="H224" s="10" t="s">
        <v>18</v>
      </c>
      <c r="I224" s="57">
        <v>1</v>
      </c>
      <c r="J224" s="57">
        <v>13.5</v>
      </c>
      <c r="K224" s="57">
        <v>0</v>
      </c>
      <c r="L224" s="58">
        <v>4.5</v>
      </c>
      <c r="M224" s="27">
        <v>0</v>
      </c>
      <c r="N224" s="90">
        <f t="shared" si="66"/>
        <v>7.5</v>
      </c>
      <c r="O224" s="91">
        <f t="shared" si="67"/>
        <v>2.5</v>
      </c>
      <c r="P224" s="23">
        <v>0</v>
      </c>
      <c r="Q224" s="11">
        <v>0</v>
      </c>
      <c r="R224" s="11">
        <v>0</v>
      </c>
      <c r="S224" s="12">
        <v>0</v>
      </c>
      <c r="T224" s="27">
        <v>0</v>
      </c>
      <c r="U224" s="23">
        <v>80</v>
      </c>
      <c r="V224" s="11">
        <v>2</v>
      </c>
      <c r="W224" s="11">
        <v>0</v>
      </c>
      <c r="X224" s="12">
        <v>4</v>
      </c>
      <c r="Y224" s="30">
        <v>0</v>
      </c>
      <c r="Z224" s="63">
        <f t="shared" si="60"/>
        <v>45</v>
      </c>
      <c r="AA224" s="34">
        <f t="shared" si="61"/>
        <v>0</v>
      </c>
      <c r="AB224" s="12">
        <f t="shared" si="62"/>
        <v>45</v>
      </c>
      <c r="AC224" s="75">
        <f t="shared" si="63"/>
        <v>45</v>
      </c>
    </row>
    <row r="225" spans="1:32" outlineLevel="2" x14ac:dyDescent="0.2">
      <c r="A225" s="9" t="s">
        <v>334</v>
      </c>
      <c r="B225" s="10" t="s">
        <v>14</v>
      </c>
      <c r="C225" s="10" t="s">
        <v>43</v>
      </c>
      <c r="D225" s="10" t="s">
        <v>92</v>
      </c>
      <c r="E225" s="10" t="s">
        <v>93</v>
      </c>
      <c r="F225" s="10" t="s">
        <v>94</v>
      </c>
      <c r="G225" s="67">
        <v>6</v>
      </c>
      <c r="H225" s="10" t="s">
        <v>18</v>
      </c>
      <c r="I225" s="57">
        <v>0.1</v>
      </c>
      <c r="J225" s="57">
        <f>9*I225</f>
        <v>0.9</v>
      </c>
      <c r="K225" s="57">
        <v>0</v>
      </c>
      <c r="L225" s="58">
        <f>9*I225</f>
        <v>0.9</v>
      </c>
      <c r="M225" s="27">
        <v>0</v>
      </c>
      <c r="N225" s="90">
        <f t="shared" si="66"/>
        <v>0.5</v>
      </c>
      <c r="O225" s="91">
        <f t="shared" si="67"/>
        <v>0.5</v>
      </c>
      <c r="P225" s="23">
        <v>0</v>
      </c>
      <c r="Q225" s="11">
        <v>0</v>
      </c>
      <c r="R225" s="11">
        <v>0</v>
      </c>
      <c r="S225" s="12">
        <v>0</v>
      </c>
      <c r="T225" s="27">
        <v>0</v>
      </c>
      <c r="U225" s="23">
        <v>80</v>
      </c>
      <c r="V225" s="11">
        <v>2</v>
      </c>
      <c r="W225" s="11">
        <v>0</v>
      </c>
      <c r="X225" s="12">
        <v>4</v>
      </c>
      <c r="Y225" s="30">
        <v>0</v>
      </c>
      <c r="Z225" s="63">
        <f t="shared" si="60"/>
        <v>5.4</v>
      </c>
      <c r="AA225" s="34">
        <f t="shared" si="61"/>
        <v>0</v>
      </c>
      <c r="AB225" s="12">
        <f t="shared" si="62"/>
        <v>5.4</v>
      </c>
      <c r="AC225" s="75">
        <f t="shared" si="63"/>
        <v>5.4</v>
      </c>
    </row>
    <row r="226" spans="1:32" outlineLevel="2" x14ac:dyDescent="0.2">
      <c r="A226" s="9" t="s">
        <v>334</v>
      </c>
      <c r="B226" s="10" t="s">
        <v>14</v>
      </c>
      <c r="C226" s="10" t="s">
        <v>13</v>
      </c>
      <c r="D226" s="10" t="s">
        <v>28</v>
      </c>
      <c r="E226" s="10" t="s">
        <v>10</v>
      </c>
      <c r="F226" s="10" t="s">
        <v>11</v>
      </c>
      <c r="G226" s="67">
        <v>24</v>
      </c>
      <c r="H226" s="10" t="s">
        <v>12</v>
      </c>
      <c r="I226" s="57">
        <v>1</v>
      </c>
      <c r="J226" s="57">
        <f>$AE$26</f>
        <v>0.2</v>
      </c>
      <c r="K226" s="57">
        <v>0</v>
      </c>
      <c r="L226" s="58">
        <v>0</v>
      </c>
      <c r="M226" s="27">
        <v>0</v>
      </c>
      <c r="N226" s="90">
        <f t="shared" si="66"/>
        <v>2.7777777777777776E-2</v>
      </c>
      <c r="O226" s="91">
        <f t="shared" si="67"/>
        <v>0</v>
      </c>
      <c r="P226" s="23">
        <v>12</v>
      </c>
      <c r="Q226" s="11">
        <f>P226</f>
        <v>12</v>
      </c>
      <c r="R226" s="11">
        <v>0</v>
      </c>
      <c r="S226" s="12">
        <v>0</v>
      </c>
      <c r="T226" s="27">
        <v>0</v>
      </c>
      <c r="U226" s="23">
        <v>24</v>
      </c>
      <c r="V226" s="11">
        <f>U226</f>
        <v>24</v>
      </c>
      <c r="W226" s="11">
        <v>0</v>
      </c>
      <c r="X226" s="12">
        <v>0</v>
      </c>
      <c r="Y226" s="30">
        <v>0</v>
      </c>
      <c r="Z226" s="63">
        <f t="shared" si="60"/>
        <v>7.2</v>
      </c>
      <c r="AA226" s="34">
        <f t="shared" si="61"/>
        <v>2.4000000000000004</v>
      </c>
      <c r="AB226" s="12">
        <f t="shared" si="62"/>
        <v>4.8000000000000007</v>
      </c>
      <c r="AC226" s="75">
        <f t="shared" si="63"/>
        <v>7.2</v>
      </c>
    </row>
    <row r="227" spans="1:32" outlineLevel="2" x14ac:dyDescent="0.2">
      <c r="A227" s="9" t="s">
        <v>334</v>
      </c>
      <c r="B227" s="10" t="s">
        <v>14</v>
      </c>
      <c r="C227" s="10" t="s">
        <v>23</v>
      </c>
      <c r="D227" s="10" t="s">
        <v>353</v>
      </c>
      <c r="E227" s="10" t="s">
        <v>354</v>
      </c>
      <c r="F227" s="10" t="s">
        <v>355</v>
      </c>
      <c r="G227" s="67">
        <v>6</v>
      </c>
      <c r="H227" s="10" t="s">
        <v>18</v>
      </c>
      <c r="I227" s="57">
        <v>1</v>
      </c>
      <c r="J227" s="57">
        <v>9</v>
      </c>
      <c r="K227" s="57">
        <v>0</v>
      </c>
      <c r="L227" s="58">
        <v>9</v>
      </c>
      <c r="M227" s="27">
        <v>0</v>
      </c>
      <c r="N227" s="90">
        <f t="shared" si="66"/>
        <v>5</v>
      </c>
      <c r="O227" s="91">
        <f t="shared" si="67"/>
        <v>5</v>
      </c>
      <c r="P227" s="23">
        <v>120</v>
      </c>
      <c r="Q227" s="11">
        <v>2</v>
      </c>
      <c r="R227" s="11">
        <v>0</v>
      </c>
      <c r="S227" s="12">
        <v>10</v>
      </c>
      <c r="T227" s="27">
        <v>0</v>
      </c>
      <c r="U227" s="23">
        <v>0</v>
      </c>
      <c r="V227" s="11">
        <v>0</v>
      </c>
      <c r="W227" s="11">
        <v>0</v>
      </c>
      <c r="X227" s="12">
        <v>0</v>
      </c>
      <c r="Y227" s="30">
        <v>0</v>
      </c>
      <c r="Z227" s="63">
        <f t="shared" si="60"/>
        <v>108</v>
      </c>
      <c r="AA227" s="34">
        <f t="shared" si="61"/>
        <v>108</v>
      </c>
      <c r="AB227" s="12">
        <f t="shared" si="62"/>
        <v>0</v>
      </c>
      <c r="AC227" s="75">
        <f t="shared" si="63"/>
        <v>108</v>
      </c>
      <c r="AE227" s="87"/>
      <c r="AF227" s="138"/>
    </row>
    <row r="228" spans="1:32" outlineLevel="2" x14ac:dyDescent="0.2">
      <c r="A228" s="9" t="s">
        <v>334</v>
      </c>
      <c r="B228" s="10" t="s">
        <v>14</v>
      </c>
      <c r="C228" s="10" t="s">
        <v>103</v>
      </c>
      <c r="D228" s="10" t="s">
        <v>356</v>
      </c>
      <c r="E228" s="10" t="s">
        <v>357</v>
      </c>
      <c r="F228" s="10" t="s">
        <v>358</v>
      </c>
      <c r="G228" s="67">
        <v>6</v>
      </c>
      <c r="H228" s="10" t="s">
        <v>102</v>
      </c>
      <c r="I228" s="57">
        <v>0.5</v>
      </c>
      <c r="J228" s="57">
        <f>(9+$AE$29)*I228</f>
        <v>6.75</v>
      </c>
      <c r="K228" s="57">
        <v>0</v>
      </c>
      <c r="L228" s="58">
        <f>4.5*I228</f>
        <v>2.25</v>
      </c>
      <c r="M228" s="27">
        <v>0</v>
      </c>
      <c r="N228" s="90">
        <f t="shared" si="66"/>
        <v>3.75</v>
      </c>
      <c r="O228" s="91">
        <f t="shared" si="67"/>
        <v>1.25</v>
      </c>
      <c r="P228" s="23">
        <v>20</v>
      </c>
      <c r="Q228" s="11">
        <v>1</v>
      </c>
      <c r="R228" s="11">
        <v>0</v>
      </c>
      <c r="S228" s="12">
        <v>1</v>
      </c>
      <c r="T228" s="27">
        <v>0</v>
      </c>
      <c r="U228" s="23">
        <v>0</v>
      </c>
      <c r="V228" s="11">
        <v>0</v>
      </c>
      <c r="W228" s="11">
        <v>0</v>
      </c>
      <c r="X228" s="12">
        <v>0</v>
      </c>
      <c r="Y228" s="30">
        <v>0</v>
      </c>
      <c r="Z228" s="63">
        <f t="shared" si="60"/>
        <v>9</v>
      </c>
      <c r="AA228" s="34">
        <f t="shared" si="61"/>
        <v>9</v>
      </c>
      <c r="AB228" s="12">
        <f t="shared" si="62"/>
        <v>0</v>
      </c>
      <c r="AC228" s="75">
        <f t="shared" si="63"/>
        <v>9</v>
      </c>
    </row>
    <row r="229" spans="1:32" outlineLevel="2" x14ac:dyDescent="0.2">
      <c r="A229" s="9" t="s">
        <v>334</v>
      </c>
      <c r="B229" s="10" t="s">
        <v>14</v>
      </c>
      <c r="C229" s="10" t="s">
        <v>103</v>
      </c>
      <c r="D229" s="10" t="s">
        <v>119</v>
      </c>
      <c r="E229" s="10" t="s">
        <v>120</v>
      </c>
      <c r="F229" s="10" t="s">
        <v>121</v>
      </c>
      <c r="G229" s="67">
        <v>6</v>
      </c>
      <c r="H229" s="10" t="s">
        <v>102</v>
      </c>
      <c r="I229" s="57">
        <f>1/3</f>
        <v>0.33333333333333331</v>
      </c>
      <c r="J229" s="57">
        <f>(9+$AE$29)*I229</f>
        <v>4.5</v>
      </c>
      <c r="K229" s="57">
        <v>0</v>
      </c>
      <c r="L229" s="58">
        <f>4.5*I229</f>
        <v>1.5</v>
      </c>
      <c r="M229" s="27">
        <v>0</v>
      </c>
      <c r="N229" s="90">
        <f t="shared" si="66"/>
        <v>2.5</v>
      </c>
      <c r="O229" s="91">
        <f t="shared" si="67"/>
        <v>0.83333333333333337</v>
      </c>
      <c r="P229" s="23">
        <v>60</v>
      </c>
      <c r="Q229" s="11">
        <v>1</v>
      </c>
      <c r="R229" s="11">
        <v>0</v>
      </c>
      <c r="S229" s="12">
        <v>3</v>
      </c>
      <c r="T229" s="27">
        <v>0</v>
      </c>
      <c r="U229" s="23">
        <v>0</v>
      </c>
      <c r="V229" s="11">
        <v>0</v>
      </c>
      <c r="W229" s="11">
        <v>0</v>
      </c>
      <c r="X229" s="12">
        <v>0</v>
      </c>
      <c r="Y229" s="30">
        <v>0</v>
      </c>
      <c r="Z229" s="63">
        <f t="shared" si="60"/>
        <v>9</v>
      </c>
      <c r="AA229" s="34">
        <f t="shared" si="61"/>
        <v>9</v>
      </c>
      <c r="AB229" s="12">
        <f t="shared" si="62"/>
        <v>0</v>
      </c>
      <c r="AC229" s="75">
        <f t="shared" si="63"/>
        <v>9</v>
      </c>
    </row>
    <row r="230" spans="1:32" outlineLevel="2" x14ac:dyDescent="0.2">
      <c r="A230" s="103" t="s">
        <v>334</v>
      </c>
      <c r="B230" s="10" t="s">
        <v>14</v>
      </c>
      <c r="C230" s="10" t="s">
        <v>13</v>
      </c>
      <c r="D230" s="10" t="s">
        <v>34</v>
      </c>
      <c r="E230" s="10" t="s">
        <v>35</v>
      </c>
      <c r="F230" s="10" t="s">
        <v>36</v>
      </c>
      <c r="G230" s="67">
        <v>12</v>
      </c>
      <c r="H230" s="10" t="s">
        <v>37</v>
      </c>
      <c r="I230" s="57">
        <v>1</v>
      </c>
      <c r="J230" s="57">
        <f>$AE$27</f>
        <v>0.02</v>
      </c>
      <c r="K230" s="57">
        <v>0</v>
      </c>
      <c r="L230" s="58">
        <v>0</v>
      </c>
      <c r="M230" s="27">
        <v>0</v>
      </c>
      <c r="N230" s="90">
        <f t="shared" si="66"/>
        <v>5.5555555555555558E-3</v>
      </c>
      <c r="O230" s="91">
        <f t="shared" si="67"/>
        <v>0</v>
      </c>
      <c r="P230" s="23">
        <v>15</v>
      </c>
      <c r="Q230" s="11">
        <f>P230</f>
        <v>15</v>
      </c>
      <c r="R230" s="11">
        <v>0</v>
      </c>
      <c r="S230" s="12">
        <v>0</v>
      </c>
      <c r="T230" s="27">
        <v>0</v>
      </c>
      <c r="U230" s="23">
        <v>5</v>
      </c>
      <c r="V230" s="11">
        <f>U230</f>
        <v>5</v>
      </c>
      <c r="W230" s="11">
        <v>0</v>
      </c>
      <c r="X230" s="12">
        <v>0</v>
      </c>
      <c r="Y230" s="30">
        <v>0</v>
      </c>
      <c r="Z230" s="63">
        <f t="shared" si="60"/>
        <v>0.4</v>
      </c>
      <c r="AA230" s="34">
        <f t="shared" si="61"/>
        <v>0.3</v>
      </c>
      <c r="AB230" s="12">
        <f t="shared" si="62"/>
        <v>0.1</v>
      </c>
      <c r="AC230" s="75">
        <f t="shared" si="63"/>
        <v>0.4</v>
      </c>
    </row>
    <row r="231" spans="1:32" outlineLevel="2" x14ac:dyDescent="0.2">
      <c r="A231" s="103" t="s">
        <v>334</v>
      </c>
      <c r="B231" s="10" t="s">
        <v>8</v>
      </c>
      <c r="C231" s="10" t="s">
        <v>13</v>
      </c>
      <c r="D231" s="10" t="s">
        <v>34</v>
      </c>
      <c r="E231" s="10" t="s">
        <v>35</v>
      </c>
      <c r="F231" s="10" t="s">
        <v>36</v>
      </c>
      <c r="G231" s="67">
        <v>12</v>
      </c>
      <c r="H231" s="10" t="s">
        <v>37</v>
      </c>
      <c r="I231" s="57">
        <v>1</v>
      </c>
      <c r="J231" s="57">
        <f>$AE$27</f>
        <v>0.02</v>
      </c>
      <c r="K231" s="57">
        <v>0</v>
      </c>
      <c r="L231" s="58">
        <v>0</v>
      </c>
      <c r="M231" s="27">
        <v>0</v>
      </c>
      <c r="N231" s="90">
        <f t="shared" si="66"/>
        <v>5.5555555555555558E-3</v>
      </c>
      <c r="O231" s="91">
        <f t="shared" si="67"/>
        <v>0</v>
      </c>
      <c r="P231" s="23">
        <v>5</v>
      </c>
      <c r="Q231" s="11">
        <f>P231</f>
        <v>5</v>
      </c>
      <c r="R231" s="11">
        <v>0</v>
      </c>
      <c r="S231" s="12">
        <v>0</v>
      </c>
      <c r="T231" s="27">
        <v>0</v>
      </c>
      <c r="U231" s="23">
        <v>4</v>
      </c>
      <c r="V231" s="11">
        <f>U231</f>
        <v>4</v>
      </c>
      <c r="W231" s="11">
        <v>0</v>
      </c>
      <c r="X231" s="12">
        <v>0</v>
      </c>
      <c r="Y231" s="30">
        <v>0</v>
      </c>
      <c r="Z231" s="63">
        <f t="shared" si="60"/>
        <v>0.18</v>
      </c>
      <c r="AA231" s="34">
        <f t="shared" si="61"/>
        <v>0.1</v>
      </c>
      <c r="AB231" s="12">
        <f t="shared" si="62"/>
        <v>0.08</v>
      </c>
      <c r="AC231" s="75">
        <f t="shared" si="63"/>
        <v>0.18</v>
      </c>
    </row>
    <row r="232" spans="1:32" outlineLevel="1" x14ac:dyDescent="0.2">
      <c r="A232" s="103" t="s">
        <v>596</v>
      </c>
      <c r="B232" s="10"/>
      <c r="C232" s="10"/>
      <c r="D232" s="10"/>
      <c r="E232" s="10"/>
      <c r="F232" s="10"/>
      <c r="G232" s="67"/>
      <c r="H232" s="10"/>
      <c r="I232" s="57"/>
      <c r="J232" s="57"/>
      <c r="K232" s="57"/>
      <c r="L232" s="58"/>
      <c r="M232" s="27"/>
      <c r="N232" s="90"/>
      <c r="O232" s="91"/>
      <c r="P232" s="23"/>
      <c r="Q232" s="11"/>
      <c r="R232" s="11"/>
      <c r="S232" s="12"/>
      <c r="T232" s="27"/>
      <c r="U232" s="23"/>
      <c r="V232" s="11"/>
      <c r="W232" s="11"/>
      <c r="X232" s="12"/>
      <c r="Y232" s="30"/>
      <c r="Z232" s="63"/>
      <c r="AA232" s="34">
        <f>SUBTOTAL(9,AA200:AA231)</f>
        <v>395.5</v>
      </c>
      <c r="AB232" s="12">
        <f>SUBTOTAL(9,AB200:AB231)</f>
        <v>389.53</v>
      </c>
      <c r="AC232" s="75">
        <f>SUBTOTAL(9,AC200:AC231)</f>
        <v>785.03</v>
      </c>
    </row>
    <row r="233" spans="1:32" outlineLevel="2" x14ac:dyDescent="0.2">
      <c r="A233" s="9" t="s">
        <v>369</v>
      </c>
      <c r="B233" s="10" t="s">
        <v>14</v>
      </c>
      <c r="C233" s="10" t="s">
        <v>48</v>
      </c>
      <c r="D233" s="10" t="s">
        <v>370</v>
      </c>
      <c r="E233" s="10" t="s">
        <v>371</v>
      </c>
      <c r="F233" s="10" t="s">
        <v>372</v>
      </c>
      <c r="G233" s="67">
        <v>6</v>
      </c>
      <c r="H233" s="10" t="s">
        <v>47</v>
      </c>
      <c r="I233" s="57">
        <v>1</v>
      </c>
      <c r="J233" s="57">
        <v>9</v>
      </c>
      <c r="K233" s="57">
        <v>0</v>
      </c>
      <c r="L233" s="58">
        <v>9</v>
      </c>
      <c r="M233" s="27">
        <v>0</v>
      </c>
      <c r="N233" s="90">
        <f t="shared" ref="N233:N252" si="68">J233*10/3/G233</f>
        <v>5</v>
      </c>
      <c r="O233" s="91">
        <f t="shared" ref="O233:O252" si="69">L233*10/3/G233</f>
        <v>5</v>
      </c>
      <c r="P233" s="23">
        <v>100</v>
      </c>
      <c r="Q233" s="11">
        <v>2</v>
      </c>
      <c r="R233" s="11">
        <v>0</v>
      </c>
      <c r="S233" s="12">
        <v>5</v>
      </c>
      <c r="T233" s="27">
        <v>0</v>
      </c>
      <c r="U233" s="23">
        <v>20</v>
      </c>
      <c r="V233" s="11">
        <v>0.33</v>
      </c>
      <c r="W233" s="11">
        <v>0</v>
      </c>
      <c r="X233" s="12">
        <v>1</v>
      </c>
      <c r="Y233" s="30">
        <v>0</v>
      </c>
      <c r="Z233" s="63">
        <f t="shared" ref="Z233:Z252" si="70">J233*(Q233+V233)+L233*(S233+X233)</f>
        <v>74.97</v>
      </c>
      <c r="AA233" s="34">
        <f t="shared" ref="AA233:AA252" si="71">J233*Q233+L233*S233</f>
        <v>63</v>
      </c>
      <c r="AB233" s="12">
        <f t="shared" ref="AB233:AB252" si="72">J233*V233+L233*X233</f>
        <v>11.97</v>
      </c>
      <c r="AC233" s="75">
        <f t="shared" ref="AC233:AC252" si="73">Z233</f>
        <v>74.97</v>
      </c>
    </row>
    <row r="234" spans="1:32" outlineLevel="2" x14ac:dyDescent="0.2">
      <c r="A234" s="9" t="s">
        <v>369</v>
      </c>
      <c r="B234" s="10" t="s">
        <v>80</v>
      </c>
      <c r="C234" s="10" t="s">
        <v>48</v>
      </c>
      <c r="D234" s="10" t="s">
        <v>370</v>
      </c>
      <c r="E234" s="10" t="s">
        <v>371</v>
      </c>
      <c r="F234" s="10" t="s">
        <v>372</v>
      </c>
      <c r="G234" s="67">
        <v>6</v>
      </c>
      <c r="H234" s="10" t="s">
        <v>47</v>
      </c>
      <c r="I234" s="265">
        <v>1</v>
      </c>
      <c r="J234" s="57">
        <v>9</v>
      </c>
      <c r="K234" s="57">
        <v>0</v>
      </c>
      <c r="L234" s="58">
        <v>9</v>
      </c>
      <c r="M234" s="27">
        <v>0</v>
      </c>
      <c r="N234" s="90">
        <f t="shared" si="68"/>
        <v>5</v>
      </c>
      <c r="O234" s="91">
        <f t="shared" si="69"/>
        <v>5</v>
      </c>
      <c r="P234" s="23">
        <v>40</v>
      </c>
      <c r="Q234" s="11">
        <v>1</v>
      </c>
      <c r="R234" s="11">
        <v>0</v>
      </c>
      <c r="S234" s="12">
        <v>2</v>
      </c>
      <c r="T234" s="27">
        <v>0</v>
      </c>
      <c r="U234" s="23">
        <v>10</v>
      </c>
      <c r="V234" s="11">
        <v>0.17</v>
      </c>
      <c r="W234" s="11">
        <v>0</v>
      </c>
      <c r="X234" s="12">
        <v>0.5</v>
      </c>
      <c r="Y234" s="30">
        <v>0</v>
      </c>
      <c r="Z234" s="63">
        <f t="shared" si="70"/>
        <v>33.03</v>
      </c>
      <c r="AA234" s="34">
        <f t="shared" si="71"/>
        <v>27</v>
      </c>
      <c r="AB234" s="12">
        <f t="shared" si="72"/>
        <v>6.03</v>
      </c>
      <c r="AC234" s="75">
        <f t="shared" si="73"/>
        <v>33.03</v>
      </c>
    </row>
    <row r="235" spans="1:32" outlineLevel="2" x14ac:dyDescent="0.2">
      <c r="A235" s="9" t="s">
        <v>369</v>
      </c>
      <c r="B235" s="10" t="s">
        <v>85</v>
      </c>
      <c r="C235" s="10" t="s">
        <v>48</v>
      </c>
      <c r="D235" s="10" t="s">
        <v>370</v>
      </c>
      <c r="E235" s="10" t="s">
        <v>371</v>
      </c>
      <c r="F235" s="10" t="s">
        <v>372</v>
      </c>
      <c r="G235" s="67">
        <v>6</v>
      </c>
      <c r="H235" s="10" t="s">
        <v>47</v>
      </c>
      <c r="I235" s="57">
        <v>1</v>
      </c>
      <c r="J235" s="57">
        <v>9</v>
      </c>
      <c r="K235" s="57">
        <v>0</v>
      </c>
      <c r="L235" s="58">
        <v>9</v>
      </c>
      <c r="M235" s="27">
        <v>0</v>
      </c>
      <c r="N235" s="90">
        <f t="shared" si="68"/>
        <v>5</v>
      </c>
      <c r="O235" s="91">
        <f t="shared" si="69"/>
        <v>5</v>
      </c>
      <c r="P235" s="23">
        <v>40</v>
      </c>
      <c r="Q235" s="11">
        <v>1</v>
      </c>
      <c r="R235" s="11">
        <v>0</v>
      </c>
      <c r="S235" s="12">
        <v>1</v>
      </c>
      <c r="T235" s="27">
        <v>0</v>
      </c>
      <c r="U235" s="23">
        <v>10</v>
      </c>
      <c r="V235" s="11">
        <v>0.17</v>
      </c>
      <c r="W235" s="11">
        <v>0</v>
      </c>
      <c r="X235" s="12">
        <v>0.5</v>
      </c>
      <c r="Y235" s="30">
        <v>0</v>
      </c>
      <c r="Z235" s="63">
        <f t="shared" si="70"/>
        <v>24.03</v>
      </c>
      <c r="AA235" s="34">
        <f t="shared" si="71"/>
        <v>18</v>
      </c>
      <c r="AB235" s="12">
        <f t="shared" si="72"/>
        <v>6.03</v>
      </c>
      <c r="AC235" s="75">
        <f t="shared" si="73"/>
        <v>24.03</v>
      </c>
    </row>
    <row r="236" spans="1:32" outlineLevel="2" x14ac:dyDescent="0.2">
      <c r="A236" s="9" t="s">
        <v>369</v>
      </c>
      <c r="B236" s="10" t="s">
        <v>8</v>
      </c>
      <c r="C236" s="10" t="s">
        <v>48</v>
      </c>
      <c r="D236" s="10" t="s">
        <v>370</v>
      </c>
      <c r="E236" s="10" t="s">
        <v>371</v>
      </c>
      <c r="F236" s="10" t="s">
        <v>372</v>
      </c>
      <c r="G236" s="67">
        <v>6</v>
      </c>
      <c r="H236" s="10" t="s">
        <v>47</v>
      </c>
      <c r="I236" s="57">
        <v>1</v>
      </c>
      <c r="J236" s="57">
        <v>9</v>
      </c>
      <c r="K236" s="57">
        <v>0</v>
      </c>
      <c r="L236" s="58">
        <v>9</v>
      </c>
      <c r="M236" s="27">
        <v>0</v>
      </c>
      <c r="N236" s="90">
        <f t="shared" si="68"/>
        <v>5</v>
      </c>
      <c r="O236" s="91">
        <f t="shared" si="69"/>
        <v>5</v>
      </c>
      <c r="P236" s="23">
        <v>80</v>
      </c>
      <c r="Q236" s="11">
        <v>1</v>
      </c>
      <c r="R236" s="11">
        <v>0</v>
      </c>
      <c r="S236" s="12">
        <v>4</v>
      </c>
      <c r="T236" s="27">
        <v>0</v>
      </c>
      <c r="U236" s="23">
        <v>10</v>
      </c>
      <c r="V236" s="11">
        <v>0.33</v>
      </c>
      <c r="W236" s="11">
        <v>0</v>
      </c>
      <c r="X236" s="12">
        <v>1</v>
      </c>
      <c r="Y236" s="30">
        <v>0</v>
      </c>
      <c r="Z236" s="63">
        <f t="shared" si="70"/>
        <v>56.97</v>
      </c>
      <c r="AA236" s="34">
        <f t="shared" si="71"/>
        <v>45</v>
      </c>
      <c r="AB236" s="12">
        <f t="shared" si="72"/>
        <v>11.97</v>
      </c>
      <c r="AC236" s="75">
        <f t="shared" si="73"/>
        <v>56.97</v>
      </c>
    </row>
    <row r="237" spans="1:32" outlineLevel="2" x14ac:dyDescent="0.2">
      <c r="A237" s="103" t="s">
        <v>369</v>
      </c>
      <c r="B237" s="10" t="s">
        <v>14</v>
      </c>
      <c r="C237" s="10" t="s">
        <v>13</v>
      </c>
      <c r="D237" s="10" t="s">
        <v>28</v>
      </c>
      <c r="E237" s="10" t="s">
        <v>10</v>
      </c>
      <c r="F237" s="10" t="s">
        <v>11</v>
      </c>
      <c r="G237" s="67">
        <v>24</v>
      </c>
      <c r="H237" s="10" t="s">
        <v>12</v>
      </c>
      <c r="I237" s="57">
        <v>1</v>
      </c>
      <c r="J237" s="57">
        <f>$AE$26</f>
        <v>0.2</v>
      </c>
      <c r="K237" s="57">
        <v>0</v>
      </c>
      <c r="L237" s="58">
        <v>0</v>
      </c>
      <c r="M237" s="27">
        <v>0</v>
      </c>
      <c r="N237" s="90">
        <f t="shared" si="68"/>
        <v>2.7777777777777776E-2</v>
      </c>
      <c r="O237" s="91">
        <f t="shared" si="69"/>
        <v>0</v>
      </c>
      <c r="P237" s="23">
        <v>0</v>
      </c>
      <c r="Q237" s="11">
        <f>P237</f>
        <v>0</v>
      </c>
      <c r="R237" s="11">
        <v>0</v>
      </c>
      <c r="S237" s="12">
        <v>0</v>
      </c>
      <c r="T237" s="27">
        <v>0</v>
      </c>
      <c r="U237" s="23">
        <v>0</v>
      </c>
      <c r="V237" s="11">
        <f>U237</f>
        <v>0</v>
      </c>
      <c r="W237" s="11">
        <v>0</v>
      </c>
      <c r="X237" s="12">
        <v>0</v>
      </c>
      <c r="Y237" s="30">
        <v>0</v>
      </c>
      <c r="Z237" s="63">
        <f t="shared" si="70"/>
        <v>0</v>
      </c>
      <c r="AA237" s="34">
        <f t="shared" si="71"/>
        <v>0</v>
      </c>
      <c r="AB237" s="12">
        <f t="shared" si="72"/>
        <v>0</v>
      </c>
      <c r="AC237" s="75">
        <f t="shared" si="73"/>
        <v>0</v>
      </c>
    </row>
    <row r="238" spans="1:32" outlineLevel="2" x14ac:dyDescent="0.2">
      <c r="A238" s="9" t="s">
        <v>369</v>
      </c>
      <c r="B238" s="10" t="s">
        <v>39</v>
      </c>
      <c r="C238" s="10" t="s">
        <v>48</v>
      </c>
      <c r="D238" s="10" t="s">
        <v>373</v>
      </c>
      <c r="E238" s="10" t="s">
        <v>374</v>
      </c>
      <c r="F238" s="10" t="s">
        <v>375</v>
      </c>
      <c r="G238" s="67">
        <v>7.5</v>
      </c>
      <c r="H238" s="10" t="s">
        <v>47</v>
      </c>
      <c r="I238" s="57">
        <v>1</v>
      </c>
      <c r="J238" s="57">
        <v>9</v>
      </c>
      <c r="K238" s="57">
        <v>0</v>
      </c>
      <c r="L238" s="58">
        <v>13.5</v>
      </c>
      <c r="M238" s="27">
        <v>0</v>
      </c>
      <c r="N238" s="90">
        <f t="shared" si="68"/>
        <v>4</v>
      </c>
      <c r="O238" s="91">
        <f t="shared" si="69"/>
        <v>6</v>
      </c>
      <c r="P238" s="23">
        <v>80</v>
      </c>
      <c r="Q238" s="11">
        <v>1</v>
      </c>
      <c r="R238" s="11">
        <v>0</v>
      </c>
      <c r="S238" s="12">
        <v>4</v>
      </c>
      <c r="T238" s="27">
        <v>0</v>
      </c>
      <c r="U238" s="23">
        <v>30</v>
      </c>
      <c r="V238" s="11">
        <v>1</v>
      </c>
      <c r="W238" s="11">
        <v>0</v>
      </c>
      <c r="X238" s="12">
        <v>2</v>
      </c>
      <c r="Y238" s="30">
        <v>0</v>
      </c>
      <c r="Z238" s="63">
        <f t="shared" si="70"/>
        <v>99</v>
      </c>
      <c r="AA238" s="34">
        <f t="shared" si="71"/>
        <v>63</v>
      </c>
      <c r="AB238" s="12">
        <f t="shared" si="72"/>
        <v>36</v>
      </c>
      <c r="AC238" s="75">
        <f t="shared" si="73"/>
        <v>99</v>
      </c>
    </row>
    <row r="239" spans="1:32" outlineLevel="2" x14ac:dyDescent="0.2">
      <c r="A239" s="9" t="s">
        <v>369</v>
      </c>
      <c r="B239" s="10" t="s">
        <v>39</v>
      </c>
      <c r="C239" s="10" t="s">
        <v>19</v>
      </c>
      <c r="D239" s="10" t="s">
        <v>376</v>
      </c>
      <c r="E239" s="10" t="s">
        <v>377</v>
      </c>
      <c r="F239" s="10" t="s">
        <v>378</v>
      </c>
      <c r="G239" s="67">
        <v>7.5</v>
      </c>
      <c r="H239" s="10" t="s">
        <v>18</v>
      </c>
      <c r="I239" s="57">
        <v>1</v>
      </c>
      <c r="J239" s="57">
        <v>9</v>
      </c>
      <c r="K239" s="57">
        <v>0</v>
      </c>
      <c r="L239" s="58">
        <v>13.5</v>
      </c>
      <c r="M239" s="27">
        <v>0</v>
      </c>
      <c r="N239" s="90">
        <f t="shared" si="68"/>
        <v>4</v>
      </c>
      <c r="O239" s="91">
        <f t="shared" si="69"/>
        <v>6</v>
      </c>
      <c r="P239" s="23">
        <v>40</v>
      </c>
      <c r="Q239" s="11">
        <v>1</v>
      </c>
      <c r="R239" s="11">
        <v>0</v>
      </c>
      <c r="S239" s="12">
        <v>2</v>
      </c>
      <c r="T239" s="27">
        <v>0</v>
      </c>
      <c r="U239" s="23">
        <v>60</v>
      </c>
      <c r="V239" s="11">
        <v>1</v>
      </c>
      <c r="W239" s="11">
        <v>0</v>
      </c>
      <c r="X239" s="12">
        <v>3</v>
      </c>
      <c r="Y239" s="30">
        <v>0</v>
      </c>
      <c r="Z239" s="63">
        <f t="shared" si="70"/>
        <v>85.5</v>
      </c>
      <c r="AA239" s="34">
        <f t="shared" si="71"/>
        <v>36</v>
      </c>
      <c r="AB239" s="12">
        <f t="shared" si="72"/>
        <v>49.5</v>
      </c>
      <c r="AC239" s="75">
        <f t="shared" si="73"/>
        <v>85.5</v>
      </c>
    </row>
    <row r="240" spans="1:32" outlineLevel="2" x14ac:dyDescent="0.2">
      <c r="A240" s="9" t="s">
        <v>369</v>
      </c>
      <c r="B240" s="10" t="s">
        <v>39</v>
      </c>
      <c r="C240" s="10" t="s">
        <v>23</v>
      </c>
      <c r="D240" s="10" t="s">
        <v>379</v>
      </c>
      <c r="E240" s="10" t="s">
        <v>380</v>
      </c>
      <c r="F240" s="10" t="s">
        <v>381</v>
      </c>
      <c r="G240" s="67">
        <v>6</v>
      </c>
      <c r="H240" s="10" t="s">
        <v>18</v>
      </c>
      <c r="I240" s="57">
        <v>1</v>
      </c>
      <c r="J240" s="57">
        <v>9</v>
      </c>
      <c r="K240" s="57">
        <v>0</v>
      </c>
      <c r="L240" s="58">
        <v>9</v>
      </c>
      <c r="M240" s="27">
        <v>0</v>
      </c>
      <c r="N240" s="90">
        <f t="shared" si="68"/>
        <v>5</v>
      </c>
      <c r="O240" s="91">
        <f t="shared" si="69"/>
        <v>5</v>
      </c>
      <c r="P240" s="23">
        <v>40</v>
      </c>
      <c r="Q240" s="11">
        <v>1</v>
      </c>
      <c r="R240" s="11">
        <v>0</v>
      </c>
      <c r="S240" s="12">
        <v>2</v>
      </c>
      <c r="T240" s="27">
        <v>0</v>
      </c>
      <c r="U240" s="23">
        <v>0</v>
      </c>
      <c r="V240" s="11">
        <v>0</v>
      </c>
      <c r="W240" s="11">
        <v>0</v>
      </c>
      <c r="X240" s="12">
        <v>0</v>
      </c>
      <c r="Y240" s="30">
        <v>0</v>
      </c>
      <c r="Z240" s="63">
        <f t="shared" si="70"/>
        <v>27</v>
      </c>
      <c r="AA240" s="34">
        <f t="shared" si="71"/>
        <v>27</v>
      </c>
      <c r="AB240" s="12">
        <f t="shared" si="72"/>
        <v>0</v>
      </c>
      <c r="AC240" s="75">
        <f t="shared" si="73"/>
        <v>27</v>
      </c>
    </row>
    <row r="241" spans="1:29" outlineLevel="2" x14ac:dyDescent="0.2">
      <c r="A241" s="9" t="s">
        <v>369</v>
      </c>
      <c r="B241" s="10" t="s">
        <v>39</v>
      </c>
      <c r="C241" s="10" t="s">
        <v>23</v>
      </c>
      <c r="D241" s="10" t="s">
        <v>382</v>
      </c>
      <c r="E241" s="10" t="s">
        <v>383</v>
      </c>
      <c r="F241" s="10" t="s">
        <v>384</v>
      </c>
      <c r="G241" s="67">
        <v>6</v>
      </c>
      <c r="H241" s="10" t="s">
        <v>18</v>
      </c>
      <c r="I241" s="57">
        <v>1</v>
      </c>
      <c r="J241" s="57">
        <v>9</v>
      </c>
      <c r="K241" s="57">
        <v>0</v>
      </c>
      <c r="L241" s="58">
        <v>9</v>
      </c>
      <c r="M241" s="27">
        <v>0</v>
      </c>
      <c r="N241" s="90">
        <f t="shared" si="68"/>
        <v>5</v>
      </c>
      <c r="O241" s="91">
        <f t="shared" si="69"/>
        <v>5</v>
      </c>
      <c r="P241" s="23">
        <v>60</v>
      </c>
      <c r="Q241" s="11">
        <v>1</v>
      </c>
      <c r="R241" s="11">
        <v>0</v>
      </c>
      <c r="S241" s="12">
        <v>3</v>
      </c>
      <c r="T241" s="27">
        <v>0</v>
      </c>
      <c r="U241" s="23">
        <v>0</v>
      </c>
      <c r="V241" s="11">
        <v>0</v>
      </c>
      <c r="W241" s="11">
        <v>0</v>
      </c>
      <c r="X241" s="12">
        <v>0</v>
      </c>
      <c r="Y241" s="30">
        <v>0</v>
      </c>
      <c r="Z241" s="63">
        <f t="shared" si="70"/>
        <v>36</v>
      </c>
      <c r="AA241" s="34">
        <f t="shared" si="71"/>
        <v>36</v>
      </c>
      <c r="AB241" s="12">
        <f t="shared" si="72"/>
        <v>0</v>
      </c>
      <c r="AC241" s="75">
        <f t="shared" si="73"/>
        <v>36</v>
      </c>
    </row>
    <row r="242" spans="1:29" outlineLevel="2" x14ac:dyDescent="0.2">
      <c r="A242" s="9" t="s">
        <v>369</v>
      </c>
      <c r="B242" s="10" t="s">
        <v>39</v>
      </c>
      <c r="C242" s="10" t="s">
        <v>61</v>
      </c>
      <c r="D242" s="10" t="s">
        <v>385</v>
      </c>
      <c r="E242" s="10" t="s">
        <v>386</v>
      </c>
      <c r="F242" s="10" t="s">
        <v>387</v>
      </c>
      <c r="G242" s="67">
        <v>6</v>
      </c>
      <c r="H242" s="10" t="s">
        <v>18</v>
      </c>
      <c r="I242" s="57">
        <v>1</v>
      </c>
      <c r="J242" s="57">
        <v>9</v>
      </c>
      <c r="K242" s="57">
        <v>0</v>
      </c>
      <c r="L242" s="58">
        <v>9</v>
      </c>
      <c r="M242" s="27">
        <v>0</v>
      </c>
      <c r="N242" s="90">
        <f t="shared" si="68"/>
        <v>5</v>
      </c>
      <c r="O242" s="91">
        <f t="shared" si="69"/>
        <v>5</v>
      </c>
      <c r="P242" s="23">
        <v>0</v>
      </c>
      <c r="Q242" s="11">
        <v>0</v>
      </c>
      <c r="R242" s="11">
        <v>0</v>
      </c>
      <c r="S242" s="12">
        <v>0</v>
      </c>
      <c r="T242" s="27">
        <v>0</v>
      </c>
      <c r="U242" s="23">
        <v>40</v>
      </c>
      <c r="V242" s="11">
        <v>1</v>
      </c>
      <c r="W242" s="11">
        <v>0</v>
      </c>
      <c r="X242" s="12">
        <v>2</v>
      </c>
      <c r="Y242" s="30">
        <v>0</v>
      </c>
      <c r="Z242" s="63">
        <f t="shared" si="70"/>
        <v>27</v>
      </c>
      <c r="AA242" s="34">
        <f t="shared" si="71"/>
        <v>0</v>
      </c>
      <c r="AB242" s="12">
        <f t="shared" si="72"/>
        <v>27</v>
      </c>
      <c r="AC242" s="75">
        <f t="shared" si="73"/>
        <v>27</v>
      </c>
    </row>
    <row r="243" spans="1:29" outlineLevel="2" x14ac:dyDescent="0.2">
      <c r="A243" s="9" t="s">
        <v>369</v>
      </c>
      <c r="B243" s="10" t="s">
        <v>39</v>
      </c>
      <c r="C243" s="98" t="s">
        <v>27</v>
      </c>
      <c r="D243" s="10" t="s">
        <v>388</v>
      </c>
      <c r="E243" s="10" t="s">
        <v>389</v>
      </c>
      <c r="F243" s="10" t="s">
        <v>390</v>
      </c>
      <c r="G243" s="67">
        <v>6</v>
      </c>
      <c r="H243" s="10" t="s">
        <v>18</v>
      </c>
      <c r="I243" s="57">
        <v>1</v>
      </c>
      <c r="J243" s="57">
        <v>9</v>
      </c>
      <c r="K243" s="57">
        <v>0</v>
      </c>
      <c r="L243" s="58">
        <v>9</v>
      </c>
      <c r="M243" s="27">
        <v>0</v>
      </c>
      <c r="N243" s="90">
        <f t="shared" si="68"/>
        <v>5</v>
      </c>
      <c r="O243" s="91">
        <f t="shared" si="69"/>
        <v>5</v>
      </c>
      <c r="P243" s="23">
        <v>40</v>
      </c>
      <c r="Q243" s="11">
        <v>1</v>
      </c>
      <c r="R243" s="11">
        <v>0</v>
      </c>
      <c r="S243" s="12">
        <v>2</v>
      </c>
      <c r="T243" s="27">
        <v>0</v>
      </c>
      <c r="U243" s="23">
        <v>0</v>
      </c>
      <c r="V243" s="11">
        <v>0</v>
      </c>
      <c r="W243" s="11">
        <v>0</v>
      </c>
      <c r="X243" s="12">
        <v>0</v>
      </c>
      <c r="Y243" s="30">
        <v>0</v>
      </c>
      <c r="Z243" s="63">
        <f t="shared" si="70"/>
        <v>27</v>
      </c>
      <c r="AA243" s="34">
        <f t="shared" si="71"/>
        <v>27</v>
      </c>
      <c r="AB243" s="12">
        <f t="shared" si="72"/>
        <v>0</v>
      </c>
      <c r="AC243" s="75">
        <f t="shared" si="73"/>
        <v>27</v>
      </c>
    </row>
    <row r="244" spans="1:29" outlineLevel="2" x14ac:dyDescent="0.2">
      <c r="A244" s="9" t="s">
        <v>369</v>
      </c>
      <c r="B244" s="10" t="s">
        <v>39</v>
      </c>
      <c r="C244" s="10" t="s">
        <v>13</v>
      </c>
      <c r="D244" s="10" t="s">
        <v>74</v>
      </c>
      <c r="E244" s="10" t="s">
        <v>10</v>
      </c>
      <c r="F244" s="10" t="s">
        <v>11</v>
      </c>
      <c r="G244" s="67">
        <v>24</v>
      </c>
      <c r="H244" s="10" t="s">
        <v>12</v>
      </c>
      <c r="I244" s="57">
        <v>1</v>
      </c>
      <c r="J244" s="57">
        <f>$AE$26</f>
        <v>0.2</v>
      </c>
      <c r="K244" s="57">
        <v>0</v>
      </c>
      <c r="L244" s="58">
        <v>0</v>
      </c>
      <c r="M244" s="27">
        <v>0</v>
      </c>
      <c r="N244" s="90">
        <f t="shared" si="68"/>
        <v>2.7777777777777776E-2</v>
      </c>
      <c r="O244" s="91">
        <f t="shared" si="69"/>
        <v>0</v>
      </c>
      <c r="P244" s="23">
        <v>1</v>
      </c>
      <c r="Q244" s="11">
        <f>P244</f>
        <v>1</v>
      </c>
      <c r="R244" s="11">
        <v>0</v>
      </c>
      <c r="S244" s="12">
        <v>0</v>
      </c>
      <c r="T244" s="27">
        <v>0</v>
      </c>
      <c r="U244" s="23">
        <v>6</v>
      </c>
      <c r="V244" s="11">
        <f>U244</f>
        <v>6</v>
      </c>
      <c r="W244" s="11">
        <v>0</v>
      </c>
      <c r="X244" s="12">
        <v>0</v>
      </c>
      <c r="Y244" s="30">
        <v>0</v>
      </c>
      <c r="Z244" s="63">
        <f t="shared" si="70"/>
        <v>1.4000000000000001</v>
      </c>
      <c r="AA244" s="34">
        <f t="shared" si="71"/>
        <v>0.2</v>
      </c>
      <c r="AB244" s="12">
        <f t="shared" si="72"/>
        <v>1.2000000000000002</v>
      </c>
      <c r="AC244" s="75">
        <f t="shared" si="73"/>
        <v>1.4000000000000001</v>
      </c>
    </row>
    <row r="245" spans="1:29" outlineLevel="2" x14ac:dyDescent="0.2">
      <c r="A245" s="9" t="s">
        <v>369</v>
      </c>
      <c r="B245" s="10" t="s">
        <v>39</v>
      </c>
      <c r="C245" s="10" t="s">
        <v>103</v>
      </c>
      <c r="D245" s="10" t="s">
        <v>391</v>
      </c>
      <c r="E245" s="10" t="s">
        <v>392</v>
      </c>
      <c r="F245" s="10" t="s">
        <v>393</v>
      </c>
      <c r="G245" s="67">
        <v>6</v>
      </c>
      <c r="H245" s="10" t="s">
        <v>102</v>
      </c>
      <c r="I245" s="57">
        <v>1</v>
      </c>
      <c r="J245" s="57">
        <f t="shared" ref="J245:J250" si="74">(4.5+$AE$29)*I245</f>
        <v>9</v>
      </c>
      <c r="K245" s="57">
        <v>0</v>
      </c>
      <c r="L245" s="58">
        <v>9</v>
      </c>
      <c r="M245" s="27">
        <v>0</v>
      </c>
      <c r="N245" s="90">
        <f t="shared" si="68"/>
        <v>5</v>
      </c>
      <c r="O245" s="91">
        <f t="shared" si="69"/>
        <v>5</v>
      </c>
      <c r="P245" s="23">
        <v>20</v>
      </c>
      <c r="Q245" s="11">
        <v>1</v>
      </c>
      <c r="R245" s="11">
        <v>0</v>
      </c>
      <c r="S245" s="12">
        <v>1</v>
      </c>
      <c r="T245" s="27">
        <v>0</v>
      </c>
      <c r="U245" s="23">
        <v>0</v>
      </c>
      <c r="V245" s="11">
        <v>0</v>
      </c>
      <c r="W245" s="11">
        <v>0</v>
      </c>
      <c r="X245" s="12">
        <v>0</v>
      </c>
      <c r="Y245" s="30">
        <v>0</v>
      </c>
      <c r="Z245" s="63">
        <f t="shared" si="70"/>
        <v>18</v>
      </c>
      <c r="AA245" s="34">
        <f t="shared" si="71"/>
        <v>18</v>
      </c>
      <c r="AB245" s="12">
        <f t="shared" si="72"/>
        <v>0</v>
      </c>
      <c r="AC245" s="75">
        <f t="shared" si="73"/>
        <v>18</v>
      </c>
    </row>
    <row r="246" spans="1:29" outlineLevel="2" x14ac:dyDescent="0.2">
      <c r="A246" s="9" t="s">
        <v>369</v>
      </c>
      <c r="B246" s="10" t="s">
        <v>39</v>
      </c>
      <c r="C246" s="98" t="s">
        <v>61</v>
      </c>
      <c r="D246" s="10" t="s">
        <v>394</v>
      </c>
      <c r="E246" s="10" t="s">
        <v>395</v>
      </c>
      <c r="F246" s="10" t="s">
        <v>396</v>
      </c>
      <c r="G246" s="67">
        <v>6</v>
      </c>
      <c r="H246" s="10" t="s">
        <v>102</v>
      </c>
      <c r="I246" s="57">
        <v>1</v>
      </c>
      <c r="J246" s="57">
        <f t="shared" si="74"/>
        <v>9</v>
      </c>
      <c r="K246" s="57">
        <v>0</v>
      </c>
      <c r="L246" s="58">
        <v>9</v>
      </c>
      <c r="M246" s="27">
        <v>0</v>
      </c>
      <c r="N246" s="90">
        <f t="shared" si="68"/>
        <v>5</v>
      </c>
      <c r="O246" s="91">
        <f t="shared" si="69"/>
        <v>5</v>
      </c>
      <c r="P246" s="23">
        <v>0</v>
      </c>
      <c r="Q246" s="11">
        <v>0</v>
      </c>
      <c r="R246" s="11">
        <v>0</v>
      </c>
      <c r="S246" s="12">
        <v>0</v>
      </c>
      <c r="T246" s="27">
        <v>0</v>
      </c>
      <c r="U246" s="23">
        <v>40</v>
      </c>
      <c r="V246" s="11">
        <v>1</v>
      </c>
      <c r="W246" s="11">
        <v>0</v>
      </c>
      <c r="X246" s="12">
        <v>2</v>
      </c>
      <c r="Y246" s="30">
        <v>0</v>
      </c>
      <c r="Z246" s="63">
        <f t="shared" si="70"/>
        <v>27</v>
      </c>
      <c r="AA246" s="34">
        <f t="shared" si="71"/>
        <v>0</v>
      </c>
      <c r="AB246" s="12">
        <f t="shared" si="72"/>
        <v>27</v>
      </c>
      <c r="AC246" s="75">
        <f t="shared" si="73"/>
        <v>27</v>
      </c>
    </row>
    <row r="247" spans="1:29" outlineLevel="2" x14ac:dyDescent="0.2">
      <c r="A247" s="9" t="s">
        <v>369</v>
      </c>
      <c r="B247" s="10" t="s">
        <v>39</v>
      </c>
      <c r="C247" s="10" t="s">
        <v>103</v>
      </c>
      <c r="D247" s="10" t="s">
        <v>397</v>
      </c>
      <c r="E247" s="10" t="s">
        <v>398</v>
      </c>
      <c r="F247" s="10" t="s">
        <v>399</v>
      </c>
      <c r="G247" s="67">
        <v>6</v>
      </c>
      <c r="H247" s="10" t="s">
        <v>102</v>
      </c>
      <c r="I247" s="57">
        <v>1</v>
      </c>
      <c r="J247" s="57">
        <f t="shared" si="74"/>
        <v>9</v>
      </c>
      <c r="K247" s="57">
        <v>0</v>
      </c>
      <c r="L247" s="58">
        <v>9</v>
      </c>
      <c r="M247" s="27">
        <v>0</v>
      </c>
      <c r="N247" s="90">
        <f t="shared" si="68"/>
        <v>5</v>
      </c>
      <c r="O247" s="91">
        <f t="shared" si="69"/>
        <v>5</v>
      </c>
      <c r="P247" s="23">
        <v>20</v>
      </c>
      <c r="Q247" s="11">
        <v>1</v>
      </c>
      <c r="R247" s="11">
        <v>0</v>
      </c>
      <c r="S247" s="12">
        <v>1</v>
      </c>
      <c r="T247" s="27">
        <v>0</v>
      </c>
      <c r="U247" s="23">
        <v>0</v>
      </c>
      <c r="V247" s="11">
        <v>0</v>
      </c>
      <c r="W247" s="11">
        <v>0</v>
      </c>
      <c r="X247" s="12">
        <v>0</v>
      </c>
      <c r="Y247" s="30">
        <v>0</v>
      </c>
      <c r="Z247" s="63">
        <f t="shared" si="70"/>
        <v>18</v>
      </c>
      <c r="AA247" s="34">
        <f t="shared" si="71"/>
        <v>18</v>
      </c>
      <c r="AB247" s="12">
        <f t="shared" si="72"/>
        <v>0</v>
      </c>
      <c r="AC247" s="75">
        <f t="shared" si="73"/>
        <v>18</v>
      </c>
    </row>
    <row r="248" spans="1:29" outlineLevel="2" x14ac:dyDescent="0.2">
      <c r="A248" s="9" t="s">
        <v>369</v>
      </c>
      <c r="B248" s="10" t="s">
        <v>39</v>
      </c>
      <c r="C248" s="10" t="s">
        <v>103</v>
      </c>
      <c r="D248" s="10" t="s">
        <v>400</v>
      </c>
      <c r="E248" s="10" t="s">
        <v>401</v>
      </c>
      <c r="F248" s="10" t="s">
        <v>402</v>
      </c>
      <c r="G248" s="67">
        <v>6</v>
      </c>
      <c r="H248" s="10" t="s">
        <v>102</v>
      </c>
      <c r="I248" s="57">
        <v>1</v>
      </c>
      <c r="J248" s="57">
        <f t="shared" si="74"/>
        <v>9</v>
      </c>
      <c r="K248" s="57">
        <v>0</v>
      </c>
      <c r="L248" s="58">
        <v>9</v>
      </c>
      <c r="M248" s="27">
        <v>0</v>
      </c>
      <c r="N248" s="90">
        <f t="shared" si="68"/>
        <v>5</v>
      </c>
      <c r="O248" s="91">
        <f t="shared" si="69"/>
        <v>5</v>
      </c>
      <c r="P248" s="23">
        <v>20</v>
      </c>
      <c r="Q248" s="11">
        <v>1</v>
      </c>
      <c r="R248" s="11">
        <v>0</v>
      </c>
      <c r="S248" s="12">
        <v>1</v>
      </c>
      <c r="T248" s="27">
        <v>0</v>
      </c>
      <c r="U248" s="23">
        <v>0</v>
      </c>
      <c r="V248" s="11">
        <v>0</v>
      </c>
      <c r="W248" s="11">
        <v>0</v>
      </c>
      <c r="X248" s="12">
        <v>0</v>
      </c>
      <c r="Y248" s="30">
        <v>0</v>
      </c>
      <c r="Z248" s="63">
        <f t="shared" si="70"/>
        <v>18</v>
      </c>
      <c r="AA248" s="34">
        <f t="shared" si="71"/>
        <v>18</v>
      </c>
      <c r="AB248" s="12">
        <f t="shared" si="72"/>
        <v>0</v>
      </c>
      <c r="AC248" s="75">
        <f t="shared" si="73"/>
        <v>18</v>
      </c>
    </row>
    <row r="249" spans="1:29" outlineLevel="2" x14ac:dyDescent="0.2">
      <c r="A249" s="9" t="s">
        <v>369</v>
      </c>
      <c r="B249" s="10" t="s">
        <v>39</v>
      </c>
      <c r="C249" s="98" t="s">
        <v>43</v>
      </c>
      <c r="D249" s="10" t="s">
        <v>403</v>
      </c>
      <c r="E249" s="10" t="s">
        <v>404</v>
      </c>
      <c r="F249" s="10" t="s">
        <v>405</v>
      </c>
      <c r="G249" s="67">
        <v>6</v>
      </c>
      <c r="H249" s="10" t="s">
        <v>102</v>
      </c>
      <c r="I249" s="57">
        <v>1</v>
      </c>
      <c r="J249" s="57">
        <f t="shared" si="74"/>
        <v>9</v>
      </c>
      <c r="K249" s="57">
        <v>0</v>
      </c>
      <c r="L249" s="58">
        <v>9</v>
      </c>
      <c r="M249" s="27">
        <v>0</v>
      </c>
      <c r="N249" s="90">
        <f t="shared" si="68"/>
        <v>5</v>
      </c>
      <c r="O249" s="91">
        <f t="shared" si="69"/>
        <v>5</v>
      </c>
      <c r="P249" s="23">
        <v>0</v>
      </c>
      <c r="Q249" s="11">
        <v>0</v>
      </c>
      <c r="R249" s="11">
        <v>0</v>
      </c>
      <c r="S249" s="12">
        <v>0</v>
      </c>
      <c r="T249" s="27">
        <v>0</v>
      </c>
      <c r="U249" s="23">
        <v>20</v>
      </c>
      <c r="V249" s="11">
        <v>1</v>
      </c>
      <c r="W249" s="11">
        <v>0</v>
      </c>
      <c r="X249" s="12">
        <v>1</v>
      </c>
      <c r="Y249" s="30">
        <v>0</v>
      </c>
      <c r="Z249" s="63">
        <f t="shared" si="70"/>
        <v>18</v>
      </c>
      <c r="AA249" s="34">
        <f t="shared" si="71"/>
        <v>0</v>
      </c>
      <c r="AB249" s="12">
        <f t="shared" si="72"/>
        <v>18</v>
      </c>
      <c r="AC249" s="75">
        <f t="shared" si="73"/>
        <v>18</v>
      </c>
    </row>
    <row r="250" spans="1:29" outlineLevel="2" x14ac:dyDescent="0.2">
      <c r="A250" s="9" t="s">
        <v>369</v>
      </c>
      <c r="B250" s="10" t="s">
        <v>39</v>
      </c>
      <c r="C250" s="10" t="s">
        <v>103</v>
      </c>
      <c r="D250" s="10" t="s">
        <v>406</v>
      </c>
      <c r="E250" s="10" t="s">
        <v>407</v>
      </c>
      <c r="F250" s="10" t="s">
        <v>408</v>
      </c>
      <c r="G250" s="67">
        <v>6</v>
      </c>
      <c r="H250" s="10" t="s">
        <v>102</v>
      </c>
      <c r="I250" s="57">
        <v>1</v>
      </c>
      <c r="J250" s="57">
        <f t="shared" si="74"/>
        <v>9</v>
      </c>
      <c r="K250" s="57">
        <v>0</v>
      </c>
      <c r="L250" s="58">
        <v>9</v>
      </c>
      <c r="M250" s="27">
        <v>0</v>
      </c>
      <c r="N250" s="90">
        <f t="shared" si="68"/>
        <v>5</v>
      </c>
      <c r="O250" s="91">
        <f t="shared" si="69"/>
        <v>5</v>
      </c>
      <c r="P250" s="23">
        <v>20</v>
      </c>
      <c r="Q250" s="11">
        <v>1</v>
      </c>
      <c r="R250" s="11">
        <v>0</v>
      </c>
      <c r="S250" s="12">
        <v>1</v>
      </c>
      <c r="T250" s="27">
        <v>0</v>
      </c>
      <c r="U250" s="23">
        <v>0</v>
      </c>
      <c r="V250" s="11">
        <v>0</v>
      </c>
      <c r="W250" s="11">
        <v>0</v>
      </c>
      <c r="X250" s="12">
        <v>0</v>
      </c>
      <c r="Y250" s="30">
        <v>0</v>
      </c>
      <c r="Z250" s="63">
        <f t="shared" si="70"/>
        <v>18</v>
      </c>
      <c r="AA250" s="34">
        <f t="shared" si="71"/>
        <v>18</v>
      </c>
      <c r="AB250" s="12">
        <f t="shared" si="72"/>
        <v>0</v>
      </c>
      <c r="AC250" s="75">
        <f t="shared" si="73"/>
        <v>18</v>
      </c>
    </row>
    <row r="251" spans="1:29" outlineLevel="2" x14ac:dyDescent="0.2">
      <c r="A251" s="9" t="s">
        <v>369</v>
      </c>
      <c r="B251" s="10" t="s">
        <v>39</v>
      </c>
      <c r="C251" s="10" t="s">
        <v>13</v>
      </c>
      <c r="D251" s="10" t="s">
        <v>34</v>
      </c>
      <c r="E251" s="10" t="s">
        <v>35</v>
      </c>
      <c r="F251" s="10" t="s">
        <v>36</v>
      </c>
      <c r="G251" s="67">
        <v>12</v>
      </c>
      <c r="H251" s="10" t="s">
        <v>37</v>
      </c>
      <c r="I251" s="57">
        <v>1</v>
      </c>
      <c r="J251" s="57">
        <f>$AE$27</f>
        <v>0.02</v>
      </c>
      <c r="K251" s="57">
        <v>0</v>
      </c>
      <c r="L251" s="58">
        <v>0</v>
      </c>
      <c r="M251" s="27">
        <v>0</v>
      </c>
      <c r="N251" s="90">
        <f t="shared" si="68"/>
        <v>5.5555555555555558E-3</v>
      </c>
      <c r="O251" s="91">
        <f t="shared" si="69"/>
        <v>0</v>
      </c>
      <c r="P251" s="23">
        <v>1</v>
      </c>
      <c r="Q251" s="11">
        <f>P251</f>
        <v>1</v>
      </c>
      <c r="R251" s="11">
        <v>0</v>
      </c>
      <c r="S251" s="12">
        <v>0</v>
      </c>
      <c r="T251" s="27">
        <v>0</v>
      </c>
      <c r="U251" s="23">
        <v>1</v>
      </c>
      <c r="V251" s="11">
        <f>U251</f>
        <v>1</v>
      </c>
      <c r="W251" s="11">
        <v>0</v>
      </c>
      <c r="X251" s="12">
        <v>0</v>
      </c>
      <c r="Y251" s="30">
        <v>0</v>
      </c>
      <c r="Z251" s="63">
        <f t="shared" si="70"/>
        <v>0.04</v>
      </c>
      <c r="AA251" s="34">
        <f t="shared" si="71"/>
        <v>0.02</v>
      </c>
      <c r="AB251" s="12">
        <f t="shared" si="72"/>
        <v>0.02</v>
      </c>
      <c r="AC251" s="75">
        <f t="shared" si="73"/>
        <v>0.04</v>
      </c>
    </row>
    <row r="252" spans="1:29" outlineLevel="2" x14ac:dyDescent="0.2">
      <c r="A252" s="9" t="s">
        <v>369</v>
      </c>
      <c r="B252" s="10" t="s">
        <v>39</v>
      </c>
      <c r="C252" s="10" t="s">
        <v>13</v>
      </c>
      <c r="D252" s="98" t="s">
        <v>952</v>
      </c>
      <c r="E252" s="10" t="s">
        <v>843</v>
      </c>
      <c r="F252" s="10" t="s">
        <v>893</v>
      </c>
      <c r="G252" s="67">
        <v>6</v>
      </c>
      <c r="H252" s="10" t="s">
        <v>102</v>
      </c>
      <c r="I252" s="57">
        <v>1</v>
      </c>
      <c r="J252" s="57">
        <f>(4.5+$AE$29)*I252</f>
        <v>9</v>
      </c>
      <c r="K252" s="57">
        <v>0</v>
      </c>
      <c r="L252" s="58">
        <v>9</v>
      </c>
      <c r="M252" s="27">
        <v>0</v>
      </c>
      <c r="N252" s="90">
        <f t="shared" si="68"/>
        <v>5</v>
      </c>
      <c r="O252" s="91">
        <f t="shared" si="69"/>
        <v>5</v>
      </c>
      <c r="P252" s="23">
        <v>0</v>
      </c>
      <c r="Q252" s="11">
        <v>0</v>
      </c>
      <c r="R252" s="11">
        <v>0</v>
      </c>
      <c r="S252" s="12">
        <v>0</v>
      </c>
      <c r="T252" s="27">
        <v>0</v>
      </c>
      <c r="U252" s="23">
        <v>20</v>
      </c>
      <c r="V252" s="11">
        <v>1</v>
      </c>
      <c r="W252" s="11">
        <v>0</v>
      </c>
      <c r="X252" s="12">
        <v>1</v>
      </c>
      <c r="Y252" s="30">
        <v>0</v>
      </c>
      <c r="Z252" s="63">
        <f t="shared" si="70"/>
        <v>18</v>
      </c>
      <c r="AA252" s="34">
        <f t="shared" si="71"/>
        <v>0</v>
      </c>
      <c r="AB252" s="12">
        <f t="shared" si="72"/>
        <v>18</v>
      </c>
      <c r="AC252" s="75">
        <f t="shared" si="73"/>
        <v>18</v>
      </c>
    </row>
    <row r="253" spans="1:29" outlineLevel="1" x14ac:dyDescent="0.2">
      <c r="A253" s="9" t="s">
        <v>597</v>
      </c>
      <c r="B253" s="10"/>
      <c r="C253" s="98"/>
      <c r="D253" s="10"/>
      <c r="E253" s="10"/>
      <c r="F253" s="10"/>
      <c r="G253" s="67"/>
      <c r="H253" s="10"/>
      <c r="I253" s="57"/>
      <c r="J253" s="57"/>
      <c r="K253" s="57"/>
      <c r="L253" s="58"/>
      <c r="M253" s="27"/>
      <c r="N253" s="90"/>
      <c r="O253" s="91"/>
      <c r="P253" s="23"/>
      <c r="Q253" s="11"/>
      <c r="R253" s="11"/>
      <c r="S253" s="12"/>
      <c r="T253" s="27"/>
      <c r="U253" s="23"/>
      <c r="V253" s="11"/>
      <c r="W253" s="11"/>
      <c r="X253" s="12"/>
      <c r="Y253" s="30"/>
      <c r="Z253" s="63"/>
      <c r="AA253" s="34">
        <f>SUBTOTAL(9,AA233:AA252)</f>
        <v>414.21999999999997</v>
      </c>
      <c r="AB253" s="12">
        <f>SUBTOTAL(9,AB233:AB252)</f>
        <v>212.72</v>
      </c>
      <c r="AC253" s="75">
        <f>SUBTOTAL(9,AC233:AC252)</f>
        <v>626.93999999999994</v>
      </c>
    </row>
    <row r="254" spans="1:29" outlineLevel="2" x14ac:dyDescent="0.2">
      <c r="A254" s="103" t="s">
        <v>409</v>
      </c>
      <c r="B254" s="10" t="s">
        <v>650</v>
      </c>
      <c r="C254" s="98" t="s">
        <v>19</v>
      </c>
      <c r="D254" s="597" t="s">
        <v>841</v>
      </c>
      <c r="E254" s="10" t="s">
        <v>168</v>
      </c>
      <c r="F254" s="598" t="s">
        <v>169</v>
      </c>
      <c r="G254" s="67">
        <v>15</v>
      </c>
      <c r="H254" s="10" t="s">
        <v>160</v>
      </c>
      <c r="I254" s="57">
        <v>1</v>
      </c>
      <c r="J254" s="57">
        <f>$AE$3</f>
        <v>0.4</v>
      </c>
      <c r="K254" s="57"/>
      <c r="L254" s="58">
        <v>0</v>
      </c>
      <c r="M254" s="27">
        <v>0</v>
      </c>
      <c r="N254" s="90">
        <f t="shared" ref="N254" si="75">J254*10/3/G254</f>
        <v>8.8888888888888878E-2</v>
      </c>
      <c r="O254" s="91">
        <f t="shared" ref="O254" si="76">L254*10/3/G254</f>
        <v>0</v>
      </c>
      <c r="P254" s="23">
        <v>0</v>
      </c>
      <c r="Q254" s="11">
        <v>0</v>
      </c>
      <c r="R254" s="11"/>
      <c r="S254" s="12">
        <v>0</v>
      </c>
      <c r="T254" s="27"/>
      <c r="U254" s="23">
        <v>2</v>
      </c>
      <c r="V254" s="11">
        <f>U254</f>
        <v>2</v>
      </c>
      <c r="W254" s="11"/>
      <c r="X254" s="12">
        <v>0</v>
      </c>
      <c r="Y254" s="30">
        <v>0</v>
      </c>
      <c r="Z254" s="63">
        <f t="shared" ref="Z254:Z277" si="77">J254*(Q254+V254)+L254*(S254+X254)</f>
        <v>0.8</v>
      </c>
      <c r="AA254" s="34">
        <f t="shared" ref="AA254:AA277" si="78">J254*Q254+L254*S254</f>
        <v>0</v>
      </c>
      <c r="AB254" s="12">
        <f t="shared" ref="AB254:AB277" si="79">J254*V254+L254*X254</f>
        <v>0.8</v>
      </c>
      <c r="AC254" s="75">
        <f t="shared" ref="AC254:AC277" si="80">Z254</f>
        <v>0.8</v>
      </c>
    </row>
    <row r="255" spans="1:29" outlineLevel="2" x14ac:dyDescent="0.2">
      <c r="A255" s="103" t="s">
        <v>409</v>
      </c>
      <c r="B255" s="10" t="s">
        <v>650</v>
      </c>
      <c r="C255" s="98" t="s">
        <v>19</v>
      </c>
      <c r="D255" s="597" t="s">
        <v>838</v>
      </c>
      <c r="E255" s="10" t="s">
        <v>885</v>
      </c>
      <c r="F255" s="598" t="s">
        <v>837</v>
      </c>
      <c r="G255" s="67">
        <v>5</v>
      </c>
      <c r="H255" s="10" t="s">
        <v>18</v>
      </c>
      <c r="I255" s="57">
        <f>1/3</f>
        <v>0.33333333333333331</v>
      </c>
      <c r="J255" s="57">
        <f>11.25*I255</f>
        <v>3.75</v>
      </c>
      <c r="K255" s="57"/>
      <c r="L255" s="58">
        <v>0</v>
      </c>
      <c r="M255" s="27">
        <v>0</v>
      </c>
      <c r="N255" s="90">
        <f t="shared" ref="N255" si="81">J255*10/3/G255</f>
        <v>2.5</v>
      </c>
      <c r="O255" s="91">
        <f t="shared" ref="O255" si="82">L255*10/3/G255</f>
        <v>0</v>
      </c>
      <c r="P255" s="23">
        <v>0</v>
      </c>
      <c r="Q255" s="11">
        <v>0</v>
      </c>
      <c r="R255" s="11"/>
      <c r="S255" s="12">
        <v>0</v>
      </c>
      <c r="T255" s="27"/>
      <c r="U255" s="23">
        <v>10</v>
      </c>
      <c r="V255" s="11">
        <v>1</v>
      </c>
      <c r="W255" s="11"/>
      <c r="X255" s="12">
        <v>0</v>
      </c>
      <c r="Y255" s="30">
        <v>0</v>
      </c>
      <c r="Z255" s="63">
        <f t="shared" si="77"/>
        <v>3.75</v>
      </c>
      <c r="AA255" s="34">
        <f t="shared" si="78"/>
        <v>0</v>
      </c>
      <c r="AB255" s="12">
        <f t="shared" si="79"/>
        <v>3.75</v>
      </c>
      <c r="AC255" s="75">
        <f t="shared" si="80"/>
        <v>3.75</v>
      </c>
    </row>
    <row r="256" spans="1:29" outlineLevel="2" x14ac:dyDescent="0.2">
      <c r="A256" s="9" t="s">
        <v>409</v>
      </c>
      <c r="B256" s="10" t="s">
        <v>14</v>
      </c>
      <c r="C256" s="10" t="s">
        <v>48</v>
      </c>
      <c r="D256" s="10" t="s">
        <v>246</v>
      </c>
      <c r="E256" s="10" t="s">
        <v>247</v>
      </c>
      <c r="F256" s="10" t="s">
        <v>248</v>
      </c>
      <c r="G256" s="67">
        <v>6</v>
      </c>
      <c r="H256" s="10" t="s">
        <v>249</v>
      </c>
      <c r="I256" s="57">
        <v>0.10539999999999999</v>
      </c>
      <c r="J256" s="57">
        <f>I256*13.5</f>
        <v>1.4228999999999998</v>
      </c>
      <c r="K256" s="57">
        <v>0</v>
      </c>
      <c r="L256" s="58">
        <f>I256*4.5</f>
        <v>0.47429999999999994</v>
      </c>
      <c r="M256" s="27">
        <v>0</v>
      </c>
      <c r="N256" s="90">
        <f t="shared" ref="N256:N277" si="83">J256*10/3/G256</f>
        <v>0.79049999999999987</v>
      </c>
      <c r="O256" s="91">
        <f t="shared" ref="O256:O277" si="84">L256*10/3/G256</f>
        <v>0.26349999999999996</v>
      </c>
      <c r="P256" s="23">
        <v>100</v>
      </c>
      <c r="Q256" s="11">
        <v>2</v>
      </c>
      <c r="R256" s="11">
        <v>0</v>
      </c>
      <c r="S256" s="12">
        <v>5</v>
      </c>
      <c r="T256" s="27">
        <v>0</v>
      </c>
      <c r="U256" s="23">
        <v>10</v>
      </c>
      <c r="V256" s="11">
        <v>0.33</v>
      </c>
      <c r="W256" s="11">
        <v>0</v>
      </c>
      <c r="X256" s="12">
        <v>0.5</v>
      </c>
      <c r="Y256" s="30">
        <v>0</v>
      </c>
      <c r="Z256" s="63">
        <f t="shared" si="77"/>
        <v>5.9240069999999996</v>
      </c>
      <c r="AA256" s="34">
        <f t="shared" si="78"/>
        <v>5.2172999999999998</v>
      </c>
      <c r="AB256" s="12">
        <f t="shared" si="79"/>
        <v>0.70670699999999997</v>
      </c>
      <c r="AC256" s="75">
        <f t="shared" si="80"/>
        <v>5.9240069999999996</v>
      </c>
    </row>
    <row r="257" spans="1:29" outlineLevel="2" x14ac:dyDescent="0.2">
      <c r="A257" s="9" t="s">
        <v>409</v>
      </c>
      <c r="B257" s="10" t="s">
        <v>80</v>
      </c>
      <c r="C257" s="10" t="s">
        <v>48</v>
      </c>
      <c r="D257" s="10" t="s">
        <v>246</v>
      </c>
      <c r="E257" s="10" t="s">
        <v>247</v>
      </c>
      <c r="F257" s="10" t="s">
        <v>248</v>
      </c>
      <c r="G257" s="67">
        <v>6</v>
      </c>
      <c r="H257" s="10" t="s">
        <v>249</v>
      </c>
      <c r="I257" s="57">
        <v>0.10539999999999999</v>
      </c>
      <c r="J257" s="57">
        <f>I257*13.5</f>
        <v>1.4228999999999998</v>
      </c>
      <c r="K257" s="57">
        <v>0</v>
      </c>
      <c r="L257" s="58">
        <f>I257*4.5</f>
        <v>0.47429999999999994</v>
      </c>
      <c r="M257" s="27">
        <v>0</v>
      </c>
      <c r="N257" s="90">
        <f t="shared" si="83"/>
        <v>0.79049999999999987</v>
      </c>
      <c r="O257" s="91">
        <f t="shared" si="84"/>
        <v>0.26349999999999996</v>
      </c>
      <c r="P257" s="23">
        <v>40</v>
      </c>
      <c r="Q257" s="11">
        <v>1</v>
      </c>
      <c r="R257" s="11">
        <v>0</v>
      </c>
      <c r="S257" s="12">
        <v>2</v>
      </c>
      <c r="T257" s="27">
        <v>0</v>
      </c>
      <c r="U257" s="23">
        <v>10</v>
      </c>
      <c r="V257" s="11">
        <v>0.17</v>
      </c>
      <c r="W257" s="11">
        <v>0</v>
      </c>
      <c r="X257" s="12">
        <v>0.5</v>
      </c>
      <c r="Y257" s="30">
        <v>0</v>
      </c>
      <c r="Z257" s="63">
        <f t="shared" si="77"/>
        <v>2.8505429999999996</v>
      </c>
      <c r="AA257" s="34">
        <f t="shared" si="78"/>
        <v>2.3714999999999997</v>
      </c>
      <c r="AB257" s="12">
        <f t="shared" si="79"/>
        <v>0.479043</v>
      </c>
      <c r="AC257" s="75">
        <f t="shared" si="80"/>
        <v>2.8505429999999996</v>
      </c>
    </row>
    <row r="258" spans="1:29" outlineLevel="2" x14ac:dyDescent="0.2">
      <c r="A258" s="9" t="s">
        <v>409</v>
      </c>
      <c r="B258" s="10" t="s">
        <v>85</v>
      </c>
      <c r="C258" s="10" t="s">
        <v>48</v>
      </c>
      <c r="D258" s="10" t="s">
        <v>246</v>
      </c>
      <c r="E258" s="10" t="s">
        <v>247</v>
      </c>
      <c r="F258" s="10" t="s">
        <v>248</v>
      </c>
      <c r="G258" s="67">
        <v>6</v>
      </c>
      <c r="H258" s="10" t="s">
        <v>249</v>
      </c>
      <c r="I258" s="57">
        <v>0.10539999999999999</v>
      </c>
      <c r="J258" s="57">
        <f>I258*13.5</f>
        <v>1.4228999999999998</v>
      </c>
      <c r="K258" s="57">
        <v>0</v>
      </c>
      <c r="L258" s="58">
        <f>I258*4.5</f>
        <v>0.47429999999999994</v>
      </c>
      <c r="M258" s="27">
        <v>0</v>
      </c>
      <c r="N258" s="90">
        <f t="shared" si="83"/>
        <v>0.79049999999999987</v>
      </c>
      <c r="O258" s="91">
        <f t="shared" si="84"/>
        <v>0.26349999999999996</v>
      </c>
      <c r="P258" s="23">
        <v>40</v>
      </c>
      <c r="Q258" s="11">
        <v>1</v>
      </c>
      <c r="R258" s="11">
        <v>0</v>
      </c>
      <c r="S258" s="12">
        <v>2</v>
      </c>
      <c r="T258" s="27">
        <v>0</v>
      </c>
      <c r="U258" s="23">
        <v>10</v>
      </c>
      <c r="V258" s="11">
        <v>0.17</v>
      </c>
      <c r="W258" s="11">
        <v>0</v>
      </c>
      <c r="X258" s="12">
        <v>0.5</v>
      </c>
      <c r="Y258" s="30">
        <v>0</v>
      </c>
      <c r="Z258" s="63">
        <f t="shared" si="77"/>
        <v>2.8505429999999996</v>
      </c>
      <c r="AA258" s="34">
        <f t="shared" si="78"/>
        <v>2.3714999999999997</v>
      </c>
      <c r="AB258" s="12">
        <f t="shared" si="79"/>
        <v>0.479043</v>
      </c>
      <c r="AC258" s="75">
        <f t="shared" si="80"/>
        <v>2.8505429999999996</v>
      </c>
    </row>
    <row r="259" spans="1:29" outlineLevel="2" x14ac:dyDescent="0.2">
      <c r="A259" s="9" t="s">
        <v>409</v>
      </c>
      <c r="B259" s="10" t="s">
        <v>8</v>
      </c>
      <c r="C259" s="10" t="s">
        <v>48</v>
      </c>
      <c r="D259" s="10" t="s">
        <v>246</v>
      </c>
      <c r="E259" s="10" t="s">
        <v>247</v>
      </c>
      <c r="F259" s="10" t="s">
        <v>248</v>
      </c>
      <c r="G259" s="67">
        <v>6</v>
      </c>
      <c r="H259" s="10" t="s">
        <v>249</v>
      </c>
      <c r="I259" s="57">
        <v>0.10539999999999999</v>
      </c>
      <c r="J259" s="57">
        <f>I259*13.5</f>
        <v>1.4228999999999998</v>
      </c>
      <c r="K259" s="57">
        <v>0</v>
      </c>
      <c r="L259" s="58">
        <f>I259*4.5</f>
        <v>0.47429999999999994</v>
      </c>
      <c r="M259" s="27">
        <v>0</v>
      </c>
      <c r="N259" s="90">
        <f t="shared" si="83"/>
        <v>0.79049999999999987</v>
      </c>
      <c r="O259" s="91">
        <f t="shared" si="84"/>
        <v>0.26349999999999996</v>
      </c>
      <c r="P259" s="23">
        <v>80</v>
      </c>
      <c r="Q259" s="11">
        <v>1</v>
      </c>
      <c r="R259" s="11">
        <v>0</v>
      </c>
      <c r="S259" s="12">
        <v>4</v>
      </c>
      <c r="T259" s="27">
        <v>0</v>
      </c>
      <c r="U259" s="23">
        <v>10</v>
      </c>
      <c r="V259" s="11">
        <v>0.33</v>
      </c>
      <c r="W259" s="11">
        <v>0</v>
      </c>
      <c r="X259" s="12">
        <v>0.5</v>
      </c>
      <c r="Y259" s="30">
        <v>0</v>
      </c>
      <c r="Z259" s="63">
        <f t="shared" si="77"/>
        <v>4.0268069999999998</v>
      </c>
      <c r="AA259" s="34">
        <f t="shared" si="78"/>
        <v>3.3200999999999996</v>
      </c>
      <c r="AB259" s="12">
        <f t="shared" si="79"/>
        <v>0.70670699999999997</v>
      </c>
      <c r="AC259" s="75">
        <f t="shared" si="80"/>
        <v>4.0268069999999998</v>
      </c>
    </row>
    <row r="260" spans="1:29" outlineLevel="2" x14ac:dyDescent="0.2">
      <c r="A260" s="9" t="s">
        <v>409</v>
      </c>
      <c r="B260" s="10" t="s">
        <v>14</v>
      </c>
      <c r="C260" s="10" t="s">
        <v>13</v>
      </c>
      <c r="D260" s="10" t="s">
        <v>250</v>
      </c>
      <c r="E260" s="10" t="s">
        <v>251</v>
      </c>
      <c r="F260" s="10" t="s">
        <v>252</v>
      </c>
      <c r="G260" s="67">
        <v>6</v>
      </c>
      <c r="H260" s="10" t="s">
        <v>37</v>
      </c>
      <c r="I260" s="57">
        <v>0.5</v>
      </c>
      <c r="J260" s="57">
        <f>(4.5+$AE$29)*I260</f>
        <v>4.5</v>
      </c>
      <c r="K260" s="57">
        <v>1</v>
      </c>
      <c r="L260" s="58">
        <f>9*I260</f>
        <v>4.5</v>
      </c>
      <c r="M260" s="27">
        <v>0</v>
      </c>
      <c r="N260" s="90">
        <f t="shared" si="83"/>
        <v>2.5</v>
      </c>
      <c r="O260" s="91">
        <f t="shared" si="84"/>
        <v>2.5</v>
      </c>
      <c r="P260" s="23">
        <v>0</v>
      </c>
      <c r="Q260" s="11">
        <v>0</v>
      </c>
      <c r="R260" s="11">
        <v>0</v>
      </c>
      <c r="S260" s="12">
        <v>0</v>
      </c>
      <c r="T260" s="27">
        <v>0</v>
      </c>
      <c r="U260" s="23">
        <v>8</v>
      </c>
      <c r="V260" s="11">
        <v>0.2</v>
      </c>
      <c r="W260" s="11">
        <v>0</v>
      </c>
      <c r="X260" s="12">
        <v>0.4</v>
      </c>
      <c r="Y260" s="30">
        <v>0</v>
      </c>
      <c r="Z260" s="63">
        <f t="shared" si="77"/>
        <v>2.7</v>
      </c>
      <c r="AA260" s="34">
        <f t="shared" si="78"/>
        <v>0</v>
      </c>
      <c r="AB260" s="12">
        <f t="shared" si="79"/>
        <v>2.7</v>
      </c>
      <c r="AC260" s="75">
        <f t="shared" si="80"/>
        <v>2.7</v>
      </c>
    </row>
    <row r="261" spans="1:29" outlineLevel="2" x14ac:dyDescent="0.2">
      <c r="A261" s="9" t="s">
        <v>409</v>
      </c>
      <c r="B261" s="10" t="s">
        <v>80</v>
      </c>
      <c r="C261" s="10" t="s">
        <v>13</v>
      </c>
      <c r="D261" s="10" t="s">
        <v>250</v>
      </c>
      <c r="E261" s="10" t="s">
        <v>251</v>
      </c>
      <c r="F261" s="10" t="s">
        <v>252</v>
      </c>
      <c r="G261" s="67">
        <v>6</v>
      </c>
      <c r="H261" s="10" t="s">
        <v>37</v>
      </c>
      <c r="I261" s="57">
        <v>0.5</v>
      </c>
      <c r="J261" s="57">
        <f>(4.5+$AE$29)*I261</f>
        <v>4.5</v>
      </c>
      <c r="K261" s="57">
        <v>1</v>
      </c>
      <c r="L261" s="58">
        <f>9*I261</f>
        <v>4.5</v>
      </c>
      <c r="M261" s="27">
        <v>0</v>
      </c>
      <c r="N261" s="90">
        <f t="shared" si="83"/>
        <v>2.5</v>
      </c>
      <c r="O261" s="91">
        <f t="shared" si="84"/>
        <v>2.5</v>
      </c>
      <c r="P261" s="23">
        <v>0</v>
      </c>
      <c r="Q261" s="11">
        <v>0</v>
      </c>
      <c r="R261" s="11">
        <v>0</v>
      </c>
      <c r="S261" s="12">
        <v>0</v>
      </c>
      <c r="T261" s="27">
        <v>0</v>
      </c>
      <c r="U261" s="23">
        <v>8</v>
      </c>
      <c r="V261" s="11">
        <v>0.2</v>
      </c>
      <c r="W261" s="11">
        <v>0</v>
      </c>
      <c r="X261" s="12">
        <v>0.4</v>
      </c>
      <c r="Y261" s="30">
        <v>0</v>
      </c>
      <c r="Z261" s="63">
        <f t="shared" si="77"/>
        <v>2.7</v>
      </c>
      <c r="AA261" s="34">
        <f t="shared" si="78"/>
        <v>0</v>
      </c>
      <c r="AB261" s="12">
        <f t="shared" si="79"/>
        <v>2.7</v>
      </c>
      <c r="AC261" s="75">
        <f t="shared" si="80"/>
        <v>2.7</v>
      </c>
    </row>
    <row r="262" spans="1:29" outlineLevel="2" x14ac:dyDescent="0.2">
      <c r="A262" s="9" t="s">
        <v>409</v>
      </c>
      <c r="B262" s="10" t="s">
        <v>39</v>
      </c>
      <c r="C262" s="10" t="s">
        <v>13</v>
      </c>
      <c r="D262" s="10" t="s">
        <v>250</v>
      </c>
      <c r="E262" s="10" t="s">
        <v>251</v>
      </c>
      <c r="F262" s="10" t="s">
        <v>252</v>
      </c>
      <c r="G262" s="67">
        <v>6</v>
      </c>
      <c r="H262" s="10" t="s">
        <v>37</v>
      </c>
      <c r="I262" s="57">
        <v>0.5</v>
      </c>
      <c r="J262" s="57">
        <f>(4.5+$AE$29)*I262</f>
        <v>4.5</v>
      </c>
      <c r="K262" s="57">
        <v>1</v>
      </c>
      <c r="L262" s="58">
        <f>9*I262</f>
        <v>4.5</v>
      </c>
      <c r="M262" s="27">
        <v>0</v>
      </c>
      <c r="N262" s="90">
        <f t="shared" si="83"/>
        <v>2.5</v>
      </c>
      <c r="O262" s="91">
        <f t="shared" si="84"/>
        <v>2.5</v>
      </c>
      <c r="P262" s="23">
        <v>0</v>
      </c>
      <c r="Q262" s="11">
        <v>0</v>
      </c>
      <c r="R262" s="11">
        <v>0</v>
      </c>
      <c r="S262" s="12">
        <v>0</v>
      </c>
      <c r="T262" s="27">
        <v>0</v>
      </c>
      <c r="U262" s="23">
        <v>8</v>
      </c>
      <c r="V262" s="11">
        <v>0.2</v>
      </c>
      <c r="W262" s="11">
        <v>0</v>
      </c>
      <c r="X262" s="12">
        <v>0.4</v>
      </c>
      <c r="Y262" s="30">
        <v>0</v>
      </c>
      <c r="Z262" s="63">
        <f t="shared" si="77"/>
        <v>2.7</v>
      </c>
      <c r="AA262" s="34">
        <f t="shared" si="78"/>
        <v>0</v>
      </c>
      <c r="AB262" s="12">
        <f t="shared" si="79"/>
        <v>2.7</v>
      </c>
      <c r="AC262" s="75">
        <f t="shared" si="80"/>
        <v>2.7</v>
      </c>
    </row>
    <row r="263" spans="1:29" outlineLevel="2" x14ac:dyDescent="0.2">
      <c r="A263" s="9" t="s">
        <v>409</v>
      </c>
      <c r="B263" s="10" t="s">
        <v>85</v>
      </c>
      <c r="C263" s="10" t="s">
        <v>13</v>
      </c>
      <c r="D263" s="10" t="s">
        <v>250</v>
      </c>
      <c r="E263" s="10" t="s">
        <v>251</v>
      </c>
      <c r="F263" s="10" t="s">
        <v>252</v>
      </c>
      <c r="G263" s="67">
        <v>6</v>
      </c>
      <c r="H263" s="10" t="s">
        <v>37</v>
      </c>
      <c r="I263" s="57">
        <v>0.5</v>
      </c>
      <c r="J263" s="57">
        <f>(4.5+$AE$29)*I263</f>
        <v>4.5</v>
      </c>
      <c r="K263" s="57">
        <v>1</v>
      </c>
      <c r="L263" s="58">
        <f>9*I263</f>
        <v>4.5</v>
      </c>
      <c r="M263" s="27">
        <v>0</v>
      </c>
      <c r="N263" s="90">
        <f t="shared" si="83"/>
        <v>2.5</v>
      </c>
      <c r="O263" s="91">
        <f t="shared" si="84"/>
        <v>2.5</v>
      </c>
      <c r="P263" s="23">
        <v>0</v>
      </c>
      <c r="Q263" s="11">
        <v>0</v>
      </c>
      <c r="R263" s="11">
        <v>0</v>
      </c>
      <c r="S263" s="12">
        <v>0</v>
      </c>
      <c r="T263" s="27">
        <v>0</v>
      </c>
      <c r="U263" s="23">
        <v>8</v>
      </c>
      <c r="V263" s="11">
        <v>0.2</v>
      </c>
      <c r="W263" s="11">
        <v>0</v>
      </c>
      <c r="X263" s="12">
        <v>0.4</v>
      </c>
      <c r="Y263" s="30">
        <v>0</v>
      </c>
      <c r="Z263" s="63">
        <f t="shared" si="77"/>
        <v>2.7</v>
      </c>
      <c r="AA263" s="34">
        <f t="shared" si="78"/>
        <v>0</v>
      </c>
      <c r="AB263" s="12">
        <f t="shared" si="79"/>
        <v>2.7</v>
      </c>
      <c r="AC263" s="75">
        <f t="shared" si="80"/>
        <v>2.7</v>
      </c>
    </row>
    <row r="264" spans="1:29" outlineLevel="2" x14ac:dyDescent="0.2">
      <c r="A264" s="9" t="s">
        <v>409</v>
      </c>
      <c r="B264" s="10" t="s">
        <v>8</v>
      </c>
      <c r="C264" s="10" t="s">
        <v>13</v>
      </c>
      <c r="D264" s="10" t="s">
        <v>250</v>
      </c>
      <c r="E264" s="10" t="s">
        <v>251</v>
      </c>
      <c r="F264" s="10" t="s">
        <v>252</v>
      </c>
      <c r="G264" s="67">
        <v>6</v>
      </c>
      <c r="H264" s="10" t="s">
        <v>37</v>
      </c>
      <c r="I264" s="57">
        <v>0.5</v>
      </c>
      <c r="J264" s="57">
        <f>(4.5+$AE$29)*I264</f>
        <v>4.5</v>
      </c>
      <c r="K264" s="57">
        <v>1</v>
      </c>
      <c r="L264" s="58">
        <f>9*I264</f>
        <v>4.5</v>
      </c>
      <c r="M264" s="27">
        <v>0</v>
      </c>
      <c r="N264" s="90">
        <f t="shared" si="83"/>
        <v>2.5</v>
      </c>
      <c r="O264" s="91">
        <f t="shared" si="84"/>
        <v>2.5</v>
      </c>
      <c r="P264" s="23">
        <v>0</v>
      </c>
      <c r="Q264" s="11">
        <v>0</v>
      </c>
      <c r="R264" s="11">
        <v>0</v>
      </c>
      <c r="S264" s="12">
        <v>0</v>
      </c>
      <c r="T264" s="27">
        <v>0</v>
      </c>
      <c r="U264" s="23">
        <v>8</v>
      </c>
      <c r="V264" s="11">
        <v>0.2</v>
      </c>
      <c r="W264" s="11">
        <v>0</v>
      </c>
      <c r="X264" s="12">
        <v>0.4</v>
      </c>
      <c r="Y264" s="30">
        <v>0</v>
      </c>
      <c r="Z264" s="63">
        <f t="shared" si="77"/>
        <v>2.7</v>
      </c>
      <c r="AA264" s="34">
        <f t="shared" si="78"/>
        <v>0</v>
      </c>
      <c r="AB264" s="12">
        <f t="shared" si="79"/>
        <v>2.7</v>
      </c>
      <c r="AC264" s="75">
        <f t="shared" si="80"/>
        <v>2.7</v>
      </c>
    </row>
    <row r="265" spans="1:29" outlineLevel="2" x14ac:dyDescent="0.2">
      <c r="A265" s="9" t="s">
        <v>409</v>
      </c>
      <c r="B265" s="10" t="s">
        <v>80</v>
      </c>
      <c r="C265" s="10" t="s">
        <v>23</v>
      </c>
      <c r="D265" s="10" t="s">
        <v>410</v>
      </c>
      <c r="E265" s="10" t="s">
        <v>411</v>
      </c>
      <c r="F265" s="10" t="s">
        <v>412</v>
      </c>
      <c r="G265" s="67">
        <v>6</v>
      </c>
      <c r="H265" s="10" t="s">
        <v>84</v>
      </c>
      <c r="I265" s="57">
        <v>1</v>
      </c>
      <c r="J265" s="57">
        <v>15.75</v>
      </c>
      <c r="K265" s="57">
        <v>0</v>
      </c>
      <c r="L265" s="58">
        <v>2.25</v>
      </c>
      <c r="M265" s="27">
        <v>0</v>
      </c>
      <c r="N265" s="90">
        <f t="shared" si="83"/>
        <v>8.75</v>
      </c>
      <c r="O265" s="91">
        <f t="shared" si="84"/>
        <v>1.25</v>
      </c>
      <c r="P265" s="23">
        <v>30</v>
      </c>
      <c r="Q265" s="11">
        <v>0.6</v>
      </c>
      <c r="R265" s="11">
        <v>0</v>
      </c>
      <c r="S265" s="12">
        <v>2</v>
      </c>
      <c r="T265" s="27">
        <v>0</v>
      </c>
      <c r="U265" s="23">
        <v>0</v>
      </c>
      <c r="V265" s="11">
        <v>0</v>
      </c>
      <c r="W265" s="11">
        <v>0</v>
      </c>
      <c r="X265" s="12">
        <v>0</v>
      </c>
      <c r="Y265" s="30">
        <v>0</v>
      </c>
      <c r="Z265" s="63">
        <f t="shared" si="77"/>
        <v>13.95</v>
      </c>
      <c r="AA265" s="34">
        <f t="shared" si="78"/>
        <v>13.95</v>
      </c>
      <c r="AB265" s="12">
        <f t="shared" si="79"/>
        <v>0</v>
      </c>
      <c r="AC265" s="75">
        <f t="shared" si="80"/>
        <v>13.95</v>
      </c>
    </row>
    <row r="266" spans="1:29" outlineLevel="2" x14ac:dyDescent="0.2">
      <c r="A266" s="9" t="s">
        <v>409</v>
      </c>
      <c r="B266" s="10" t="s">
        <v>85</v>
      </c>
      <c r="C266" s="10" t="s">
        <v>23</v>
      </c>
      <c r="D266" s="10" t="s">
        <v>410</v>
      </c>
      <c r="E266" s="10" t="s">
        <v>411</v>
      </c>
      <c r="F266" s="10" t="s">
        <v>412</v>
      </c>
      <c r="G266" s="67">
        <v>6</v>
      </c>
      <c r="H266" s="10" t="s">
        <v>84</v>
      </c>
      <c r="I266" s="57">
        <v>1</v>
      </c>
      <c r="J266" s="57">
        <v>15.75</v>
      </c>
      <c r="K266" s="57">
        <v>0</v>
      </c>
      <c r="L266" s="58">
        <v>2.25</v>
      </c>
      <c r="M266" s="27">
        <v>0</v>
      </c>
      <c r="N266" s="90">
        <f t="shared" si="83"/>
        <v>8.75</v>
      </c>
      <c r="O266" s="91">
        <f t="shared" si="84"/>
        <v>1.25</v>
      </c>
      <c r="P266" s="23">
        <v>30</v>
      </c>
      <c r="Q266" s="11">
        <v>0.6</v>
      </c>
      <c r="R266" s="11">
        <v>0</v>
      </c>
      <c r="S266" s="12">
        <v>2</v>
      </c>
      <c r="T266" s="27">
        <v>0</v>
      </c>
      <c r="U266" s="23">
        <v>0</v>
      </c>
      <c r="V266" s="11">
        <v>0</v>
      </c>
      <c r="W266" s="11">
        <v>0</v>
      </c>
      <c r="X266" s="12">
        <v>0</v>
      </c>
      <c r="Y266" s="30">
        <v>0</v>
      </c>
      <c r="Z266" s="63">
        <f t="shared" si="77"/>
        <v>13.95</v>
      </c>
      <c r="AA266" s="34">
        <f t="shared" si="78"/>
        <v>13.95</v>
      </c>
      <c r="AB266" s="12">
        <f t="shared" si="79"/>
        <v>0</v>
      </c>
      <c r="AC266" s="75">
        <f t="shared" si="80"/>
        <v>13.95</v>
      </c>
    </row>
    <row r="267" spans="1:29" outlineLevel="2" x14ac:dyDescent="0.2">
      <c r="A267" s="9" t="s">
        <v>409</v>
      </c>
      <c r="B267" s="10" t="s">
        <v>8</v>
      </c>
      <c r="C267" s="10" t="s">
        <v>23</v>
      </c>
      <c r="D267" s="10" t="s">
        <v>410</v>
      </c>
      <c r="E267" s="10" t="s">
        <v>411</v>
      </c>
      <c r="F267" s="10" t="s">
        <v>412</v>
      </c>
      <c r="G267" s="67">
        <v>6</v>
      </c>
      <c r="H267" s="10" t="s">
        <v>84</v>
      </c>
      <c r="I267" s="57">
        <v>1</v>
      </c>
      <c r="J267" s="57">
        <v>15.75</v>
      </c>
      <c r="K267" s="57">
        <v>0</v>
      </c>
      <c r="L267" s="58">
        <v>2.25</v>
      </c>
      <c r="M267" s="27">
        <v>0</v>
      </c>
      <c r="N267" s="90">
        <f t="shared" si="83"/>
        <v>8.75</v>
      </c>
      <c r="O267" s="91">
        <f t="shared" si="84"/>
        <v>1.25</v>
      </c>
      <c r="P267" s="23">
        <v>90</v>
      </c>
      <c r="Q267" s="11">
        <v>1.8</v>
      </c>
      <c r="R267" s="11">
        <v>0</v>
      </c>
      <c r="S267" s="12">
        <v>6</v>
      </c>
      <c r="T267" s="27">
        <v>0</v>
      </c>
      <c r="U267" s="23">
        <v>0</v>
      </c>
      <c r="V267" s="11">
        <v>0</v>
      </c>
      <c r="W267" s="11">
        <v>0</v>
      </c>
      <c r="X267" s="12">
        <v>0</v>
      </c>
      <c r="Y267" s="30">
        <v>0</v>
      </c>
      <c r="Z267" s="63">
        <f t="shared" si="77"/>
        <v>41.85</v>
      </c>
      <c r="AA267" s="34">
        <f t="shared" si="78"/>
        <v>41.85</v>
      </c>
      <c r="AB267" s="12">
        <f t="shared" si="79"/>
        <v>0</v>
      </c>
      <c r="AC267" s="75">
        <f t="shared" si="80"/>
        <v>41.85</v>
      </c>
    </row>
    <row r="268" spans="1:29" outlineLevel="2" x14ac:dyDescent="0.2">
      <c r="A268" s="9" t="s">
        <v>409</v>
      </c>
      <c r="B268" s="10" t="s">
        <v>80</v>
      </c>
      <c r="C268" s="10" t="s">
        <v>23</v>
      </c>
      <c r="D268" s="10" t="s">
        <v>413</v>
      </c>
      <c r="E268" s="10" t="s">
        <v>414</v>
      </c>
      <c r="F268" s="10" t="s">
        <v>415</v>
      </c>
      <c r="G268" s="67">
        <v>6</v>
      </c>
      <c r="H268" s="10" t="s">
        <v>84</v>
      </c>
      <c r="I268" s="57">
        <v>1</v>
      </c>
      <c r="J268" s="57">
        <v>15.75</v>
      </c>
      <c r="K268" s="57">
        <v>0</v>
      </c>
      <c r="L268" s="58">
        <v>2.25</v>
      </c>
      <c r="M268" s="27">
        <v>0</v>
      </c>
      <c r="N268" s="90">
        <f t="shared" si="83"/>
        <v>8.75</v>
      </c>
      <c r="O268" s="91">
        <f t="shared" si="84"/>
        <v>1.25</v>
      </c>
      <c r="P268" s="23">
        <v>30</v>
      </c>
      <c r="Q268" s="11">
        <v>0.6</v>
      </c>
      <c r="R268" s="11">
        <v>0</v>
      </c>
      <c r="S268" s="12">
        <v>2</v>
      </c>
      <c r="T268" s="27">
        <v>0</v>
      </c>
      <c r="U268" s="23">
        <v>0</v>
      </c>
      <c r="V268" s="11">
        <v>0</v>
      </c>
      <c r="W268" s="11">
        <v>0</v>
      </c>
      <c r="X268" s="12">
        <v>0</v>
      </c>
      <c r="Y268" s="30">
        <v>0</v>
      </c>
      <c r="Z268" s="63">
        <f t="shared" si="77"/>
        <v>13.95</v>
      </c>
      <c r="AA268" s="34">
        <f t="shared" si="78"/>
        <v>13.95</v>
      </c>
      <c r="AB268" s="12">
        <f t="shared" si="79"/>
        <v>0</v>
      </c>
      <c r="AC268" s="75">
        <f t="shared" si="80"/>
        <v>13.95</v>
      </c>
    </row>
    <row r="269" spans="1:29" outlineLevel="2" x14ac:dyDescent="0.2">
      <c r="A269" s="9" t="s">
        <v>409</v>
      </c>
      <c r="B269" s="10" t="s">
        <v>85</v>
      </c>
      <c r="C269" s="10" t="s">
        <v>23</v>
      </c>
      <c r="D269" s="10" t="s">
        <v>413</v>
      </c>
      <c r="E269" s="10" t="s">
        <v>414</v>
      </c>
      <c r="F269" s="10" t="s">
        <v>415</v>
      </c>
      <c r="G269" s="67">
        <v>6</v>
      </c>
      <c r="H269" s="10" t="s">
        <v>84</v>
      </c>
      <c r="I269" s="57">
        <v>1</v>
      </c>
      <c r="J269" s="57">
        <v>15.75</v>
      </c>
      <c r="K269" s="57">
        <v>0</v>
      </c>
      <c r="L269" s="58">
        <v>2.25</v>
      </c>
      <c r="M269" s="27">
        <v>0</v>
      </c>
      <c r="N269" s="90">
        <f t="shared" si="83"/>
        <v>8.75</v>
      </c>
      <c r="O269" s="91">
        <f t="shared" si="84"/>
        <v>1.25</v>
      </c>
      <c r="P269" s="23">
        <v>30</v>
      </c>
      <c r="Q269" s="11">
        <v>0.6</v>
      </c>
      <c r="R269" s="11">
        <v>0</v>
      </c>
      <c r="S269" s="12">
        <v>2</v>
      </c>
      <c r="T269" s="27">
        <v>0</v>
      </c>
      <c r="U269" s="23">
        <v>0</v>
      </c>
      <c r="V269" s="11">
        <v>0</v>
      </c>
      <c r="W269" s="11">
        <v>0</v>
      </c>
      <c r="X269" s="12">
        <v>0</v>
      </c>
      <c r="Y269" s="30">
        <v>0</v>
      </c>
      <c r="Z269" s="63">
        <f t="shared" si="77"/>
        <v>13.95</v>
      </c>
      <c r="AA269" s="34">
        <f t="shared" si="78"/>
        <v>13.95</v>
      </c>
      <c r="AB269" s="12">
        <f t="shared" si="79"/>
        <v>0</v>
      </c>
      <c r="AC269" s="75">
        <f t="shared" si="80"/>
        <v>13.95</v>
      </c>
    </row>
    <row r="270" spans="1:29" outlineLevel="2" x14ac:dyDescent="0.2">
      <c r="A270" s="9" t="s">
        <v>409</v>
      </c>
      <c r="B270" s="10" t="s">
        <v>8</v>
      </c>
      <c r="C270" s="10" t="s">
        <v>23</v>
      </c>
      <c r="D270" s="10" t="s">
        <v>413</v>
      </c>
      <c r="E270" s="10" t="s">
        <v>414</v>
      </c>
      <c r="F270" s="10" t="s">
        <v>415</v>
      </c>
      <c r="G270" s="67">
        <v>6</v>
      </c>
      <c r="H270" s="10" t="s">
        <v>84</v>
      </c>
      <c r="I270" s="57">
        <v>1</v>
      </c>
      <c r="J270" s="57">
        <v>15.75</v>
      </c>
      <c r="K270" s="57">
        <v>0</v>
      </c>
      <c r="L270" s="58">
        <v>2.25</v>
      </c>
      <c r="M270" s="27">
        <v>0</v>
      </c>
      <c r="N270" s="90">
        <f t="shared" si="83"/>
        <v>8.75</v>
      </c>
      <c r="O270" s="91">
        <f t="shared" si="84"/>
        <v>1.25</v>
      </c>
      <c r="P270" s="23">
        <v>75</v>
      </c>
      <c r="Q270" s="11">
        <v>1.8</v>
      </c>
      <c r="R270" s="11">
        <v>0</v>
      </c>
      <c r="S270" s="12">
        <v>5</v>
      </c>
      <c r="T270" s="27">
        <v>0</v>
      </c>
      <c r="U270" s="23">
        <v>0</v>
      </c>
      <c r="V270" s="11">
        <v>0</v>
      </c>
      <c r="W270" s="11">
        <v>0</v>
      </c>
      <c r="X270" s="12">
        <v>0</v>
      </c>
      <c r="Y270" s="30">
        <v>0</v>
      </c>
      <c r="Z270" s="63">
        <f t="shared" si="77"/>
        <v>39.6</v>
      </c>
      <c r="AA270" s="34">
        <f t="shared" si="78"/>
        <v>39.6</v>
      </c>
      <c r="AB270" s="12">
        <f t="shared" si="79"/>
        <v>0</v>
      </c>
      <c r="AC270" s="75">
        <f t="shared" si="80"/>
        <v>39.6</v>
      </c>
    </row>
    <row r="271" spans="1:29" outlineLevel="2" x14ac:dyDescent="0.2">
      <c r="A271" s="9" t="s">
        <v>409</v>
      </c>
      <c r="B271" s="10" t="s">
        <v>8</v>
      </c>
      <c r="C271" s="10" t="s">
        <v>43</v>
      </c>
      <c r="D271" s="10" t="s">
        <v>416</v>
      </c>
      <c r="E271" s="10" t="s">
        <v>417</v>
      </c>
      <c r="F271" s="10" t="s">
        <v>418</v>
      </c>
      <c r="G271" s="67">
        <v>6</v>
      </c>
      <c r="H271" s="10" t="s">
        <v>18</v>
      </c>
      <c r="I271" s="57">
        <v>1</v>
      </c>
      <c r="J271" s="57">
        <v>15.75</v>
      </c>
      <c r="K271" s="57">
        <v>0</v>
      </c>
      <c r="L271" s="58">
        <v>2.25</v>
      </c>
      <c r="M271" s="27">
        <v>0</v>
      </c>
      <c r="N271" s="90">
        <f t="shared" si="83"/>
        <v>8.75</v>
      </c>
      <c r="O271" s="91">
        <f t="shared" si="84"/>
        <v>1.25</v>
      </c>
      <c r="P271" s="23">
        <v>0</v>
      </c>
      <c r="Q271" s="11">
        <v>0</v>
      </c>
      <c r="R271" s="11">
        <v>0</v>
      </c>
      <c r="S271" s="12">
        <v>0</v>
      </c>
      <c r="T271" s="27">
        <v>0</v>
      </c>
      <c r="U271" s="23">
        <v>105</v>
      </c>
      <c r="V271" s="11">
        <v>2</v>
      </c>
      <c r="W271" s="11">
        <v>0</v>
      </c>
      <c r="X271" s="12">
        <v>7</v>
      </c>
      <c r="Y271" s="30">
        <v>0</v>
      </c>
      <c r="Z271" s="63">
        <f t="shared" si="77"/>
        <v>47.25</v>
      </c>
      <c r="AA271" s="34">
        <f t="shared" si="78"/>
        <v>0</v>
      </c>
      <c r="AB271" s="12">
        <f t="shared" si="79"/>
        <v>47.25</v>
      </c>
      <c r="AC271" s="75">
        <f t="shared" si="80"/>
        <v>47.25</v>
      </c>
    </row>
    <row r="272" spans="1:29" outlineLevel="2" x14ac:dyDescent="0.2">
      <c r="A272" s="9" t="s">
        <v>409</v>
      </c>
      <c r="B272" s="10" t="s">
        <v>8</v>
      </c>
      <c r="C272" s="10" t="s">
        <v>43</v>
      </c>
      <c r="D272" s="10" t="s">
        <v>419</v>
      </c>
      <c r="E272" s="10" t="s">
        <v>420</v>
      </c>
      <c r="F272" s="10" t="s">
        <v>421</v>
      </c>
      <c r="G272" s="67">
        <v>6</v>
      </c>
      <c r="H272" s="10" t="s">
        <v>18</v>
      </c>
      <c r="I272" s="57">
        <v>1</v>
      </c>
      <c r="J272" s="57">
        <v>15.75</v>
      </c>
      <c r="K272" s="57">
        <v>0</v>
      </c>
      <c r="L272" s="58">
        <v>2.25</v>
      </c>
      <c r="M272" s="27">
        <v>0</v>
      </c>
      <c r="N272" s="90">
        <f t="shared" si="83"/>
        <v>8.75</v>
      </c>
      <c r="O272" s="91">
        <f t="shared" si="84"/>
        <v>1.25</v>
      </c>
      <c r="P272" s="23">
        <v>0</v>
      </c>
      <c r="Q272" s="11">
        <v>0</v>
      </c>
      <c r="R272" s="11">
        <v>0</v>
      </c>
      <c r="S272" s="12">
        <v>0</v>
      </c>
      <c r="T272" s="27">
        <v>0</v>
      </c>
      <c r="U272" s="23">
        <v>105</v>
      </c>
      <c r="V272" s="11">
        <v>2</v>
      </c>
      <c r="W272" s="11">
        <v>0</v>
      </c>
      <c r="X272" s="12">
        <v>7</v>
      </c>
      <c r="Y272" s="30">
        <v>0</v>
      </c>
      <c r="Z272" s="63">
        <f t="shared" si="77"/>
        <v>47.25</v>
      </c>
      <c r="AA272" s="34">
        <f t="shared" si="78"/>
        <v>0</v>
      </c>
      <c r="AB272" s="12">
        <f t="shared" si="79"/>
        <v>47.25</v>
      </c>
      <c r="AC272" s="75">
        <f t="shared" si="80"/>
        <v>47.25</v>
      </c>
    </row>
    <row r="273" spans="1:29" outlineLevel="2" x14ac:dyDescent="0.2">
      <c r="A273" s="103" t="s">
        <v>409</v>
      </c>
      <c r="B273" s="10" t="s">
        <v>8</v>
      </c>
      <c r="C273" s="10" t="s">
        <v>13</v>
      </c>
      <c r="D273" s="10" t="s">
        <v>9</v>
      </c>
      <c r="E273" s="10" t="s">
        <v>10</v>
      </c>
      <c r="F273" s="10" t="s">
        <v>11</v>
      </c>
      <c r="G273" s="67">
        <v>24</v>
      </c>
      <c r="H273" s="10" t="s">
        <v>12</v>
      </c>
      <c r="I273" s="57">
        <v>1</v>
      </c>
      <c r="J273" s="57">
        <f>$AE$26</f>
        <v>0.2</v>
      </c>
      <c r="K273" s="57">
        <v>0</v>
      </c>
      <c r="L273" s="58">
        <v>0</v>
      </c>
      <c r="M273" s="27">
        <v>0</v>
      </c>
      <c r="N273" s="90">
        <f t="shared" si="83"/>
        <v>2.7777777777777776E-2</v>
      </c>
      <c r="O273" s="91">
        <f t="shared" si="84"/>
        <v>0</v>
      </c>
      <c r="P273" s="23">
        <v>2</v>
      </c>
      <c r="Q273" s="11">
        <f>P273</f>
        <v>2</v>
      </c>
      <c r="R273" s="11">
        <v>0</v>
      </c>
      <c r="S273" s="12">
        <v>0</v>
      </c>
      <c r="T273" s="27">
        <v>0</v>
      </c>
      <c r="U273" s="23">
        <v>5</v>
      </c>
      <c r="V273" s="11">
        <f>U273</f>
        <v>5</v>
      </c>
      <c r="W273" s="11">
        <v>0</v>
      </c>
      <c r="X273" s="12">
        <v>0</v>
      </c>
      <c r="Y273" s="30">
        <v>0</v>
      </c>
      <c r="Z273" s="63">
        <f t="shared" si="77"/>
        <v>1.4000000000000001</v>
      </c>
      <c r="AA273" s="34">
        <f t="shared" si="78"/>
        <v>0.4</v>
      </c>
      <c r="AB273" s="12">
        <f t="shared" si="79"/>
        <v>1</v>
      </c>
      <c r="AC273" s="75">
        <f t="shared" si="80"/>
        <v>1.4000000000000001</v>
      </c>
    </row>
    <row r="274" spans="1:29" outlineLevel="2" x14ac:dyDescent="0.2">
      <c r="A274" s="9" t="s">
        <v>409</v>
      </c>
      <c r="B274" s="10" t="s">
        <v>14</v>
      </c>
      <c r="C274" s="10" t="s">
        <v>23</v>
      </c>
      <c r="D274" s="10" t="s">
        <v>312</v>
      </c>
      <c r="E274" s="10" t="s">
        <v>313</v>
      </c>
      <c r="F274" s="10" t="s">
        <v>314</v>
      </c>
      <c r="G274" s="67">
        <v>6</v>
      </c>
      <c r="H274" s="10" t="s">
        <v>18</v>
      </c>
      <c r="I274" s="57">
        <v>0.2</v>
      </c>
      <c r="J274" s="57">
        <f>13.5*I274</f>
        <v>2.7</v>
      </c>
      <c r="K274" s="57">
        <v>0</v>
      </c>
      <c r="L274" s="58">
        <f>4.5*I274</f>
        <v>0.9</v>
      </c>
      <c r="M274" s="27">
        <v>0</v>
      </c>
      <c r="N274" s="90">
        <f t="shared" si="83"/>
        <v>1.5</v>
      </c>
      <c r="O274" s="91">
        <f t="shared" si="84"/>
        <v>0.5</v>
      </c>
      <c r="P274" s="23">
        <v>150</v>
      </c>
      <c r="Q274" s="11">
        <v>2</v>
      </c>
      <c r="R274" s="11">
        <v>0</v>
      </c>
      <c r="S274" s="12">
        <v>10</v>
      </c>
      <c r="T274" s="27">
        <v>0</v>
      </c>
      <c r="U274" s="23">
        <v>0</v>
      </c>
      <c r="V274" s="11">
        <v>0</v>
      </c>
      <c r="W274" s="11">
        <v>0</v>
      </c>
      <c r="X274" s="12">
        <v>0</v>
      </c>
      <c r="Y274" s="30">
        <v>0</v>
      </c>
      <c r="Z274" s="63">
        <f t="shared" si="77"/>
        <v>14.4</v>
      </c>
      <c r="AA274" s="34">
        <f t="shared" si="78"/>
        <v>14.4</v>
      </c>
      <c r="AB274" s="12">
        <f t="shared" si="79"/>
        <v>0</v>
      </c>
      <c r="AC274" s="75">
        <f t="shared" si="80"/>
        <v>14.4</v>
      </c>
    </row>
    <row r="275" spans="1:29" outlineLevel="2" x14ac:dyDescent="0.2">
      <c r="A275" s="9" t="s">
        <v>409</v>
      </c>
      <c r="B275" s="10" t="s">
        <v>8</v>
      </c>
      <c r="C275" s="10" t="s">
        <v>103</v>
      </c>
      <c r="D275" s="10" t="s">
        <v>422</v>
      </c>
      <c r="E275" s="10" t="s">
        <v>423</v>
      </c>
      <c r="F275" s="10" t="s">
        <v>424</v>
      </c>
      <c r="G275" s="67">
        <v>6</v>
      </c>
      <c r="H275" s="10" t="s">
        <v>102</v>
      </c>
      <c r="I275" s="57">
        <v>1</v>
      </c>
      <c r="J275" s="57">
        <f>(11.25+$AE$29)*I275</f>
        <v>15.75</v>
      </c>
      <c r="K275" s="57">
        <v>0</v>
      </c>
      <c r="L275" s="58">
        <v>2.25</v>
      </c>
      <c r="M275" s="27">
        <v>0</v>
      </c>
      <c r="N275" s="90">
        <f t="shared" si="83"/>
        <v>8.75</v>
      </c>
      <c r="O275" s="91">
        <f t="shared" si="84"/>
        <v>1.25</v>
      </c>
      <c r="P275" s="23">
        <v>40</v>
      </c>
      <c r="Q275" s="11">
        <v>1</v>
      </c>
      <c r="R275" s="11">
        <v>0</v>
      </c>
      <c r="S275" s="12">
        <v>2</v>
      </c>
      <c r="T275" s="27">
        <v>0</v>
      </c>
      <c r="U275" s="23">
        <v>0</v>
      </c>
      <c r="V275" s="11">
        <v>0</v>
      </c>
      <c r="W275" s="11">
        <v>0</v>
      </c>
      <c r="X275" s="12">
        <v>0</v>
      </c>
      <c r="Y275" s="30">
        <v>0</v>
      </c>
      <c r="Z275" s="63">
        <f t="shared" si="77"/>
        <v>20.25</v>
      </c>
      <c r="AA275" s="34">
        <f t="shared" si="78"/>
        <v>20.25</v>
      </c>
      <c r="AB275" s="12">
        <f t="shared" si="79"/>
        <v>0</v>
      </c>
      <c r="AC275" s="75">
        <f t="shared" si="80"/>
        <v>20.25</v>
      </c>
    </row>
    <row r="276" spans="1:29" outlineLevel="2" x14ac:dyDescent="0.2">
      <c r="A276" s="103" t="s">
        <v>409</v>
      </c>
      <c r="B276" s="10" t="s">
        <v>29</v>
      </c>
      <c r="C276" s="10" t="s">
        <v>13</v>
      </c>
      <c r="D276" s="10" t="s">
        <v>30</v>
      </c>
      <c r="E276" s="10" t="s">
        <v>31</v>
      </c>
      <c r="F276" s="10" t="s">
        <v>32</v>
      </c>
      <c r="G276" s="67">
        <v>6</v>
      </c>
      <c r="H276" s="10" t="s">
        <v>33</v>
      </c>
      <c r="I276" s="57">
        <v>0.125</v>
      </c>
      <c r="J276" s="57">
        <f>24*I276</f>
        <v>3</v>
      </c>
      <c r="K276" s="57"/>
      <c r="L276" s="58">
        <v>0</v>
      </c>
      <c r="M276" s="27">
        <v>0</v>
      </c>
      <c r="N276" s="90">
        <f t="shared" si="83"/>
        <v>1.6666666666666667</v>
      </c>
      <c r="O276" s="91">
        <f t="shared" si="84"/>
        <v>0</v>
      </c>
      <c r="P276" s="23">
        <v>0</v>
      </c>
      <c r="Q276" s="11">
        <v>0</v>
      </c>
      <c r="R276" s="11">
        <v>0</v>
      </c>
      <c r="S276" s="12">
        <v>0</v>
      </c>
      <c r="T276" s="27"/>
      <c r="U276" s="23">
        <v>30</v>
      </c>
      <c r="V276" s="11">
        <v>1</v>
      </c>
      <c r="W276" s="11"/>
      <c r="X276" s="12">
        <v>1</v>
      </c>
      <c r="Y276" s="30">
        <v>0</v>
      </c>
      <c r="Z276" s="63">
        <f t="shared" si="77"/>
        <v>3</v>
      </c>
      <c r="AA276" s="34">
        <f t="shared" si="78"/>
        <v>0</v>
      </c>
      <c r="AB276" s="12">
        <f t="shared" si="79"/>
        <v>3</v>
      </c>
      <c r="AC276" s="75">
        <f t="shared" si="80"/>
        <v>3</v>
      </c>
    </row>
    <row r="277" spans="1:29" outlineLevel="2" x14ac:dyDescent="0.2">
      <c r="A277" s="103" t="s">
        <v>409</v>
      </c>
      <c r="B277" s="10" t="s">
        <v>8</v>
      </c>
      <c r="C277" s="10" t="s">
        <v>13</v>
      </c>
      <c r="D277" s="10" t="s">
        <v>34</v>
      </c>
      <c r="E277" s="10" t="s">
        <v>35</v>
      </c>
      <c r="F277" s="10" t="s">
        <v>36</v>
      </c>
      <c r="G277" s="67">
        <v>12</v>
      </c>
      <c r="H277" s="10" t="s">
        <v>37</v>
      </c>
      <c r="I277" s="57">
        <v>1</v>
      </c>
      <c r="J277" s="57">
        <f>$AE$27</f>
        <v>0.02</v>
      </c>
      <c r="K277" s="57">
        <v>0</v>
      </c>
      <c r="L277" s="58">
        <v>0</v>
      </c>
      <c r="M277" s="27">
        <v>0</v>
      </c>
      <c r="N277" s="90">
        <f t="shared" si="83"/>
        <v>5.5555555555555558E-3</v>
      </c>
      <c r="O277" s="91">
        <f t="shared" si="84"/>
        <v>0</v>
      </c>
      <c r="P277" s="23">
        <v>5</v>
      </c>
      <c r="Q277" s="11">
        <f>P277</f>
        <v>5</v>
      </c>
      <c r="R277" s="11">
        <v>0</v>
      </c>
      <c r="S277" s="12">
        <v>0</v>
      </c>
      <c r="T277" s="27">
        <v>0</v>
      </c>
      <c r="U277" s="23">
        <v>3</v>
      </c>
      <c r="V277" s="11">
        <f>U277</f>
        <v>3</v>
      </c>
      <c r="W277" s="11">
        <v>0</v>
      </c>
      <c r="X277" s="12">
        <v>0</v>
      </c>
      <c r="Y277" s="30">
        <v>0</v>
      </c>
      <c r="Z277" s="63">
        <f t="shared" si="77"/>
        <v>0.16</v>
      </c>
      <c r="AA277" s="34">
        <f t="shared" si="78"/>
        <v>0.1</v>
      </c>
      <c r="AB277" s="12">
        <f t="shared" si="79"/>
        <v>0.06</v>
      </c>
      <c r="AC277" s="75">
        <f t="shared" si="80"/>
        <v>0.16</v>
      </c>
    </row>
    <row r="278" spans="1:29" outlineLevel="1" x14ac:dyDescent="0.2">
      <c r="A278" s="103" t="s">
        <v>598</v>
      </c>
      <c r="B278" s="10"/>
      <c r="C278" s="10"/>
      <c r="D278" s="10"/>
      <c r="E278" s="10"/>
      <c r="F278" s="10"/>
      <c r="G278" s="67"/>
      <c r="H278" s="10"/>
      <c r="I278" s="57"/>
      <c r="J278" s="57"/>
      <c r="K278" s="57"/>
      <c r="L278" s="58"/>
      <c r="M278" s="27"/>
      <c r="N278" s="90"/>
      <c r="O278" s="91"/>
      <c r="P278" s="23"/>
      <c r="Q278" s="11"/>
      <c r="R278" s="11"/>
      <c r="S278" s="12"/>
      <c r="T278" s="27"/>
      <c r="U278" s="23"/>
      <c r="V278" s="11"/>
      <c r="W278" s="11"/>
      <c r="X278" s="12"/>
      <c r="Y278" s="30"/>
      <c r="Z278" s="63"/>
      <c r="AA278" s="34">
        <f>SUBTOTAL(9,AA254:AA277)</f>
        <v>185.68039999999999</v>
      </c>
      <c r="AB278" s="12">
        <f>SUBTOTAL(9,AB254:AB277)</f>
        <v>118.9815</v>
      </c>
      <c r="AC278" s="75">
        <f>SUBTOTAL(9,AC254:AC277)</f>
        <v>304.6619</v>
      </c>
    </row>
    <row r="279" spans="1:29" outlineLevel="2" x14ac:dyDescent="0.2">
      <c r="A279" s="9" t="s">
        <v>425</v>
      </c>
      <c r="B279" s="10" t="s">
        <v>14</v>
      </c>
      <c r="C279" s="10" t="s">
        <v>61</v>
      </c>
      <c r="D279" s="10" t="s">
        <v>426</v>
      </c>
      <c r="E279" s="10" t="s">
        <v>427</v>
      </c>
      <c r="F279" s="10" t="s">
        <v>428</v>
      </c>
      <c r="G279" s="67">
        <v>6</v>
      </c>
      <c r="H279" s="10" t="s">
        <v>47</v>
      </c>
      <c r="I279" s="57">
        <v>1</v>
      </c>
      <c r="J279" s="57">
        <v>11.25</v>
      </c>
      <c r="K279" s="57">
        <v>0</v>
      </c>
      <c r="L279" s="58">
        <v>6.75</v>
      </c>
      <c r="M279" s="27">
        <v>0</v>
      </c>
      <c r="N279" s="90">
        <f t="shared" ref="N279:N303" si="85">J279*10/3/G279</f>
        <v>6.25</v>
      </c>
      <c r="O279" s="91">
        <f t="shared" ref="O279:O303" si="86">L279*10/3/G279</f>
        <v>3.75</v>
      </c>
      <c r="P279" s="23">
        <v>0</v>
      </c>
      <c r="Q279" s="11">
        <v>0</v>
      </c>
      <c r="R279" s="11">
        <v>0</v>
      </c>
      <c r="S279" s="12">
        <v>0</v>
      </c>
      <c r="T279" s="27">
        <v>0</v>
      </c>
      <c r="U279" s="23">
        <v>90</v>
      </c>
      <c r="V279" s="11">
        <v>2</v>
      </c>
      <c r="W279" s="11">
        <v>0</v>
      </c>
      <c r="X279" s="12">
        <v>3</v>
      </c>
      <c r="Y279" s="30">
        <v>0</v>
      </c>
      <c r="Z279" s="63">
        <f t="shared" ref="Z279:Z303" si="87">J279*(Q279+V279)+L279*(S279+X279)</f>
        <v>42.75</v>
      </c>
      <c r="AA279" s="34">
        <f t="shared" ref="AA279:AA303" si="88">J279*Q279+L279*S279</f>
        <v>0</v>
      </c>
      <c r="AB279" s="12">
        <f t="shared" ref="AB279:AB303" si="89">J279*V279+L279*X279</f>
        <v>42.75</v>
      </c>
      <c r="AC279" s="75">
        <f t="shared" ref="AC279:AC303" si="90">Z279</f>
        <v>42.75</v>
      </c>
    </row>
    <row r="280" spans="1:29" outlineLevel="2" x14ac:dyDescent="0.2">
      <c r="A280" s="9" t="s">
        <v>425</v>
      </c>
      <c r="B280" s="10" t="s">
        <v>80</v>
      </c>
      <c r="C280" s="10" t="s">
        <v>23</v>
      </c>
      <c r="D280" s="10" t="s">
        <v>426</v>
      </c>
      <c r="E280" s="10" t="s">
        <v>427</v>
      </c>
      <c r="F280" s="10" t="s">
        <v>428</v>
      </c>
      <c r="G280" s="67">
        <v>6</v>
      </c>
      <c r="H280" s="10" t="s">
        <v>47</v>
      </c>
      <c r="I280" s="57">
        <v>1</v>
      </c>
      <c r="J280" s="57">
        <v>11.25</v>
      </c>
      <c r="K280" s="57">
        <v>0</v>
      </c>
      <c r="L280" s="58">
        <v>6.75</v>
      </c>
      <c r="M280" s="27">
        <v>0</v>
      </c>
      <c r="N280" s="90">
        <f t="shared" si="85"/>
        <v>6.25</v>
      </c>
      <c r="O280" s="91">
        <f t="shared" si="86"/>
        <v>3.75</v>
      </c>
      <c r="P280" s="23">
        <v>30</v>
      </c>
      <c r="Q280" s="11">
        <v>0.5</v>
      </c>
      <c r="R280" s="11">
        <v>0</v>
      </c>
      <c r="S280" s="12">
        <v>1</v>
      </c>
      <c r="T280" s="27">
        <v>0</v>
      </c>
      <c r="U280" s="23">
        <v>0</v>
      </c>
      <c r="V280" s="11">
        <v>0</v>
      </c>
      <c r="W280" s="11">
        <v>0</v>
      </c>
      <c r="X280" s="12">
        <v>0</v>
      </c>
      <c r="Y280" s="30">
        <v>0</v>
      </c>
      <c r="Z280" s="63">
        <f t="shared" si="87"/>
        <v>12.375</v>
      </c>
      <c r="AA280" s="34">
        <f t="shared" si="88"/>
        <v>12.375</v>
      </c>
      <c r="AB280" s="12">
        <f t="shared" si="89"/>
        <v>0</v>
      </c>
      <c r="AC280" s="75">
        <f t="shared" si="90"/>
        <v>12.375</v>
      </c>
    </row>
    <row r="281" spans="1:29" outlineLevel="2" x14ac:dyDescent="0.2">
      <c r="A281" s="9" t="s">
        <v>425</v>
      </c>
      <c r="B281" s="10" t="s">
        <v>85</v>
      </c>
      <c r="C281" s="10" t="s">
        <v>23</v>
      </c>
      <c r="D281" s="10" t="s">
        <v>426</v>
      </c>
      <c r="E281" s="10" t="s">
        <v>427</v>
      </c>
      <c r="F281" s="10" t="s">
        <v>428</v>
      </c>
      <c r="G281" s="67">
        <v>6</v>
      </c>
      <c r="H281" s="10" t="s">
        <v>47</v>
      </c>
      <c r="I281" s="57">
        <v>1</v>
      </c>
      <c r="J281" s="57">
        <v>11.25</v>
      </c>
      <c r="K281" s="57">
        <v>0</v>
      </c>
      <c r="L281" s="58">
        <v>6.75</v>
      </c>
      <c r="M281" s="27">
        <v>0</v>
      </c>
      <c r="N281" s="90">
        <f t="shared" si="85"/>
        <v>6.25</v>
      </c>
      <c r="O281" s="91">
        <f t="shared" si="86"/>
        <v>3.75</v>
      </c>
      <c r="P281" s="23">
        <v>30</v>
      </c>
      <c r="Q281" s="11">
        <v>0.5</v>
      </c>
      <c r="R281" s="11">
        <v>0</v>
      </c>
      <c r="S281" s="12">
        <v>1</v>
      </c>
      <c r="T281" s="27">
        <v>0</v>
      </c>
      <c r="U281" s="23">
        <v>0</v>
      </c>
      <c r="V281" s="11">
        <v>0</v>
      </c>
      <c r="W281" s="11">
        <v>0</v>
      </c>
      <c r="X281" s="12">
        <v>0</v>
      </c>
      <c r="Y281" s="30">
        <v>0</v>
      </c>
      <c r="Z281" s="63">
        <f t="shared" si="87"/>
        <v>12.375</v>
      </c>
      <c r="AA281" s="34">
        <f t="shared" si="88"/>
        <v>12.375</v>
      </c>
      <c r="AB281" s="12">
        <f t="shared" si="89"/>
        <v>0</v>
      </c>
      <c r="AC281" s="75">
        <f t="shared" si="90"/>
        <v>12.375</v>
      </c>
    </row>
    <row r="282" spans="1:29" outlineLevel="2" x14ac:dyDescent="0.2">
      <c r="A282" s="9" t="s">
        <v>425</v>
      </c>
      <c r="B282" s="10" t="s">
        <v>8</v>
      </c>
      <c r="C282" s="10" t="s">
        <v>23</v>
      </c>
      <c r="D282" s="10" t="s">
        <v>426</v>
      </c>
      <c r="E282" s="10" t="s">
        <v>427</v>
      </c>
      <c r="F282" s="10" t="s">
        <v>428</v>
      </c>
      <c r="G282" s="67">
        <v>6</v>
      </c>
      <c r="H282" s="10" t="s">
        <v>47</v>
      </c>
      <c r="I282" s="57">
        <v>1</v>
      </c>
      <c r="J282" s="57">
        <v>11.25</v>
      </c>
      <c r="K282" s="57">
        <v>0</v>
      </c>
      <c r="L282" s="58">
        <v>6.75</v>
      </c>
      <c r="M282" s="27">
        <v>0</v>
      </c>
      <c r="N282" s="90">
        <f t="shared" si="85"/>
        <v>6.25</v>
      </c>
      <c r="O282" s="91">
        <f t="shared" si="86"/>
        <v>3.75</v>
      </c>
      <c r="P282" s="23">
        <v>60</v>
      </c>
      <c r="Q282" s="11">
        <v>1</v>
      </c>
      <c r="R282" s="11">
        <v>0</v>
      </c>
      <c r="S282" s="12">
        <v>2</v>
      </c>
      <c r="T282" s="27">
        <v>0</v>
      </c>
      <c r="U282" s="23">
        <v>0</v>
      </c>
      <c r="V282" s="11">
        <v>0</v>
      </c>
      <c r="W282" s="11">
        <v>0</v>
      </c>
      <c r="X282" s="12">
        <v>0</v>
      </c>
      <c r="Y282" s="30">
        <v>0</v>
      </c>
      <c r="Z282" s="63">
        <f t="shared" si="87"/>
        <v>24.75</v>
      </c>
      <c r="AA282" s="34">
        <f t="shared" si="88"/>
        <v>24.75</v>
      </c>
      <c r="AB282" s="12">
        <f t="shared" si="89"/>
        <v>0</v>
      </c>
      <c r="AC282" s="75">
        <f t="shared" si="90"/>
        <v>24.75</v>
      </c>
    </row>
    <row r="283" spans="1:29" outlineLevel="2" x14ac:dyDescent="0.2">
      <c r="A283" s="9" t="s">
        <v>425</v>
      </c>
      <c r="B283" s="10" t="s">
        <v>80</v>
      </c>
      <c r="C283" s="10" t="s">
        <v>27</v>
      </c>
      <c r="D283" s="10" t="s">
        <v>184</v>
      </c>
      <c r="E283" s="10" t="s">
        <v>185</v>
      </c>
      <c r="F283" s="10" t="s">
        <v>186</v>
      </c>
      <c r="G283" s="67">
        <v>6</v>
      </c>
      <c r="H283" s="10" t="s">
        <v>84</v>
      </c>
      <c r="I283" s="57">
        <v>0.6</v>
      </c>
      <c r="J283" s="57">
        <f t="shared" ref="J283:J289" si="91">9*I283</f>
        <v>5.3999999999999995</v>
      </c>
      <c r="K283" s="57">
        <v>1</v>
      </c>
      <c r="L283" s="58">
        <f t="shared" ref="L283:L289" si="92">9*I283</f>
        <v>5.3999999999999995</v>
      </c>
      <c r="M283" s="27">
        <v>0</v>
      </c>
      <c r="N283" s="90">
        <f t="shared" si="85"/>
        <v>2.9999999999999996</v>
      </c>
      <c r="O283" s="91">
        <f t="shared" si="86"/>
        <v>2.9999999999999996</v>
      </c>
      <c r="P283" s="23">
        <v>20</v>
      </c>
      <c r="Q283" s="11">
        <v>0.5</v>
      </c>
      <c r="R283" s="11">
        <v>0</v>
      </c>
      <c r="S283" s="12">
        <v>1</v>
      </c>
      <c r="T283" s="27">
        <v>0</v>
      </c>
      <c r="U283" s="23">
        <v>0</v>
      </c>
      <c r="V283" s="11">
        <v>0</v>
      </c>
      <c r="W283" s="11">
        <v>0</v>
      </c>
      <c r="X283" s="12">
        <v>0</v>
      </c>
      <c r="Y283" s="30">
        <v>0</v>
      </c>
      <c r="Z283" s="63">
        <f t="shared" si="87"/>
        <v>8.1</v>
      </c>
      <c r="AA283" s="34">
        <f t="shared" si="88"/>
        <v>8.1</v>
      </c>
      <c r="AB283" s="12">
        <f t="shared" si="89"/>
        <v>0</v>
      </c>
      <c r="AC283" s="75">
        <f t="shared" si="90"/>
        <v>8.1</v>
      </c>
    </row>
    <row r="284" spans="1:29" outlineLevel="2" x14ac:dyDescent="0.2">
      <c r="A284" s="9" t="s">
        <v>425</v>
      </c>
      <c r="B284" s="10" t="s">
        <v>85</v>
      </c>
      <c r="C284" s="10" t="s">
        <v>27</v>
      </c>
      <c r="D284" s="10" t="s">
        <v>184</v>
      </c>
      <c r="E284" s="10" t="s">
        <v>185</v>
      </c>
      <c r="F284" s="10" t="s">
        <v>186</v>
      </c>
      <c r="G284" s="67">
        <v>6</v>
      </c>
      <c r="H284" s="10" t="s">
        <v>84</v>
      </c>
      <c r="I284" s="57">
        <v>0.6</v>
      </c>
      <c r="J284" s="57">
        <f t="shared" si="91"/>
        <v>5.3999999999999995</v>
      </c>
      <c r="K284" s="57">
        <v>1</v>
      </c>
      <c r="L284" s="58">
        <f t="shared" si="92"/>
        <v>5.3999999999999995</v>
      </c>
      <c r="M284" s="27">
        <v>0</v>
      </c>
      <c r="N284" s="90">
        <f t="shared" si="85"/>
        <v>2.9999999999999996</v>
      </c>
      <c r="O284" s="91">
        <f t="shared" si="86"/>
        <v>2.9999999999999996</v>
      </c>
      <c r="P284" s="23">
        <v>20</v>
      </c>
      <c r="Q284" s="11">
        <v>0.5</v>
      </c>
      <c r="R284" s="11">
        <v>0</v>
      </c>
      <c r="S284" s="12">
        <v>1</v>
      </c>
      <c r="T284" s="27">
        <v>0</v>
      </c>
      <c r="U284" s="23">
        <v>0</v>
      </c>
      <c r="V284" s="11">
        <v>0</v>
      </c>
      <c r="W284" s="11">
        <v>0</v>
      </c>
      <c r="X284" s="12">
        <v>0</v>
      </c>
      <c r="Y284" s="30">
        <v>0</v>
      </c>
      <c r="Z284" s="63">
        <f t="shared" si="87"/>
        <v>8.1</v>
      </c>
      <c r="AA284" s="34">
        <f t="shared" si="88"/>
        <v>8.1</v>
      </c>
      <c r="AB284" s="12">
        <f t="shared" si="89"/>
        <v>0</v>
      </c>
      <c r="AC284" s="75">
        <f t="shared" si="90"/>
        <v>8.1</v>
      </c>
    </row>
    <row r="285" spans="1:29" outlineLevel="2" x14ac:dyDescent="0.2">
      <c r="A285" s="9" t="s">
        <v>425</v>
      </c>
      <c r="B285" s="10" t="s">
        <v>8</v>
      </c>
      <c r="C285" s="10" t="s">
        <v>27</v>
      </c>
      <c r="D285" s="10" t="s">
        <v>184</v>
      </c>
      <c r="E285" s="10" t="s">
        <v>185</v>
      </c>
      <c r="F285" s="10" t="s">
        <v>186</v>
      </c>
      <c r="G285" s="67">
        <v>6</v>
      </c>
      <c r="H285" s="10" t="s">
        <v>84</v>
      </c>
      <c r="I285" s="57">
        <v>0.6</v>
      </c>
      <c r="J285" s="57">
        <f t="shared" si="91"/>
        <v>5.3999999999999995</v>
      </c>
      <c r="K285" s="57">
        <v>1</v>
      </c>
      <c r="L285" s="58">
        <f t="shared" si="92"/>
        <v>5.3999999999999995</v>
      </c>
      <c r="M285" s="27">
        <v>0</v>
      </c>
      <c r="N285" s="90">
        <f t="shared" si="85"/>
        <v>2.9999999999999996</v>
      </c>
      <c r="O285" s="91">
        <f t="shared" si="86"/>
        <v>2.9999999999999996</v>
      </c>
      <c r="P285" s="23">
        <v>80</v>
      </c>
      <c r="Q285" s="11">
        <v>1</v>
      </c>
      <c r="R285" s="11">
        <v>0</v>
      </c>
      <c r="S285" s="12">
        <v>4</v>
      </c>
      <c r="T285" s="27">
        <v>0</v>
      </c>
      <c r="U285" s="23">
        <v>0</v>
      </c>
      <c r="V285" s="11">
        <v>0</v>
      </c>
      <c r="W285" s="11">
        <v>0</v>
      </c>
      <c r="X285" s="12">
        <v>0</v>
      </c>
      <c r="Y285" s="30">
        <v>0</v>
      </c>
      <c r="Z285" s="63">
        <f t="shared" si="87"/>
        <v>26.999999999999996</v>
      </c>
      <c r="AA285" s="34">
        <f t="shared" si="88"/>
        <v>26.999999999999996</v>
      </c>
      <c r="AB285" s="12">
        <f t="shared" si="89"/>
        <v>0</v>
      </c>
      <c r="AC285" s="75">
        <f t="shared" si="90"/>
        <v>26.999999999999996</v>
      </c>
    </row>
    <row r="286" spans="1:29" outlineLevel="2" x14ac:dyDescent="0.2">
      <c r="A286" s="9" t="s">
        <v>425</v>
      </c>
      <c r="B286" s="10" t="s">
        <v>14</v>
      </c>
      <c r="C286" s="10" t="s">
        <v>43</v>
      </c>
      <c r="D286" s="10" t="s">
        <v>187</v>
      </c>
      <c r="E286" s="10" t="s">
        <v>188</v>
      </c>
      <c r="F286" s="10" t="s">
        <v>189</v>
      </c>
      <c r="G286" s="67">
        <v>6</v>
      </c>
      <c r="H286" s="10" t="s">
        <v>84</v>
      </c>
      <c r="I286" s="57">
        <v>0.25</v>
      </c>
      <c r="J286" s="57">
        <f t="shared" si="91"/>
        <v>2.25</v>
      </c>
      <c r="K286" s="57">
        <v>0</v>
      </c>
      <c r="L286" s="58">
        <f t="shared" si="92"/>
        <v>2.25</v>
      </c>
      <c r="M286" s="27">
        <v>0</v>
      </c>
      <c r="N286" s="90">
        <f t="shared" si="85"/>
        <v>1.25</v>
      </c>
      <c r="O286" s="91">
        <f t="shared" si="86"/>
        <v>1.25</v>
      </c>
      <c r="P286" s="23">
        <v>0</v>
      </c>
      <c r="Q286" s="11">
        <v>0</v>
      </c>
      <c r="R286" s="11">
        <v>0</v>
      </c>
      <c r="S286" s="12">
        <v>0</v>
      </c>
      <c r="T286" s="27">
        <v>0</v>
      </c>
      <c r="U286" s="23">
        <v>100</v>
      </c>
      <c r="V286" s="11">
        <v>2</v>
      </c>
      <c r="W286" s="11">
        <v>0</v>
      </c>
      <c r="X286" s="12">
        <v>5</v>
      </c>
      <c r="Y286" s="30">
        <v>0</v>
      </c>
      <c r="Z286" s="63">
        <f t="shared" si="87"/>
        <v>15.75</v>
      </c>
      <c r="AA286" s="34">
        <f t="shared" si="88"/>
        <v>0</v>
      </c>
      <c r="AB286" s="12">
        <f t="shared" si="89"/>
        <v>15.75</v>
      </c>
      <c r="AC286" s="75">
        <f t="shared" si="90"/>
        <v>15.75</v>
      </c>
    </row>
    <row r="287" spans="1:29" outlineLevel="2" x14ac:dyDescent="0.2">
      <c r="A287" s="9" t="s">
        <v>425</v>
      </c>
      <c r="B287" s="10" t="s">
        <v>80</v>
      </c>
      <c r="C287" s="10" t="s">
        <v>103</v>
      </c>
      <c r="D287" s="10" t="s">
        <v>187</v>
      </c>
      <c r="E287" s="10" t="s">
        <v>188</v>
      </c>
      <c r="F287" s="10" t="s">
        <v>189</v>
      </c>
      <c r="G287" s="67">
        <v>6</v>
      </c>
      <c r="H287" s="10" t="s">
        <v>84</v>
      </c>
      <c r="I287" s="57">
        <v>0.25</v>
      </c>
      <c r="J287" s="57">
        <f t="shared" si="91"/>
        <v>2.25</v>
      </c>
      <c r="K287" s="57">
        <v>2</v>
      </c>
      <c r="L287" s="58">
        <f t="shared" si="92"/>
        <v>2.25</v>
      </c>
      <c r="M287" s="27">
        <v>0</v>
      </c>
      <c r="N287" s="90">
        <f t="shared" si="85"/>
        <v>1.25</v>
      </c>
      <c r="O287" s="91">
        <f t="shared" si="86"/>
        <v>1.25</v>
      </c>
      <c r="P287" s="23">
        <v>22</v>
      </c>
      <c r="Q287" s="11">
        <v>0.5</v>
      </c>
      <c r="R287" s="11">
        <v>0</v>
      </c>
      <c r="S287" s="12">
        <v>1.5</v>
      </c>
      <c r="T287" s="27">
        <v>0</v>
      </c>
      <c r="U287" s="23">
        <v>0</v>
      </c>
      <c r="V287" s="11">
        <v>0</v>
      </c>
      <c r="W287" s="11">
        <v>0</v>
      </c>
      <c r="X287" s="12">
        <v>0</v>
      </c>
      <c r="Y287" s="30">
        <v>0</v>
      </c>
      <c r="Z287" s="63">
        <f t="shared" si="87"/>
        <v>4.5</v>
      </c>
      <c r="AA287" s="34">
        <f t="shared" si="88"/>
        <v>4.5</v>
      </c>
      <c r="AB287" s="12">
        <f t="shared" si="89"/>
        <v>0</v>
      </c>
      <c r="AC287" s="75">
        <f t="shared" si="90"/>
        <v>4.5</v>
      </c>
    </row>
    <row r="288" spans="1:29" outlineLevel="2" x14ac:dyDescent="0.2">
      <c r="A288" s="9" t="s">
        <v>425</v>
      </c>
      <c r="B288" s="10" t="s">
        <v>85</v>
      </c>
      <c r="C288" s="10" t="s">
        <v>103</v>
      </c>
      <c r="D288" s="10" t="s">
        <v>187</v>
      </c>
      <c r="E288" s="10" t="s">
        <v>188</v>
      </c>
      <c r="F288" s="10" t="s">
        <v>189</v>
      </c>
      <c r="G288" s="67">
        <v>6</v>
      </c>
      <c r="H288" s="10" t="s">
        <v>84</v>
      </c>
      <c r="I288" s="57">
        <v>0.25</v>
      </c>
      <c r="J288" s="57">
        <f t="shared" si="91"/>
        <v>2.25</v>
      </c>
      <c r="K288" s="57">
        <v>2</v>
      </c>
      <c r="L288" s="58">
        <f t="shared" si="92"/>
        <v>2.25</v>
      </c>
      <c r="M288" s="27">
        <v>0</v>
      </c>
      <c r="N288" s="90">
        <f t="shared" si="85"/>
        <v>1.25</v>
      </c>
      <c r="O288" s="91">
        <f t="shared" si="86"/>
        <v>1.25</v>
      </c>
      <c r="P288" s="23">
        <v>20</v>
      </c>
      <c r="Q288" s="11">
        <v>0.5</v>
      </c>
      <c r="R288" s="11">
        <v>0</v>
      </c>
      <c r="S288" s="12">
        <v>1.5</v>
      </c>
      <c r="T288" s="27">
        <v>0</v>
      </c>
      <c r="U288" s="23">
        <v>0</v>
      </c>
      <c r="V288" s="11">
        <v>0</v>
      </c>
      <c r="W288" s="11">
        <v>0</v>
      </c>
      <c r="X288" s="12">
        <v>0</v>
      </c>
      <c r="Y288" s="30">
        <v>0</v>
      </c>
      <c r="Z288" s="63">
        <f t="shared" si="87"/>
        <v>4.5</v>
      </c>
      <c r="AA288" s="34">
        <f t="shared" si="88"/>
        <v>4.5</v>
      </c>
      <c r="AB288" s="12">
        <f t="shared" si="89"/>
        <v>0</v>
      </c>
      <c r="AC288" s="75">
        <f t="shared" si="90"/>
        <v>4.5</v>
      </c>
    </row>
    <row r="289" spans="1:29" outlineLevel="2" x14ac:dyDescent="0.2">
      <c r="A289" s="9" t="s">
        <v>425</v>
      </c>
      <c r="B289" s="10" t="s">
        <v>8</v>
      </c>
      <c r="C289" s="10" t="s">
        <v>103</v>
      </c>
      <c r="D289" s="10" t="s">
        <v>187</v>
      </c>
      <c r="E289" s="10" t="s">
        <v>188</v>
      </c>
      <c r="F289" s="10" t="s">
        <v>189</v>
      </c>
      <c r="G289" s="67">
        <v>6</v>
      </c>
      <c r="H289" s="10" t="s">
        <v>84</v>
      </c>
      <c r="I289" s="57">
        <v>0.25</v>
      </c>
      <c r="J289" s="57">
        <f t="shared" si="91"/>
        <v>2.25</v>
      </c>
      <c r="K289" s="57">
        <v>2</v>
      </c>
      <c r="L289" s="58">
        <f t="shared" si="92"/>
        <v>2.25</v>
      </c>
      <c r="M289" s="27">
        <v>0</v>
      </c>
      <c r="N289" s="90">
        <f t="shared" si="85"/>
        <v>1.25</v>
      </c>
      <c r="O289" s="91">
        <f t="shared" si="86"/>
        <v>1.25</v>
      </c>
      <c r="P289" s="23">
        <v>45</v>
      </c>
      <c r="Q289" s="11">
        <v>1</v>
      </c>
      <c r="R289" s="11">
        <v>0</v>
      </c>
      <c r="S289" s="12">
        <v>3</v>
      </c>
      <c r="T289" s="27">
        <v>0</v>
      </c>
      <c r="U289" s="23">
        <v>0</v>
      </c>
      <c r="V289" s="11">
        <v>0</v>
      </c>
      <c r="W289" s="11">
        <v>0</v>
      </c>
      <c r="X289" s="12">
        <v>0</v>
      </c>
      <c r="Y289" s="30">
        <v>0</v>
      </c>
      <c r="Z289" s="63">
        <f t="shared" si="87"/>
        <v>9</v>
      </c>
      <c r="AA289" s="34">
        <f t="shared" si="88"/>
        <v>9</v>
      </c>
      <c r="AB289" s="12">
        <f t="shared" si="89"/>
        <v>0</v>
      </c>
      <c r="AC289" s="75">
        <f t="shared" si="90"/>
        <v>9</v>
      </c>
    </row>
    <row r="290" spans="1:29" outlineLevel="2" x14ac:dyDescent="0.2">
      <c r="A290" s="103" t="s">
        <v>425</v>
      </c>
      <c r="B290" s="10" t="s">
        <v>8</v>
      </c>
      <c r="C290" s="10" t="s">
        <v>13</v>
      </c>
      <c r="D290" s="10" t="s">
        <v>9</v>
      </c>
      <c r="E290" s="10" t="s">
        <v>10</v>
      </c>
      <c r="F290" s="10" t="s">
        <v>11</v>
      </c>
      <c r="G290" s="67">
        <v>24</v>
      </c>
      <c r="H290" s="10" t="s">
        <v>12</v>
      </c>
      <c r="I290" s="57">
        <v>1</v>
      </c>
      <c r="J290" s="57">
        <f>$AE$26</f>
        <v>0.2</v>
      </c>
      <c r="K290" s="57">
        <v>0</v>
      </c>
      <c r="L290" s="58">
        <v>0</v>
      </c>
      <c r="M290" s="27">
        <v>0</v>
      </c>
      <c r="N290" s="90">
        <f t="shared" si="85"/>
        <v>2.7777777777777776E-2</v>
      </c>
      <c r="O290" s="91">
        <f t="shared" si="86"/>
        <v>0</v>
      </c>
      <c r="P290" s="23">
        <v>1</v>
      </c>
      <c r="Q290" s="11">
        <f>P290</f>
        <v>1</v>
      </c>
      <c r="R290" s="11">
        <v>0</v>
      </c>
      <c r="S290" s="12">
        <v>0</v>
      </c>
      <c r="T290" s="27">
        <v>0</v>
      </c>
      <c r="U290" s="23">
        <v>3</v>
      </c>
      <c r="V290" s="11">
        <f>U290</f>
        <v>3</v>
      </c>
      <c r="W290" s="11">
        <v>0</v>
      </c>
      <c r="X290" s="12">
        <v>0</v>
      </c>
      <c r="Y290" s="30">
        <v>0</v>
      </c>
      <c r="Z290" s="63">
        <f t="shared" si="87"/>
        <v>0.8</v>
      </c>
      <c r="AA290" s="34">
        <f t="shared" si="88"/>
        <v>0.2</v>
      </c>
      <c r="AB290" s="12">
        <f t="shared" si="89"/>
        <v>0.60000000000000009</v>
      </c>
      <c r="AC290" s="75">
        <f t="shared" si="90"/>
        <v>0.8</v>
      </c>
    </row>
    <row r="291" spans="1:29" outlineLevel="2" x14ac:dyDescent="0.2">
      <c r="A291" s="9" t="s">
        <v>425</v>
      </c>
      <c r="B291" s="10" t="s">
        <v>14</v>
      </c>
      <c r="C291" s="10" t="s">
        <v>23</v>
      </c>
      <c r="D291" s="10" t="s">
        <v>89</v>
      </c>
      <c r="E291" s="10" t="s">
        <v>90</v>
      </c>
      <c r="F291" s="10" t="s">
        <v>91</v>
      </c>
      <c r="G291" s="67">
        <v>6</v>
      </c>
      <c r="H291" s="10" t="s">
        <v>18</v>
      </c>
      <c r="I291" s="57">
        <v>0.3</v>
      </c>
      <c r="J291" s="57">
        <f>9*I291</f>
        <v>2.6999999999999997</v>
      </c>
      <c r="K291" s="57">
        <v>0</v>
      </c>
      <c r="L291" s="58">
        <f>9*I291</f>
        <v>2.6999999999999997</v>
      </c>
      <c r="M291" s="27">
        <v>0</v>
      </c>
      <c r="N291" s="90">
        <f t="shared" si="85"/>
        <v>1.4999999999999998</v>
      </c>
      <c r="O291" s="91">
        <f t="shared" si="86"/>
        <v>1.4999999999999998</v>
      </c>
      <c r="P291" s="23">
        <v>120</v>
      </c>
      <c r="Q291" s="11">
        <v>2</v>
      </c>
      <c r="R291" s="11">
        <v>0</v>
      </c>
      <c r="S291" s="12">
        <v>6</v>
      </c>
      <c r="T291" s="27">
        <v>0</v>
      </c>
      <c r="U291" s="23">
        <v>0</v>
      </c>
      <c r="V291" s="11">
        <v>0</v>
      </c>
      <c r="W291" s="11">
        <v>0</v>
      </c>
      <c r="X291" s="12">
        <v>0</v>
      </c>
      <c r="Y291" s="30">
        <v>0</v>
      </c>
      <c r="Z291" s="63">
        <f t="shared" si="87"/>
        <v>21.599999999999998</v>
      </c>
      <c r="AA291" s="34">
        <f t="shared" si="88"/>
        <v>21.599999999999998</v>
      </c>
      <c r="AB291" s="12">
        <f t="shared" si="89"/>
        <v>0</v>
      </c>
      <c r="AC291" s="75">
        <f t="shared" si="90"/>
        <v>21.599999999999998</v>
      </c>
    </row>
    <row r="292" spans="1:29" outlineLevel="2" x14ac:dyDescent="0.2">
      <c r="A292" s="9" t="s">
        <v>425</v>
      </c>
      <c r="B292" s="10" t="s">
        <v>14</v>
      </c>
      <c r="C292" s="10" t="s">
        <v>61</v>
      </c>
      <c r="D292" s="10" t="s">
        <v>315</v>
      </c>
      <c r="E292" s="10" t="s">
        <v>316</v>
      </c>
      <c r="F292" s="10" t="s">
        <v>317</v>
      </c>
      <c r="G292" s="67">
        <v>6</v>
      </c>
      <c r="H292" s="10" t="s">
        <v>18</v>
      </c>
      <c r="I292" s="265">
        <v>0.2</v>
      </c>
      <c r="J292" s="57">
        <f>9*I292</f>
        <v>1.8</v>
      </c>
      <c r="K292" s="57">
        <v>0</v>
      </c>
      <c r="L292" s="58">
        <f>9*I292</f>
        <v>1.8</v>
      </c>
      <c r="M292" s="27">
        <v>0</v>
      </c>
      <c r="N292" s="90">
        <f t="shared" si="85"/>
        <v>1</v>
      </c>
      <c r="O292" s="91">
        <f t="shared" si="86"/>
        <v>1</v>
      </c>
      <c r="P292" s="23">
        <v>0</v>
      </c>
      <c r="Q292" s="11">
        <v>0</v>
      </c>
      <c r="R292" s="11">
        <v>0</v>
      </c>
      <c r="S292" s="12">
        <v>0</v>
      </c>
      <c r="T292" s="27">
        <v>0</v>
      </c>
      <c r="U292" s="23">
        <v>100</v>
      </c>
      <c r="V292" s="11">
        <v>2</v>
      </c>
      <c r="W292" s="11">
        <v>0</v>
      </c>
      <c r="X292" s="12">
        <v>5</v>
      </c>
      <c r="Y292" s="30">
        <v>0</v>
      </c>
      <c r="Z292" s="63">
        <f t="shared" si="87"/>
        <v>12.6</v>
      </c>
      <c r="AA292" s="34">
        <f t="shared" si="88"/>
        <v>0</v>
      </c>
      <c r="AB292" s="12">
        <f t="shared" si="89"/>
        <v>12.6</v>
      </c>
      <c r="AC292" s="75">
        <f t="shared" si="90"/>
        <v>12.6</v>
      </c>
    </row>
    <row r="293" spans="1:29" outlineLevel="2" x14ac:dyDescent="0.2">
      <c r="A293" s="9" t="s">
        <v>425</v>
      </c>
      <c r="B293" s="10" t="s">
        <v>14</v>
      </c>
      <c r="C293" s="10" t="s">
        <v>43</v>
      </c>
      <c r="D293" s="10" t="s">
        <v>92</v>
      </c>
      <c r="E293" s="10" t="s">
        <v>93</v>
      </c>
      <c r="F293" s="10" t="s">
        <v>94</v>
      </c>
      <c r="G293" s="67">
        <v>6</v>
      </c>
      <c r="H293" s="10" t="s">
        <v>18</v>
      </c>
      <c r="I293" s="57">
        <v>0.1</v>
      </c>
      <c r="J293" s="57">
        <f>9*I293</f>
        <v>0.9</v>
      </c>
      <c r="K293" s="57">
        <v>0</v>
      </c>
      <c r="L293" s="58">
        <f>9*I293</f>
        <v>0.9</v>
      </c>
      <c r="M293" s="27">
        <v>0</v>
      </c>
      <c r="N293" s="90">
        <f t="shared" si="85"/>
        <v>0.5</v>
      </c>
      <c r="O293" s="91">
        <f t="shared" si="86"/>
        <v>0.5</v>
      </c>
      <c r="P293" s="23">
        <v>0</v>
      </c>
      <c r="Q293" s="11">
        <v>0</v>
      </c>
      <c r="R293" s="11">
        <v>0</v>
      </c>
      <c r="S293" s="12">
        <v>0</v>
      </c>
      <c r="T293" s="27">
        <v>0</v>
      </c>
      <c r="U293" s="23">
        <v>80</v>
      </c>
      <c r="V293" s="11">
        <v>2</v>
      </c>
      <c r="W293" s="11">
        <v>0</v>
      </c>
      <c r="X293" s="12">
        <v>4</v>
      </c>
      <c r="Y293" s="30">
        <v>0</v>
      </c>
      <c r="Z293" s="63">
        <f t="shared" si="87"/>
        <v>5.4</v>
      </c>
      <c r="AA293" s="34">
        <f t="shared" si="88"/>
        <v>0</v>
      </c>
      <c r="AB293" s="12">
        <f t="shared" si="89"/>
        <v>5.4</v>
      </c>
      <c r="AC293" s="75">
        <f t="shared" si="90"/>
        <v>5.4</v>
      </c>
    </row>
    <row r="294" spans="1:29" outlineLevel="2" x14ac:dyDescent="0.2">
      <c r="A294" s="9" t="s">
        <v>425</v>
      </c>
      <c r="B294" s="10" t="s">
        <v>14</v>
      </c>
      <c r="C294" s="10" t="s">
        <v>13</v>
      </c>
      <c r="D294" s="10" t="s">
        <v>28</v>
      </c>
      <c r="E294" s="10" t="s">
        <v>10</v>
      </c>
      <c r="F294" s="10" t="s">
        <v>11</v>
      </c>
      <c r="G294" s="67">
        <v>24</v>
      </c>
      <c r="H294" s="10" t="s">
        <v>12</v>
      </c>
      <c r="I294" s="57">
        <v>1</v>
      </c>
      <c r="J294" s="57">
        <f>$AE$26</f>
        <v>0.2</v>
      </c>
      <c r="K294" s="57">
        <v>0</v>
      </c>
      <c r="L294" s="58">
        <v>0</v>
      </c>
      <c r="M294" s="27">
        <v>0</v>
      </c>
      <c r="N294" s="90">
        <f t="shared" si="85"/>
        <v>2.7777777777777776E-2</v>
      </c>
      <c r="O294" s="91">
        <f t="shared" si="86"/>
        <v>0</v>
      </c>
      <c r="P294" s="23">
        <v>0</v>
      </c>
      <c r="Q294" s="11">
        <f>P294</f>
        <v>0</v>
      </c>
      <c r="R294" s="11">
        <v>0</v>
      </c>
      <c r="S294" s="12">
        <v>0</v>
      </c>
      <c r="T294" s="27">
        <v>0</v>
      </c>
      <c r="U294" s="23">
        <v>2</v>
      </c>
      <c r="V294" s="11">
        <f>U294</f>
        <v>2</v>
      </c>
      <c r="W294" s="11">
        <v>0</v>
      </c>
      <c r="X294" s="12">
        <v>0</v>
      </c>
      <c r="Y294" s="30">
        <v>0</v>
      </c>
      <c r="Z294" s="63">
        <f t="shared" si="87"/>
        <v>0.4</v>
      </c>
      <c r="AA294" s="34">
        <f t="shared" si="88"/>
        <v>0</v>
      </c>
      <c r="AB294" s="12">
        <f t="shared" si="89"/>
        <v>0.4</v>
      </c>
      <c r="AC294" s="75">
        <f t="shared" si="90"/>
        <v>0.4</v>
      </c>
    </row>
    <row r="295" spans="1:29" outlineLevel="2" x14ac:dyDescent="0.2">
      <c r="A295" s="9" t="s">
        <v>425</v>
      </c>
      <c r="B295" s="10" t="s">
        <v>14</v>
      </c>
      <c r="C295" s="10" t="s">
        <v>103</v>
      </c>
      <c r="D295" s="117" t="s">
        <v>575</v>
      </c>
      <c r="E295" s="10" t="s">
        <v>562</v>
      </c>
      <c r="F295" s="10" t="s">
        <v>563</v>
      </c>
      <c r="G295" s="67">
        <v>6</v>
      </c>
      <c r="H295" s="10" t="s">
        <v>18</v>
      </c>
      <c r="I295" s="57">
        <v>1</v>
      </c>
      <c r="J295" s="57">
        <v>13.5</v>
      </c>
      <c r="K295" s="57">
        <v>0</v>
      </c>
      <c r="L295" s="58">
        <v>4.5</v>
      </c>
      <c r="M295" s="27">
        <v>0</v>
      </c>
      <c r="N295" s="90">
        <f t="shared" si="85"/>
        <v>7.5</v>
      </c>
      <c r="O295" s="91">
        <f t="shared" si="86"/>
        <v>2.5</v>
      </c>
      <c r="P295" s="23">
        <v>100</v>
      </c>
      <c r="Q295" s="11">
        <v>2</v>
      </c>
      <c r="R295" s="11">
        <v>0</v>
      </c>
      <c r="S295" s="12">
        <v>4</v>
      </c>
      <c r="T295" s="27">
        <v>0</v>
      </c>
      <c r="U295" s="23">
        <v>0</v>
      </c>
      <c r="V295" s="11">
        <v>0</v>
      </c>
      <c r="W295" s="11">
        <v>0</v>
      </c>
      <c r="X295" s="12">
        <v>0</v>
      </c>
      <c r="Y295" s="30">
        <v>0</v>
      </c>
      <c r="Z295" s="63">
        <f t="shared" si="87"/>
        <v>45</v>
      </c>
      <c r="AA295" s="34">
        <f t="shared" si="88"/>
        <v>45</v>
      </c>
      <c r="AB295" s="12">
        <f t="shared" si="89"/>
        <v>0</v>
      </c>
      <c r="AC295" s="75">
        <f t="shared" si="90"/>
        <v>45</v>
      </c>
    </row>
    <row r="296" spans="1:29" outlineLevel="2" x14ac:dyDescent="0.2">
      <c r="A296" s="9" t="s">
        <v>425</v>
      </c>
      <c r="B296" s="10" t="s">
        <v>14</v>
      </c>
      <c r="C296" s="10" t="s">
        <v>103</v>
      </c>
      <c r="D296" s="10" t="s">
        <v>154</v>
      </c>
      <c r="E296" s="10" t="s">
        <v>155</v>
      </c>
      <c r="F296" s="10" t="s">
        <v>156</v>
      </c>
      <c r="G296" s="67">
        <v>6</v>
      </c>
      <c r="H296" s="10" t="s">
        <v>102</v>
      </c>
      <c r="I296" s="57">
        <v>0</v>
      </c>
      <c r="J296" s="57">
        <f>(9+$AE$29)*I296</f>
        <v>0</v>
      </c>
      <c r="K296" s="57">
        <v>1</v>
      </c>
      <c r="L296" s="58">
        <f>4.5*I296</f>
        <v>0</v>
      </c>
      <c r="M296" s="27">
        <v>0</v>
      </c>
      <c r="N296" s="90">
        <f t="shared" si="85"/>
        <v>0</v>
      </c>
      <c r="O296" s="91">
        <f t="shared" si="86"/>
        <v>0</v>
      </c>
      <c r="P296" s="23">
        <v>40</v>
      </c>
      <c r="Q296" s="11">
        <v>1</v>
      </c>
      <c r="R296" s="11">
        <v>0</v>
      </c>
      <c r="S296" s="12">
        <v>2</v>
      </c>
      <c r="T296" s="27">
        <v>0</v>
      </c>
      <c r="U296" s="23">
        <v>0</v>
      </c>
      <c r="V296" s="11">
        <v>0</v>
      </c>
      <c r="W296" s="11">
        <v>0</v>
      </c>
      <c r="X296" s="12">
        <v>0</v>
      </c>
      <c r="Y296" s="30">
        <v>0</v>
      </c>
      <c r="Z296" s="63">
        <f t="shared" si="87"/>
        <v>0</v>
      </c>
      <c r="AA296" s="34">
        <f t="shared" si="88"/>
        <v>0</v>
      </c>
      <c r="AB296" s="12">
        <f t="shared" si="89"/>
        <v>0</v>
      </c>
      <c r="AC296" s="75">
        <f t="shared" si="90"/>
        <v>0</v>
      </c>
    </row>
    <row r="297" spans="1:29" outlineLevel="2" x14ac:dyDescent="0.2">
      <c r="A297" s="9" t="s">
        <v>425</v>
      </c>
      <c r="B297" s="10" t="s">
        <v>14</v>
      </c>
      <c r="C297" s="10" t="s">
        <v>103</v>
      </c>
      <c r="D297" s="10" t="s">
        <v>356</v>
      </c>
      <c r="E297" s="10" t="s">
        <v>357</v>
      </c>
      <c r="F297" s="10" t="s">
        <v>358</v>
      </c>
      <c r="G297" s="67">
        <v>6</v>
      </c>
      <c r="H297" s="10" t="s">
        <v>102</v>
      </c>
      <c r="I297" s="57">
        <v>0.5</v>
      </c>
      <c r="J297" s="57">
        <f>(9+$AE$29)*I297</f>
        <v>6.75</v>
      </c>
      <c r="K297" s="57">
        <v>0</v>
      </c>
      <c r="L297" s="58">
        <f>4.5*I297</f>
        <v>2.25</v>
      </c>
      <c r="M297" s="27">
        <v>0</v>
      </c>
      <c r="N297" s="90">
        <f t="shared" si="85"/>
        <v>3.75</v>
      </c>
      <c r="O297" s="91">
        <f t="shared" si="86"/>
        <v>1.25</v>
      </c>
      <c r="P297" s="23">
        <v>20</v>
      </c>
      <c r="Q297" s="11">
        <v>1</v>
      </c>
      <c r="R297" s="11">
        <v>0</v>
      </c>
      <c r="S297" s="12">
        <v>1</v>
      </c>
      <c r="T297" s="27">
        <v>0</v>
      </c>
      <c r="U297" s="23">
        <v>0</v>
      </c>
      <c r="V297" s="11">
        <v>0</v>
      </c>
      <c r="W297" s="11">
        <v>0</v>
      </c>
      <c r="X297" s="12">
        <v>0</v>
      </c>
      <c r="Y297" s="30">
        <v>0</v>
      </c>
      <c r="Z297" s="63">
        <f t="shared" si="87"/>
        <v>9</v>
      </c>
      <c r="AA297" s="34">
        <f t="shared" si="88"/>
        <v>9</v>
      </c>
      <c r="AB297" s="12">
        <f t="shared" si="89"/>
        <v>0</v>
      </c>
      <c r="AC297" s="75">
        <f t="shared" si="90"/>
        <v>9</v>
      </c>
    </row>
    <row r="298" spans="1:29" outlineLevel="2" x14ac:dyDescent="0.2">
      <c r="A298" s="103" t="s">
        <v>425</v>
      </c>
      <c r="B298" s="10" t="s">
        <v>29</v>
      </c>
      <c r="C298" s="10" t="s">
        <v>13</v>
      </c>
      <c r="D298" s="10" t="s">
        <v>30</v>
      </c>
      <c r="E298" s="10" t="s">
        <v>31</v>
      </c>
      <c r="F298" s="10" t="s">
        <v>32</v>
      </c>
      <c r="G298" s="67">
        <v>6</v>
      </c>
      <c r="H298" s="10" t="s">
        <v>33</v>
      </c>
      <c r="I298" s="57">
        <v>0</v>
      </c>
      <c r="J298" s="57">
        <f>24*I298</f>
        <v>0</v>
      </c>
      <c r="K298" s="57"/>
      <c r="L298" s="58">
        <v>3</v>
      </c>
      <c r="M298" s="27">
        <v>0</v>
      </c>
      <c r="N298" s="90">
        <f t="shared" si="85"/>
        <v>0</v>
      </c>
      <c r="O298" s="91">
        <f t="shared" si="86"/>
        <v>1.6666666666666667</v>
      </c>
      <c r="P298" s="23">
        <v>0</v>
      </c>
      <c r="Q298" s="11">
        <v>0</v>
      </c>
      <c r="R298" s="11">
        <v>0</v>
      </c>
      <c r="S298" s="12">
        <v>0</v>
      </c>
      <c r="T298" s="27"/>
      <c r="U298" s="23">
        <v>30</v>
      </c>
      <c r="V298" s="11">
        <v>1</v>
      </c>
      <c r="W298" s="11"/>
      <c r="X298" s="12">
        <v>1</v>
      </c>
      <c r="Y298" s="30">
        <v>0</v>
      </c>
      <c r="Z298" s="63">
        <f t="shared" si="87"/>
        <v>3</v>
      </c>
      <c r="AA298" s="34">
        <f t="shared" si="88"/>
        <v>0</v>
      </c>
      <c r="AB298" s="12">
        <f t="shared" si="89"/>
        <v>3</v>
      </c>
      <c r="AC298" s="75">
        <f t="shared" si="90"/>
        <v>3</v>
      </c>
    </row>
    <row r="299" spans="1:29" outlineLevel="2" x14ac:dyDescent="0.2">
      <c r="A299" s="9" t="s">
        <v>425</v>
      </c>
      <c r="B299" s="10" t="s">
        <v>39</v>
      </c>
      <c r="C299" s="10" t="s">
        <v>61</v>
      </c>
      <c r="D299" s="10" t="s">
        <v>429</v>
      </c>
      <c r="E299" s="10" t="s">
        <v>427</v>
      </c>
      <c r="F299" s="10" t="s">
        <v>428</v>
      </c>
      <c r="G299" s="67">
        <v>6</v>
      </c>
      <c r="H299" s="10" t="s">
        <v>47</v>
      </c>
      <c r="I299" s="57">
        <v>1</v>
      </c>
      <c r="J299" s="57">
        <v>11.25</v>
      </c>
      <c r="K299" s="57">
        <v>0</v>
      </c>
      <c r="L299" s="58">
        <v>6.75</v>
      </c>
      <c r="M299" s="27">
        <v>0</v>
      </c>
      <c r="N299" s="90">
        <f t="shared" si="85"/>
        <v>6.25</v>
      </c>
      <c r="O299" s="91">
        <f t="shared" si="86"/>
        <v>3.75</v>
      </c>
      <c r="P299" s="23">
        <v>0</v>
      </c>
      <c r="Q299" s="11">
        <v>0</v>
      </c>
      <c r="R299" s="11">
        <v>0</v>
      </c>
      <c r="S299" s="12">
        <v>0</v>
      </c>
      <c r="T299" s="27">
        <v>0</v>
      </c>
      <c r="U299" s="23">
        <v>40</v>
      </c>
      <c r="V299" s="11">
        <v>1</v>
      </c>
      <c r="W299" s="11">
        <v>0</v>
      </c>
      <c r="X299" s="12">
        <v>2</v>
      </c>
      <c r="Y299" s="30">
        <v>0</v>
      </c>
      <c r="Z299" s="63">
        <f t="shared" si="87"/>
        <v>24.75</v>
      </c>
      <c r="AA299" s="34">
        <f t="shared" si="88"/>
        <v>0</v>
      </c>
      <c r="AB299" s="12">
        <f t="shared" si="89"/>
        <v>24.75</v>
      </c>
      <c r="AC299" s="75">
        <f t="shared" si="90"/>
        <v>24.75</v>
      </c>
    </row>
    <row r="300" spans="1:29" outlineLevel="2" x14ac:dyDescent="0.2">
      <c r="A300" s="9" t="s">
        <v>425</v>
      </c>
      <c r="B300" s="10" t="s">
        <v>39</v>
      </c>
      <c r="C300" s="98" t="s">
        <v>103</v>
      </c>
      <c r="D300" s="10" t="s">
        <v>430</v>
      </c>
      <c r="E300" s="10" t="s">
        <v>431</v>
      </c>
      <c r="F300" s="10" t="s">
        <v>432</v>
      </c>
      <c r="G300" s="67">
        <v>6</v>
      </c>
      <c r="H300" s="10" t="s">
        <v>102</v>
      </c>
      <c r="I300" s="57">
        <v>1</v>
      </c>
      <c r="J300" s="57">
        <f>13.5*I300</f>
        <v>13.5</v>
      </c>
      <c r="K300" s="57">
        <v>0</v>
      </c>
      <c r="L300" s="58">
        <f>4.5*I300</f>
        <v>4.5</v>
      </c>
      <c r="M300" s="27">
        <v>0</v>
      </c>
      <c r="N300" s="90">
        <f t="shared" si="85"/>
        <v>7.5</v>
      </c>
      <c r="O300" s="91">
        <f t="shared" si="86"/>
        <v>2.5</v>
      </c>
      <c r="P300" s="23">
        <v>20</v>
      </c>
      <c r="Q300" s="11">
        <v>1</v>
      </c>
      <c r="R300" s="11">
        <v>0</v>
      </c>
      <c r="S300" s="12">
        <v>1</v>
      </c>
      <c r="T300" s="27">
        <v>0</v>
      </c>
      <c r="U300" s="23">
        <v>0</v>
      </c>
      <c r="V300" s="11">
        <v>0</v>
      </c>
      <c r="W300" s="11">
        <v>0</v>
      </c>
      <c r="X300" s="12">
        <v>0</v>
      </c>
      <c r="Y300" s="30">
        <v>0</v>
      </c>
      <c r="Z300" s="63">
        <f t="shared" si="87"/>
        <v>18</v>
      </c>
      <c r="AA300" s="34">
        <f t="shared" si="88"/>
        <v>18</v>
      </c>
      <c r="AB300" s="12">
        <f t="shared" si="89"/>
        <v>0</v>
      </c>
      <c r="AC300" s="75">
        <f t="shared" si="90"/>
        <v>18</v>
      </c>
    </row>
    <row r="301" spans="1:29" outlineLevel="2" x14ac:dyDescent="0.2">
      <c r="A301" s="9" t="s">
        <v>425</v>
      </c>
      <c r="B301" s="10" t="s">
        <v>39</v>
      </c>
      <c r="C301" s="10" t="s">
        <v>13</v>
      </c>
      <c r="D301" s="10" t="s">
        <v>433</v>
      </c>
      <c r="E301" s="10" t="s">
        <v>434</v>
      </c>
      <c r="F301" s="10" t="s">
        <v>435</v>
      </c>
      <c r="G301" s="67">
        <v>6</v>
      </c>
      <c r="H301" s="10" t="s">
        <v>102</v>
      </c>
      <c r="I301" s="57">
        <v>1</v>
      </c>
      <c r="J301" s="57">
        <v>13.5</v>
      </c>
      <c r="K301" s="57">
        <v>0</v>
      </c>
      <c r="L301" s="58">
        <v>4.5</v>
      </c>
      <c r="M301" s="27">
        <v>0</v>
      </c>
      <c r="N301" s="90">
        <f t="shared" si="85"/>
        <v>7.5</v>
      </c>
      <c r="O301" s="91">
        <f t="shared" si="86"/>
        <v>2.5</v>
      </c>
      <c r="P301" s="23">
        <v>0</v>
      </c>
      <c r="Q301" s="11">
        <v>0</v>
      </c>
      <c r="R301" s="11">
        <v>0</v>
      </c>
      <c r="S301" s="12">
        <v>0</v>
      </c>
      <c r="T301" s="27">
        <v>0</v>
      </c>
      <c r="U301" s="23">
        <v>20</v>
      </c>
      <c r="V301" s="11">
        <v>1</v>
      </c>
      <c r="W301" s="11">
        <v>0</v>
      </c>
      <c r="X301" s="12">
        <v>1</v>
      </c>
      <c r="Y301" s="30">
        <v>0</v>
      </c>
      <c r="Z301" s="63">
        <f t="shared" si="87"/>
        <v>18</v>
      </c>
      <c r="AA301" s="34">
        <f t="shared" si="88"/>
        <v>0</v>
      </c>
      <c r="AB301" s="12">
        <f t="shared" si="89"/>
        <v>18</v>
      </c>
      <c r="AC301" s="75">
        <f t="shared" si="90"/>
        <v>18</v>
      </c>
    </row>
    <row r="302" spans="1:29" outlineLevel="2" x14ac:dyDescent="0.2">
      <c r="A302" s="103" t="s">
        <v>425</v>
      </c>
      <c r="B302" s="10" t="s">
        <v>14</v>
      </c>
      <c r="C302" s="10" t="s">
        <v>13</v>
      </c>
      <c r="D302" s="10" t="s">
        <v>34</v>
      </c>
      <c r="E302" s="10" t="s">
        <v>35</v>
      </c>
      <c r="F302" s="10" t="s">
        <v>36</v>
      </c>
      <c r="G302" s="67">
        <v>12</v>
      </c>
      <c r="H302" s="10" t="s">
        <v>37</v>
      </c>
      <c r="I302" s="57">
        <v>1</v>
      </c>
      <c r="J302" s="57">
        <f>$AE$27</f>
        <v>0.02</v>
      </c>
      <c r="K302" s="57">
        <v>0</v>
      </c>
      <c r="L302" s="58">
        <v>0</v>
      </c>
      <c r="M302" s="27">
        <v>0</v>
      </c>
      <c r="N302" s="90">
        <f t="shared" si="85"/>
        <v>5.5555555555555558E-3</v>
      </c>
      <c r="O302" s="91">
        <f t="shared" si="86"/>
        <v>0</v>
      </c>
      <c r="P302" s="23">
        <v>0</v>
      </c>
      <c r="Q302" s="11">
        <f>P302</f>
        <v>0</v>
      </c>
      <c r="R302" s="11">
        <v>0</v>
      </c>
      <c r="S302" s="12">
        <v>0</v>
      </c>
      <c r="T302" s="27">
        <v>0</v>
      </c>
      <c r="U302" s="23">
        <v>3</v>
      </c>
      <c r="V302" s="11">
        <f>U302</f>
        <v>3</v>
      </c>
      <c r="W302" s="11">
        <v>0</v>
      </c>
      <c r="X302" s="12">
        <v>0</v>
      </c>
      <c r="Y302" s="30">
        <v>0</v>
      </c>
      <c r="Z302" s="63">
        <f t="shared" si="87"/>
        <v>0.06</v>
      </c>
      <c r="AA302" s="34">
        <f t="shared" si="88"/>
        <v>0</v>
      </c>
      <c r="AB302" s="12">
        <f t="shared" si="89"/>
        <v>0.06</v>
      </c>
      <c r="AC302" s="75">
        <f t="shared" si="90"/>
        <v>0.06</v>
      </c>
    </row>
    <row r="303" spans="1:29" outlineLevel="2" x14ac:dyDescent="0.2">
      <c r="A303" s="103" t="s">
        <v>425</v>
      </c>
      <c r="B303" s="10" t="s">
        <v>8</v>
      </c>
      <c r="C303" s="10" t="s">
        <v>13</v>
      </c>
      <c r="D303" s="10" t="s">
        <v>34</v>
      </c>
      <c r="E303" s="10" t="s">
        <v>35</v>
      </c>
      <c r="F303" s="10" t="s">
        <v>36</v>
      </c>
      <c r="G303" s="67">
        <v>12</v>
      </c>
      <c r="H303" s="10" t="s">
        <v>37</v>
      </c>
      <c r="I303" s="57">
        <v>1</v>
      </c>
      <c r="J303" s="57">
        <f>$AE$27</f>
        <v>0.02</v>
      </c>
      <c r="K303" s="57">
        <v>0</v>
      </c>
      <c r="L303" s="58">
        <v>0</v>
      </c>
      <c r="M303" s="27">
        <v>0</v>
      </c>
      <c r="N303" s="90">
        <f t="shared" si="85"/>
        <v>5.5555555555555558E-3</v>
      </c>
      <c r="O303" s="91">
        <f t="shared" si="86"/>
        <v>0</v>
      </c>
      <c r="P303" s="23">
        <v>1</v>
      </c>
      <c r="Q303" s="11">
        <f>P303</f>
        <v>1</v>
      </c>
      <c r="R303" s="11">
        <v>0</v>
      </c>
      <c r="S303" s="12">
        <v>0</v>
      </c>
      <c r="T303" s="27">
        <v>0</v>
      </c>
      <c r="U303" s="23">
        <v>1</v>
      </c>
      <c r="V303" s="11">
        <f>U303</f>
        <v>1</v>
      </c>
      <c r="W303" s="11">
        <v>0</v>
      </c>
      <c r="X303" s="12">
        <v>0</v>
      </c>
      <c r="Y303" s="30">
        <v>0</v>
      </c>
      <c r="Z303" s="63">
        <f t="shared" si="87"/>
        <v>0.04</v>
      </c>
      <c r="AA303" s="34">
        <f t="shared" si="88"/>
        <v>0.02</v>
      </c>
      <c r="AB303" s="12">
        <f t="shared" si="89"/>
        <v>0.02</v>
      </c>
      <c r="AC303" s="75">
        <f t="shared" si="90"/>
        <v>0.04</v>
      </c>
    </row>
    <row r="304" spans="1:29" outlineLevel="1" x14ac:dyDescent="0.2">
      <c r="A304" s="103" t="s">
        <v>599</v>
      </c>
      <c r="B304" s="10"/>
      <c r="C304" s="10"/>
      <c r="D304" s="10"/>
      <c r="E304" s="10"/>
      <c r="F304" s="10"/>
      <c r="G304" s="67"/>
      <c r="H304" s="10"/>
      <c r="I304" s="57"/>
      <c r="J304" s="57"/>
      <c r="K304" s="57"/>
      <c r="L304" s="58"/>
      <c r="M304" s="27"/>
      <c r="N304" s="90"/>
      <c r="O304" s="91"/>
      <c r="P304" s="23"/>
      <c r="Q304" s="11"/>
      <c r="R304" s="11"/>
      <c r="S304" s="12"/>
      <c r="T304" s="27"/>
      <c r="U304" s="23"/>
      <c r="V304" s="11"/>
      <c r="W304" s="11"/>
      <c r="X304" s="12"/>
      <c r="Y304" s="30"/>
      <c r="Z304" s="63"/>
      <c r="AA304" s="34">
        <f>SUBTOTAL(9,AA279:AA303)</f>
        <v>204.52</v>
      </c>
      <c r="AB304" s="12">
        <f>SUBTOTAL(9,AB279:AB303)</f>
        <v>123.33000000000001</v>
      </c>
      <c r="AC304" s="75">
        <f>SUBTOTAL(9,AC279:AC303)</f>
        <v>327.85</v>
      </c>
    </row>
    <row r="305" spans="1:32" outlineLevel="2" x14ac:dyDescent="0.2">
      <c r="A305" s="9" t="s">
        <v>449</v>
      </c>
      <c r="B305" s="10" t="s">
        <v>8</v>
      </c>
      <c r="C305" s="10" t="s">
        <v>27</v>
      </c>
      <c r="D305" s="10" t="s">
        <v>450</v>
      </c>
      <c r="E305" s="10" t="s">
        <v>451</v>
      </c>
      <c r="F305" s="10" t="s">
        <v>452</v>
      </c>
      <c r="G305" s="67">
        <v>6</v>
      </c>
      <c r="H305" s="10" t="s">
        <v>18</v>
      </c>
      <c r="I305" s="57">
        <v>1</v>
      </c>
      <c r="J305" s="57">
        <v>13.5</v>
      </c>
      <c r="K305" s="57">
        <v>0</v>
      </c>
      <c r="L305" s="58">
        <v>4.5</v>
      </c>
      <c r="M305" s="27">
        <v>0</v>
      </c>
      <c r="N305" s="90">
        <f t="shared" ref="N305:N317" si="93">J305*10/3/G305</f>
        <v>7.5</v>
      </c>
      <c r="O305" s="91">
        <f t="shared" ref="O305:O317" si="94">L305*10/3/G305</f>
        <v>2.5</v>
      </c>
      <c r="P305" s="23">
        <v>140</v>
      </c>
      <c r="Q305" s="11">
        <v>2</v>
      </c>
      <c r="R305" s="11">
        <v>0</v>
      </c>
      <c r="S305" s="12">
        <v>7</v>
      </c>
      <c r="T305" s="27">
        <v>0</v>
      </c>
      <c r="U305" s="23">
        <v>0</v>
      </c>
      <c r="V305" s="11">
        <v>0</v>
      </c>
      <c r="W305" s="11">
        <v>0</v>
      </c>
      <c r="X305" s="12">
        <v>0</v>
      </c>
      <c r="Y305" s="30">
        <v>0</v>
      </c>
      <c r="Z305" s="63">
        <f t="shared" ref="Z305:Z317" si="95">J305*(Q305+V305)+L305*(S305+X305)</f>
        <v>58.5</v>
      </c>
      <c r="AA305" s="34">
        <f t="shared" ref="AA305:AA317" si="96">J305*Q305+L305*S305</f>
        <v>58.5</v>
      </c>
      <c r="AB305" s="12">
        <f t="shared" ref="AB305:AB317" si="97">J305*V305+L305*X305</f>
        <v>0</v>
      </c>
      <c r="AC305" s="75">
        <f t="shared" ref="AC305:AC317" si="98">Z305</f>
        <v>58.5</v>
      </c>
    </row>
    <row r="306" spans="1:32" outlineLevel="2" x14ac:dyDescent="0.2">
      <c r="A306" s="9" t="s">
        <v>449</v>
      </c>
      <c r="B306" s="10" t="s">
        <v>8</v>
      </c>
      <c r="C306" s="10" t="s">
        <v>61</v>
      </c>
      <c r="D306" s="10" t="s">
        <v>453</v>
      </c>
      <c r="E306" s="10" t="s">
        <v>454</v>
      </c>
      <c r="F306" s="10" t="s">
        <v>455</v>
      </c>
      <c r="G306" s="67">
        <v>6</v>
      </c>
      <c r="H306" s="10" t="s">
        <v>18</v>
      </c>
      <c r="I306" s="57">
        <v>1</v>
      </c>
      <c r="J306" s="57">
        <v>13.5</v>
      </c>
      <c r="K306" s="57">
        <v>0</v>
      </c>
      <c r="L306" s="58">
        <v>4.5</v>
      </c>
      <c r="M306" s="27">
        <v>0</v>
      </c>
      <c r="N306" s="90">
        <f t="shared" si="93"/>
        <v>7.5</v>
      </c>
      <c r="O306" s="91">
        <f t="shared" si="94"/>
        <v>2.5</v>
      </c>
      <c r="P306" s="23">
        <v>0</v>
      </c>
      <c r="Q306" s="11">
        <v>0</v>
      </c>
      <c r="R306" s="11">
        <v>0</v>
      </c>
      <c r="S306" s="12">
        <v>0</v>
      </c>
      <c r="T306" s="27">
        <v>0</v>
      </c>
      <c r="U306" s="23">
        <v>100</v>
      </c>
      <c r="V306" s="11">
        <v>2</v>
      </c>
      <c r="W306" s="11">
        <v>0</v>
      </c>
      <c r="X306" s="12">
        <v>5</v>
      </c>
      <c r="Y306" s="30">
        <v>0</v>
      </c>
      <c r="Z306" s="63">
        <f t="shared" si="95"/>
        <v>49.5</v>
      </c>
      <c r="AA306" s="34">
        <f t="shared" si="96"/>
        <v>0</v>
      </c>
      <c r="AB306" s="12">
        <f t="shared" si="97"/>
        <v>49.5</v>
      </c>
      <c r="AC306" s="75">
        <f t="shared" si="98"/>
        <v>49.5</v>
      </c>
    </row>
    <row r="307" spans="1:32" outlineLevel="2" x14ac:dyDescent="0.2">
      <c r="A307" s="9" t="s">
        <v>449</v>
      </c>
      <c r="B307" s="10" t="s">
        <v>8</v>
      </c>
      <c r="C307" s="10" t="s">
        <v>43</v>
      </c>
      <c r="D307" s="10" t="s">
        <v>456</v>
      </c>
      <c r="E307" s="10" t="s">
        <v>457</v>
      </c>
      <c r="F307" s="10" t="s">
        <v>458</v>
      </c>
      <c r="G307" s="67">
        <v>6</v>
      </c>
      <c r="H307" s="10" t="s">
        <v>18</v>
      </c>
      <c r="I307" s="57">
        <v>1</v>
      </c>
      <c r="J307" s="57">
        <v>13.5</v>
      </c>
      <c r="K307" s="57">
        <v>0</v>
      </c>
      <c r="L307" s="58">
        <v>4.5</v>
      </c>
      <c r="M307" s="27">
        <v>0</v>
      </c>
      <c r="N307" s="90">
        <f t="shared" si="93"/>
        <v>7.5</v>
      </c>
      <c r="O307" s="91">
        <f t="shared" si="94"/>
        <v>2.5</v>
      </c>
      <c r="P307" s="23">
        <v>0</v>
      </c>
      <c r="Q307" s="11">
        <v>0</v>
      </c>
      <c r="R307" s="11">
        <v>0</v>
      </c>
      <c r="S307" s="12">
        <v>0</v>
      </c>
      <c r="T307" s="27">
        <v>0</v>
      </c>
      <c r="U307" s="23">
        <v>100</v>
      </c>
      <c r="V307" s="11">
        <v>2</v>
      </c>
      <c r="W307" s="11">
        <v>0</v>
      </c>
      <c r="X307" s="12">
        <v>5</v>
      </c>
      <c r="Y307" s="30">
        <v>0</v>
      </c>
      <c r="Z307" s="63">
        <f t="shared" si="95"/>
        <v>49.5</v>
      </c>
      <c r="AA307" s="34">
        <f t="shared" si="96"/>
        <v>0</v>
      </c>
      <c r="AB307" s="12">
        <f t="shared" si="97"/>
        <v>49.5</v>
      </c>
      <c r="AC307" s="75">
        <f t="shared" si="98"/>
        <v>49.5</v>
      </c>
    </row>
    <row r="308" spans="1:32" outlineLevel="2" x14ac:dyDescent="0.2">
      <c r="A308" s="9" t="s">
        <v>449</v>
      </c>
      <c r="B308" s="10" t="s">
        <v>8</v>
      </c>
      <c r="C308" s="10" t="s">
        <v>43</v>
      </c>
      <c r="D308" s="10" t="s">
        <v>309</v>
      </c>
      <c r="E308" s="10" t="s">
        <v>310</v>
      </c>
      <c r="F308" s="10" t="s">
        <v>311</v>
      </c>
      <c r="G308" s="67">
        <v>6</v>
      </c>
      <c r="H308" s="10" t="s">
        <v>18</v>
      </c>
      <c r="I308" s="57">
        <f>1/3</f>
        <v>0.33333333333333331</v>
      </c>
      <c r="J308" s="57">
        <f>9*I308</f>
        <v>3</v>
      </c>
      <c r="K308" s="57">
        <v>0</v>
      </c>
      <c r="L308" s="58">
        <f>9*I308</f>
        <v>3</v>
      </c>
      <c r="M308" s="27">
        <v>0</v>
      </c>
      <c r="N308" s="90">
        <f t="shared" si="93"/>
        <v>1.6666666666666667</v>
      </c>
      <c r="O308" s="91">
        <f t="shared" si="94"/>
        <v>1.6666666666666667</v>
      </c>
      <c r="P308" s="23">
        <v>0</v>
      </c>
      <c r="Q308" s="11">
        <v>0</v>
      </c>
      <c r="R308" s="11">
        <v>0</v>
      </c>
      <c r="S308" s="12">
        <v>0</v>
      </c>
      <c r="T308" s="27">
        <v>0</v>
      </c>
      <c r="U308" s="23">
        <v>100</v>
      </c>
      <c r="V308" s="11">
        <v>2</v>
      </c>
      <c r="W308" s="11">
        <v>0</v>
      </c>
      <c r="X308" s="12">
        <v>5</v>
      </c>
      <c r="Y308" s="30">
        <v>0</v>
      </c>
      <c r="Z308" s="63">
        <f t="shared" si="95"/>
        <v>21</v>
      </c>
      <c r="AA308" s="34">
        <f t="shared" si="96"/>
        <v>0</v>
      </c>
      <c r="AB308" s="12">
        <f t="shared" si="97"/>
        <v>21</v>
      </c>
      <c r="AC308" s="75">
        <f t="shared" si="98"/>
        <v>21</v>
      </c>
    </row>
    <row r="309" spans="1:32" outlineLevel="2" x14ac:dyDescent="0.2">
      <c r="A309" s="9" t="s">
        <v>449</v>
      </c>
      <c r="B309" s="10" t="s">
        <v>8</v>
      </c>
      <c r="C309" s="10" t="s">
        <v>13</v>
      </c>
      <c r="D309" s="10" t="s">
        <v>9</v>
      </c>
      <c r="E309" s="10" t="s">
        <v>10</v>
      </c>
      <c r="F309" s="10" t="s">
        <v>11</v>
      </c>
      <c r="G309" s="67">
        <v>24</v>
      </c>
      <c r="H309" s="10" t="s">
        <v>12</v>
      </c>
      <c r="I309" s="57">
        <v>1</v>
      </c>
      <c r="J309" s="57">
        <f>$AE$26</f>
        <v>0.2</v>
      </c>
      <c r="K309" s="57">
        <v>0</v>
      </c>
      <c r="L309" s="58">
        <v>0</v>
      </c>
      <c r="M309" s="27">
        <v>0</v>
      </c>
      <c r="N309" s="90">
        <f t="shared" si="93"/>
        <v>2.7777777777777776E-2</v>
      </c>
      <c r="O309" s="91">
        <f t="shared" si="94"/>
        <v>0</v>
      </c>
      <c r="P309" s="23">
        <v>3</v>
      </c>
      <c r="Q309" s="11">
        <f>P309</f>
        <v>3</v>
      </c>
      <c r="R309" s="11">
        <v>0</v>
      </c>
      <c r="S309" s="12">
        <v>0</v>
      </c>
      <c r="T309" s="27">
        <v>0</v>
      </c>
      <c r="U309" s="23">
        <v>3</v>
      </c>
      <c r="V309" s="11">
        <f>U309</f>
        <v>3</v>
      </c>
      <c r="W309" s="11">
        <v>0</v>
      </c>
      <c r="X309" s="12">
        <v>0</v>
      </c>
      <c r="Y309" s="30">
        <v>0</v>
      </c>
      <c r="Z309" s="63">
        <f t="shared" si="95"/>
        <v>1.2000000000000002</v>
      </c>
      <c r="AA309" s="34">
        <f t="shared" si="96"/>
        <v>0.60000000000000009</v>
      </c>
      <c r="AB309" s="12">
        <f t="shared" si="97"/>
        <v>0.60000000000000009</v>
      </c>
      <c r="AC309" s="75">
        <f t="shared" si="98"/>
        <v>1.2000000000000002</v>
      </c>
    </row>
    <row r="310" spans="1:32" outlineLevel="2" x14ac:dyDescent="0.2">
      <c r="A310" s="9" t="s">
        <v>449</v>
      </c>
      <c r="B310" s="10" t="s">
        <v>14</v>
      </c>
      <c r="C310" s="10" t="s">
        <v>23</v>
      </c>
      <c r="D310" s="10" t="s">
        <v>89</v>
      </c>
      <c r="E310" s="10" t="s">
        <v>90</v>
      </c>
      <c r="F310" s="10" t="s">
        <v>91</v>
      </c>
      <c r="G310" s="67">
        <v>6</v>
      </c>
      <c r="H310" s="10" t="s">
        <v>18</v>
      </c>
      <c r="I310" s="57">
        <v>0.15</v>
      </c>
      <c r="J310" s="57">
        <f>9*I310</f>
        <v>1.3499999999999999</v>
      </c>
      <c r="K310" s="57">
        <v>0</v>
      </c>
      <c r="L310" s="58">
        <f>9*I310</f>
        <v>1.3499999999999999</v>
      </c>
      <c r="M310" s="27">
        <v>0</v>
      </c>
      <c r="N310" s="90">
        <f t="shared" si="93"/>
        <v>0.74999999999999989</v>
      </c>
      <c r="O310" s="91">
        <f t="shared" si="94"/>
        <v>0.74999999999999989</v>
      </c>
      <c r="P310" s="23">
        <v>120</v>
      </c>
      <c r="Q310" s="11">
        <v>2</v>
      </c>
      <c r="R310" s="11">
        <v>0</v>
      </c>
      <c r="S310" s="12">
        <v>6</v>
      </c>
      <c r="T310" s="27">
        <v>0</v>
      </c>
      <c r="U310" s="23">
        <v>0</v>
      </c>
      <c r="V310" s="11">
        <v>0</v>
      </c>
      <c r="W310" s="11">
        <v>0</v>
      </c>
      <c r="X310" s="12">
        <v>0</v>
      </c>
      <c r="Y310" s="30">
        <v>0</v>
      </c>
      <c r="Z310" s="63">
        <f t="shared" si="95"/>
        <v>10.799999999999999</v>
      </c>
      <c r="AA310" s="34">
        <f t="shared" si="96"/>
        <v>10.799999999999999</v>
      </c>
      <c r="AB310" s="12">
        <f t="shared" si="97"/>
        <v>0</v>
      </c>
      <c r="AC310" s="75">
        <f t="shared" si="98"/>
        <v>10.799999999999999</v>
      </c>
    </row>
    <row r="311" spans="1:32" outlineLevel="2" x14ac:dyDescent="0.2">
      <c r="A311" s="9" t="s">
        <v>449</v>
      </c>
      <c r="B311" s="10" t="s">
        <v>14</v>
      </c>
      <c r="C311" s="10" t="s">
        <v>61</v>
      </c>
      <c r="D311" s="10" t="s">
        <v>315</v>
      </c>
      <c r="E311" s="10" t="s">
        <v>316</v>
      </c>
      <c r="F311" s="10" t="s">
        <v>317</v>
      </c>
      <c r="G311" s="67">
        <v>6</v>
      </c>
      <c r="H311" s="10" t="s">
        <v>18</v>
      </c>
      <c r="I311" s="57">
        <v>0.2</v>
      </c>
      <c r="J311" s="57">
        <f>9*I311</f>
        <v>1.8</v>
      </c>
      <c r="K311" s="57">
        <v>0</v>
      </c>
      <c r="L311" s="58">
        <f>9*I311</f>
        <v>1.8</v>
      </c>
      <c r="M311" s="27">
        <v>0</v>
      </c>
      <c r="N311" s="90">
        <f t="shared" si="93"/>
        <v>1</v>
      </c>
      <c r="O311" s="91">
        <f t="shared" si="94"/>
        <v>1</v>
      </c>
      <c r="P311" s="23">
        <v>0</v>
      </c>
      <c r="Q311" s="11">
        <v>0</v>
      </c>
      <c r="R311" s="11">
        <v>0</v>
      </c>
      <c r="S311" s="12">
        <v>0</v>
      </c>
      <c r="T311" s="27">
        <v>0</v>
      </c>
      <c r="U311" s="23">
        <v>100</v>
      </c>
      <c r="V311" s="11">
        <v>2</v>
      </c>
      <c r="W311" s="11">
        <v>0</v>
      </c>
      <c r="X311" s="12">
        <v>5</v>
      </c>
      <c r="Y311" s="30">
        <v>0</v>
      </c>
      <c r="Z311" s="63">
        <f t="shared" si="95"/>
        <v>12.6</v>
      </c>
      <c r="AA311" s="34">
        <f t="shared" si="96"/>
        <v>0</v>
      </c>
      <c r="AB311" s="12">
        <f t="shared" si="97"/>
        <v>12.6</v>
      </c>
      <c r="AC311" s="75">
        <f t="shared" si="98"/>
        <v>12.6</v>
      </c>
      <c r="AF311" s="95"/>
    </row>
    <row r="312" spans="1:32" outlineLevel="2" x14ac:dyDescent="0.2">
      <c r="A312" s="9" t="s">
        <v>449</v>
      </c>
      <c r="B312" s="10" t="s">
        <v>14</v>
      </c>
      <c r="C312" s="10" t="s">
        <v>61</v>
      </c>
      <c r="D312" s="10" t="s">
        <v>459</v>
      </c>
      <c r="E312" s="10" t="s">
        <v>460</v>
      </c>
      <c r="F312" s="10" t="s">
        <v>461</v>
      </c>
      <c r="G312" s="67">
        <v>6</v>
      </c>
      <c r="H312" s="10" t="s">
        <v>18</v>
      </c>
      <c r="I312" s="57">
        <v>1</v>
      </c>
      <c r="J312" s="57">
        <v>13.5</v>
      </c>
      <c r="K312" s="57">
        <v>0</v>
      </c>
      <c r="L312" s="58">
        <v>4.5</v>
      </c>
      <c r="M312" s="27">
        <v>0</v>
      </c>
      <c r="N312" s="90">
        <f t="shared" si="93"/>
        <v>7.5</v>
      </c>
      <c r="O312" s="91">
        <f t="shared" si="94"/>
        <v>2.5</v>
      </c>
      <c r="P312" s="23">
        <v>0</v>
      </c>
      <c r="Q312" s="11">
        <v>0</v>
      </c>
      <c r="R312" s="11">
        <v>0</v>
      </c>
      <c r="S312" s="12">
        <v>0</v>
      </c>
      <c r="T312" s="27">
        <v>0</v>
      </c>
      <c r="U312" s="23">
        <v>120</v>
      </c>
      <c r="V312" s="11">
        <v>2</v>
      </c>
      <c r="W312" s="11">
        <v>0</v>
      </c>
      <c r="X312" s="12">
        <v>6</v>
      </c>
      <c r="Y312" s="30">
        <v>0</v>
      </c>
      <c r="Z312" s="63">
        <f t="shared" si="95"/>
        <v>54</v>
      </c>
      <c r="AA312" s="34">
        <f t="shared" si="96"/>
        <v>0</v>
      </c>
      <c r="AB312" s="12">
        <f t="shared" si="97"/>
        <v>54</v>
      </c>
      <c r="AC312" s="75">
        <f t="shared" si="98"/>
        <v>54</v>
      </c>
    </row>
    <row r="313" spans="1:32" outlineLevel="2" x14ac:dyDescent="0.2">
      <c r="A313" s="9" t="s">
        <v>449</v>
      </c>
      <c r="B313" s="10" t="s">
        <v>14</v>
      </c>
      <c r="C313" s="10" t="s">
        <v>27</v>
      </c>
      <c r="D313" s="10" t="s">
        <v>318</v>
      </c>
      <c r="E313" s="10" t="s">
        <v>319</v>
      </c>
      <c r="F313" s="10" t="s">
        <v>320</v>
      </c>
      <c r="G313" s="67">
        <v>6</v>
      </c>
      <c r="H313" s="10" t="s">
        <v>18</v>
      </c>
      <c r="I313" s="57">
        <f>1/3</f>
        <v>0.33333333333333331</v>
      </c>
      <c r="J313" s="57">
        <f>9*I313</f>
        <v>3</v>
      </c>
      <c r="K313" s="57">
        <v>0</v>
      </c>
      <c r="L313" s="58">
        <f>9*I313</f>
        <v>3</v>
      </c>
      <c r="M313" s="27">
        <v>0</v>
      </c>
      <c r="N313" s="90">
        <f t="shared" si="93"/>
        <v>1.6666666666666667</v>
      </c>
      <c r="O313" s="91">
        <f t="shared" si="94"/>
        <v>1.6666666666666667</v>
      </c>
      <c r="P313" s="23">
        <v>90</v>
      </c>
      <c r="Q313" s="11">
        <v>2</v>
      </c>
      <c r="R313" s="11">
        <v>0</v>
      </c>
      <c r="S313" s="12">
        <v>5</v>
      </c>
      <c r="T313" s="27">
        <v>0</v>
      </c>
      <c r="U313" s="23">
        <v>0</v>
      </c>
      <c r="V313" s="11">
        <v>0</v>
      </c>
      <c r="W313" s="11">
        <v>0</v>
      </c>
      <c r="X313" s="12">
        <v>0</v>
      </c>
      <c r="Y313" s="30">
        <v>0</v>
      </c>
      <c r="Z313" s="63">
        <f t="shared" si="95"/>
        <v>21</v>
      </c>
      <c r="AA313" s="34">
        <f t="shared" si="96"/>
        <v>21</v>
      </c>
      <c r="AB313" s="12">
        <f t="shared" si="97"/>
        <v>0</v>
      </c>
      <c r="AC313" s="75">
        <f t="shared" si="98"/>
        <v>21</v>
      </c>
    </row>
    <row r="314" spans="1:32" outlineLevel="2" x14ac:dyDescent="0.2">
      <c r="A314" s="9" t="s">
        <v>449</v>
      </c>
      <c r="B314" s="10" t="s">
        <v>14</v>
      </c>
      <c r="C314" s="10" t="s">
        <v>43</v>
      </c>
      <c r="D314" s="10" t="s">
        <v>92</v>
      </c>
      <c r="E314" s="10" t="s">
        <v>93</v>
      </c>
      <c r="F314" s="10" t="s">
        <v>94</v>
      </c>
      <c r="G314" s="67">
        <v>6</v>
      </c>
      <c r="H314" s="10" t="s">
        <v>18</v>
      </c>
      <c r="I314" s="57">
        <v>0.25</v>
      </c>
      <c r="J314" s="57">
        <f>9*I314</f>
        <v>2.25</v>
      </c>
      <c r="K314" s="57">
        <v>0</v>
      </c>
      <c r="L314" s="58">
        <f>9*I314</f>
        <v>2.25</v>
      </c>
      <c r="M314" s="27">
        <v>0</v>
      </c>
      <c r="N314" s="90">
        <f t="shared" si="93"/>
        <v>1.25</v>
      </c>
      <c r="O314" s="91">
        <f t="shared" si="94"/>
        <v>1.25</v>
      </c>
      <c r="P314" s="23">
        <v>0</v>
      </c>
      <c r="Q314" s="11">
        <v>0</v>
      </c>
      <c r="R314" s="11">
        <v>0</v>
      </c>
      <c r="S314" s="12">
        <v>0</v>
      </c>
      <c r="T314" s="27">
        <v>0</v>
      </c>
      <c r="U314" s="23">
        <v>80</v>
      </c>
      <c r="V314" s="11">
        <v>2</v>
      </c>
      <c r="W314" s="11">
        <v>0</v>
      </c>
      <c r="X314" s="12">
        <v>4</v>
      </c>
      <c r="Y314" s="30">
        <v>0</v>
      </c>
      <c r="Z314" s="63">
        <f t="shared" si="95"/>
        <v>13.5</v>
      </c>
      <c r="AA314" s="34">
        <f t="shared" si="96"/>
        <v>0</v>
      </c>
      <c r="AB314" s="12">
        <f t="shared" si="97"/>
        <v>13.5</v>
      </c>
      <c r="AC314" s="75">
        <f t="shared" si="98"/>
        <v>13.5</v>
      </c>
    </row>
    <row r="315" spans="1:32" outlineLevel="2" x14ac:dyDescent="0.2">
      <c r="A315" s="9" t="s">
        <v>449</v>
      </c>
      <c r="B315" s="10" t="s">
        <v>14</v>
      </c>
      <c r="C315" s="10" t="s">
        <v>13</v>
      </c>
      <c r="D315" s="10" t="s">
        <v>28</v>
      </c>
      <c r="E315" s="10" t="s">
        <v>10</v>
      </c>
      <c r="F315" s="10" t="s">
        <v>11</v>
      </c>
      <c r="G315" s="67">
        <v>24</v>
      </c>
      <c r="H315" s="10" t="s">
        <v>12</v>
      </c>
      <c r="I315" s="57">
        <v>1</v>
      </c>
      <c r="J315" s="57">
        <f>$AE$26</f>
        <v>0.2</v>
      </c>
      <c r="K315" s="57">
        <v>0</v>
      </c>
      <c r="L315" s="58">
        <v>0</v>
      </c>
      <c r="M315" s="27">
        <v>0</v>
      </c>
      <c r="N315" s="90">
        <f t="shared" si="93"/>
        <v>2.7777777777777776E-2</v>
      </c>
      <c r="O315" s="91">
        <f t="shared" si="94"/>
        <v>0</v>
      </c>
      <c r="P315" s="23">
        <v>0</v>
      </c>
      <c r="Q315" s="11">
        <f>P315</f>
        <v>0</v>
      </c>
      <c r="R315" s="11">
        <v>0</v>
      </c>
      <c r="S315" s="12">
        <v>0</v>
      </c>
      <c r="T315" s="27">
        <v>0</v>
      </c>
      <c r="U315" s="23">
        <v>4</v>
      </c>
      <c r="V315" s="11">
        <f>U315</f>
        <v>4</v>
      </c>
      <c r="W315" s="11">
        <v>0</v>
      </c>
      <c r="X315" s="12">
        <v>0</v>
      </c>
      <c r="Y315" s="30">
        <v>0</v>
      </c>
      <c r="Z315" s="63">
        <f t="shared" si="95"/>
        <v>0.8</v>
      </c>
      <c r="AA315" s="34">
        <f t="shared" si="96"/>
        <v>0</v>
      </c>
      <c r="AB315" s="12">
        <f t="shared" si="97"/>
        <v>0.8</v>
      </c>
      <c r="AC315" s="75">
        <f t="shared" si="98"/>
        <v>0.8</v>
      </c>
    </row>
    <row r="316" spans="1:32" outlineLevel="2" x14ac:dyDescent="0.2">
      <c r="A316" s="9" t="s">
        <v>449</v>
      </c>
      <c r="B316" s="10" t="s">
        <v>8</v>
      </c>
      <c r="C316" s="10" t="s">
        <v>103</v>
      </c>
      <c r="D316" s="10" t="s">
        <v>462</v>
      </c>
      <c r="E316" s="10" t="s">
        <v>463</v>
      </c>
      <c r="F316" s="10" t="s">
        <v>464</v>
      </c>
      <c r="G316" s="67">
        <v>6</v>
      </c>
      <c r="H316" s="10" t="s">
        <v>102</v>
      </c>
      <c r="I316" s="57">
        <v>1</v>
      </c>
      <c r="J316" s="57">
        <f>(9+$AE$29)*I316</f>
        <v>13.5</v>
      </c>
      <c r="K316" s="57">
        <v>0</v>
      </c>
      <c r="L316" s="58">
        <v>4.5</v>
      </c>
      <c r="M316" s="27">
        <v>0</v>
      </c>
      <c r="N316" s="90">
        <f t="shared" si="93"/>
        <v>7.5</v>
      </c>
      <c r="O316" s="91">
        <f t="shared" si="94"/>
        <v>2.5</v>
      </c>
      <c r="P316" s="23">
        <v>40</v>
      </c>
      <c r="Q316" s="11">
        <v>1</v>
      </c>
      <c r="R316" s="11">
        <v>0</v>
      </c>
      <c r="S316" s="12">
        <v>2</v>
      </c>
      <c r="T316" s="27">
        <v>0</v>
      </c>
      <c r="U316" s="23">
        <v>0</v>
      </c>
      <c r="V316" s="11">
        <v>0</v>
      </c>
      <c r="W316" s="11">
        <v>0</v>
      </c>
      <c r="X316" s="12">
        <v>0</v>
      </c>
      <c r="Y316" s="30">
        <v>0</v>
      </c>
      <c r="Z316" s="63">
        <f t="shared" si="95"/>
        <v>22.5</v>
      </c>
      <c r="AA316" s="34">
        <f t="shared" si="96"/>
        <v>22.5</v>
      </c>
      <c r="AB316" s="12">
        <f t="shared" si="97"/>
        <v>0</v>
      </c>
      <c r="AC316" s="75">
        <f t="shared" si="98"/>
        <v>22.5</v>
      </c>
    </row>
    <row r="317" spans="1:32" outlineLevel="2" x14ac:dyDescent="0.2">
      <c r="A317" s="103" t="s">
        <v>449</v>
      </c>
      <c r="B317" s="10" t="s">
        <v>29</v>
      </c>
      <c r="C317" s="10" t="s">
        <v>13</v>
      </c>
      <c r="D317" s="10" t="s">
        <v>30</v>
      </c>
      <c r="E317" s="10" t="s">
        <v>31</v>
      </c>
      <c r="F317" s="10" t="s">
        <v>32</v>
      </c>
      <c r="G317" s="67">
        <v>6</v>
      </c>
      <c r="H317" s="10" t="s">
        <v>33</v>
      </c>
      <c r="I317" s="57">
        <v>0</v>
      </c>
      <c r="J317" s="57">
        <f>24*I317</f>
        <v>0</v>
      </c>
      <c r="K317" s="57"/>
      <c r="L317" s="58">
        <v>3</v>
      </c>
      <c r="M317" s="27">
        <v>0</v>
      </c>
      <c r="N317" s="90">
        <f t="shared" si="93"/>
        <v>0</v>
      </c>
      <c r="O317" s="91">
        <f t="shared" si="94"/>
        <v>1.6666666666666667</v>
      </c>
      <c r="P317" s="23">
        <v>0</v>
      </c>
      <c r="Q317" s="11">
        <v>0</v>
      </c>
      <c r="R317" s="11">
        <v>0</v>
      </c>
      <c r="S317" s="12">
        <v>0</v>
      </c>
      <c r="T317" s="27"/>
      <c r="U317" s="23">
        <v>30</v>
      </c>
      <c r="V317" s="11">
        <v>1</v>
      </c>
      <c r="W317" s="11"/>
      <c r="X317" s="12">
        <v>1</v>
      </c>
      <c r="Y317" s="30">
        <v>0</v>
      </c>
      <c r="Z317" s="63">
        <f t="shared" si="95"/>
        <v>3</v>
      </c>
      <c r="AA317" s="34">
        <f t="shared" si="96"/>
        <v>0</v>
      </c>
      <c r="AB317" s="12">
        <f t="shared" si="97"/>
        <v>3</v>
      </c>
      <c r="AC317" s="75">
        <f t="shared" si="98"/>
        <v>3</v>
      </c>
    </row>
    <row r="318" spans="1:32" outlineLevel="1" x14ac:dyDescent="0.2">
      <c r="A318" s="103" t="s">
        <v>601</v>
      </c>
      <c r="B318" s="10"/>
      <c r="C318" s="10"/>
      <c r="D318" s="10"/>
      <c r="E318" s="10"/>
      <c r="F318" s="10"/>
      <c r="G318" s="67"/>
      <c r="H318" s="10"/>
      <c r="I318" s="57"/>
      <c r="J318" s="57"/>
      <c r="K318" s="57"/>
      <c r="L318" s="58"/>
      <c r="M318" s="27"/>
      <c r="N318" s="90"/>
      <c r="O318" s="91"/>
      <c r="P318" s="23"/>
      <c r="Q318" s="11"/>
      <c r="R318" s="11"/>
      <c r="S318" s="12"/>
      <c r="T318" s="27"/>
      <c r="U318" s="23"/>
      <c r="V318" s="11"/>
      <c r="W318" s="11"/>
      <c r="X318" s="12"/>
      <c r="Y318" s="30"/>
      <c r="Z318" s="63"/>
      <c r="AA318" s="34">
        <f>SUBTOTAL(9,AA305:AA317)</f>
        <v>113.4</v>
      </c>
      <c r="AB318" s="12">
        <f>SUBTOTAL(9,AB305:AB317)</f>
        <v>204.5</v>
      </c>
      <c r="AC318" s="75">
        <f>SUBTOTAL(9,AC305:AC317)</f>
        <v>317.90000000000003</v>
      </c>
    </row>
    <row r="319" spans="1:32" outlineLevel="2" x14ac:dyDescent="0.2">
      <c r="A319" s="103" t="s">
        <v>492</v>
      </c>
      <c r="B319" s="10" t="s">
        <v>650</v>
      </c>
      <c r="C319" s="98" t="s">
        <v>19</v>
      </c>
      <c r="D319" s="597" t="s">
        <v>841</v>
      </c>
      <c r="E319" s="10" t="s">
        <v>168</v>
      </c>
      <c r="F319" s="598" t="s">
        <v>169</v>
      </c>
      <c r="G319" s="67">
        <v>15</v>
      </c>
      <c r="H319" s="10" t="s">
        <v>160</v>
      </c>
      <c r="I319" s="57">
        <v>1</v>
      </c>
      <c r="J319" s="57">
        <f>$AE$3</f>
        <v>0.4</v>
      </c>
      <c r="K319" s="57"/>
      <c r="L319" s="58">
        <v>0</v>
      </c>
      <c r="M319" s="27">
        <v>0</v>
      </c>
      <c r="N319" s="90">
        <f t="shared" ref="N319" si="99">J319*10/3/G319</f>
        <v>8.8888888888888878E-2</v>
      </c>
      <c r="O319" s="91">
        <f t="shared" ref="O319" si="100">L319*10/3/G319</f>
        <v>0</v>
      </c>
      <c r="P319" s="23">
        <v>0</v>
      </c>
      <c r="Q319" s="11">
        <v>0</v>
      </c>
      <c r="R319" s="11"/>
      <c r="S319" s="12">
        <v>0</v>
      </c>
      <c r="T319" s="27"/>
      <c r="U319" s="23">
        <v>2</v>
      </c>
      <c r="V319" s="11">
        <f>U319</f>
        <v>2</v>
      </c>
      <c r="W319" s="11"/>
      <c r="X319" s="12">
        <v>0</v>
      </c>
      <c r="Y319" s="30">
        <v>0</v>
      </c>
      <c r="Z319" s="63">
        <f t="shared" ref="Z319:Z344" si="101">J319*(Q319+V319)+L319*(S319+X319)</f>
        <v>0.8</v>
      </c>
      <c r="AA319" s="34">
        <f t="shared" ref="AA319:AA344" si="102">J319*Q319+L319*S319</f>
        <v>0</v>
      </c>
      <c r="AB319" s="12">
        <f t="shared" ref="AB319:AB344" si="103">J319*V319+L319*X319</f>
        <v>0.8</v>
      </c>
      <c r="AC319" s="75">
        <f t="shared" ref="AC319:AC344" si="104">Z319</f>
        <v>0.8</v>
      </c>
      <c r="AF319" s="95"/>
    </row>
    <row r="320" spans="1:32" outlineLevel="2" x14ac:dyDescent="0.2">
      <c r="A320" s="103" t="s">
        <v>492</v>
      </c>
      <c r="B320" s="10" t="s">
        <v>650</v>
      </c>
      <c r="C320" s="98" t="s">
        <v>48</v>
      </c>
      <c r="D320" s="597" t="s">
        <v>830</v>
      </c>
      <c r="E320" s="10" t="s">
        <v>881</v>
      </c>
      <c r="F320" s="598" t="s">
        <v>829</v>
      </c>
      <c r="G320" s="67">
        <v>5</v>
      </c>
      <c r="H320" s="10" t="s">
        <v>18</v>
      </c>
      <c r="I320" s="57">
        <v>6.6666666666666666E-2</v>
      </c>
      <c r="J320" s="57">
        <f>11.25*I320</f>
        <v>0.75</v>
      </c>
      <c r="K320" s="57"/>
      <c r="L320" s="58">
        <v>0</v>
      </c>
      <c r="M320" s="27">
        <v>0</v>
      </c>
      <c r="N320" s="90">
        <f t="shared" ref="N320" si="105">J320*10/3/G320</f>
        <v>0.5</v>
      </c>
      <c r="O320" s="91">
        <f t="shared" ref="O320" si="106">L320*10/3/G320</f>
        <v>0</v>
      </c>
      <c r="P320" s="23">
        <v>10</v>
      </c>
      <c r="Q320" s="11">
        <v>1</v>
      </c>
      <c r="R320" s="11"/>
      <c r="S320" s="12">
        <v>0</v>
      </c>
      <c r="T320" s="27"/>
      <c r="U320" s="23">
        <v>0</v>
      </c>
      <c r="V320" s="11">
        <v>0</v>
      </c>
      <c r="W320" s="11"/>
      <c r="X320" s="12">
        <v>0</v>
      </c>
      <c r="Y320" s="30">
        <v>0</v>
      </c>
      <c r="Z320" s="63">
        <f t="shared" si="101"/>
        <v>0.75</v>
      </c>
      <c r="AA320" s="34">
        <f t="shared" si="102"/>
        <v>0.75</v>
      </c>
      <c r="AB320" s="12">
        <f t="shared" si="103"/>
        <v>0</v>
      </c>
      <c r="AC320" s="75">
        <f t="shared" si="104"/>
        <v>0.75</v>
      </c>
    </row>
    <row r="321" spans="1:32" outlineLevel="2" x14ac:dyDescent="0.2">
      <c r="A321" s="9" t="s">
        <v>492</v>
      </c>
      <c r="B321" s="10" t="s">
        <v>14</v>
      </c>
      <c r="C321" s="10" t="s">
        <v>48</v>
      </c>
      <c r="D321" s="10" t="s">
        <v>246</v>
      </c>
      <c r="E321" s="10" t="s">
        <v>247</v>
      </c>
      <c r="F321" s="10" t="s">
        <v>248</v>
      </c>
      <c r="G321" s="67">
        <v>6</v>
      </c>
      <c r="H321" s="10" t="s">
        <v>249</v>
      </c>
      <c r="I321" s="57">
        <v>0.5</v>
      </c>
      <c r="J321" s="57">
        <f>I321*13.5</f>
        <v>6.75</v>
      </c>
      <c r="K321" s="57">
        <v>0</v>
      </c>
      <c r="L321" s="58">
        <f>I321*4.5</f>
        <v>2.25</v>
      </c>
      <c r="M321" s="27">
        <v>0</v>
      </c>
      <c r="N321" s="90">
        <f t="shared" ref="N321:N344" si="107">J321*10/3/G321</f>
        <v>3.75</v>
      </c>
      <c r="O321" s="91">
        <f t="shared" ref="O321:O344" si="108">L321*10/3/G321</f>
        <v>1.25</v>
      </c>
      <c r="P321" s="23">
        <v>100</v>
      </c>
      <c r="Q321" s="11">
        <v>2</v>
      </c>
      <c r="R321" s="11">
        <v>0</v>
      </c>
      <c r="S321" s="12">
        <v>5</v>
      </c>
      <c r="T321" s="27">
        <v>0</v>
      </c>
      <c r="U321" s="23">
        <v>10</v>
      </c>
      <c r="V321" s="11">
        <v>0.33</v>
      </c>
      <c r="W321" s="11">
        <v>0</v>
      </c>
      <c r="X321" s="12">
        <v>0.5</v>
      </c>
      <c r="Y321" s="30">
        <v>0</v>
      </c>
      <c r="Z321" s="63">
        <f t="shared" si="101"/>
        <v>28.102499999999999</v>
      </c>
      <c r="AA321" s="34">
        <f t="shared" si="102"/>
        <v>24.75</v>
      </c>
      <c r="AB321" s="12">
        <f t="shared" si="103"/>
        <v>3.3525</v>
      </c>
      <c r="AC321" s="75">
        <f t="shared" si="104"/>
        <v>28.102499999999999</v>
      </c>
    </row>
    <row r="322" spans="1:32" outlineLevel="2" x14ac:dyDescent="0.2">
      <c r="A322" s="9" t="s">
        <v>492</v>
      </c>
      <c r="B322" s="10" t="s">
        <v>80</v>
      </c>
      <c r="C322" s="10" t="s">
        <v>48</v>
      </c>
      <c r="D322" s="10" t="s">
        <v>246</v>
      </c>
      <c r="E322" s="10" t="s">
        <v>247</v>
      </c>
      <c r="F322" s="10" t="s">
        <v>248</v>
      </c>
      <c r="G322" s="67">
        <v>6</v>
      </c>
      <c r="H322" s="10" t="s">
        <v>249</v>
      </c>
      <c r="I322" s="57">
        <v>0.5</v>
      </c>
      <c r="J322" s="57">
        <f>I322*13.5</f>
        <v>6.75</v>
      </c>
      <c r="K322" s="57">
        <v>0</v>
      </c>
      <c r="L322" s="58">
        <f>I322*4.5</f>
        <v>2.25</v>
      </c>
      <c r="M322" s="27">
        <v>0</v>
      </c>
      <c r="N322" s="90">
        <f t="shared" si="107"/>
        <v>3.75</v>
      </c>
      <c r="O322" s="91">
        <f t="shared" si="108"/>
        <v>1.25</v>
      </c>
      <c r="P322" s="23">
        <v>40</v>
      </c>
      <c r="Q322" s="11">
        <v>1</v>
      </c>
      <c r="R322" s="11">
        <v>0</v>
      </c>
      <c r="S322" s="12">
        <v>2</v>
      </c>
      <c r="T322" s="27">
        <v>0</v>
      </c>
      <c r="U322" s="23">
        <v>10</v>
      </c>
      <c r="V322" s="11">
        <v>0.17</v>
      </c>
      <c r="W322" s="11">
        <v>0</v>
      </c>
      <c r="X322" s="12">
        <v>0.5</v>
      </c>
      <c r="Y322" s="30">
        <v>0</v>
      </c>
      <c r="Z322" s="63">
        <f t="shared" si="101"/>
        <v>13.522499999999999</v>
      </c>
      <c r="AA322" s="34">
        <f t="shared" si="102"/>
        <v>11.25</v>
      </c>
      <c r="AB322" s="12">
        <f t="shared" si="103"/>
        <v>2.2725</v>
      </c>
      <c r="AC322" s="75">
        <f t="shared" si="104"/>
        <v>13.522499999999999</v>
      </c>
    </row>
    <row r="323" spans="1:32" outlineLevel="2" x14ac:dyDescent="0.2">
      <c r="A323" s="9" t="s">
        <v>492</v>
      </c>
      <c r="B323" s="10" t="s">
        <v>85</v>
      </c>
      <c r="C323" s="10" t="s">
        <v>48</v>
      </c>
      <c r="D323" s="10" t="s">
        <v>246</v>
      </c>
      <c r="E323" s="10" t="s">
        <v>247</v>
      </c>
      <c r="F323" s="10" t="s">
        <v>248</v>
      </c>
      <c r="G323" s="67">
        <v>6</v>
      </c>
      <c r="H323" s="10" t="s">
        <v>249</v>
      </c>
      <c r="I323" s="57">
        <v>0.5</v>
      </c>
      <c r="J323" s="57">
        <f>I323*13.5</f>
        <v>6.75</v>
      </c>
      <c r="K323" s="57">
        <v>0</v>
      </c>
      <c r="L323" s="58">
        <f>I323*4.5</f>
        <v>2.25</v>
      </c>
      <c r="M323" s="27">
        <v>0</v>
      </c>
      <c r="N323" s="90">
        <f t="shared" si="107"/>
        <v>3.75</v>
      </c>
      <c r="O323" s="91">
        <f t="shared" si="108"/>
        <v>1.25</v>
      </c>
      <c r="P323" s="23">
        <v>40</v>
      </c>
      <c r="Q323" s="11">
        <v>1</v>
      </c>
      <c r="R323" s="11">
        <v>0</v>
      </c>
      <c r="S323" s="12">
        <v>2</v>
      </c>
      <c r="T323" s="27">
        <v>0</v>
      </c>
      <c r="U323" s="23">
        <v>10</v>
      </c>
      <c r="V323" s="11">
        <v>0.17</v>
      </c>
      <c r="W323" s="11">
        <v>0</v>
      </c>
      <c r="X323" s="12">
        <v>0.5</v>
      </c>
      <c r="Y323" s="30">
        <v>0</v>
      </c>
      <c r="Z323" s="63">
        <f t="shared" si="101"/>
        <v>13.522499999999999</v>
      </c>
      <c r="AA323" s="34">
        <f t="shared" si="102"/>
        <v>11.25</v>
      </c>
      <c r="AB323" s="12">
        <f t="shared" si="103"/>
        <v>2.2725</v>
      </c>
      <c r="AC323" s="75">
        <f t="shared" si="104"/>
        <v>13.522499999999999</v>
      </c>
    </row>
    <row r="324" spans="1:32" outlineLevel="2" x14ac:dyDescent="0.2">
      <c r="A324" s="9" t="s">
        <v>492</v>
      </c>
      <c r="B324" s="10" t="s">
        <v>8</v>
      </c>
      <c r="C324" s="10" t="s">
        <v>48</v>
      </c>
      <c r="D324" s="10" t="s">
        <v>246</v>
      </c>
      <c r="E324" s="10" t="s">
        <v>247</v>
      </c>
      <c r="F324" s="10" t="s">
        <v>248</v>
      </c>
      <c r="G324" s="67">
        <v>6</v>
      </c>
      <c r="H324" s="10" t="s">
        <v>249</v>
      </c>
      <c r="I324" s="57">
        <v>0.5</v>
      </c>
      <c r="J324" s="57">
        <f>I324*13.5</f>
        <v>6.75</v>
      </c>
      <c r="K324" s="57">
        <v>0</v>
      </c>
      <c r="L324" s="58">
        <f>I324*4.5</f>
        <v>2.25</v>
      </c>
      <c r="M324" s="27">
        <v>0</v>
      </c>
      <c r="N324" s="90">
        <f t="shared" si="107"/>
        <v>3.75</v>
      </c>
      <c r="O324" s="91">
        <f t="shared" si="108"/>
        <v>1.25</v>
      </c>
      <c r="P324" s="23">
        <v>80</v>
      </c>
      <c r="Q324" s="11">
        <v>1</v>
      </c>
      <c r="R324" s="11">
        <v>0</v>
      </c>
      <c r="S324" s="12">
        <v>4</v>
      </c>
      <c r="T324" s="27">
        <v>0</v>
      </c>
      <c r="U324" s="23">
        <v>10</v>
      </c>
      <c r="V324" s="11">
        <v>0.33</v>
      </c>
      <c r="W324" s="11">
        <v>0</v>
      </c>
      <c r="X324" s="12">
        <v>0.5</v>
      </c>
      <c r="Y324" s="30">
        <v>0</v>
      </c>
      <c r="Z324" s="63">
        <f t="shared" si="101"/>
        <v>19.102499999999999</v>
      </c>
      <c r="AA324" s="34">
        <f t="shared" si="102"/>
        <v>15.75</v>
      </c>
      <c r="AB324" s="12">
        <f t="shared" si="103"/>
        <v>3.3525</v>
      </c>
      <c r="AC324" s="75">
        <f t="shared" si="104"/>
        <v>19.102499999999999</v>
      </c>
      <c r="AF324" s="95"/>
    </row>
    <row r="325" spans="1:32" outlineLevel="2" x14ac:dyDescent="0.2">
      <c r="A325" s="9" t="s">
        <v>492</v>
      </c>
      <c r="B325" s="10" t="s">
        <v>14</v>
      </c>
      <c r="C325" s="10" t="s">
        <v>13</v>
      </c>
      <c r="D325" s="10" t="s">
        <v>493</v>
      </c>
      <c r="E325" s="10" t="s">
        <v>512</v>
      </c>
      <c r="F325" s="10" t="s">
        <v>513</v>
      </c>
      <c r="G325" s="67">
        <v>6</v>
      </c>
      <c r="H325" s="10" t="s">
        <v>37</v>
      </c>
      <c r="I325" s="57">
        <v>0.66669999999999996</v>
      </c>
      <c r="J325" s="57">
        <f>(4.5+$AE$29)*I325</f>
        <v>6.0002999999999993</v>
      </c>
      <c r="K325" s="57">
        <v>2</v>
      </c>
      <c r="L325" s="58">
        <f>9*I325</f>
        <v>6.0002999999999993</v>
      </c>
      <c r="M325" s="27">
        <v>0</v>
      </c>
      <c r="N325" s="90">
        <f t="shared" si="107"/>
        <v>3.3334999999999995</v>
      </c>
      <c r="O325" s="91">
        <f t="shared" si="108"/>
        <v>3.3334999999999995</v>
      </c>
      <c r="P325" s="23">
        <v>0</v>
      </c>
      <c r="Q325" s="11">
        <v>0</v>
      </c>
      <c r="R325" s="11">
        <v>0</v>
      </c>
      <c r="S325" s="12">
        <v>0</v>
      </c>
      <c r="T325" s="27">
        <v>0</v>
      </c>
      <c r="U325" s="23">
        <v>8</v>
      </c>
      <c r="V325" s="11">
        <v>0.2</v>
      </c>
      <c r="W325" s="11">
        <v>0</v>
      </c>
      <c r="X325" s="12">
        <v>0.4</v>
      </c>
      <c r="Y325" s="30">
        <v>0</v>
      </c>
      <c r="Z325" s="63">
        <f t="shared" si="101"/>
        <v>3.6001799999999999</v>
      </c>
      <c r="AA325" s="34">
        <f t="shared" si="102"/>
        <v>0</v>
      </c>
      <c r="AB325" s="12">
        <f t="shared" si="103"/>
        <v>3.6001799999999999</v>
      </c>
      <c r="AC325" s="75">
        <f t="shared" si="104"/>
        <v>3.6001799999999999</v>
      </c>
    </row>
    <row r="326" spans="1:32" outlineLevel="2" x14ac:dyDescent="0.2">
      <c r="A326" s="103" t="s">
        <v>492</v>
      </c>
      <c r="B326" s="10" t="s">
        <v>80</v>
      </c>
      <c r="C326" s="10" t="s">
        <v>13</v>
      </c>
      <c r="D326" s="10" t="s">
        <v>493</v>
      </c>
      <c r="E326" s="10" t="s">
        <v>512</v>
      </c>
      <c r="F326" s="10" t="s">
        <v>513</v>
      </c>
      <c r="G326" s="67">
        <v>6</v>
      </c>
      <c r="H326" s="10" t="s">
        <v>37</v>
      </c>
      <c r="I326" s="57">
        <v>0.66669999999999996</v>
      </c>
      <c r="J326" s="57">
        <f>(4.5+$AE$29)*I326</f>
        <v>6.0002999999999993</v>
      </c>
      <c r="K326" s="57">
        <v>2</v>
      </c>
      <c r="L326" s="58">
        <f>9*I326</f>
        <v>6.0002999999999993</v>
      </c>
      <c r="M326" s="27">
        <v>0</v>
      </c>
      <c r="N326" s="90">
        <f t="shared" si="107"/>
        <v>3.3334999999999995</v>
      </c>
      <c r="O326" s="91">
        <f t="shared" si="108"/>
        <v>3.3334999999999995</v>
      </c>
      <c r="P326" s="23">
        <v>0</v>
      </c>
      <c r="Q326" s="11">
        <v>0</v>
      </c>
      <c r="R326" s="11">
        <v>0</v>
      </c>
      <c r="S326" s="12">
        <v>0</v>
      </c>
      <c r="T326" s="27">
        <v>0</v>
      </c>
      <c r="U326" s="23">
        <v>8</v>
      </c>
      <c r="V326" s="11">
        <v>0.2</v>
      </c>
      <c r="W326" s="11">
        <v>0</v>
      </c>
      <c r="X326" s="12">
        <v>0.4</v>
      </c>
      <c r="Y326" s="30">
        <v>0</v>
      </c>
      <c r="Z326" s="63">
        <f t="shared" si="101"/>
        <v>3.6001799999999999</v>
      </c>
      <c r="AA326" s="34">
        <f t="shared" si="102"/>
        <v>0</v>
      </c>
      <c r="AB326" s="12">
        <f t="shared" si="103"/>
        <v>3.6001799999999999</v>
      </c>
      <c r="AC326" s="75">
        <f t="shared" si="104"/>
        <v>3.6001799999999999</v>
      </c>
    </row>
    <row r="327" spans="1:32" outlineLevel="2" x14ac:dyDescent="0.2">
      <c r="A327" s="9" t="s">
        <v>492</v>
      </c>
      <c r="B327" s="10" t="s">
        <v>39</v>
      </c>
      <c r="C327" s="10" t="s">
        <v>13</v>
      </c>
      <c r="D327" s="10" t="s">
        <v>493</v>
      </c>
      <c r="E327" s="10" t="s">
        <v>512</v>
      </c>
      <c r="F327" s="10" t="s">
        <v>513</v>
      </c>
      <c r="G327" s="67">
        <v>6</v>
      </c>
      <c r="H327" s="10" t="s">
        <v>37</v>
      </c>
      <c r="I327" s="57">
        <v>0.66669999999999996</v>
      </c>
      <c r="J327" s="57">
        <f>(4.5+$AE$29)*I327</f>
        <v>6.0002999999999993</v>
      </c>
      <c r="K327" s="57">
        <v>2</v>
      </c>
      <c r="L327" s="58">
        <f>9*I327</f>
        <v>6.0002999999999993</v>
      </c>
      <c r="M327" s="27">
        <v>0</v>
      </c>
      <c r="N327" s="90">
        <f t="shared" si="107"/>
        <v>3.3334999999999995</v>
      </c>
      <c r="O327" s="91">
        <f t="shared" si="108"/>
        <v>3.3334999999999995</v>
      </c>
      <c r="P327" s="23">
        <v>0</v>
      </c>
      <c r="Q327" s="11">
        <v>0</v>
      </c>
      <c r="R327" s="11">
        <v>0</v>
      </c>
      <c r="S327" s="12">
        <v>0</v>
      </c>
      <c r="T327" s="27">
        <v>0</v>
      </c>
      <c r="U327" s="23">
        <v>8</v>
      </c>
      <c r="V327" s="11">
        <v>0.2</v>
      </c>
      <c r="W327" s="11">
        <v>0</v>
      </c>
      <c r="X327" s="12">
        <v>0.4</v>
      </c>
      <c r="Y327" s="30">
        <v>0</v>
      </c>
      <c r="Z327" s="63">
        <f t="shared" si="101"/>
        <v>3.6001799999999999</v>
      </c>
      <c r="AA327" s="34">
        <f t="shared" si="102"/>
        <v>0</v>
      </c>
      <c r="AB327" s="12">
        <f t="shared" si="103"/>
        <v>3.6001799999999999</v>
      </c>
      <c r="AC327" s="75">
        <f t="shared" si="104"/>
        <v>3.6001799999999999</v>
      </c>
    </row>
    <row r="328" spans="1:32" outlineLevel="2" x14ac:dyDescent="0.2">
      <c r="A328" s="9" t="s">
        <v>492</v>
      </c>
      <c r="B328" s="10" t="s">
        <v>85</v>
      </c>
      <c r="C328" s="10" t="s">
        <v>13</v>
      </c>
      <c r="D328" s="10" t="s">
        <v>493</v>
      </c>
      <c r="E328" s="10" t="s">
        <v>512</v>
      </c>
      <c r="F328" s="10" t="s">
        <v>513</v>
      </c>
      <c r="G328" s="67">
        <v>6</v>
      </c>
      <c r="H328" s="10" t="s">
        <v>37</v>
      </c>
      <c r="I328" s="57">
        <v>0.66669999999999996</v>
      </c>
      <c r="J328" s="57">
        <f>(4.5+$AE$29)*I328</f>
        <v>6.0002999999999993</v>
      </c>
      <c r="K328" s="57">
        <v>2</v>
      </c>
      <c r="L328" s="58">
        <f>9*I328</f>
        <v>6.0002999999999993</v>
      </c>
      <c r="M328" s="27">
        <v>0</v>
      </c>
      <c r="N328" s="90">
        <f t="shared" si="107"/>
        <v>3.3334999999999995</v>
      </c>
      <c r="O328" s="91">
        <f t="shared" si="108"/>
        <v>3.3334999999999995</v>
      </c>
      <c r="P328" s="23">
        <v>0</v>
      </c>
      <c r="Q328" s="11">
        <v>0</v>
      </c>
      <c r="R328" s="11">
        <v>0</v>
      </c>
      <c r="S328" s="12">
        <v>0</v>
      </c>
      <c r="T328" s="27">
        <v>0</v>
      </c>
      <c r="U328" s="23">
        <v>8</v>
      </c>
      <c r="V328" s="11">
        <v>0.2</v>
      </c>
      <c r="W328" s="11">
        <v>0</v>
      </c>
      <c r="X328" s="12">
        <v>0.4</v>
      </c>
      <c r="Y328" s="30">
        <v>0</v>
      </c>
      <c r="Z328" s="63">
        <f t="shared" si="101"/>
        <v>3.6001799999999999</v>
      </c>
      <c r="AA328" s="34">
        <f t="shared" si="102"/>
        <v>0</v>
      </c>
      <c r="AB328" s="12">
        <f t="shared" si="103"/>
        <v>3.6001799999999999</v>
      </c>
      <c r="AC328" s="75">
        <f t="shared" si="104"/>
        <v>3.6001799999999999</v>
      </c>
    </row>
    <row r="329" spans="1:32" outlineLevel="2" x14ac:dyDescent="0.2">
      <c r="A329" s="9" t="s">
        <v>492</v>
      </c>
      <c r="B329" s="10" t="s">
        <v>8</v>
      </c>
      <c r="C329" s="10" t="s">
        <v>13</v>
      </c>
      <c r="D329" s="10" t="s">
        <v>493</v>
      </c>
      <c r="E329" s="10" t="s">
        <v>512</v>
      </c>
      <c r="F329" s="10" t="s">
        <v>513</v>
      </c>
      <c r="G329" s="67">
        <v>6</v>
      </c>
      <c r="H329" s="10" t="s">
        <v>37</v>
      </c>
      <c r="I329" s="57">
        <v>0.66669999999999996</v>
      </c>
      <c r="J329" s="57">
        <f>(4.5+$AE$29)*I329</f>
        <v>6.0002999999999993</v>
      </c>
      <c r="K329" s="57">
        <v>2</v>
      </c>
      <c r="L329" s="58">
        <f>9*I329</f>
        <v>6.0002999999999993</v>
      </c>
      <c r="M329" s="27">
        <v>0</v>
      </c>
      <c r="N329" s="90">
        <f t="shared" si="107"/>
        <v>3.3334999999999995</v>
      </c>
      <c r="O329" s="91">
        <f t="shared" si="108"/>
        <v>3.3334999999999995</v>
      </c>
      <c r="P329" s="23">
        <v>0</v>
      </c>
      <c r="Q329" s="11">
        <v>0</v>
      </c>
      <c r="R329" s="11">
        <v>0</v>
      </c>
      <c r="S329" s="12">
        <v>0</v>
      </c>
      <c r="T329" s="27">
        <v>0</v>
      </c>
      <c r="U329" s="23">
        <v>8</v>
      </c>
      <c r="V329" s="11">
        <v>0.2</v>
      </c>
      <c r="W329" s="11">
        <v>0</v>
      </c>
      <c r="X329" s="12">
        <v>0.4</v>
      </c>
      <c r="Y329" s="30">
        <v>0</v>
      </c>
      <c r="Z329" s="63">
        <f t="shared" si="101"/>
        <v>3.6001799999999999</v>
      </c>
      <c r="AA329" s="34">
        <f t="shared" si="102"/>
        <v>0</v>
      </c>
      <c r="AB329" s="12">
        <f t="shared" si="103"/>
        <v>3.6001799999999999</v>
      </c>
      <c r="AC329" s="75">
        <f t="shared" si="104"/>
        <v>3.6001799999999999</v>
      </c>
    </row>
    <row r="330" spans="1:32" outlineLevel="2" x14ac:dyDescent="0.2">
      <c r="A330" s="103" t="s">
        <v>492</v>
      </c>
      <c r="B330" s="10" t="s">
        <v>8</v>
      </c>
      <c r="C330" s="10" t="s">
        <v>13</v>
      </c>
      <c r="D330" s="10" t="s">
        <v>9</v>
      </c>
      <c r="E330" s="10" t="s">
        <v>10</v>
      </c>
      <c r="F330" s="10" t="s">
        <v>11</v>
      </c>
      <c r="G330" s="67">
        <v>24</v>
      </c>
      <c r="H330" s="10" t="s">
        <v>12</v>
      </c>
      <c r="I330" s="57">
        <v>1</v>
      </c>
      <c r="J330" s="57">
        <f>$AE$26</f>
        <v>0.2</v>
      </c>
      <c r="K330" s="57">
        <v>0</v>
      </c>
      <c r="L330" s="58">
        <v>0</v>
      </c>
      <c r="M330" s="27">
        <v>0</v>
      </c>
      <c r="N330" s="90">
        <f t="shared" si="107"/>
        <v>2.7777777777777776E-2</v>
      </c>
      <c r="O330" s="91">
        <f t="shared" si="108"/>
        <v>0</v>
      </c>
      <c r="P330" s="23">
        <v>0</v>
      </c>
      <c r="Q330" s="11">
        <f>P330</f>
        <v>0</v>
      </c>
      <c r="R330" s="11">
        <v>0</v>
      </c>
      <c r="S330" s="12">
        <v>0</v>
      </c>
      <c r="T330" s="27">
        <v>0</v>
      </c>
      <c r="U330" s="23">
        <v>2</v>
      </c>
      <c r="V330" s="11">
        <f>U330</f>
        <v>2</v>
      </c>
      <c r="W330" s="11">
        <v>0</v>
      </c>
      <c r="X330" s="12">
        <v>0</v>
      </c>
      <c r="Y330" s="30">
        <v>0</v>
      </c>
      <c r="Z330" s="63">
        <f t="shared" si="101"/>
        <v>0.4</v>
      </c>
      <c r="AA330" s="34">
        <f t="shared" si="102"/>
        <v>0</v>
      </c>
      <c r="AB330" s="12">
        <f t="shared" si="103"/>
        <v>0.4</v>
      </c>
      <c r="AC330" s="75">
        <f t="shared" si="104"/>
        <v>0.4</v>
      </c>
    </row>
    <row r="331" spans="1:32" outlineLevel="2" x14ac:dyDescent="0.2">
      <c r="A331" s="9" t="s">
        <v>492</v>
      </c>
      <c r="B331" s="10" t="s">
        <v>14</v>
      </c>
      <c r="C331" s="10" t="s">
        <v>103</v>
      </c>
      <c r="D331" s="10" t="s">
        <v>494</v>
      </c>
      <c r="E331" s="10" t="s">
        <v>495</v>
      </c>
      <c r="F331" s="10" t="s">
        <v>496</v>
      </c>
      <c r="G331" s="67">
        <v>6</v>
      </c>
      <c r="H331" s="10" t="s">
        <v>102</v>
      </c>
      <c r="I331" s="57">
        <v>1</v>
      </c>
      <c r="J331" s="57">
        <v>9</v>
      </c>
      <c r="K331" s="57">
        <v>0</v>
      </c>
      <c r="L331" s="58">
        <v>9</v>
      </c>
      <c r="M331" s="27">
        <v>0</v>
      </c>
      <c r="N331" s="90">
        <f t="shared" si="107"/>
        <v>5</v>
      </c>
      <c r="O331" s="91">
        <f t="shared" si="108"/>
        <v>5</v>
      </c>
      <c r="P331" s="23">
        <v>40</v>
      </c>
      <c r="Q331" s="11">
        <v>1</v>
      </c>
      <c r="R331" s="11">
        <v>0</v>
      </c>
      <c r="S331" s="12">
        <v>2</v>
      </c>
      <c r="T331" s="27">
        <v>0</v>
      </c>
      <c r="U331" s="23">
        <v>0</v>
      </c>
      <c r="V331" s="11">
        <v>0</v>
      </c>
      <c r="W331" s="11">
        <v>0</v>
      </c>
      <c r="X331" s="12">
        <v>0</v>
      </c>
      <c r="Y331" s="30">
        <v>0</v>
      </c>
      <c r="Z331" s="63">
        <f t="shared" si="101"/>
        <v>27</v>
      </c>
      <c r="AA331" s="34">
        <f t="shared" si="102"/>
        <v>27</v>
      </c>
      <c r="AB331" s="12">
        <f t="shared" si="103"/>
        <v>0</v>
      </c>
      <c r="AC331" s="75">
        <f t="shared" si="104"/>
        <v>27</v>
      </c>
    </row>
    <row r="332" spans="1:32" outlineLevel="2" x14ac:dyDescent="0.2">
      <c r="A332" s="9" t="s">
        <v>492</v>
      </c>
      <c r="B332" s="10" t="s">
        <v>39</v>
      </c>
      <c r="C332" s="10" t="s">
        <v>61</v>
      </c>
      <c r="D332" s="10" t="s">
        <v>497</v>
      </c>
      <c r="E332" s="10" t="s">
        <v>498</v>
      </c>
      <c r="F332" s="10" t="s">
        <v>499</v>
      </c>
      <c r="G332" s="67">
        <v>6</v>
      </c>
      <c r="H332" s="10" t="s">
        <v>47</v>
      </c>
      <c r="I332" s="57">
        <v>1</v>
      </c>
      <c r="J332" s="57">
        <v>13.5</v>
      </c>
      <c r="K332" s="57">
        <v>0</v>
      </c>
      <c r="L332" s="58">
        <v>4.5</v>
      </c>
      <c r="M332" s="27">
        <v>0</v>
      </c>
      <c r="N332" s="90">
        <f t="shared" si="107"/>
        <v>7.5</v>
      </c>
      <c r="O332" s="91">
        <f t="shared" si="108"/>
        <v>2.5</v>
      </c>
      <c r="P332" s="23">
        <v>0</v>
      </c>
      <c r="Q332" s="11">
        <v>0</v>
      </c>
      <c r="R332" s="11">
        <v>0</v>
      </c>
      <c r="S332" s="12">
        <v>0</v>
      </c>
      <c r="T332" s="27">
        <v>0</v>
      </c>
      <c r="U332" s="23">
        <v>40</v>
      </c>
      <c r="V332" s="11">
        <v>1</v>
      </c>
      <c r="W332" s="11">
        <v>0</v>
      </c>
      <c r="X332" s="12">
        <v>2</v>
      </c>
      <c r="Y332" s="30">
        <v>0</v>
      </c>
      <c r="Z332" s="63">
        <f t="shared" si="101"/>
        <v>22.5</v>
      </c>
      <c r="AA332" s="34">
        <f t="shared" si="102"/>
        <v>0</v>
      </c>
      <c r="AB332" s="12">
        <f t="shared" si="103"/>
        <v>22.5</v>
      </c>
      <c r="AC332" s="75">
        <f t="shared" si="104"/>
        <v>22.5</v>
      </c>
    </row>
    <row r="333" spans="1:32" outlineLevel="2" x14ac:dyDescent="0.2">
      <c r="A333" s="9" t="s">
        <v>492</v>
      </c>
      <c r="B333" s="10" t="s">
        <v>39</v>
      </c>
      <c r="C333" s="10" t="s">
        <v>27</v>
      </c>
      <c r="D333" s="10" t="s">
        <v>500</v>
      </c>
      <c r="E333" s="10" t="s">
        <v>501</v>
      </c>
      <c r="F333" s="10" t="s">
        <v>502</v>
      </c>
      <c r="G333" s="67">
        <v>6</v>
      </c>
      <c r="H333" s="10" t="s">
        <v>18</v>
      </c>
      <c r="I333" s="57">
        <v>1</v>
      </c>
      <c r="J333" s="57">
        <v>13.5</v>
      </c>
      <c r="K333" s="57">
        <v>0</v>
      </c>
      <c r="L333" s="58">
        <v>4.5</v>
      </c>
      <c r="M333" s="27">
        <v>0</v>
      </c>
      <c r="N333" s="90">
        <f t="shared" si="107"/>
        <v>7.5</v>
      </c>
      <c r="O333" s="91">
        <f t="shared" si="108"/>
        <v>2.5</v>
      </c>
      <c r="P333" s="23">
        <v>20</v>
      </c>
      <c r="Q333" s="11">
        <v>1</v>
      </c>
      <c r="R333" s="11">
        <v>0</v>
      </c>
      <c r="S333" s="12">
        <v>1</v>
      </c>
      <c r="T333" s="27">
        <v>0</v>
      </c>
      <c r="U333" s="23">
        <v>0</v>
      </c>
      <c r="V333" s="11">
        <v>0</v>
      </c>
      <c r="W333" s="11">
        <v>0</v>
      </c>
      <c r="X333" s="12">
        <v>0</v>
      </c>
      <c r="Y333" s="30">
        <v>0</v>
      </c>
      <c r="Z333" s="63">
        <f t="shared" si="101"/>
        <v>18</v>
      </c>
      <c r="AA333" s="34">
        <f t="shared" si="102"/>
        <v>18</v>
      </c>
      <c r="AB333" s="12">
        <f t="shared" si="103"/>
        <v>0</v>
      </c>
      <c r="AC333" s="75">
        <f t="shared" si="104"/>
        <v>18</v>
      </c>
    </row>
    <row r="334" spans="1:32" outlineLevel="2" x14ac:dyDescent="0.2">
      <c r="A334" s="9" t="s">
        <v>492</v>
      </c>
      <c r="B334" s="10" t="s">
        <v>39</v>
      </c>
      <c r="C334" s="10" t="s">
        <v>43</v>
      </c>
      <c r="D334" s="10" t="s">
        <v>503</v>
      </c>
      <c r="E334" s="10" t="s">
        <v>504</v>
      </c>
      <c r="F334" s="10" t="s">
        <v>505</v>
      </c>
      <c r="G334" s="67">
        <v>6</v>
      </c>
      <c r="H334" s="10" t="s">
        <v>18</v>
      </c>
      <c r="I334" s="57">
        <v>1</v>
      </c>
      <c r="J334" s="57">
        <v>13.5</v>
      </c>
      <c r="K334" s="57">
        <v>0</v>
      </c>
      <c r="L334" s="58">
        <v>4.5</v>
      </c>
      <c r="M334" s="27">
        <v>0</v>
      </c>
      <c r="N334" s="90">
        <f t="shared" si="107"/>
        <v>7.5</v>
      </c>
      <c r="O334" s="91">
        <f t="shared" si="108"/>
        <v>2.5</v>
      </c>
      <c r="P334" s="23">
        <v>0</v>
      </c>
      <c r="Q334" s="11">
        <v>0</v>
      </c>
      <c r="R334" s="11">
        <v>0</v>
      </c>
      <c r="S334" s="12">
        <v>0</v>
      </c>
      <c r="T334" s="27">
        <v>0</v>
      </c>
      <c r="U334" s="23">
        <v>20</v>
      </c>
      <c r="V334" s="11">
        <v>1</v>
      </c>
      <c r="W334" s="11">
        <v>0</v>
      </c>
      <c r="X334" s="12">
        <v>1</v>
      </c>
      <c r="Y334" s="30">
        <v>0</v>
      </c>
      <c r="Z334" s="63">
        <f t="shared" si="101"/>
        <v>18</v>
      </c>
      <c r="AA334" s="34">
        <f t="shared" si="102"/>
        <v>0</v>
      </c>
      <c r="AB334" s="12">
        <f t="shared" si="103"/>
        <v>18</v>
      </c>
      <c r="AC334" s="75">
        <f t="shared" si="104"/>
        <v>18</v>
      </c>
    </row>
    <row r="335" spans="1:32" outlineLevel="2" x14ac:dyDescent="0.2">
      <c r="A335" s="9" t="s">
        <v>492</v>
      </c>
      <c r="B335" s="10" t="s">
        <v>39</v>
      </c>
      <c r="C335" s="10" t="s">
        <v>43</v>
      </c>
      <c r="D335" s="10" t="s">
        <v>506</v>
      </c>
      <c r="E335" s="10" t="s">
        <v>507</v>
      </c>
      <c r="F335" s="10" t="s">
        <v>508</v>
      </c>
      <c r="G335" s="67">
        <v>6</v>
      </c>
      <c r="H335" s="10" t="s">
        <v>18</v>
      </c>
      <c r="I335" s="57">
        <v>1</v>
      </c>
      <c r="J335" s="57">
        <v>0</v>
      </c>
      <c r="K335" s="57">
        <v>0</v>
      </c>
      <c r="L335" s="58">
        <v>18</v>
      </c>
      <c r="M335" s="27">
        <v>0</v>
      </c>
      <c r="N335" s="90">
        <f t="shared" si="107"/>
        <v>0</v>
      </c>
      <c r="O335" s="91">
        <f t="shared" si="108"/>
        <v>10</v>
      </c>
      <c r="P335" s="23">
        <v>0</v>
      </c>
      <c r="Q335" s="11">
        <v>0</v>
      </c>
      <c r="R335" s="11">
        <v>0</v>
      </c>
      <c r="S335" s="12">
        <v>0</v>
      </c>
      <c r="T335" s="27">
        <v>0</v>
      </c>
      <c r="U335" s="23">
        <v>32</v>
      </c>
      <c r="V335" s="11">
        <v>1</v>
      </c>
      <c r="W335" s="11">
        <v>0</v>
      </c>
      <c r="X335" s="12">
        <v>2</v>
      </c>
      <c r="Y335" s="30">
        <v>0</v>
      </c>
      <c r="Z335" s="63">
        <f t="shared" si="101"/>
        <v>36</v>
      </c>
      <c r="AA335" s="34">
        <f t="shared" si="102"/>
        <v>0</v>
      </c>
      <c r="AB335" s="12">
        <f t="shared" si="103"/>
        <v>36</v>
      </c>
      <c r="AC335" s="75">
        <f t="shared" si="104"/>
        <v>36</v>
      </c>
    </row>
    <row r="336" spans="1:32" outlineLevel="2" x14ac:dyDescent="0.2">
      <c r="A336" s="9" t="s">
        <v>492</v>
      </c>
      <c r="B336" s="10" t="s">
        <v>39</v>
      </c>
      <c r="C336" s="10" t="s">
        <v>13</v>
      </c>
      <c r="D336" s="10" t="s">
        <v>74</v>
      </c>
      <c r="E336" s="10" t="s">
        <v>10</v>
      </c>
      <c r="F336" s="10" t="s">
        <v>11</v>
      </c>
      <c r="G336" s="67">
        <v>24</v>
      </c>
      <c r="H336" s="10" t="s">
        <v>12</v>
      </c>
      <c r="I336" s="57">
        <v>1</v>
      </c>
      <c r="J336" s="57">
        <f>$AE$26</f>
        <v>0.2</v>
      </c>
      <c r="K336" s="57">
        <v>0</v>
      </c>
      <c r="L336" s="58">
        <v>0</v>
      </c>
      <c r="M336" s="27">
        <v>0</v>
      </c>
      <c r="N336" s="90">
        <f t="shared" si="107"/>
        <v>2.7777777777777776E-2</v>
      </c>
      <c r="O336" s="91">
        <f t="shared" si="108"/>
        <v>0</v>
      </c>
      <c r="P336" s="23">
        <v>1</v>
      </c>
      <c r="Q336" s="11">
        <f>P336</f>
        <v>1</v>
      </c>
      <c r="R336" s="11">
        <v>0</v>
      </c>
      <c r="S336" s="12">
        <v>0</v>
      </c>
      <c r="T336" s="27">
        <v>0</v>
      </c>
      <c r="U336" s="23">
        <v>2</v>
      </c>
      <c r="V336" s="11">
        <f>U336</f>
        <v>2</v>
      </c>
      <c r="W336" s="11">
        <v>0</v>
      </c>
      <c r="X336" s="12">
        <v>0</v>
      </c>
      <c r="Y336" s="30">
        <v>0</v>
      </c>
      <c r="Z336" s="63">
        <f t="shared" si="101"/>
        <v>0.60000000000000009</v>
      </c>
      <c r="AA336" s="34">
        <f t="shared" si="102"/>
        <v>0.2</v>
      </c>
      <c r="AB336" s="12">
        <f t="shared" si="103"/>
        <v>0.4</v>
      </c>
      <c r="AC336" s="75">
        <f t="shared" si="104"/>
        <v>0.60000000000000009</v>
      </c>
      <c r="AF336" s="95"/>
    </row>
    <row r="337" spans="1:32" outlineLevel="2" x14ac:dyDescent="0.2">
      <c r="A337" s="9" t="s">
        <v>492</v>
      </c>
      <c r="B337" s="10" t="s">
        <v>75</v>
      </c>
      <c r="C337" s="10" t="s">
        <v>19</v>
      </c>
      <c r="D337" s="10" t="s">
        <v>509</v>
      </c>
      <c r="E337" s="10" t="s">
        <v>498</v>
      </c>
      <c r="F337" s="10" t="s">
        <v>510</v>
      </c>
      <c r="G337" s="67">
        <v>5</v>
      </c>
      <c r="H337" s="10" t="s">
        <v>160</v>
      </c>
      <c r="I337" s="57">
        <v>1</v>
      </c>
      <c r="J337" s="57">
        <v>6.75</v>
      </c>
      <c r="K337" s="57">
        <v>0</v>
      </c>
      <c r="L337" s="58">
        <v>6.75</v>
      </c>
      <c r="M337" s="27">
        <v>0</v>
      </c>
      <c r="N337" s="90">
        <f t="shared" si="107"/>
        <v>4.5</v>
      </c>
      <c r="O337" s="91">
        <f t="shared" si="108"/>
        <v>4.5</v>
      </c>
      <c r="P337" s="23">
        <v>0</v>
      </c>
      <c r="Q337" s="11">
        <v>0</v>
      </c>
      <c r="R337" s="11">
        <v>0</v>
      </c>
      <c r="S337" s="12">
        <v>0</v>
      </c>
      <c r="T337" s="27">
        <v>0</v>
      </c>
      <c r="U337" s="23">
        <v>20</v>
      </c>
      <c r="V337" s="11">
        <v>1</v>
      </c>
      <c r="W337" s="11">
        <v>0</v>
      </c>
      <c r="X337" s="12">
        <v>2</v>
      </c>
      <c r="Y337" s="30">
        <v>0</v>
      </c>
      <c r="Z337" s="63">
        <f t="shared" si="101"/>
        <v>20.25</v>
      </c>
      <c r="AA337" s="34">
        <f t="shared" si="102"/>
        <v>0</v>
      </c>
      <c r="AB337" s="12">
        <f t="shared" si="103"/>
        <v>20.25</v>
      </c>
      <c r="AC337" s="75">
        <f t="shared" si="104"/>
        <v>20.25</v>
      </c>
      <c r="AF337" s="95"/>
    </row>
    <row r="338" spans="1:32" outlineLevel="2" x14ac:dyDescent="0.2">
      <c r="A338" s="103" t="s">
        <v>492</v>
      </c>
      <c r="B338" s="10" t="s">
        <v>75</v>
      </c>
      <c r="C338" s="10" t="s">
        <v>23</v>
      </c>
      <c r="D338" s="10" t="s">
        <v>167</v>
      </c>
      <c r="E338" s="10" t="s">
        <v>168</v>
      </c>
      <c r="F338" s="10" t="s">
        <v>169</v>
      </c>
      <c r="G338" s="67">
        <v>15</v>
      </c>
      <c r="H338" s="10" t="s">
        <v>12</v>
      </c>
      <c r="I338" s="57">
        <v>1</v>
      </c>
      <c r="J338" s="57">
        <f>$AE$32</f>
        <v>0.4</v>
      </c>
      <c r="K338" s="57">
        <v>0</v>
      </c>
      <c r="L338" s="58">
        <v>0</v>
      </c>
      <c r="M338" s="27">
        <v>0</v>
      </c>
      <c r="N338" s="90">
        <f t="shared" si="107"/>
        <v>8.8888888888888878E-2</v>
      </c>
      <c r="O338" s="91">
        <f t="shared" si="108"/>
        <v>0</v>
      </c>
      <c r="P338" s="23">
        <v>4</v>
      </c>
      <c r="Q338" s="11">
        <f>P338</f>
        <v>4</v>
      </c>
      <c r="R338" s="11">
        <v>0</v>
      </c>
      <c r="S338" s="12">
        <v>0</v>
      </c>
      <c r="T338" s="27">
        <v>0</v>
      </c>
      <c r="U338" s="23">
        <v>0</v>
      </c>
      <c r="V338" s="11">
        <f>U338</f>
        <v>0</v>
      </c>
      <c r="W338" s="11">
        <v>0</v>
      </c>
      <c r="X338" s="12">
        <v>0</v>
      </c>
      <c r="Y338" s="30">
        <v>0</v>
      </c>
      <c r="Z338" s="63">
        <f t="shared" si="101"/>
        <v>1.6</v>
      </c>
      <c r="AA338" s="34">
        <f t="shared" si="102"/>
        <v>1.6</v>
      </c>
      <c r="AB338" s="12">
        <f t="shared" si="103"/>
        <v>0</v>
      </c>
      <c r="AC338" s="75">
        <f t="shared" si="104"/>
        <v>1.6</v>
      </c>
      <c r="AF338" s="95"/>
    </row>
    <row r="339" spans="1:32" outlineLevel="2" x14ac:dyDescent="0.2">
      <c r="A339" s="103" t="s">
        <v>492</v>
      </c>
      <c r="B339" s="10" t="s">
        <v>75</v>
      </c>
      <c r="C339" s="98" t="s">
        <v>23</v>
      </c>
      <c r="D339" s="98" t="s">
        <v>822</v>
      </c>
      <c r="E339" s="10" t="s">
        <v>820</v>
      </c>
      <c r="F339" s="10" t="s">
        <v>821</v>
      </c>
      <c r="G339" s="67">
        <v>5</v>
      </c>
      <c r="H339" s="10" t="s">
        <v>33</v>
      </c>
      <c r="I339" s="57">
        <v>0.25</v>
      </c>
      <c r="J339" s="57">
        <f>(9+$AE$29)*I339</f>
        <v>3.375</v>
      </c>
      <c r="K339" s="57">
        <v>0</v>
      </c>
      <c r="L339" s="58">
        <f>4.5*I339</f>
        <v>1.125</v>
      </c>
      <c r="M339" s="27">
        <v>0</v>
      </c>
      <c r="N339" s="90">
        <f t="shared" si="107"/>
        <v>2.25</v>
      </c>
      <c r="O339" s="91">
        <f t="shared" si="108"/>
        <v>0.75</v>
      </c>
      <c r="P339" s="23">
        <v>12</v>
      </c>
      <c r="Q339" s="11">
        <v>1</v>
      </c>
      <c r="R339" s="11"/>
      <c r="S339" s="12">
        <v>1</v>
      </c>
      <c r="T339" s="27"/>
      <c r="U339" s="23">
        <v>0</v>
      </c>
      <c r="V339" s="11">
        <v>0</v>
      </c>
      <c r="W339" s="11"/>
      <c r="X339" s="12">
        <v>0</v>
      </c>
      <c r="Y339" s="30"/>
      <c r="Z339" s="63">
        <f t="shared" si="101"/>
        <v>4.5</v>
      </c>
      <c r="AA339" s="34">
        <f t="shared" si="102"/>
        <v>4.5</v>
      </c>
      <c r="AB339" s="12">
        <f t="shared" si="103"/>
        <v>0</v>
      </c>
      <c r="AC339" s="75">
        <f t="shared" si="104"/>
        <v>4.5</v>
      </c>
      <c r="AF339" s="95"/>
    </row>
    <row r="340" spans="1:32" outlineLevel="2" x14ac:dyDescent="0.2">
      <c r="A340" s="103" t="s">
        <v>492</v>
      </c>
      <c r="B340" s="10" t="s">
        <v>14</v>
      </c>
      <c r="C340" s="10" t="s">
        <v>13</v>
      </c>
      <c r="D340" s="10" t="s">
        <v>34</v>
      </c>
      <c r="E340" s="10" t="s">
        <v>35</v>
      </c>
      <c r="F340" s="10" t="s">
        <v>36</v>
      </c>
      <c r="G340" s="67">
        <v>12</v>
      </c>
      <c r="H340" s="10" t="s">
        <v>37</v>
      </c>
      <c r="I340" s="57">
        <v>1</v>
      </c>
      <c r="J340" s="57">
        <f>$AE$27</f>
        <v>0.02</v>
      </c>
      <c r="K340" s="57">
        <v>0</v>
      </c>
      <c r="L340" s="58">
        <v>0</v>
      </c>
      <c r="M340" s="27">
        <v>0</v>
      </c>
      <c r="N340" s="90">
        <f t="shared" si="107"/>
        <v>5.5555555555555558E-3</v>
      </c>
      <c r="O340" s="91">
        <f t="shared" si="108"/>
        <v>0</v>
      </c>
      <c r="P340" s="23">
        <v>0</v>
      </c>
      <c r="Q340" s="11">
        <f>P340</f>
        <v>0</v>
      </c>
      <c r="R340" s="11">
        <v>0</v>
      </c>
      <c r="S340" s="12">
        <v>0</v>
      </c>
      <c r="T340" s="27">
        <v>0</v>
      </c>
      <c r="U340" s="23">
        <v>1</v>
      </c>
      <c r="V340" s="11">
        <f>U340</f>
        <v>1</v>
      </c>
      <c r="W340" s="11">
        <v>0</v>
      </c>
      <c r="X340" s="12">
        <v>0</v>
      </c>
      <c r="Y340" s="30">
        <v>0</v>
      </c>
      <c r="Z340" s="63">
        <f t="shared" si="101"/>
        <v>0.02</v>
      </c>
      <c r="AA340" s="34">
        <f t="shared" si="102"/>
        <v>0</v>
      </c>
      <c r="AB340" s="12">
        <f t="shared" si="103"/>
        <v>0.02</v>
      </c>
      <c r="AC340" s="75">
        <f t="shared" si="104"/>
        <v>0.02</v>
      </c>
    </row>
    <row r="341" spans="1:32" outlineLevel="2" x14ac:dyDescent="0.2">
      <c r="A341" s="9" t="s">
        <v>492</v>
      </c>
      <c r="B341" s="10" t="s">
        <v>39</v>
      </c>
      <c r="C341" s="10" t="s">
        <v>13</v>
      </c>
      <c r="D341" s="10" t="s">
        <v>34</v>
      </c>
      <c r="E341" s="10" t="s">
        <v>35</v>
      </c>
      <c r="F341" s="10" t="s">
        <v>36</v>
      </c>
      <c r="G341" s="67">
        <v>12</v>
      </c>
      <c r="H341" s="10" t="s">
        <v>37</v>
      </c>
      <c r="I341" s="57">
        <v>1</v>
      </c>
      <c r="J341" s="57">
        <f>$AE$27</f>
        <v>0.02</v>
      </c>
      <c r="K341" s="57">
        <v>0</v>
      </c>
      <c r="L341" s="58">
        <v>0</v>
      </c>
      <c r="M341" s="27">
        <v>0</v>
      </c>
      <c r="N341" s="90">
        <f t="shared" si="107"/>
        <v>5.5555555555555558E-3</v>
      </c>
      <c r="O341" s="91">
        <f t="shared" si="108"/>
        <v>0</v>
      </c>
      <c r="P341" s="23">
        <v>3</v>
      </c>
      <c r="Q341" s="11">
        <f>P341</f>
        <v>3</v>
      </c>
      <c r="R341" s="11">
        <v>0</v>
      </c>
      <c r="S341" s="12">
        <v>0</v>
      </c>
      <c r="T341" s="27">
        <v>0</v>
      </c>
      <c r="U341" s="23">
        <v>2</v>
      </c>
      <c r="V341" s="11">
        <f>U341</f>
        <v>2</v>
      </c>
      <c r="W341" s="11">
        <v>0</v>
      </c>
      <c r="X341" s="12">
        <v>0</v>
      </c>
      <c r="Y341" s="30">
        <v>0</v>
      </c>
      <c r="Z341" s="63">
        <f t="shared" si="101"/>
        <v>0.1</v>
      </c>
      <c r="AA341" s="34">
        <f t="shared" si="102"/>
        <v>0.06</v>
      </c>
      <c r="AB341" s="12">
        <f t="shared" si="103"/>
        <v>0.04</v>
      </c>
      <c r="AC341" s="75">
        <f t="shared" si="104"/>
        <v>0.1</v>
      </c>
    </row>
    <row r="342" spans="1:32" outlineLevel="2" x14ac:dyDescent="0.2">
      <c r="A342" s="103" t="s">
        <v>492</v>
      </c>
      <c r="B342" s="10" t="s">
        <v>8</v>
      </c>
      <c r="C342" s="10" t="s">
        <v>13</v>
      </c>
      <c r="D342" s="10" t="s">
        <v>34</v>
      </c>
      <c r="E342" s="10" t="s">
        <v>35</v>
      </c>
      <c r="F342" s="10" t="s">
        <v>36</v>
      </c>
      <c r="G342" s="67">
        <v>12</v>
      </c>
      <c r="H342" s="10" t="s">
        <v>37</v>
      </c>
      <c r="I342" s="57">
        <v>1</v>
      </c>
      <c r="J342" s="57">
        <f>$AE$27</f>
        <v>0.02</v>
      </c>
      <c r="K342" s="57">
        <v>0</v>
      </c>
      <c r="L342" s="58">
        <v>0</v>
      </c>
      <c r="M342" s="27">
        <v>0</v>
      </c>
      <c r="N342" s="90">
        <f t="shared" si="107"/>
        <v>5.5555555555555558E-3</v>
      </c>
      <c r="O342" s="91">
        <f t="shared" si="108"/>
        <v>0</v>
      </c>
      <c r="P342" s="23">
        <v>0</v>
      </c>
      <c r="Q342" s="11">
        <f>P342</f>
        <v>0</v>
      </c>
      <c r="R342" s="11">
        <v>0</v>
      </c>
      <c r="S342" s="12">
        <v>0</v>
      </c>
      <c r="T342" s="27">
        <v>0</v>
      </c>
      <c r="U342" s="23">
        <v>1</v>
      </c>
      <c r="V342" s="11">
        <f>U342</f>
        <v>1</v>
      </c>
      <c r="W342" s="11">
        <v>0</v>
      </c>
      <c r="X342" s="12">
        <v>0</v>
      </c>
      <c r="Y342" s="30">
        <v>0</v>
      </c>
      <c r="Z342" s="63">
        <f t="shared" si="101"/>
        <v>0.02</v>
      </c>
      <c r="AA342" s="34">
        <f t="shared" si="102"/>
        <v>0</v>
      </c>
      <c r="AB342" s="12">
        <f t="shared" si="103"/>
        <v>0.02</v>
      </c>
      <c r="AC342" s="75">
        <f t="shared" si="104"/>
        <v>0.02</v>
      </c>
    </row>
    <row r="343" spans="1:32" outlineLevel="2" x14ac:dyDescent="0.2">
      <c r="A343" s="103" t="s">
        <v>492</v>
      </c>
      <c r="B343" s="10" t="s">
        <v>75</v>
      </c>
      <c r="C343" s="10" t="s">
        <v>23</v>
      </c>
      <c r="D343" s="10" t="s">
        <v>34</v>
      </c>
      <c r="E343" s="10" t="s">
        <v>35</v>
      </c>
      <c r="F343" s="10" t="s">
        <v>36</v>
      </c>
      <c r="G343" s="67">
        <v>10</v>
      </c>
      <c r="H343" s="10" t="s">
        <v>37</v>
      </c>
      <c r="I343" s="57">
        <v>1</v>
      </c>
      <c r="J343" s="57">
        <f>$AE$27</f>
        <v>0.02</v>
      </c>
      <c r="K343" s="57">
        <v>0</v>
      </c>
      <c r="L343" s="58">
        <v>0</v>
      </c>
      <c r="M343" s="27">
        <v>0</v>
      </c>
      <c r="N343" s="90">
        <f t="shared" si="107"/>
        <v>6.6666666666666662E-3</v>
      </c>
      <c r="O343" s="91">
        <f t="shared" si="108"/>
        <v>0</v>
      </c>
      <c r="P343" s="23">
        <v>0</v>
      </c>
      <c r="Q343" s="11">
        <f>P343</f>
        <v>0</v>
      </c>
      <c r="R343" s="11">
        <v>0</v>
      </c>
      <c r="S343" s="12">
        <v>0</v>
      </c>
      <c r="T343" s="27">
        <v>0</v>
      </c>
      <c r="U343" s="23">
        <v>2</v>
      </c>
      <c r="V343" s="11">
        <f>U343</f>
        <v>2</v>
      </c>
      <c r="W343" s="11">
        <v>0</v>
      </c>
      <c r="X343" s="12">
        <v>0</v>
      </c>
      <c r="Y343" s="30">
        <v>0</v>
      </c>
      <c r="Z343" s="63">
        <f t="shared" si="101"/>
        <v>0.04</v>
      </c>
      <c r="AA343" s="34">
        <f t="shared" si="102"/>
        <v>0</v>
      </c>
      <c r="AB343" s="12">
        <f t="shared" si="103"/>
        <v>0.04</v>
      </c>
      <c r="AC343" s="75">
        <f t="shared" si="104"/>
        <v>0.04</v>
      </c>
    </row>
    <row r="344" spans="1:32" outlineLevel="2" x14ac:dyDescent="0.2">
      <c r="A344" s="103" t="s">
        <v>492</v>
      </c>
      <c r="B344" s="10" t="s">
        <v>39</v>
      </c>
      <c r="C344" s="10" t="s">
        <v>13</v>
      </c>
      <c r="D344" s="98" t="s">
        <v>953</v>
      </c>
      <c r="E344" s="10" t="s">
        <v>844</v>
      </c>
      <c r="F344" s="10" t="s">
        <v>901</v>
      </c>
      <c r="G344" s="67">
        <v>6</v>
      </c>
      <c r="H344" s="10" t="s">
        <v>102</v>
      </c>
      <c r="I344" s="57">
        <v>1</v>
      </c>
      <c r="J344" s="57">
        <f>(4.5+$AE$29)*I344</f>
        <v>9</v>
      </c>
      <c r="K344" s="57">
        <v>0</v>
      </c>
      <c r="L344" s="58">
        <v>9</v>
      </c>
      <c r="M344" s="27">
        <v>0</v>
      </c>
      <c r="N344" s="90">
        <f t="shared" si="107"/>
        <v>5</v>
      </c>
      <c r="O344" s="91">
        <f t="shared" si="108"/>
        <v>5</v>
      </c>
      <c r="P344" s="23">
        <v>0</v>
      </c>
      <c r="Q344" s="11">
        <v>0</v>
      </c>
      <c r="R344" s="11">
        <v>0</v>
      </c>
      <c r="S344" s="12">
        <v>0</v>
      </c>
      <c r="T344" s="27">
        <v>0</v>
      </c>
      <c r="U344" s="23">
        <v>20</v>
      </c>
      <c r="V344" s="11">
        <v>1</v>
      </c>
      <c r="W344" s="11">
        <v>0</v>
      </c>
      <c r="X344" s="12">
        <v>1</v>
      </c>
      <c r="Y344" s="30">
        <v>0</v>
      </c>
      <c r="Z344" s="63">
        <f t="shared" si="101"/>
        <v>18</v>
      </c>
      <c r="AA344" s="34">
        <f t="shared" si="102"/>
        <v>0</v>
      </c>
      <c r="AB344" s="12">
        <f t="shared" si="103"/>
        <v>18</v>
      </c>
      <c r="AC344" s="75">
        <f t="shared" si="104"/>
        <v>18</v>
      </c>
    </row>
    <row r="345" spans="1:32" outlineLevel="1" x14ac:dyDescent="0.2">
      <c r="A345" s="103" t="s">
        <v>602</v>
      </c>
      <c r="B345" s="10"/>
      <c r="C345" s="98"/>
      <c r="D345" s="10"/>
      <c r="E345" s="10"/>
      <c r="F345" s="10"/>
      <c r="G345" s="67"/>
      <c r="H345" s="10"/>
      <c r="I345" s="57"/>
      <c r="J345" s="57"/>
      <c r="K345" s="57"/>
      <c r="L345" s="58"/>
      <c r="M345" s="27"/>
      <c r="N345" s="90"/>
      <c r="O345" s="91"/>
      <c r="P345" s="23"/>
      <c r="Q345" s="11"/>
      <c r="R345" s="11"/>
      <c r="S345" s="12"/>
      <c r="T345" s="27"/>
      <c r="U345" s="23"/>
      <c r="V345" s="11"/>
      <c r="W345" s="11"/>
      <c r="X345" s="12"/>
      <c r="Y345" s="30"/>
      <c r="Z345" s="63"/>
      <c r="AA345" s="34">
        <f>SUBTOTAL(9,AA319:AA344)</f>
        <v>115.11</v>
      </c>
      <c r="AB345" s="12">
        <f>SUBTOTAL(9,AB319:AB344)</f>
        <v>145.72090000000003</v>
      </c>
      <c r="AC345" s="75">
        <f>SUBTOTAL(9,AC319:AC344)</f>
        <v>260.83089999999999</v>
      </c>
    </row>
    <row r="346" spans="1:32" outlineLevel="2" x14ac:dyDescent="0.2">
      <c r="A346" s="103" t="s">
        <v>582</v>
      </c>
      <c r="B346" s="10" t="s">
        <v>14</v>
      </c>
      <c r="C346" s="10" t="s">
        <v>48</v>
      </c>
      <c r="D346" s="10" t="s">
        <v>360</v>
      </c>
      <c r="E346" s="10" t="s">
        <v>361</v>
      </c>
      <c r="F346" s="10" t="s">
        <v>362</v>
      </c>
      <c r="G346" s="67">
        <v>6</v>
      </c>
      <c r="H346" s="10" t="s">
        <v>47</v>
      </c>
      <c r="I346" s="57">
        <v>1</v>
      </c>
      <c r="J346" s="57">
        <v>15.75</v>
      </c>
      <c r="K346" s="57">
        <v>0</v>
      </c>
      <c r="L346" s="58">
        <v>2.25</v>
      </c>
      <c r="M346" s="27">
        <v>0</v>
      </c>
      <c r="N346" s="90">
        <f t="shared" ref="N346:N358" si="109">J346*10/3/G346</f>
        <v>8.75</v>
      </c>
      <c r="O346" s="91">
        <f t="shared" ref="O346:O358" si="110">L346*10/3/G346</f>
        <v>1.25</v>
      </c>
      <c r="P346" s="23">
        <v>100</v>
      </c>
      <c r="Q346" s="11">
        <v>2</v>
      </c>
      <c r="R346" s="11">
        <v>0</v>
      </c>
      <c r="S346" s="12">
        <v>5</v>
      </c>
      <c r="T346" s="27">
        <v>0</v>
      </c>
      <c r="U346" s="23">
        <v>40</v>
      </c>
      <c r="V346" s="11">
        <v>1</v>
      </c>
      <c r="W346" s="11">
        <v>0</v>
      </c>
      <c r="X346" s="12">
        <v>2</v>
      </c>
      <c r="Y346" s="30">
        <v>0</v>
      </c>
      <c r="Z346" s="63">
        <f t="shared" ref="Z346:Z358" si="111">J346*(Q346+V346)+L346*(S346+X346)</f>
        <v>63</v>
      </c>
      <c r="AA346" s="34">
        <f t="shared" ref="AA346:AA358" si="112">J346*Q346+L346*S346</f>
        <v>42.75</v>
      </c>
      <c r="AB346" s="12">
        <f t="shared" ref="AB346:AB358" si="113">J346*V346+L346*X346</f>
        <v>20.25</v>
      </c>
      <c r="AC346" s="75">
        <f t="shared" ref="AC346:AC358" si="114">Z346</f>
        <v>63</v>
      </c>
    </row>
    <row r="347" spans="1:32" outlineLevel="2" x14ac:dyDescent="0.2">
      <c r="A347" s="103" t="s">
        <v>582</v>
      </c>
      <c r="B347" s="10" t="s">
        <v>14</v>
      </c>
      <c r="C347" s="10" t="s">
        <v>48</v>
      </c>
      <c r="D347" s="10" t="s">
        <v>360</v>
      </c>
      <c r="E347" s="10" t="s">
        <v>361</v>
      </c>
      <c r="F347" s="10" t="s">
        <v>580</v>
      </c>
      <c r="G347" s="67">
        <v>6</v>
      </c>
      <c r="H347" s="10" t="s">
        <v>47</v>
      </c>
      <c r="I347" s="57">
        <v>1</v>
      </c>
      <c r="J347" s="57">
        <v>0</v>
      </c>
      <c r="K347" s="57">
        <v>0</v>
      </c>
      <c r="L347" s="58">
        <v>2.25</v>
      </c>
      <c r="M347" s="27">
        <v>0</v>
      </c>
      <c r="N347" s="90">
        <f t="shared" si="109"/>
        <v>0</v>
      </c>
      <c r="O347" s="91">
        <f t="shared" si="110"/>
        <v>1.25</v>
      </c>
      <c r="P347" s="23">
        <v>20</v>
      </c>
      <c r="Q347" s="11">
        <v>0</v>
      </c>
      <c r="R347" s="11">
        <v>0</v>
      </c>
      <c r="S347" s="12">
        <v>2</v>
      </c>
      <c r="T347" s="27">
        <v>0</v>
      </c>
      <c r="U347" s="23">
        <v>0</v>
      </c>
      <c r="V347" s="11">
        <v>0</v>
      </c>
      <c r="W347" s="11">
        <v>0</v>
      </c>
      <c r="X347" s="12">
        <v>0</v>
      </c>
      <c r="Y347" s="30">
        <v>0</v>
      </c>
      <c r="Z347" s="63">
        <f t="shared" si="111"/>
        <v>4.5</v>
      </c>
      <c r="AA347" s="34">
        <f t="shared" si="112"/>
        <v>4.5</v>
      </c>
      <c r="AB347" s="12">
        <f t="shared" si="113"/>
        <v>0</v>
      </c>
      <c r="AC347" s="75">
        <f t="shared" si="114"/>
        <v>4.5</v>
      </c>
    </row>
    <row r="348" spans="1:32" outlineLevel="2" x14ac:dyDescent="0.2">
      <c r="A348" s="103" t="s">
        <v>582</v>
      </c>
      <c r="B348" s="10" t="s">
        <v>80</v>
      </c>
      <c r="C348" s="10" t="s">
        <v>48</v>
      </c>
      <c r="D348" s="10" t="s">
        <v>360</v>
      </c>
      <c r="E348" s="10" t="s">
        <v>361</v>
      </c>
      <c r="F348" s="10" t="s">
        <v>362</v>
      </c>
      <c r="G348" s="67">
        <v>6</v>
      </c>
      <c r="H348" s="10" t="s">
        <v>47</v>
      </c>
      <c r="I348" s="57">
        <v>1</v>
      </c>
      <c r="J348" s="57">
        <v>15.75</v>
      </c>
      <c r="K348" s="57">
        <v>0</v>
      </c>
      <c r="L348" s="58">
        <v>2.25</v>
      </c>
      <c r="M348" s="27">
        <v>0</v>
      </c>
      <c r="N348" s="90">
        <f t="shared" si="109"/>
        <v>8.75</v>
      </c>
      <c r="O348" s="91">
        <f t="shared" si="110"/>
        <v>1.25</v>
      </c>
      <c r="P348" s="23">
        <v>60</v>
      </c>
      <c r="Q348" s="11">
        <v>1</v>
      </c>
      <c r="R348" s="11">
        <v>0</v>
      </c>
      <c r="S348" s="12">
        <v>3</v>
      </c>
      <c r="T348" s="27">
        <v>0</v>
      </c>
      <c r="U348" s="23">
        <v>12</v>
      </c>
      <c r="V348" s="11">
        <v>0.25</v>
      </c>
      <c r="W348" s="11">
        <v>0</v>
      </c>
      <c r="X348" s="12">
        <v>1</v>
      </c>
      <c r="Y348" s="30">
        <v>0</v>
      </c>
      <c r="Z348" s="63">
        <f t="shared" si="111"/>
        <v>28.6875</v>
      </c>
      <c r="AA348" s="34">
        <f t="shared" si="112"/>
        <v>22.5</v>
      </c>
      <c r="AB348" s="12">
        <f t="shared" si="113"/>
        <v>6.1875</v>
      </c>
      <c r="AC348" s="75">
        <f t="shared" si="114"/>
        <v>28.6875</v>
      </c>
    </row>
    <row r="349" spans="1:32" outlineLevel="2" x14ac:dyDescent="0.2">
      <c r="A349" s="103" t="s">
        <v>582</v>
      </c>
      <c r="B349" s="10" t="s">
        <v>85</v>
      </c>
      <c r="C349" s="10" t="s">
        <v>48</v>
      </c>
      <c r="D349" s="10" t="s">
        <v>360</v>
      </c>
      <c r="E349" s="10" t="s">
        <v>361</v>
      </c>
      <c r="F349" s="10" t="s">
        <v>362</v>
      </c>
      <c r="G349" s="67">
        <v>6</v>
      </c>
      <c r="H349" s="10" t="s">
        <v>47</v>
      </c>
      <c r="I349" s="57">
        <v>1</v>
      </c>
      <c r="J349" s="57">
        <v>15.75</v>
      </c>
      <c r="K349" s="57">
        <v>0</v>
      </c>
      <c r="L349" s="58">
        <v>2.25</v>
      </c>
      <c r="M349" s="27">
        <v>0</v>
      </c>
      <c r="N349" s="90">
        <f t="shared" si="109"/>
        <v>8.75</v>
      </c>
      <c r="O349" s="91">
        <f t="shared" si="110"/>
        <v>1.25</v>
      </c>
      <c r="P349" s="23">
        <v>60</v>
      </c>
      <c r="Q349" s="11">
        <v>1</v>
      </c>
      <c r="R349" s="11">
        <v>0</v>
      </c>
      <c r="S349" s="12">
        <v>2</v>
      </c>
      <c r="T349" s="27">
        <v>0</v>
      </c>
      <c r="U349" s="23">
        <v>20</v>
      </c>
      <c r="V349" s="11">
        <v>0.25</v>
      </c>
      <c r="W349" s="11">
        <v>0</v>
      </c>
      <c r="X349" s="12">
        <v>1</v>
      </c>
      <c r="Y349" s="30">
        <v>0</v>
      </c>
      <c r="Z349" s="63">
        <f t="shared" si="111"/>
        <v>26.4375</v>
      </c>
      <c r="AA349" s="34">
        <f t="shared" si="112"/>
        <v>20.25</v>
      </c>
      <c r="AB349" s="12">
        <f t="shared" si="113"/>
        <v>6.1875</v>
      </c>
      <c r="AC349" s="75">
        <f t="shared" si="114"/>
        <v>26.4375</v>
      </c>
    </row>
    <row r="350" spans="1:32" outlineLevel="2" x14ac:dyDescent="0.2">
      <c r="A350" s="103" t="s">
        <v>582</v>
      </c>
      <c r="B350" s="10" t="s">
        <v>8</v>
      </c>
      <c r="C350" s="10" t="s">
        <v>48</v>
      </c>
      <c r="D350" s="10" t="s">
        <v>360</v>
      </c>
      <c r="E350" s="10" t="s">
        <v>361</v>
      </c>
      <c r="F350" s="10" t="s">
        <v>362</v>
      </c>
      <c r="G350" s="67">
        <v>6</v>
      </c>
      <c r="H350" s="10" t="s">
        <v>47</v>
      </c>
      <c r="I350" s="57">
        <v>1</v>
      </c>
      <c r="J350" s="57">
        <v>15.75</v>
      </c>
      <c r="K350" s="57">
        <v>0</v>
      </c>
      <c r="L350" s="58">
        <v>2.25</v>
      </c>
      <c r="M350" s="27">
        <v>0</v>
      </c>
      <c r="N350" s="90">
        <f t="shared" si="109"/>
        <v>8.75</v>
      </c>
      <c r="O350" s="91">
        <f t="shared" si="110"/>
        <v>1.25</v>
      </c>
      <c r="P350" s="23">
        <v>60</v>
      </c>
      <c r="Q350" s="11">
        <v>1</v>
      </c>
      <c r="R350" s="11">
        <v>0</v>
      </c>
      <c r="S350" s="12">
        <v>3</v>
      </c>
      <c r="T350" s="27">
        <v>0</v>
      </c>
      <c r="U350" s="23">
        <v>20</v>
      </c>
      <c r="V350" s="11">
        <v>0.5</v>
      </c>
      <c r="W350" s="11">
        <v>0</v>
      </c>
      <c r="X350" s="12">
        <v>1</v>
      </c>
      <c r="Y350" s="30">
        <v>0</v>
      </c>
      <c r="Z350" s="63">
        <f t="shared" si="111"/>
        <v>32.625</v>
      </c>
      <c r="AA350" s="34">
        <f t="shared" si="112"/>
        <v>22.5</v>
      </c>
      <c r="AB350" s="12">
        <f t="shared" si="113"/>
        <v>10.125</v>
      </c>
      <c r="AC350" s="75">
        <f t="shared" si="114"/>
        <v>32.625</v>
      </c>
    </row>
    <row r="351" spans="1:32" outlineLevel="2" x14ac:dyDescent="0.2">
      <c r="A351" s="103" t="s">
        <v>582</v>
      </c>
      <c r="B351" s="10" t="s">
        <v>8</v>
      </c>
      <c r="C351" s="10" t="s">
        <v>48</v>
      </c>
      <c r="D351" s="10" t="s">
        <v>360</v>
      </c>
      <c r="E351" s="10" t="s">
        <v>361</v>
      </c>
      <c r="F351" s="10" t="s">
        <v>580</v>
      </c>
      <c r="G351" s="67">
        <v>6</v>
      </c>
      <c r="H351" s="10" t="s">
        <v>47</v>
      </c>
      <c r="I351" s="57">
        <v>1</v>
      </c>
      <c r="J351" s="57">
        <v>0</v>
      </c>
      <c r="K351" s="57">
        <v>0</v>
      </c>
      <c r="L351" s="58">
        <v>2.25</v>
      </c>
      <c r="M351" s="27">
        <v>0</v>
      </c>
      <c r="N351" s="90">
        <f t="shared" si="109"/>
        <v>0</v>
      </c>
      <c r="O351" s="91">
        <f t="shared" si="110"/>
        <v>1.25</v>
      </c>
      <c r="P351" s="23">
        <v>20</v>
      </c>
      <c r="Q351" s="11">
        <v>0</v>
      </c>
      <c r="R351" s="11">
        <v>0</v>
      </c>
      <c r="S351" s="12">
        <v>2</v>
      </c>
      <c r="T351" s="27">
        <v>0</v>
      </c>
      <c r="U351" s="23">
        <v>0</v>
      </c>
      <c r="V351" s="11">
        <v>0</v>
      </c>
      <c r="W351" s="11">
        <v>0</v>
      </c>
      <c r="X351" s="12">
        <v>0</v>
      </c>
      <c r="Y351" s="30">
        <v>0</v>
      </c>
      <c r="Z351" s="63">
        <f t="shared" si="111"/>
        <v>4.5</v>
      </c>
      <c r="AA351" s="34">
        <f t="shared" si="112"/>
        <v>4.5</v>
      </c>
      <c r="AB351" s="12">
        <f t="shared" si="113"/>
        <v>0</v>
      </c>
      <c r="AC351" s="75">
        <f t="shared" si="114"/>
        <v>4.5</v>
      </c>
    </row>
    <row r="352" spans="1:32" outlineLevel="2" x14ac:dyDescent="0.2">
      <c r="A352" s="103" t="s">
        <v>582</v>
      </c>
      <c r="B352" s="10" t="s">
        <v>14</v>
      </c>
      <c r="C352" s="10" t="s">
        <v>19</v>
      </c>
      <c r="D352" s="10" t="s">
        <v>363</v>
      </c>
      <c r="E352" s="10" t="s">
        <v>364</v>
      </c>
      <c r="F352" s="10" t="s">
        <v>365</v>
      </c>
      <c r="G352" s="67">
        <v>6</v>
      </c>
      <c r="H352" s="10" t="s">
        <v>47</v>
      </c>
      <c r="I352" s="57">
        <v>1</v>
      </c>
      <c r="J352" s="57">
        <v>15.75</v>
      </c>
      <c r="K352" s="57">
        <v>0</v>
      </c>
      <c r="L352" s="58">
        <v>2.25</v>
      </c>
      <c r="M352" s="27">
        <v>0</v>
      </c>
      <c r="N352" s="90">
        <f t="shared" si="109"/>
        <v>8.75</v>
      </c>
      <c r="O352" s="91">
        <f t="shared" si="110"/>
        <v>1.25</v>
      </c>
      <c r="P352" s="23">
        <v>30</v>
      </c>
      <c r="Q352" s="11">
        <v>0.8</v>
      </c>
      <c r="R352" s="11">
        <v>0</v>
      </c>
      <c r="S352" s="12">
        <v>1.5</v>
      </c>
      <c r="T352" s="27">
        <v>0</v>
      </c>
      <c r="U352" s="23">
        <v>80</v>
      </c>
      <c r="V352" s="11">
        <v>2</v>
      </c>
      <c r="W352" s="11">
        <v>0</v>
      </c>
      <c r="X352" s="12">
        <v>4</v>
      </c>
      <c r="Y352" s="30">
        <v>0</v>
      </c>
      <c r="Z352" s="63">
        <f t="shared" si="111"/>
        <v>56.474999999999994</v>
      </c>
      <c r="AA352" s="34">
        <f t="shared" si="112"/>
        <v>15.975000000000001</v>
      </c>
      <c r="AB352" s="12">
        <f t="shared" si="113"/>
        <v>40.5</v>
      </c>
      <c r="AC352" s="75">
        <f t="shared" si="114"/>
        <v>56.474999999999994</v>
      </c>
    </row>
    <row r="353" spans="1:32" outlineLevel="2" x14ac:dyDescent="0.2">
      <c r="A353" s="103" t="s">
        <v>582</v>
      </c>
      <c r="B353" s="10" t="s">
        <v>80</v>
      </c>
      <c r="C353" s="10" t="s">
        <v>19</v>
      </c>
      <c r="D353" s="10" t="s">
        <v>363</v>
      </c>
      <c r="E353" s="10" t="s">
        <v>364</v>
      </c>
      <c r="F353" s="10" t="s">
        <v>365</v>
      </c>
      <c r="G353" s="67">
        <v>6</v>
      </c>
      <c r="H353" s="10" t="s">
        <v>47</v>
      </c>
      <c r="I353" s="57">
        <v>1</v>
      </c>
      <c r="J353" s="57">
        <v>15.75</v>
      </c>
      <c r="K353" s="57">
        <v>0</v>
      </c>
      <c r="L353" s="58">
        <v>2.25</v>
      </c>
      <c r="M353" s="27">
        <v>0</v>
      </c>
      <c r="N353" s="90">
        <f t="shared" si="109"/>
        <v>8.75</v>
      </c>
      <c r="O353" s="91">
        <f t="shared" si="110"/>
        <v>1.25</v>
      </c>
      <c r="P353" s="23">
        <v>20</v>
      </c>
      <c r="Q353" s="11">
        <v>0.4</v>
      </c>
      <c r="R353" s="11">
        <v>0</v>
      </c>
      <c r="S353" s="12">
        <v>1</v>
      </c>
      <c r="T353" s="27">
        <v>0</v>
      </c>
      <c r="U353" s="23">
        <v>40</v>
      </c>
      <c r="V353" s="11">
        <v>1</v>
      </c>
      <c r="W353" s="11">
        <v>0</v>
      </c>
      <c r="X353" s="12">
        <v>2</v>
      </c>
      <c r="Y353" s="30">
        <v>0</v>
      </c>
      <c r="Z353" s="63">
        <f t="shared" si="111"/>
        <v>28.799999999999997</v>
      </c>
      <c r="AA353" s="34">
        <f t="shared" si="112"/>
        <v>8.5500000000000007</v>
      </c>
      <c r="AB353" s="12">
        <f t="shared" si="113"/>
        <v>20.25</v>
      </c>
      <c r="AC353" s="75">
        <f t="shared" si="114"/>
        <v>28.799999999999997</v>
      </c>
    </row>
    <row r="354" spans="1:32" outlineLevel="2" x14ac:dyDescent="0.2">
      <c r="A354" s="103" t="s">
        <v>582</v>
      </c>
      <c r="B354" s="10" t="s">
        <v>85</v>
      </c>
      <c r="C354" s="10" t="s">
        <v>19</v>
      </c>
      <c r="D354" s="10" t="s">
        <v>363</v>
      </c>
      <c r="E354" s="10" t="s">
        <v>364</v>
      </c>
      <c r="F354" s="10" t="s">
        <v>365</v>
      </c>
      <c r="G354" s="67">
        <v>6</v>
      </c>
      <c r="H354" s="10" t="s">
        <v>47</v>
      </c>
      <c r="I354" s="57">
        <v>1</v>
      </c>
      <c r="J354" s="57">
        <v>15.75</v>
      </c>
      <c r="K354" s="57">
        <v>0</v>
      </c>
      <c r="L354" s="58">
        <v>2.25</v>
      </c>
      <c r="M354" s="27">
        <v>0</v>
      </c>
      <c r="N354" s="90">
        <f t="shared" si="109"/>
        <v>8.75</v>
      </c>
      <c r="O354" s="91">
        <f t="shared" si="110"/>
        <v>1.25</v>
      </c>
      <c r="P354" s="23">
        <v>20</v>
      </c>
      <c r="Q354" s="11">
        <v>0.4</v>
      </c>
      <c r="R354" s="11">
        <v>0</v>
      </c>
      <c r="S354" s="12">
        <v>1</v>
      </c>
      <c r="T354" s="27">
        <v>0</v>
      </c>
      <c r="U354" s="23">
        <v>40</v>
      </c>
      <c r="V354" s="11">
        <v>1</v>
      </c>
      <c r="W354" s="11">
        <v>0</v>
      </c>
      <c r="X354" s="12">
        <v>2</v>
      </c>
      <c r="Y354" s="30">
        <v>0</v>
      </c>
      <c r="Z354" s="63">
        <f t="shared" si="111"/>
        <v>28.799999999999997</v>
      </c>
      <c r="AA354" s="34">
        <f t="shared" si="112"/>
        <v>8.5500000000000007</v>
      </c>
      <c r="AB354" s="12">
        <f t="shared" si="113"/>
        <v>20.25</v>
      </c>
      <c r="AC354" s="75">
        <f t="shared" si="114"/>
        <v>28.799999999999997</v>
      </c>
    </row>
    <row r="355" spans="1:32" outlineLevel="2" x14ac:dyDescent="0.2">
      <c r="A355" s="103" t="s">
        <v>582</v>
      </c>
      <c r="B355" s="10" t="s">
        <v>8</v>
      </c>
      <c r="C355" s="10" t="s">
        <v>19</v>
      </c>
      <c r="D355" s="10" t="s">
        <v>363</v>
      </c>
      <c r="E355" s="10" t="s">
        <v>364</v>
      </c>
      <c r="F355" s="10" t="s">
        <v>365</v>
      </c>
      <c r="G355" s="67">
        <v>6</v>
      </c>
      <c r="H355" s="10" t="s">
        <v>47</v>
      </c>
      <c r="I355" s="57">
        <v>1</v>
      </c>
      <c r="J355" s="57">
        <v>15.75</v>
      </c>
      <c r="K355" s="57">
        <v>0</v>
      </c>
      <c r="L355" s="58">
        <v>2.25</v>
      </c>
      <c r="M355" s="27">
        <v>0</v>
      </c>
      <c r="N355" s="90">
        <f t="shared" si="109"/>
        <v>8.75</v>
      </c>
      <c r="O355" s="91">
        <f t="shared" si="110"/>
        <v>1.25</v>
      </c>
      <c r="P355" s="23">
        <v>30</v>
      </c>
      <c r="Q355" s="11">
        <v>0.4</v>
      </c>
      <c r="R355" s="11">
        <v>0</v>
      </c>
      <c r="S355" s="12">
        <v>1.5</v>
      </c>
      <c r="T355" s="27">
        <v>0</v>
      </c>
      <c r="U355" s="23">
        <v>60</v>
      </c>
      <c r="V355" s="11">
        <v>1</v>
      </c>
      <c r="W355" s="11">
        <v>0</v>
      </c>
      <c r="X355" s="12">
        <v>3</v>
      </c>
      <c r="Y355" s="30">
        <v>0</v>
      </c>
      <c r="Z355" s="63">
        <f t="shared" si="111"/>
        <v>32.174999999999997</v>
      </c>
      <c r="AA355" s="34">
        <f t="shared" si="112"/>
        <v>9.6750000000000007</v>
      </c>
      <c r="AB355" s="12">
        <f t="shared" si="113"/>
        <v>22.5</v>
      </c>
      <c r="AC355" s="75">
        <f t="shared" si="114"/>
        <v>32.174999999999997</v>
      </c>
    </row>
    <row r="356" spans="1:32" outlineLevel="2" x14ac:dyDescent="0.2">
      <c r="A356" s="103" t="s">
        <v>582</v>
      </c>
      <c r="B356" s="10" t="s">
        <v>80</v>
      </c>
      <c r="C356" s="10" t="s">
        <v>13</v>
      </c>
      <c r="D356" s="10" t="s">
        <v>217</v>
      </c>
      <c r="E356" s="10" t="s">
        <v>10</v>
      </c>
      <c r="F356" s="10" t="s">
        <v>11</v>
      </c>
      <c r="G356" s="67">
        <v>24</v>
      </c>
      <c r="H356" s="10" t="s">
        <v>12</v>
      </c>
      <c r="I356" s="57">
        <v>1</v>
      </c>
      <c r="J356" s="57">
        <f>$AE$26</f>
        <v>0.2</v>
      </c>
      <c r="K356" s="57">
        <v>0</v>
      </c>
      <c r="L356" s="58">
        <v>0</v>
      </c>
      <c r="M356" s="27">
        <v>0</v>
      </c>
      <c r="N356" s="90">
        <f t="shared" si="109"/>
        <v>2.7777777777777776E-2</v>
      </c>
      <c r="O356" s="91">
        <f t="shared" si="110"/>
        <v>0</v>
      </c>
      <c r="P356" s="23">
        <v>0</v>
      </c>
      <c r="Q356" s="11">
        <f>P356</f>
        <v>0</v>
      </c>
      <c r="R356" s="11">
        <v>0</v>
      </c>
      <c r="S356" s="12">
        <v>0</v>
      </c>
      <c r="T356" s="27">
        <v>0</v>
      </c>
      <c r="U356" s="23">
        <v>1</v>
      </c>
      <c r="V356" s="11">
        <f>U356</f>
        <v>1</v>
      </c>
      <c r="W356" s="11">
        <v>0</v>
      </c>
      <c r="X356" s="12">
        <v>0</v>
      </c>
      <c r="Y356" s="30">
        <v>0</v>
      </c>
      <c r="Z356" s="63">
        <f t="shared" si="111"/>
        <v>0.2</v>
      </c>
      <c r="AA356" s="34">
        <f t="shared" si="112"/>
        <v>0</v>
      </c>
      <c r="AB356" s="12">
        <f t="shared" si="113"/>
        <v>0.2</v>
      </c>
      <c r="AC356" s="75">
        <f t="shared" si="114"/>
        <v>0.2</v>
      </c>
    </row>
    <row r="357" spans="1:32" outlineLevel="2" x14ac:dyDescent="0.2">
      <c r="A357" s="103" t="s">
        <v>582</v>
      </c>
      <c r="B357" s="10" t="s">
        <v>39</v>
      </c>
      <c r="C357" s="10" t="s">
        <v>48</v>
      </c>
      <c r="D357" s="10" t="s">
        <v>366</v>
      </c>
      <c r="E357" s="10" t="s">
        <v>367</v>
      </c>
      <c r="F357" s="10" t="s">
        <v>368</v>
      </c>
      <c r="G357" s="67">
        <v>7.5</v>
      </c>
      <c r="H357" s="10" t="s">
        <v>47</v>
      </c>
      <c r="I357" s="57">
        <v>1</v>
      </c>
      <c r="J357" s="57">
        <v>20.25</v>
      </c>
      <c r="K357" s="57">
        <v>0</v>
      </c>
      <c r="L357" s="58">
        <v>2.25</v>
      </c>
      <c r="M357" s="27">
        <v>0</v>
      </c>
      <c r="N357" s="90">
        <f t="shared" si="109"/>
        <v>9</v>
      </c>
      <c r="O357" s="91">
        <f t="shared" si="110"/>
        <v>1</v>
      </c>
      <c r="P357" s="23">
        <v>60</v>
      </c>
      <c r="Q357" s="11">
        <v>1</v>
      </c>
      <c r="R357" s="11">
        <v>0</v>
      </c>
      <c r="S357" s="12">
        <v>3</v>
      </c>
      <c r="T357" s="27">
        <v>0</v>
      </c>
      <c r="U357" s="23">
        <v>20</v>
      </c>
      <c r="V357" s="11">
        <v>1</v>
      </c>
      <c r="W357" s="11">
        <v>0</v>
      </c>
      <c r="X357" s="12">
        <v>1</v>
      </c>
      <c r="Y357" s="30">
        <v>0</v>
      </c>
      <c r="Z357" s="63">
        <f t="shared" si="111"/>
        <v>49.5</v>
      </c>
      <c r="AA357" s="34">
        <f t="shared" si="112"/>
        <v>27</v>
      </c>
      <c r="AB357" s="12">
        <f t="shared" si="113"/>
        <v>22.5</v>
      </c>
      <c r="AC357" s="75">
        <f t="shared" si="114"/>
        <v>49.5</v>
      </c>
    </row>
    <row r="358" spans="1:32" outlineLevel="2" x14ac:dyDescent="0.2">
      <c r="A358" s="103" t="s">
        <v>582</v>
      </c>
      <c r="B358" s="10" t="s">
        <v>39</v>
      </c>
      <c r="C358" s="10" t="s">
        <v>48</v>
      </c>
      <c r="D358" s="10" t="s">
        <v>366</v>
      </c>
      <c r="E358" s="10" t="s">
        <v>367</v>
      </c>
      <c r="F358" s="10" t="s">
        <v>731</v>
      </c>
      <c r="G358" s="67">
        <v>7.5</v>
      </c>
      <c r="H358" s="10" t="s">
        <v>47</v>
      </c>
      <c r="I358" s="57">
        <v>1</v>
      </c>
      <c r="J358" s="57">
        <v>0</v>
      </c>
      <c r="K358" s="57">
        <v>0</v>
      </c>
      <c r="L358" s="58">
        <v>2.7</v>
      </c>
      <c r="M358" s="27">
        <v>0</v>
      </c>
      <c r="N358" s="90">
        <f t="shared" si="109"/>
        <v>0</v>
      </c>
      <c r="O358" s="91">
        <f t="shared" si="110"/>
        <v>1.2</v>
      </c>
      <c r="P358" s="23">
        <v>10</v>
      </c>
      <c r="Q358" s="11">
        <v>0</v>
      </c>
      <c r="R358" s="11">
        <v>0</v>
      </c>
      <c r="S358" s="12">
        <v>1</v>
      </c>
      <c r="T358" s="27">
        <v>0</v>
      </c>
      <c r="U358" s="23">
        <v>0</v>
      </c>
      <c r="V358" s="11">
        <v>0</v>
      </c>
      <c r="W358" s="11">
        <v>0</v>
      </c>
      <c r="X358" s="12">
        <v>0</v>
      </c>
      <c r="Y358" s="30">
        <v>0</v>
      </c>
      <c r="Z358" s="63">
        <f t="shared" si="111"/>
        <v>2.7</v>
      </c>
      <c r="AA358" s="34">
        <f t="shared" si="112"/>
        <v>2.7</v>
      </c>
      <c r="AB358" s="12">
        <f t="shared" si="113"/>
        <v>0</v>
      </c>
      <c r="AC358" s="75">
        <f t="shared" si="114"/>
        <v>2.7</v>
      </c>
      <c r="AE358" s="87"/>
      <c r="AF358" s="138"/>
    </row>
    <row r="359" spans="1:32" outlineLevel="1" x14ac:dyDescent="0.2">
      <c r="A359" s="103" t="s">
        <v>603</v>
      </c>
      <c r="B359" s="10"/>
      <c r="C359" s="10"/>
      <c r="D359" s="10"/>
      <c r="E359" s="10"/>
      <c r="F359" s="10"/>
      <c r="G359" s="67"/>
      <c r="H359" s="10"/>
      <c r="I359" s="57"/>
      <c r="J359" s="57"/>
      <c r="K359" s="57"/>
      <c r="L359" s="58"/>
      <c r="M359" s="27"/>
      <c r="N359" s="90"/>
      <c r="O359" s="91"/>
      <c r="P359" s="23"/>
      <c r="Q359" s="11"/>
      <c r="R359" s="11"/>
      <c r="S359" s="12"/>
      <c r="T359" s="27"/>
      <c r="U359" s="23"/>
      <c r="V359" s="11"/>
      <c r="W359" s="11"/>
      <c r="X359" s="12"/>
      <c r="Y359" s="30"/>
      <c r="Z359" s="63"/>
      <c r="AA359" s="34">
        <f>SUBTOTAL(9,AA346:AA358)</f>
        <v>189.45000000000002</v>
      </c>
      <c r="AB359" s="12">
        <f>SUBTOTAL(9,AB346:AB358)</f>
        <v>168.95</v>
      </c>
      <c r="AC359" s="75">
        <f>SUBTOTAL(9,AC346:AC358)</f>
        <v>358.4</v>
      </c>
      <c r="AE359" s="87"/>
      <c r="AF359" s="138"/>
    </row>
    <row r="360" spans="1:32" outlineLevel="2" x14ac:dyDescent="0.2">
      <c r="A360" s="103" t="s">
        <v>581</v>
      </c>
      <c r="B360" s="10" t="s">
        <v>650</v>
      </c>
      <c r="C360" s="98" t="s">
        <v>48</v>
      </c>
      <c r="D360" s="597" t="s">
        <v>824</v>
      </c>
      <c r="E360" s="10" t="s">
        <v>877</v>
      </c>
      <c r="F360" s="598" t="s">
        <v>823</v>
      </c>
      <c r="G360" s="67">
        <v>5</v>
      </c>
      <c r="H360" s="10" t="s">
        <v>675</v>
      </c>
      <c r="I360" s="57">
        <v>0.5</v>
      </c>
      <c r="J360" s="57">
        <v>4.5</v>
      </c>
      <c r="K360" s="57"/>
      <c r="L360" s="58">
        <v>0</v>
      </c>
      <c r="M360" s="27">
        <v>0</v>
      </c>
      <c r="N360" s="90">
        <f t="shared" ref="N360" si="115">J360*10/3/G360</f>
        <v>3</v>
      </c>
      <c r="O360" s="91">
        <f t="shared" ref="O360" si="116">L360*10/3/G360</f>
        <v>0</v>
      </c>
      <c r="P360" s="23">
        <v>10</v>
      </c>
      <c r="Q360" s="11">
        <v>1</v>
      </c>
      <c r="R360" s="11"/>
      <c r="S360" s="12">
        <v>0</v>
      </c>
      <c r="T360" s="27"/>
      <c r="U360" s="23">
        <v>0</v>
      </c>
      <c r="V360" s="11">
        <v>0</v>
      </c>
      <c r="W360" s="11"/>
      <c r="X360" s="12">
        <v>0</v>
      </c>
      <c r="Y360" s="30">
        <v>0</v>
      </c>
      <c r="Z360" s="63">
        <f t="shared" ref="Z360:Z395" si="117">J360*(Q360+V360)+L360*(S360+X360)</f>
        <v>4.5</v>
      </c>
      <c r="AA360" s="34">
        <f t="shared" ref="AA360:AA395" si="118">J360*Q360+L360*S360</f>
        <v>4.5</v>
      </c>
      <c r="AB360" s="12">
        <f t="shared" ref="AB360:AB395" si="119">J360*V360+L360*X360</f>
        <v>0</v>
      </c>
      <c r="AC360" s="75">
        <f t="shared" ref="AC360:AC395" si="120">Z360</f>
        <v>4.5</v>
      </c>
      <c r="AE360" s="87"/>
      <c r="AF360" s="138"/>
    </row>
    <row r="361" spans="1:32" outlineLevel="2" x14ac:dyDescent="0.2">
      <c r="A361" s="103" t="s">
        <v>581</v>
      </c>
      <c r="B361" s="10" t="s">
        <v>650</v>
      </c>
      <c r="C361" s="98" t="s">
        <v>48</v>
      </c>
      <c r="D361" s="597" t="s">
        <v>825</v>
      </c>
      <c r="E361" s="10" t="s">
        <v>879</v>
      </c>
      <c r="F361" s="598" t="s">
        <v>826</v>
      </c>
      <c r="G361" s="67">
        <v>5</v>
      </c>
      <c r="H361" s="10" t="s">
        <v>675</v>
      </c>
      <c r="I361" s="57">
        <v>0.5</v>
      </c>
      <c r="J361" s="57">
        <v>4.5</v>
      </c>
      <c r="K361" s="57"/>
      <c r="L361" s="58">
        <v>0</v>
      </c>
      <c r="M361" s="27">
        <v>0</v>
      </c>
      <c r="N361" s="90">
        <f t="shared" ref="N361:N366" si="121">J361*10/3/G361</f>
        <v>3</v>
      </c>
      <c r="O361" s="91">
        <f t="shared" ref="O361:O366" si="122">L361*10/3/G361</f>
        <v>0</v>
      </c>
      <c r="P361" s="23">
        <v>10</v>
      </c>
      <c r="Q361" s="11">
        <v>1</v>
      </c>
      <c r="R361" s="11"/>
      <c r="S361" s="12">
        <v>0</v>
      </c>
      <c r="T361" s="27"/>
      <c r="U361" s="23">
        <v>0</v>
      </c>
      <c r="V361" s="11">
        <v>0</v>
      </c>
      <c r="W361" s="11"/>
      <c r="X361" s="12">
        <v>0</v>
      </c>
      <c r="Y361" s="30">
        <v>0</v>
      </c>
      <c r="Z361" s="63">
        <f t="shared" si="117"/>
        <v>4.5</v>
      </c>
      <c r="AA361" s="34">
        <f t="shared" si="118"/>
        <v>4.5</v>
      </c>
      <c r="AB361" s="12">
        <f t="shared" si="119"/>
        <v>0</v>
      </c>
      <c r="AC361" s="75">
        <f t="shared" si="120"/>
        <v>4.5</v>
      </c>
      <c r="AE361" s="87"/>
      <c r="AF361" s="138"/>
    </row>
    <row r="362" spans="1:32" outlineLevel="2" x14ac:dyDescent="0.2">
      <c r="A362" s="103" t="s">
        <v>581</v>
      </c>
      <c r="B362" s="10" t="s">
        <v>650</v>
      </c>
      <c r="C362" s="98" t="s">
        <v>48</v>
      </c>
      <c r="D362" s="597" t="s">
        <v>828</v>
      </c>
      <c r="E362" s="10" t="s">
        <v>880</v>
      </c>
      <c r="F362" s="598" t="s">
        <v>827</v>
      </c>
      <c r="G362" s="67">
        <v>5</v>
      </c>
      <c r="H362" s="10" t="s">
        <v>675</v>
      </c>
      <c r="I362" s="57">
        <v>0.5</v>
      </c>
      <c r="J362" s="57">
        <v>4.5</v>
      </c>
      <c r="K362" s="57"/>
      <c r="L362" s="58">
        <v>0</v>
      </c>
      <c r="M362" s="27">
        <v>0</v>
      </c>
      <c r="N362" s="90">
        <f t="shared" si="121"/>
        <v>3</v>
      </c>
      <c r="O362" s="91">
        <f t="shared" si="122"/>
        <v>0</v>
      </c>
      <c r="P362" s="23">
        <v>10</v>
      </c>
      <c r="Q362" s="11">
        <v>1</v>
      </c>
      <c r="R362" s="11"/>
      <c r="S362" s="12">
        <v>0</v>
      </c>
      <c r="T362" s="27"/>
      <c r="U362" s="23">
        <v>0</v>
      </c>
      <c r="V362" s="11">
        <v>0</v>
      </c>
      <c r="W362" s="11"/>
      <c r="X362" s="12">
        <v>0</v>
      </c>
      <c r="Y362" s="30">
        <v>0</v>
      </c>
      <c r="Z362" s="63">
        <f t="shared" si="117"/>
        <v>4.5</v>
      </c>
      <c r="AA362" s="34">
        <f t="shared" si="118"/>
        <v>4.5</v>
      </c>
      <c r="AB362" s="12">
        <f t="shared" si="119"/>
        <v>0</v>
      </c>
      <c r="AC362" s="75">
        <f t="shared" si="120"/>
        <v>4.5</v>
      </c>
      <c r="AE362" s="87"/>
      <c r="AF362" s="138"/>
    </row>
    <row r="363" spans="1:32" outlineLevel="2" x14ac:dyDescent="0.2">
      <c r="A363" s="103" t="s">
        <v>581</v>
      </c>
      <c r="B363" s="10" t="s">
        <v>650</v>
      </c>
      <c r="C363" s="98" t="s">
        <v>19</v>
      </c>
      <c r="D363" s="597" t="s">
        <v>841</v>
      </c>
      <c r="E363" s="10" t="s">
        <v>168</v>
      </c>
      <c r="F363" s="598" t="s">
        <v>169</v>
      </c>
      <c r="G363" s="67">
        <v>15</v>
      </c>
      <c r="H363" s="10" t="s">
        <v>160</v>
      </c>
      <c r="I363" s="57">
        <v>1</v>
      </c>
      <c r="J363" s="57">
        <f>$AE$3</f>
        <v>0.4</v>
      </c>
      <c r="K363" s="57"/>
      <c r="L363" s="58">
        <v>0</v>
      </c>
      <c r="M363" s="27">
        <v>0</v>
      </c>
      <c r="N363" s="90">
        <f t="shared" si="121"/>
        <v>8.8888888888888878E-2</v>
      </c>
      <c r="O363" s="91">
        <f t="shared" si="122"/>
        <v>0</v>
      </c>
      <c r="P363" s="23">
        <v>0</v>
      </c>
      <c r="Q363" s="11">
        <v>0</v>
      </c>
      <c r="R363" s="11"/>
      <c r="S363" s="12">
        <v>0</v>
      </c>
      <c r="T363" s="27"/>
      <c r="U363" s="23">
        <v>2</v>
      </c>
      <c r="V363" s="11">
        <f>U363</f>
        <v>2</v>
      </c>
      <c r="W363" s="11"/>
      <c r="X363" s="12">
        <v>0</v>
      </c>
      <c r="Y363" s="30">
        <v>0</v>
      </c>
      <c r="Z363" s="63">
        <f t="shared" si="117"/>
        <v>0.8</v>
      </c>
      <c r="AA363" s="34">
        <f t="shared" si="118"/>
        <v>0</v>
      </c>
      <c r="AB363" s="12">
        <f t="shared" si="119"/>
        <v>0.8</v>
      </c>
      <c r="AC363" s="75">
        <f t="shared" si="120"/>
        <v>0.8</v>
      </c>
    </row>
    <row r="364" spans="1:32" outlineLevel="2" x14ac:dyDescent="0.2">
      <c r="A364" s="103" t="s">
        <v>581</v>
      </c>
      <c r="B364" s="10" t="s">
        <v>650</v>
      </c>
      <c r="C364" s="98" t="s">
        <v>19</v>
      </c>
      <c r="D364" s="597" t="s">
        <v>838</v>
      </c>
      <c r="E364" s="10" t="s">
        <v>885</v>
      </c>
      <c r="F364" s="598" t="s">
        <v>837</v>
      </c>
      <c r="G364" s="67">
        <v>5</v>
      </c>
      <c r="H364" s="10" t="s">
        <v>18</v>
      </c>
      <c r="I364" s="57">
        <f>1/3</f>
        <v>0.33333333333333331</v>
      </c>
      <c r="J364" s="57">
        <f>11.25*I364</f>
        <v>3.75</v>
      </c>
      <c r="K364" s="57"/>
      <c r="L364" s="58">
        <v>0</v>
      </c>
      <c r="M364" s="27">
        <v>0</v>
      </c>
      <c r="N364" s="90">
        <f t="shared" si="121"/>
        <v>2.5</v>
      </c>
      <c r="O364" s="91">
        <f t="shared" si="122"/>
        <v>0</v>
      </c>
      <c r="P364" s="23">
        <v>0</v>
      </c>
      <c r="Q364" s="11">
        <v>0</v>
      </c>
      <c r="R364" s="11"/>
      <c r="S364" s="12">
        <v>0</v>
      </c>
      <c r="T364" s="27"/>
      <c r="U364" s="23">
        <v>10</v>
      </c>
      <c r="V364" s="11">
        <v>1</v>
      </c>
      <c r="W364" s="11"/>
      <c r="X364" s="12">
        <v>0</v>
      </c>
      <c r="Y364" s="30">
        <v>0</v>
      </c>
      <c r="Z364" s="63">
        <f t="shared" si="117"/>
        <v>3.75</v>
      </c>
      <c r="AA364" s="34">
        <f t="shared" si="118"/>
        <v>0</v>
      </c>
      <c r="AB364" s="12">
        <f t="shared" si="119"/>
        <v>3.75</v>
      </c>
      <c r="AC364" s="75">
        <f t="shared" si="120"/>
        <v>3.75</v>
      </c>
    </row>
    <row r="365" spans="1:32" outlineLevel="2" x14ac:dyDescent="0.2">
      <c r="A365" s="103" t="s">
        <v>581</v>
      </c>
      <c r="B365" s="10" t="s">
        <v>650</v>
      </c>
      <c r="C365" s="98" t="s">
        <v>48</v>
      </c>
      <c r="D365" s="597" t="s">
        <v>834</v>
      </c>
      <c r="E365" s="10" t="s">
        <v>883</v>
      </c>
      <c r="F365" s="598" t="s">
        <v>833</v>
      </c>
      <c r="G365" s="67">
        <v>5</v>
      </c>
      <c r="H365" s="10" t="s">
        <v>18</v>
      </c>
      <c r="I365" s="57">
        <f>1/3</f>
        <v>0.33333333333333331</v>
      </c>
      <c r="J365" s="57">
        <f>11.25*I365</f>
        <v>3.75</v>
      </c>
      <c r="K365" s="57"/>
      <c r="L365" s="58">
        <v>0</v>
      </c>
      <c r="M365" s="27">
        <v>0</v>
      </c>
      <c r="N365" s="90">
        <f t="shared" si="121"/>
        <v>2.5</v>
      </c>
      <c r="O365" s="91">
        <f t="shared" si="122"/>
        <v>0</v>
      </c>
      <c r="P365" s="23">
        <v>10</v>
      </c>
      <c r="Q365" s="11">
        <v>1</v>
      </c>
      <c r="R365" s="11"/>
      <c r="S365" s="12">
        <v>0</v>
      </c>
      <c r="T365" s="27"/>
      <c r="U365" s="23">
        <v>0</v>
      </c>
      <c r="V365" s="11">
        <v>0</v>
      </c>
      <c r="W365" s="11"/>
      <c r="X365" s="12">
        <v>0</v>
      </c>
      <c r="Y365" s="30">
        <v>0</v>
      </c>
      <c r="Z365" s="63">
        <f t="shared" si="117"/>
        <v>3.75</v>
      </c>
      <c r="AA365" s="34">
        <f t="shared" si="118"/>
        <v>3.75</v>
      </c>
      <c r="AB365" s="12">
        <f t="shared" si="119"/>
        <v>0</v>
      </c>
      <c r="AC365" s="75">
        <f t="shared" si="120"/>
        <v>3.75</v>
      </c>
    </row>
    <row r="366" spans="1:32" outlineLevel="2" x14ac:dyDescent="0.2">
      <c r="A366" s="103" t="s">
        <v>581</v>
      </c>
      <c r="B366" s="10" t="s">
        <v>650</v>
      </c>
      <c r="C366" s="98" t="s">
        <v>19</v>
      </c>
      <c r="D366" s="597" t="s">
        <v>840</v>
      </c>
      <c r="E366" s="10" t="s">
        <v>886</v>
      </c>
      <c r="F366" s="598" t="s">
        <v>839</v>
      </c>
      <c r="G366" s="67">
        <v>5</v>
      </c>
      <c r="H366" s="10" t="s">
        <v>18</v>
      </c>
      <c r="I366" s="57">
        <f>1/3</f>
        <v>0.33333333333333331</v>
      </c>
      <c r="J366" s="57">
        <f>11.25*I366</f>
        <v>3.75</v>
      </c>
      <c r="K366" s="57"/>
      <c r="L366" s="58">
        <v>0</v>
      </c>
      <c r="M366" s="27">
        <v>0</v>
      </c>
      <c r="N366" s="90">
        <f t="shared" si="121"/>
        <v>2.5</v>
      </c>
      <c r="O366" s="91">
        <f t="shared" si="122"/>
        <v>0</v>
      </c>
      <c r="P366" s="23">
        <v>0</v>
      </c>
      <c r="Q366" s="11">
        <v>0</v>
      </c>
      <c r="R366" s="11"/>
      <c r="S366" s="12">
        <v>0</v>
      </c>
      <c r="T366" s="27"/>
      <c r="U366" s="23">
        <v>10</v>
      </c>
      <c r="V366" s="11">
        <v>1</v>
      </c>
      <c r="W366" s="11"/>
      <c r="X366" s="12">
        <v>0</v>
      </c>
      <c r="Y366" s="30">
        <v>0</v>
      </c>
      <c r="Z366" s="63">
        <f t="shared" si="117"/>
        <v>3.75</v>
      </c>
      <c r="AA366" s="34">
        <f t="shared" si="118"/>
        <v>0</v>
      </c>
      <c r="AB366" s="12">
        <f t="shared" si="119"/>
        <v>3.75</v>
      </c>
      <c r="AC366" s="75">
        <f t="shared" si="120"/>
        <v>3.75</v>
      </c>
    </row>
    <row r="367" spans="1:32" outlineLevel="2" x14ac:dyDescent="0.2">
      <c r="A367" s="103" t="s">
        <v>581</v>
      </c>
      <c r="B367" s="10" t="s">
        <v>14</v>
      </c>
      <c r="C367" s="10" t="s">
        <v>48</v>
      </c>
      <c r="D367" s="10" t="s">
        <v>467</v>
      </c>
      <c r="E367" s="10" t="s">
        <v>468</v>
      </c>
      <c r="F367" s="10" t="s">
        <v>469</v>
      </c>
      <c r="G367" s="67">
        <v>6</v>
      </c>
      <c r="H367" s="10" t="s">
        <v>47</v>
      </c>
      <c r="I367" s="57">
        <v>1</v>
      </c>
      <c r="J367" s="57">
        <v>18</v>
      </c>
      <c r="K367" s="57">
        <v>0</v>
      </c>
      <c r="L367" s="58">
        <v>0</v>
      </c>
      <c r="M367" s="27">
        <v>0</v>
      </c>
      <c r="N367" s="90">
        <f t="shared" ref="N367:N395" si="123">J367*10/3/G367</f>
        <v>10</v>
      </c>
      <c r="O367" s="91">
        <f t="shared" ref="O367:O395" si="124">L367*10/3/G367</f>
        <v>0</v>
      </c>
      <c r="P367" s="23">
        <v>100</v>
      </c>
      <c r="Q367" s="11">
        <v>2</v>
      </c>
      <c r="R367" s="11">
        <v>0</v>
      </c>
      <c r="S367" s="12">
        <v>0</v>
      </c>
      <c r="T367" s="27">
        <v>0</v>
      </c>
      <c r="U367" s="23">
        <v>40</v>
      </c>
      <c r="V367" s="11">
        <v>1</v>
      </c>
      <c r="W367" s="11">
        <v>0</v>
      </c>
      <c r="X367" s="12">
        <v>0</v>
      </c>
      <c r="Y367" s="30">
        <v>0</v>
      </c>
      <c r="Z367" s="63">
        <f t="shared" si="117"/>
        <v>54</v>
      </c>
      <c r="AA367" s="34">
        <f t="shared" si="118"/>
        <v>36</v>
      </c>
      <c r="AB367" s="12">
        <f t="shared" si="119"/>
        <v>18</v>
      </c>
      <c r="AC367" s="75">
        <f t="shared" si="120"/>
        <v>54</v>
      </c>
    </row>
    <row r="368" spans="1:32" outlineLevel="2" x14ac:dyDescent="0.2">
      <c r="A368" s="103" t="s">
        <v>581</v>
      </c>
      <c r="B368" s="10" t="s">
        <v>14</v>
      </c>
      <c r="C368" s="10" t="s">
        <v>48</v>
      </c>
      <c r="D368" s="10" t="s">
        <v>467</v>
      </c>
      <c r="E368" s="10" t="s">
        <v>468</v>
      </c>
      <c r="F368" s="10" t="s">
        <v>579</v>
      </c>
      <c r="G368" s="67">
        <v>6</v>
      </c>
      <c r="H368" s="10" t="s">
        <v>47</v>
      </c>
      <c r="I368" s="57">
        <v>1</v>
      </c>
      <c r="J368" s="57">
        <v>0</v>
      </c>
      <c r="K368" s="57">
        <v>0</v>
      </c>
      <c r="L368" s="58">
        <v>2.25</v>
      </c>
      <c r="M368" s="27">
        <v>0</v>
      </c>
      <c r="N368" s="90">
        <f t="shared" si="123"/>
        <v>0</v>
      </c>
      <c r="O368" s="91">
        <f t="shared" si="124"/>
        <v>1.25</v>
      </c>
      <c r="P368" s="23">
        <v>30</v>
      </c>
      <c r="Q368" s="11">
        <v>0</v>
      </c>
      <c r="R368" s="11">
        <v>0</v>
      </c>
      <c r="S368" s="12">
        <v>3</v>
      </c>
      <c r="T368" s="27">
        <v>0</v>
      </c>
      <c r="U368" s="23">
        <v>0</v>
      </c>
      <c r="V368" s="11">
        <v>0</v>
      </c>
      <c r="W368" s="11">
        <v>0</v>
      </c>
      <c r="X368" s="12">
        <v>0</v>
      </c>
      <c r="Y368" s="30">
        <v>0</v>
      </c>
      <c r="Z368" s="63">
        <f t="shared" si="117"/>
        <v>6.75</v>
      </c>
      <c r="AA368" s="34">
        <f t="shared" si="118"/>
        <v>6.75</v>
      </c>
      <c r="AB368" s="12">
        <f t="shared" si="119"/>
        <v>0</v>
      </c>
      <c r="AC368" s="75">
        <f t="shared" si="120"/>
        <v>6.75</v>
      </c>
    </row>
    <row r="369" spans="1:32" outlineLevel="2" x14ac:dyDescent="0.2">
      <c r="A369" s="103" t="s">
        <v>581</v>
      </c>
      <c r="B369" s="10" t="s">
        <v>80</v>
      </c>
      <c r="C369" s="10" t="s">
        <v>48</v>
      </c>
      <c r="D369" s="10" t="s">
        <v>467</v>
      </c>
      <c r="E369" s="10" t="s">
        <v>468</v>
      </c>
      <c r="F369" s="10" t="s">
        <v>469</v>
      </c>
      <c r="G369" s="67">
        <v>6</v>
      </c>
      <c r="H369" s="10" t="s">
        <v>47</v>
      </c>
      <c r="I369" s="57">
        <v>1</v>
      </c>
      <c r="J369" s="57">
        <v>18</v>
      </c>
      <c r="K369" s="57">
        <v>0</v>
      </c>
      <c r="L369" s="58">
        <v>0</v>
      </c>
      <c r="M369" s="27">
        <v>0</v>
      </c>
      <c r="N369" s="90">
        <f t="shared" si="123"/>
        <v>10</v>
      </c>
      <c r="O369" s="91">
        <f t="shared" si="124"/>
        <v>0</v>
      </c>
      <c r="P369" s="23">
        <v>60</v>
      </c>
      <c r="Q369" s="11">
        <v>1</v>
      </c>
      <c r="R369" s="11">
        <v>0</v>
      </c>
      <c r="S369" s="12">
        <v>0</v>
      </c>
      <c r="T369" s="27">
        <v>0</v>
      </c>
      <c r="U369" s="23">
        <v>12</v>
      </c>
      <c r="V369" s="11">
        <v>0.25</v>
      </c>
      <c r="W369" s="11">
        <v>0</v>
      </c>
      <c r="X369" s="12">
        <v>0</v>
      </c>
      <c r="Y369" s="30">
        <v>0</v>
      </c>
      <c r="Z369" s="63">
        <f t="shared" si="117"/>
        <v>22.5</v>
      </c>
      <c r="AA369" s="34">
        <f t="shared" si="118"/>
        <v>18</v>
      </c>
      <c r="AB369" s="12">
        <f t="shared" si="119"/>
        <v>4.5</v>
      </c>
      <c r="AC369" s="75">
        <f t="shared" si="120"/>
        <v>22.5</v>
      </c>
    </row>
    <row r="370" spans="1:32" outlineLevel="2" x14ac:dyDescent="0.2">
      <c r="A370" s="103" t="s">
        <v>581</v>
      </c>
      <c r="B370" s="10" t="s">
        <v>85</v>
      </c>
      <c r="C370" s="10" t="s">
        <v>48</v>
      </c>
      <c r="D370" s="10" t="s">
        <v>467</v>
      </c>
      <c r="E370" s="10" t="s">
        <v>468</v>
      </c>
      <c r="F370" s="10" t="s">
        <v>469</v>
      </c>
      <c r="G370" s="67">
        <v>6</v>
      </c>
      <c r="H370" s="10" t="s">
        <v>47</v>
      </c>
      <c r="I370" s="57">
        <v>1</v>
      </c>
      <c r="J370" s="57">
        <v>18</v>
      </c>
      <c r="K370" s="57">
        <v>0</v>
      </c>
      <c r="L370" s="58">
        <v>0</v>
      </c>
      <c r="M370" s="27">
        <v>0</v>
      </c>
      <c r="N370" s="90">
        <f t="shared" si="123"/>
        <v>10</v>
      </c>
      <c r="O370" s="91">
        <f t="shared" si="124"/>
        <v>0</v>
      </c>
      <c r="P370" s="23">
        <v>60</v>
      </c>
      <c r="Q370" s="11">
        <v>1</v>
      </c>
      <c r="R370" s="11">
        <v>0</v>
      </c>
      <c r="S370" s="12">
        <v>0</v>
      </c>
      <c r="T370" s="27">
        <v>0</v>
      </c>
      <c r="U370" s="23">
        <v>20</v>
      </c>
      <c r="V370" s="11">
        <v>0.25</v>
      </c>
      <c r="W370" s="11">
        <v>0</v>
      </c>
      <c r="X370" s="12">
        <v>0</v>
      </c>
      <c r="Y370" s="30">
        <v>0</v>
      </c>
      <c r="Z370" s="63">
        <f t="shared" si="117"/>
        <v>22.5</v>
      </c>
      <c r="AA370" s="34">
        <f t="shared" si="118"/>
        <v>18</v>
      </c>
      <c r="AB370" s="12">
        <f t="shared" si="119"/>
        <v>4.5</v>
      </c>
      <c r="AC370" s="75">
        <f t="shared" si="120"/>
        <v>22.5</v>
      </c>
    </row>
    <row r="371" spans="1:32" outlineLevel="2" x14ac:dyDescent="0.2">
      <c r="A371" s="103" t="s">
        <v>581</v>
      </c>
      <c r="B371" s="10" t="s">
        <v>8</v>
      </c>
      <c r="C371" s="10" t="s">
        <v>48</v>
      </c>
      <c r="D371" s="10" t="s">
        <v>467</v>
      </c>
      <c r="E371" s="10" t="s">
        <v>468</v>
      </c>
      <c r="F371" s="10" t="s">
        <v>469</v>
      </c>
      <c r="G371" s="67">
        <v>6</v>
      </c>
      <c r="H371" s="10" t="s">
        <v>47</v>
      </c>
      <c r="I371" s="57">
        <v>1</v>
      </c>
      <c r="J371" s="57">
        <v>18</v>
      </c>
      <c r="K371" s="57">
        <v>0</v>
      </c>
      <c r="L371" s="58">
        <v>0</v>
      </c>
      <c r="M371" s="27">
        <v>0</v>
      </c>
      <c r="N371" s="90">
        <f t="shared" si="123"/>
        <v>10</v>
      </c>
      <c r="O371" s="91">
        <f t="shared" si="124"/>
        <v>0</v>
      </c>
      <c r="P371" s="23">
        <v>60</v>
      </c>
      <c r="Q371" s="11">
        <v>1</v>
      </c>
      <c r="R371" s="11">
        <v>0</v>
      </c>
      <c r="S371" s="12">
        <v>0</v>
      </c>
      <c r="T371" s="27">
        <v>0</v>
      </c>
      <c r="U371" s="23">
        <v>20</v>
      </c>
      <c r="V371" s="11">
        <v>0.5</v>
      </c>
      <c r="W371" s="11">
        <v>0</v>
      </c>
      <c r="X371" s="12">
        <v>0</v>
      </c>
      <c r="Y371" s="30">
        <v>0</v>
      </c>
      <c r="Z371" s="63">
        <f t="shared" si="117"/>
        <v>27</v>
      </c>
      <c r="AA371" s="34">
        <f t="shared" si="118"/>
        <v>18</v>
      </c>
      <c r="AB371" s="12">
        <f t="shared" si="119"/>
        <v>9</v>
      </c>
      <c r="AC371" s="75">
        <f t="shared" si="120"/>
        <v>27</v>
      </c>
    </row>
    <row r="372" spans="1:32" outlineLevel="2" x14ac:dyDescent="0.2">
      <c r="A372" s="103" t="s">
        <v>581</v>
      </c>
      <c r="B372" s="10" t="s">
        <v>8</v>
      </c>
      <c r="C372" s="10" t="s">
        <v>48</v>
      </c>
      <c r="D372" s="10" t="s">
        <v>467</v>
      </c>
      <c r="E372" s="10" t="s">
        <v>468</v>
      </c>
      <c r="F372" s="10" t="s">
        <v>579</v>
      </c>
      <c r="G372" s="67">
        <v>6</v>
      </c>
      <c r="H372" s="10" t="s">
        <v>47</v>
      </c>
      <c r="I372" s="57">
        <v>1</v>
      </c>
      <c r="J372" s="57">
        <v>0</v>
      </c>
      <c r="K372" s="57">
        <v>0</v>
      </c>
      <c r="L372" s="58">
        <v>2.25</v>
      </c>
      <c r="M372" s="27">
        <v>0</v>
      </c>
      <c r="N372" s="90">
        <f t="shared" si="123"/>
        <v>0</v>
      </c>
      <c r="O372" s="91">
        <f t="shared" si="124"/>
        <v>1.25</v>
      </c>
      <c r="P372" s="23">
        <v>30</v>
      </c>
      <c r="Q372" s="11">
        <v>0</v>
      </c>
      <c r="R372" s="11">
        <v>0</v>
      </c>
      <c r="S372" s="12">
        <v>3</v>
      </c>
      <c r="T372" s="27">
        <v>0</v>
      </c>
      <c r="U372" s="23">
        <v>0</v>
      </c>
      <c r="V372" s="11">
        <v>0</v>
      </c>
      <c r="W372" s="11">
        <v>0</v>
      </c>
      <c r="X372" s="12">
        <v>0</v>
      </c>
      <c r="Y372" s="30">
        <v>0</v>
      </c>
      <c r="Z372" s="63">
        <f t="shared" si="117"/>
        <v>6.75</v>
      </c>
      <c r="AA372" s="34">
        <f t="shared" si="118"/>
        <v>6.75</v>
      </c>
      <c r="AB372" s="12">
        <f t="shared" si="119"/>
        <v>0</v>
      </c>
      <c r="AC372" s="75">
        <f t="shared" si="120"/>
        <v>6.75</v>
      </c>
    </row>
    <row r="373" spans="1:32" outlineLevel="2" x14ac:dyDescent="0.2">
      <c r="A373" s="103" t="s">
        <v>581</v>
      </c>
      <c r="B373" s="10" t="s">
        <v>80</v>
      </c>
      <c r="C373" s="10" t="s">
        <v>19</v>
      </c>
      <c r="D373" s="10" t="s">
        <v>470</v>
      </c>
      <c r="E373" s="10" t="s">
        <v>471</v>
      </c>
      <c r="F373" s="10" t="s">
        <v>472</v>
      </c>
      <c r="G373" s="67">
        <v>6</v>
      </c>
      <c r="H373" s="10" t="s">
        <v>47</v>
      </c>
      <c r="I373" s="57">
        <v>1</v>
      </c>
      <c r="J373" s="57">
        <v>15.75</v>
      </c>
      <c r="K373" s="57">
        <v>0</v>
      </c>
      <c r="L373" s="58">
        <v>2.25</v>
      </c>
      <c r="M373" s="27">
        <v>0</v>
      </c>
      <c r="N373" s="90">
        <f t="shared" si="123"/>
        <v>8.75</v>
      </c>
      <c r="O373" s="91">
        <f t="shared" si="124"/>
        <v>1.25</v>
      </c>
      <c r="P373" s="23">
        <v>20</v>
      </c>
      <c r="Q373" s="11">
        <v>0.33</v>
      </c>
      <c r="R373" s="11">
        <v>0</v>
      </c>
      <c r="S373" s="12">
        <v>1</v>
      </c>
      <c r="T373" s="27">
        <v>0</v>
      </c>
      <c r="U373" s="23">
        <v>20</v>
      </c>
      <c r="V373" s="11">
        <v>0.75</v>
      </c>
      <c r="W373" s="11">
        <v>0</v>
      </c>
      <c r="X373" s="12">
        <v>1</v>
      </c>
      <c r="Y373" s="30">
        <v>0</v>
      </c>
      <c r="Z373" s="63">
        <f t="shared" si="117"/>
        <v>21.51</v>
      </c>
      <c r="AA373" s="34">
        <f t="shared" si="118"/>
        <v>7.4475000000000007</v>
      </c>
      <c r="AB373" s="12">
        <f t="shared" si="119"/>
        <v>14.0625</v>
      </c>
      <c r="AC373" s="75">
        <f t="shared" si="120"/>
        <v>21.51</v>
      </c>
    </row>
    <row r="374" spans="1:32" outlineLevel="2" x14ac:dyDescent="0.2">
      <c r="A374" s="103" t="s">
        <v>581</v>
      </c>
      <c r="B374" s="10" t="s">
        <v>85</v>
      </c>
      <c r="C374" s="10" t="s">
        <v>19</v>
      </c>
      <c r="D374" s="10" t="s">
        <v>470</v>
      </c>
      <c r="E374" s="10" t="s">
        <v>471</v>
      </c>
      <c r="F374" s="10" t="s">
        <v>472</v>
      </c>
      <c r="G374" s="67">
        <v>6</v>
      </c>
      <c r="H374" s="10" t="s">
        <v>47</v>
      </c>
      <c r="I374" s="57">
        <v>1</v>
      </c>
      <c r="J374" s="57">
        <v>15.75</v>
      </c>
      <c r="K374" s="57">
        <v>0</v>
      </c>
      <c r="L374" s="58">
        <v>2.25</v>
      </c>
      <c r="M374" s="27">
        <v>0</v>
      </c>
      <c r="N374" s="90">
        <f t="shared" si="123"/>
        <v>8.75</v>
      </c>
      <c r="O374" s="91">
        <f t="shared" si="124"/>
        <v>1.25</v>
      </c>
      <c r="P374" s="23">
        <v>20</v>
      </c>
      <c r="Q374" s="11">
        <v>0.33</v>
      </c>
      <c r="R374" s="11">
        <v>0</v>
      </c>
      <c r="S374" s="12">
        <v>1</v>
      </c>
      <c r="T374" s="27">
        <v>0</v>
      </c>
      <c r="U374" s="23">
        <v>20</v>
      </c>
      <c r="V374" s="11">
        <v>0.75</v>
      </c>
      <c r="W374" s="11">
        <v>0</v>
      </c>
      <c r="X374" s="12">
        <v>1</v>
      </c>
      <c r="Y374" s="30">
        <v>0</v>
      </c>
      <c r="Z374" s="63">
        <f t="shared" si="117"/>
        <v>21.51</v>
      </c>
      <c r="AA374" s="34">
        <f t="shared" si="118"/>
        <v>7.4475000000000007</v>
      </c>
      <c r="AB374" s="12">
        <f t="shared" si="119"/>
        <v>14.0625</v>
      </c>
      <c r="AC374" s="75">
        <f t="shared" si="120"/>
        <v>21.51</v>
      </c>
      <c r="AD374" s="96"/>
      <c r="AE374" s="96"/>
      <c r="AF374" s="181"/>
    </row>
    <row r="375" spans="1:32" outlineLevel="2" x14ac:dyDescent="0.2">
      <c r="A375" s="103" t="s">
        <v>581</v>
      </c>
      <c r="B375" s="10" t="s">
        <v>8</v>
      </c>
      <c r="C375" s="10" t="s">
        <v>19</v>
      </c>
      <c r="D375" s="10" t="s">
        <v>470</v>
      </c>
      <c r="E375" s="10" t="s">
        <v>471</v>
      </c>
      <c r="F375" s="10" t="s">
        <v>472</v>
      </c>
      <c r="G375" s="67">
        <v>6</v>
      </c>
      <c r="H375" s="10" t="s">
        <v>47</v>
      </c>
      <c r="I375" s="57">
        <v>1</v>
      </c>
      <c r="J375" s="57">
        <v>15.75</v>
      </c>
      <c r="K375" s="57">
        <v>0</v>
      </c>
      <c r="L375" s="58">
        <v>2.25</v>
      </c>
      <c r="M375" s="27">
        <v>0</v>
      </c>
      <c r="N375" s="90">
        <f t="shared" si="123"/>
        <v>8.75</v>
      </c>
      <c r="O375" s="91">
        <f t="shared" si="124"/>
        <v>1.25</v>
      </c>
      <c r="P375" s="23">
        <v>20</v>
      </c>
      <c r="Q375" s="11">
        <v>0.34</v>
      </c>
      <c r="R375" s="11">
        <v>0</v>
      </c>
      <c r="S375" s="12">
        <v>1</v>
      </c>
      <c r="T375" s="27">
        <v>0</v>
      </c>
      <c r="U375" s="23">
        <v>80</v>
      </c>
      <c r="V375" s="11">
        <v>1.5</v>
      </c>
      <c r="W375" s="11">
        <v>0</v>
      </c>
      <c r="X375" s="12">
        <v>4</v>
      </c>
      <c r="Y375" s="30">
        <v>0</v>
      </c>
      <c r="Z375" s="63">
        <f t="shared" si="117"/>
        <v>40.230000000000004</v>
      </c>
      <c r="AA375" s="34">
        <f t="shared" si="118"/>
        <v>7.6050000000000004</v>
      </c>
      <c r="AB375" s="12">
        <f t="shared" si="119"/>
        <v>32.625</v>
      </c>
      <c r="AC375" s="75">
        <f t="shared" si="120"/>
        <v>40.230000000000004</v>
      </c>
      <c r="AD375" s="96"/>
      <c r="AE375" s="96"/>
      <c r="AF375" s="181"/>
    </row>
    <row r="376" spans="1:32" outlineLevel="2" x14ac:dyDescent="0.2">
      <c r="A376" s="103" t="s">
        <v>581</v>
      </c>
      <c r="B376" s="10" t="s">
        <v>80</v>
      </c>
      <c r="C376" s="10" t="s">
        <v>19</v>
      </c>
      <c r="D376" s="10" t="s">
        <v>473</v>
      </c>
      <c r="E376" s="10" t="s">
        <v>474</v>
      </c>
      <c r="F376" s="10" t="s">
        <v>475</v>
      </c>
      <c r="G376" s="67">
        <v>6</v>
      </c>
      <c r="H376" s="10" t="s">
        <v>47</v>
      </c>
      <c r="I376" s="57">
        <v>1</v>
      </c>
      <c r="J376" s="57">
        <v>15.75</v>
      </c>
      <c r="K376" s="57">
        <v>0</v>
      </c>
      <c r="L376" s="58">
        <v>2.25</v>
      </c>
      <c r="M376" s="27">
        <v>0</v>
      </c>
      <c r="N376" s="90">
        <f t="shared" si="123"/>
        <v>8.75</v>
      </c>
      <c r="O376" s="91">
        <f t="shared" si="124"/>
        <v>1.25</v>
      </c>
      <c r="P376" s="23">
        <v>20</v>
      </c>
      <c r="Q376" s="11">
        <v>0.5</v>
      </c>
      <c r="R376" s="11">
        <v>0</v>
      </c>
      <c r="S376" s="12">
        <v>1</v>
      </c>
      <c r="T376" s="27">
        <v>0</v>
      </c>
      <c r="U376" s="23">
        <v>20</v>
      </c>
      <c r="V376" s="11">
        <v>0.75</v>
      </c>
      <c r="W376" s="11">
        <v>0</v>
      </c>
      <c r="X376" s="12">
        <v>1</v>
      </c>
      <c r="Y376" s="30">
        <v>0</v>
      </c>
      <c r="Z376" s="63">
        <f t="shared" si="117"/>
        <v>24.1875</v>
      </c>
      <c r="AA376" s="34">
        <f t="shared" si="118"/>
        <v>10.125</v>
      </c>
      <c r="AB376" s="12">
        <f t="shared" si="119"/>
        <v>14.0625</v>
      </c>
      <c r="AC376" s="75">
        <f t="shared" si="120"/>
        <v>24.1875</v>
      </c>
      <c r="AD376" s="96"/>
      <c r="AE376" s="96"/>
      <c r="AF376" s="181"/>
    </row>
    <row r="377" spans="1:32" outlineLevel="2" x14ac:dyDescent="0.2">
      <c r="A377" s="103" t="s">
        <v>581</v>
      </c>
      <c r="B377" s="10" t="s">
        <v>85</v>
      </c>
      <c r="C377" s="10" t="s">
        <v>19</v>
      </c>
      <c r="D377" s="10" t="s">
        <v>473</v>
      </c>
      <c r="E377" s="10" t="s">
        <v>474</v>
      </c>
      <c r="F377" s="10" t="s">
        <v>475</v>
      </c>
      <c r="G377" s="67">
        <v>6</v>
      </c>
      <c r="H377" s="10" t="s">
        <v>47</v>
      </c>
      <c r="I377" s="57">
        <v>1</v>
      </c>
      <c r="J377" s="57">
        <v>15.75</v>
      </c>
      <c r="K377" s="57">
        <v>0</v>
      </c>
      <c r="L377" s="58">
        <v>2.25</v>
      </c>
      <c r="M377" s="27">
        <v>0</v>
      </c>
      <c r="N377" s="90">
        <f t="shared" si="123"/>
        <v>8.75</v>
      </c>
      <c r="O377" s="91">
        <f t="shared" si="124"/>
        <v>1.25</v>
      </c>
      <c r="P377" s="23">
        <v>20</v>
      </c>
      <c r="Q377" s="11">
        <v>0.5</v>
      </c>
      <c r="R377" s="11">
        <v>0</v>
      </c>
      <c r="S377" s="12">
        <v>1</v>
      </c>
      <c r="T377" s="27">
        <v>0</v>
      </c>
      <c r="U377" s="23">
        <v>20</v>
      </c>
      <c r="V377" s="11">
        <v>0.75</v>
      </c>
      <c r="W377" s="11">
        <v>0</v>
      </c>
      <c r="X377" s="12">
        <v>1</v>
      </c>
      <c r="Y377" s="30">
        <v>0</v>
      </c>
      <c r="Z377" s="63">
        <f t="shared" si="117"/>
        <v>24.1875</v>
      </c>
      <c r="AA377" s="34">
        <f t="shared" si="118"/>
        <v>10.125</v>
      </c>
      <c r="AB377" s="12">
        <f t="shared" si="119"/>
        <v>14.0625</v>
      </c>
      <c r="AC377" s="75">
        <f t="shared" si="120"/>
        <v>24.1875</v>
      </c>
      <c r="AD377" s="96"/>
      <c r="AE377" s="96"/>
      <c r="AF377" s="181"/>
    </row>
    <row r="378" spans="1:32" outlineLevel="2" x14ac:dyDescent="0.2">
      <c r="A378" s="103" t="s">
        <v>581</v>
      </c>
      <c r="B378" s="10" t="s">
        <v>8</v>
      </c>
      <c r="C378" s="10" t="s">
        <v>19</v>
      </c>
      <c r="D378" s="10" t="s">
        <v>473</v>
      </c>
      <c r="E378" s="10" t="s">
        <v>474</v>
      </c>
      <c r="F378" s="10" t="s">
        <v>475</v>
      </c>
      <c r="G378" s="67">
        <v>6</v>
      </c>
      <c r="H378" s="10" t="s">
        <v>47</v>
      </c>
      <c r="I378" s="57">
        <v>1</v>
      </c>
      <c r="J378" s="57">
        <v>15.75</v>
      </c>
      <c r="K378" s="57">
        <v>0</v>
      </c>
      <c r="L378" s="58">
        <v>2.25</v>
      </c>
      <c r="M378" s="27">
        <v>0</v>
      </c>
      <c r="N378" s="90">
        <f t="shared" si="123"/>
        <v>8.75</v>
      </c>
      <c r="O378" s="91">
        <f t="shared" si="124"/>
        <v>1.25</v>
      </c>
      <c r="P378" s="23">
        <v>40</v>
      </c>
      <c r="Q378" s="11">
        <v>1</v>
      </c>
      <c r="R378" s="11">
        <v>0</v>
      </c>
      <c r="S378" s="12">
        <v>2</v>
      </c>
      <c r="T378" s="27">
        <v>0</v>
      </c>
      <c r="U378" s="23">
        <v>80</v>
      </c>
      <c r="V378" s="11">
        <v>1.5</v>
      </c>
      <c r="W378" s="11">
        <v>0</v>
      </c>
      <c r="X378" s="12">
        <v>4</v>
      </c>
      <c r="Y378" s="30">
        <v>0</v>
      </c>
      <c r="Z378" s="63">
        <f t="shared" si="117"/>
        <v>52.875</v>
      </c>
      <c r="AA378" s="34">
        <f t="shared" si="118"/>
        <v>20.25</v>
      </c>
      <c r="AB378" s="12">
        <f t="shared" si="119"/>
        <v>32.625</v>
      </c>
      <c r="AC378" s="75">
        <f t="shared" si="120"/>
        <v>52.875</v>
      </c>
      <c r="AD378" s="96"/>
      <c r="AE378" s="96"/>
      <c r="AF378" s="181"/>
    </row>
    <row r="379" spans="1:32" outlineLevel="2" x14ac:dyDescent="0.2">
      <c r="A379" s="103" t="s">
        <v>581</v>
      </c>
      <c r="B379" s="10" t="s">
        <v>14</v>
      </c>
      <c r="C379" s="10" t="s">
        <v>23</v>
      </c>
      <c r="D379" s="10" t="s">
        <v>476</v>
      </c>
      <c r="E379" s="10" t="s">
        <v>477</v>
      </c>
      <c r="F379" s="10" t="s">
        <v>478</v>
      </c>
      <c r="G379" s="67">
        <v>6</v>
      </c>
      <c r="H379" s="10" t="s">
        <v>47</v>
      </c>
      <c r="I379" s="57">
        <v>1</v>
      </c>
      <c r="J379" s="57">
        <v>13.5</v>
      </c>
      <c r="K379" s="57">
        <v>0</v>
      </c>
      <c r="L379" s="58">
        <v>4.5</v>
      </c>
      <c r="M379" s="27">
        <v>0</v>
      </c>
      <c r="N379" s="90">
        <f t="shared" si="123"/>
        <v>7.5</v>
      </c>
      <c r="O379" s="91">
        <f t="shared" si="124"/>
        <v>2.5</v>
      </c>
      <c r="P379" s="23">
        <v>85</v>
      </c>
      <c r="Q379" s="11">
        <v>2</v>
      </c>
      <c r="R379" s="11">
        <v>0</v>
      </c>
      <c r="S379" s="12">
        <v>5</v>
      </c>
      <c r="T379" s="27">
        <v>0</v>
      </c>
      <c r="U379" s="23">
        <v>0</v>
      </c>
      <c r="V379" s="11">
        <v>0</v>
      </c>
      <c r="W379" s="11">
        <v>0</v>
      </c>
      <c r="X379" s="12">
        <v>0</v>
      </c>
      <c r="Y379" s="30">
        <v>0</v>
      </c>
      <c r="Z379" s="63">
        <f t="shared" si="117"/>
        <v>49.5</v>
      </c>
      <c r="AA379" s="34">
        <f t="shared" si="118"/>
        <v>49.5</v>
      </c>
      <c r="AB379" s="12">
        <f t="shared" si="119"/>
        <v>0</v>
      </c>
      <c r="AC379" s="75">
        <f t="shared" si="120"/>
        <v>49.5</v>
      </c>
      <c r="AD379" s="96"/>
      <c r="AE379" s="96"/>
      <c r="AF379" s="181"/>
    </row>
    <row r="380" spans="1:32" outlineLevel="2" x14ac:dyDescent="0.2">
      <c r="A380" s="103" t="s">
        <v>581</v>
      </c>
      <c r="B380" s="10" t="s">
        <v>80</v>
      </c>
      <c r="C380" s="10" t="s">
        <v>23</v>
      </c>
      <c r="D380" s="10" t="s">
        <v>476</v>
      </c>
      <c r="E380" s="10" t="s">
        <v>477</v>
      </c>
      <c r="F380" s="10" t="s">
        <v>478</v>
      </c>
      <c r="G380" s="67">
        <v>6</v>
      </c>
      <c r="H380" s="10" t="s">
        <v>47</v>
      </c>
      <c r="I380" s="57">
        <v>1</v>
      </c>
      <c r="J380" s="57">
        <v>13.5</v>
      </c>
      <c r="K380" s="57">
        <v>0</v>
      </c>
      <c r="L380" s="58">
        <v>4.5</v>
      </c>
      <c r="M380" s="27">
        <v>0</v>
      </c>
      <c r="N380" s="90">
        <f t="shared" si="123"/>
        <v>7.5</v>
      </c>
      <c r="O380" s="91">
        <f t="shared" si="124"/>
        <v>2.5</v>
      </c>
      <c r="P380" s="23">
        <v>40</v>
      </c>
      <c r="Q380" s="11">
        <v>0.75</v>
      </c>
      <c r="R380" s="11">
        <v>0</v>
      </c>
      <c r="S380" s="12">
        <v>2</v>
      </c>
      <c r="T380" s="27">
        <v>0</v>
      </c>
      <c r="U380" s="23">
        <v>0</v>
      </c>
      <c r="V380" s="11">
        <v>0</v>
      </c>
      <c r="W380" s="11">
        <v>0</v>
      </c>
      <c r="X380" s="12">
        <v>0</v>
      </c>
      <c r="Y380" s="30">
        <v>0</v>
      </c>
      <c r="Z380" s="63">
        <f t="shared" si="117"/>
        <v>19.125</v>
      </c>
      <c r="AA380" s="34">
        <f t="shared" si="118"/>
        <v>19.125</v>
      </c>
      <c r="AB380" s="12">
        <f t="shared" si="119"/>
        <v>0</v>
      </c>
      <c r="AC380" s="75">
        <f t="shared" si="120"/>
        <v>19.125</v>
      </c>
      <c r="AD380" s="96"/>
      <c r="AE380" s="96"/>
      <c r="AF380" s="181"/>
    </row>
    <row r="381" spans="1:32" outlineLevel="2" x14ac:dyDescent="0.2">
      <c r="A381" s="103" t="s">
        <v>581</v>
      </c>
      <c r="B381" s="10" t="s">
        <v>85</v>
      </c>
      <c r="C381" s="10" t="s">
        <v>23</v>
      </c>
      <c r="D381" s="10" t="s">
        <v>476</v>
      </c>
      <c r="E381" s="10" t="s">
        <v>477</v>
      </c>
      <c r="F381" s="10" t="s">
        <v>478</v>
      </c>
      <c r="G381" s="67">
        <v>6</v>
      </c>
      <c r="H381" s="10" t="s">
        <v>47</v>
      </c>
      <c r="I381" s="57">
        <v>1</v>
      </c>
      <c r="J381" s="57">
        <v>13.5</v>
      </c>
      <c r="K381" s="57">
        <v>0</v>
      </c>
      <c r="L381" s="58">
        <v>4.5</v>
      </c>
      <c r="M381" s="27">
        <v>0</v>
      </c>
      <c r="N381" s="90">
        <f t="shared" si="123"/>
        <v>7.5</v>
      </c>
      <c r="O381" s="91">
        <f t="shared" si="124"/>
        <v>2.5</v>
      </c>
      <c r="P381" s="23">
        <v>40</v>
      </c>
      <c r="Q381" s="11">
        <v>0.75</v>
      </c>
      <c r="R381" s="11">
        <v>0</v>
      </c>
      <c r="S381" s="12">
        <v>2</v>
      </c>
      <c r="T381" s="27">
        <v>0</v>
      </c>
      <c r="U381" s="23">
        <v>0</v>
      </c>
      <c r="V381" s="11">
        <v>0</v>
      </c>
      <c r="W381" s="11">
        <v>0</v>
      </c>
      <c r="X381" s="12">
        <v>0</v>
      </c>
      <c r="Y381" s="30">
        <v>0</v>
      </c>
      <c r="Z381" s="63">
        <f t="shared" si="117"/>
        <v>19.125</v>
      </c>
      <c r="AA381" s="34">
        <f t="shared" si="118"/>
        <v>19.125</v>
      </c>
      <c r="AB381" s="12">
        <f t="shared" si="119"/>
        <v>0</v>
      </c>
      <c r="AC381" s="75">
        <f t="shared" si="120"/>
        <v>19.125</v>
      </c>
      <c r="AD381" s="96"/>
      <c r="AE381" s="96"/>
      <c r="AF381" s="181"/>
    </row>
    <row r="382" spans="1:32" outlineLevel="2" x14ac:dyDescent="0.2">
      <c r="A382" s="103" t="s">
        <v>581</v>
      </c>
      <c r="B382" s="10" t="s">
        <v>8</v>
      </c>
      <c r="C382" s="10" t="s">
        <v>23</v>
      </c>
      <c r="D382" s="10" t="s">
        <v>476</v>
      </c>
      <c r="E382" s="10" t="s">
        <v>477</v>
      </c>
      <c r="F382" s="10" t="s">
        <v>478</v>
      </c>
      <c r="G382" s="67">
        <v>6</v>
      </c>
      <c r="H382" s="10" t="s">
        <v>47</v>
      </c>
      <c r="I382" s="57">
        <v>1</v>
      </c>
      <c r="J382" s="57">
        <v>13.5</v>
      </c>
      <c r="K382" s="57">
        <v>0</v>
      </c>
      <c r="L382" s="58">
        <v>4.5</v>
      </c>
      <c r="M382" s="27">
        <v>0</v>
      </c>
      <c r="N382" s="90">
        <f t="shared" si="123"/>
        <v>7.5</v>
      </c>
      <c r="O382" s="91">
        <f t="shared" si="124"/>
        <v>2.5</v>
      </c>
      <c r="P382" s="23">
        <v>60</v>
      </c>
      <c r="Q382" s="11">
        <v>1.5</v>
      </c>
      <c r="R382" s="11">
        <v>0</v>
      </c>
      <c r="S382" s="12">
        <v>4</v>
      </c>
      <c r="T382" s="27">
        <v>0</v>
      </c>
      <c r="U382" s="23">
        <v>0</v>
      </c>
      <c r="V382" s="11">
        <v>0</v>
      </c>
      <c r="W382" s="11">
        <v>0</v>
      </c>
      <c r="X382" s="12">
        <v>0</v>
      </c>
      <c r="Y382" s="30">
        <v>0</v>
      </c>
      <c r="Z382" s="63">
        <f t="shared" si="117"/>
        <v>38.25</v>
      </c>
      <c r="AA382" s="34">
        <f t="shared" si="118"/>
        <v>38.25</v>
      </c>
      <c r="AB382" s="12">
        <f t="shared" si="119"/>
        <v>0</v>
      </c>
      <c r="AC382" s="75">
        <f t="shared" si="120"/>
        <v>38.25</v>
      </c>
      <c r="AD382" s="96"/>
      <c r="AE382" s="96"/>
      <c r="AF382" s="181"/>
    </row>
    <row r="383" spans="1:32" outlineLevel="2" x14ac:dyDescent="0.2">
      <c r="A383" s="103" t="s">
        <v>581</v>
      </c>
      <c r="B383" s="10" t="s">
        <v>14</v>
      </c>
      <c r="C383" s="10" t="s">
        <v>19</v>
      </c>
      <c r="D383" s="10" t="s">
        <v>479</v>
      </c>
      <c r="E383" s="10" t="s">
        <v>480</v>
      </c>
      <c r="F383" s="10" t="s">
        <v>481</v>
      </c>
      <c r="G383" s="67">
        <v>6</v>
      </c>
      <c r="H383" s="10" t="s">
        <v>18</v>
      </c>
      <c r="I383" s="57">
        <v>1</v>
      </c>
      <c r="J383" s="57">
        <v>13.5</v>
      </c>
      <c r="K383" s="57">
        <v>0</v>
      </c>
      <c r="L383" s="58">
        <v>4.5</v>
      </c>
      <c r="M383" s="27">
        <v>0</v>
      </c>
      <c r="N383" s="90">
        <f t="shared" si="123"/>
        <v>7.5</v>
      </c>
      <c r="O383" s="91">
        <f t="shared" si="124"/>
        <v>2.5</v>
      </c>
      <c r="P383" s="23">
        <v>40</v>
      </c>
      <c r="Q383" s="11">
        <v>1</v>
      </c>
      <c r="R383" s="11">
        <v>0</v>
      </c>
      <c r="S383" s="12">
        <v>2</v>
      </c>
      <c r="T383" s="27">
        <v>0</v>
      </c>
      <c r="U383" s="23">
        <v>120</v>
      </c>
      <c r="V383" s="11">
        <v>2</v>
      </c>
      <c r="W383" s="11">
        <v>0</v>
      </c>
      <c r="X383" s="12">
        <v>6</v>
      </c>
      <c r="Y383" s="30">
        <v>0</v>
      </c>
      <c r="Z383" s="63">
        <f t="shared" si="117"/>
        <v>76.5</v>
      </c>
      <c r="AA383" s="34">
        <f t="shared" si="118"/>
        <v>22.5</v>
      </c>
      <c r="AB383" s="12">
        <f t="shared" si="119"/>
        <v>54</v>
      </c>
      <c r="AC383" s="75">
        <f t="shared" si="120"/>
        <v>76.5</v>
      </c>
      <c r="AD383" s="96"/>
      <c r="AE383" s="96"/>
      <c r="AF383" s="181"/>
    </row>
    <row r="384" spans="1:32" outlineLevel="2" x14ac:dyDescent="0.2">
      <c r="A384" s="103" t="s">
        <v>581</v>
      </c>
      <c r="B384" s="10" t="s">
        <v>14</v>
      </c>
      <c r="C384" s="10" t="s">
        <v>13</v>
      </c>
      <c r="D384" s="10" t="s">
        <v>28</v>
      </c>
      <c r="E384" s="10" t="s">
        <v>10</v>
      </c>
      <c r="F384" s="10" t="s">
        <v>11</v>
      </c>
      <c r="G384" s="67">
        <v>24</v>
      </c>
      <c r="H384" s="10" t="s">
        <v>12</v>
      </c>
      <c r="I384" s="57">
        <v>1</v>
      </c>
      <c r="J384" s="57">
        <f>$AE$26</f>
        <v>0.2</v>
      </c>
      <c r="K384" s="57">
        <v>0</v>
      </c>
      <c r="L384" s="58">
        <v>0</v>
      </c>
      <c r="M384" s="27">
        <v>0</v>
      </c>
      <c r="N384" s="90">
        <f t="shared" si="123"/>
        <v>2.7777777777777776E-2</v>
      </c>
      <c r="O384" s="91">
        <f t="shared" si="124"/>
        <v>0</v>
      </c>
      <c r="P384" s="23">
        <v>0</v>
      </c>
      <c r="Q384" s="11">
        <f>P384</f>
        <v>0</v>
      </c>
      <c r="R384" s="11">
        <v>0</v>
      </c>
      <c r="S384" s="12">
        <v>0</v>
      </c>
      <c r="T384" s="27">
        <v>0</v>
      </c>
      <c r="U384" s="23">
        <v>1</v>
      </c>
      <c r="V384" s="11">
        <f>U384</f>
        <v>1</v>
      </c>
      <c r="W384" s="11">
        <v>0</v>
      </c>
      <c r="X384" s="12">
        <v>0</v>
      </c>
      <c r="Y384" s="30">
        <v>0</v>
      </c>
      <c r="Z384" s="63">
        <f t="shared" si="117"/>
        <v>0.2</v>
      </c>
      <c r="AA384" s="34">
        <f t="shared" si="118"/>
        <v>0</v>
      </c>
      <c r="AB384" s="12">
        <f t="shared" si="119"/>
        <v>0.2</v>
      </c>
      <c r="AC384" s="75">
        <f t="shared" si="120"/>
        <v>0.2</v>
      </c>
    </row>
    <row r="385" spans="1:29" outlineLevel="2" x14ac:dyDescent="0.2">
      <c r="A385" s="103" t="s">
        <v>581</v>
      </c>
      <c r="B385" s="10" t="s">
        <v>80</v>
      </c>
      <c r="C385" s="10" t="s">
        <v>13</v>
      </c>
      <c r="D385" s="10" t="s">
        <v>217</v>
      </c>
      <c r="E385" s="10" t="s">
        <v>10</v>
      </c>
      <c r="F385" s="10" t="s">
        <v>11</v>
      </c>
      <c r="G385" s="67">
        <v>24</v>
      </c>
      <c r="H385" s="10" t="s">
        <v>12</v>
      </c>
      <c r="I385" s="57">
        <v>1</v>
      </c>
      <c r="J385" s="57">
        <f>$AE$26</f>
        <v>0.2</v>
      </c>
      <c r="K385" s="57">
        <v>0</v>
      </c>
      <c r="L385" s="58">
        <v>0</v>
      </c>
      <c r="M385" s="27">
        <v>0</v>
      </c>
      <c r="N385" s="90">
        <f t="shared" si="123"/>
        <v>2.7777777777777776E-2</v>
      </c>
      <c r="O385" s="91">
        <f t="shared" si="124"/>
        <v>0</v>
      </c>
      <c r="P385" s="23">
        <v>0</v>
      </c>
      <c r="Q385" s="11">
        <f>P385</f>
        <v>0</v>
      </c>
      <c r="R385" s="11">
        <v>0</v>
      </c>
      <c r="S385" s="12">
        <v>0</v>
      </c>
      <c r="T385" s="27">
        <v>0</v>
      </c>
      <c r="U385" s="23">
        <v>1</v>
      </c>
      <c r="V385" s="11">
        <f>U385</f>
        <v>1</v>
      </c>
      <c r="W385" s="11">
        <v>0</v>
      </c>
      <c r="X385" s="12">
        <v>0</v>
      </c>
      <c r="Y385" s="30">
        <v>0</v>
      </c>
      <c r="Z385" s="63">
        <f t="shared" si="117"/>
        <v>0.2</v>
      </c>
      <c r="AA385" s="34">
        <f t="shared" si="118"/>
        <v>0</v>
      </c>
      <c r="AB385" s="12">
        <f t="shared" si="119"/>
        <v>0.2</v>
      </c>
      <c r="AC385" s="75">
        <f t="shared" si="120"/>
        <v>0.2</v>
      </c>
    </row>
    <row r="386" spans="1:29" outlineLevel="2" x14ac:dyDescent="0.2">
      <c r="A386" s="103" t="s">
        <v>581</v>
      </c>
      <c r="B386" s="10" t="s">
        <v>85</v>
      </c>
      <c r="C386" s="10" t="s">
        <v>13</v>
      </c>
      <c r="D386" s="10" t="s">
        <v>147</v>
      </c>
      <c r="E386" s="10" t="s">
        <v>10</v>
      </c>
      <c r="F386" s="10" t="s">
        <v>11</v>
      </c>
      <c r="G386" s="67">
        <v>24</v>
      </c>
      <c r="H386" s="10" t="s">
        <v>12</v>
      </c>
      <c r="I386" s="57">
        <v>1</v>
      </c>
      <c r="J386" s="57">
        <f>$AE$26</f>
        <v>0.2</v>
      </c>
      <c r="K386" s="57">
        <v>0</v>
      </c>
      <c r="L386" s="58">
        <v>0</v>
      </c>
      <c r="M386" s="27">
        <v>0</v>
      </c>
      <c r="N386" s="90">
        <f t="shared" si="123"/>
        <v>2.7777777777777776E-2</v>
      </c>
      <c r="O386" s="91">
        <f t="shared" si="124"/>
        <v>0</v>
      </c>
      <c r="P386" s="23">
        <v>0</v>
      </c>
      <c r="Q386" s="11">
        <f>P386</f>
        <v>0</v>
      </c>
      <c r="R386" s="11">
        <v>0</v>
      </c>
      <c r="S386" s="12">
        <v>0</v>
      </c>
      <c r="T386" s="27">
        <v>0</v>
      </c>
      <c r="U386" s="23">
        <v>1</v>
      </c>
      <c r="V386" s="11">
        <f>U386</f>
        <v>1</v>
      </c>
      <c r="W386" s="11">
        <v>0</v>
      </c>
      <c r="X386" s="12">
        <v>0</v>
      </c>
      <c r="Y386" s="30">
        <v>0</v>
      </c>
      <c r="Z386" s="63">
        <f t="shared" si="117"/>
        <v>0.2</v>
      </c>
      <c r="AA386" s="34">
        <f t="shared" si="118"/>
        <v>0</v>
      </c>
      <c r="AB386" s="12">
        <f t="shared" si="119"/>
        <v>0.2</v>
      </c>
      <c r="AC386" s="75">
        <f t="shared" si="120"/>
        <v>0.2</v>
      </c>
    </row>
    <row r="387" spans="1:29" outlineLevel="2" x14ac:dyDescent="0.2">
      <c r="A387" s="103" t="s">
        <v>581</v>
      </c>
      <c r="B387" s="10" t="s">
        <v>29</v>
      </c>
      <c r="C387" s="10" t="s">
        <v>13</v>
      </c>
      <c r="D387" s="10" t="s">
        <v>30</v>
      </c>
      <c r="E387" s="10" t="s">
        <v>31</v>
      </c>
      <c r="F387" s="10" t="s">
        <v>32</v>
      </c>
      <c r="G387" s="67">
        <v>6</v>
      </c>
      <c r="H387" s="10" t="s">
        <v>33</v>
      </c>
      <c r="I387" s="57">
        <v>0.125</v>
      </c>
      <c r="J387" s="57">
        <f>24*I387</f>
        <v>3</v>
      </c>
      <c r="K387" s="57">
        <v>0</v>
      </c>
      <c r="L387" s="58">
        <v>0</v>
      </c>
      <c r="M387" s="27">
        <v>0</v>
      </c>
      <c r="N387" s="90">
        <f t="shared" si="123"/>
        <v>1.6666666666666667</v>
      </c>
      <c r="O387" s="91">
        <f t="shared" si="124"/>
        <v>0</v>
      </c>
      <c r="P387" s="23">
        <v>0</v>
      </c>
      <c r="Q387" s="11">
        <v>0</v>
      </c>
      <c r="R387" s="11">
        <v>0</v>
      </c>
      <c r="S387" s="12">
        <v>0</v>
      </c>
      <c r="T387" s="27">
        <v>0</v>
      </c>
      <c r="U387" s="23">
        <v>30</v>
      </c>
      <c r="V387" s="11">
        <v>1</v>
      </c>
      <c r="W387" s="11">
        <v>0</v>
      </c>
      <c r="X387" s="12">
        <v>1</v>
      </c>
      <c r="Y387" s="30">
        <v>0</v>
      </c>
      <c r="Z387" s="63">
        <f t="shared" si="117"/>
        <v>3</v>
      </c>
      <c r="AA387" s="34">
        <f t="shared" si="118"/>
        <v>0</v>
      </c>
      <c r="AB387" s="12">
        <f t="shared" si="119"/>
        <v>3</v>
      </c>
      <c r="AC387" s="75">
        <f t="shared" si="120"/>
        <v>3</v>
      </c>
    </row>
    <row r="388" spans="1:29" outlineLevel="2" x14ac:dyDescent="0.2">
      <c r="A388" s="103" t="s">
        <v>581</v>
      </c>
      <c r="B388" s="10" t="s">
        <v>39</v>
      </c>
      <c r="C388" s="10" t="s">
        <v>23</v>
      </c>
      <c r="D388" s="10" t="s">
        <v>482</v>
      </c>
      <c r="E388" s="10" t="s">
        <v>477</v>
      </c>
      <c r="F388" s="10" t="s">
        <v>478</v>
      </c>
      <c r="G388" s="67">
        <v>6</v>
      </c>
      <c r="H388" s="10" t="s">
        <v>47</v>
      </c>
      <c r="I388" s="57">
        <v>1</v>
      </c>
      <c r="J388" s="57">
        <v>13.5</v>
      </c>
      <c r="K388" s="57">
        <v>0</v>
      </c>
      <c r="L388" s="58">
        <v>4.5</v>
      </c>
      <c r="M388" s="27">
        <v>0</v>
      </c>
      <c r="N388" s="90">
        <f t="shared" si="123"/>
        <v>7.5</v>
      </c>
      <c r="O388" s="91">
        <f t="shared" si="124"/>
        <v>2.5</v>
      </c>
      <c r="P388" s="23">
        <v>40</v>
      </c>
      <c r="Q388" s="11">
        <v>1</v>
      </c>
      <c r="R388" s="11">
        <v>0</v>
      </c>
      <c r="S388" s="12">
        <v>2</v>
      </c>
      <c r="T388" s="27">
        <v>0</v>
      </c>
      <c r="U388" s="23">
        <v>0</v>
      </c>
      <c r="V388" s="11">
        <v>0</v>
      </c>
      <c r="W388" s="11">
        <v>0</v>
      </c>
      <c r="X388" s="12">
        <v>0</v>
      </c>
      <c r="Y388" s="30">
        <v>0</v>
      </c>
      <c r="Z388" s="63">
        <f t="shared" si="117"/>
        <v>22.5</v>
      </c>
      <c r="AA388" s="34">
        <f t="shared" si="118"/>
        <v>22.5</v>
      </c>
      <c r="AB388" s="12">
        <f t="shared" si="119"/>
        <v>0</v>
      </c>
      <c r="AC388" s="75">
        <f t="shared" si="120"/>
        <v>22.5</v>
      </c>
    </row>
    <row r="389" spans="1:29" outlineLevel="2" x14ac:dyDescent="0.2">
      <c r="A389" s="103" t="s">
        <v>581</v>
      </c>
      <c r="B389" s="10" t="s">
        <v>39</v>
      </c>
      <c r="C389" s="10" t="s">
        <v>48</v>
      </c>
      <c r="D389" s="10" t="s">
        <v>483</v>
      </c>
      <c r="E389" s="10" t="s">
        <v>468</v>
      </c>
      <c r="F389" s="10" t="s">
        <v>469</v>
      </c>
      <c r="G389" s="67">
        <v>7.5</v>
      </c>
      <c r="H389" s="10" t="s">
        <v>47</v>
      </c>
      <c r="I389" s="57">
        <v>1</v>
      </c>
      <c r="J389" s="57">
        <v>22.5</v>
      </c>
      <c r="K389" s="57">
        <v>0</v>
      </c>
      <c r="L389" s="58">
        <v>0</v>
      </c>
      <c r="M389" s="27">
        <v>0</v>
      </c>
      <c r="N389" s="90">
        <f t="shared" si="123"/>
        <v>10</v>
      </c>
      <c r="O389" s="91">
        <f t="shared" si="124"/>
        <v>0</v>
      </c>
      <c r="P389" s="23">
        <v>60</v>
      </c>
      <c r="Q389" s="11">
        <v>1</v>
      </c>
      <c r="R389" s="11">
        <v>0</v>
      </c>
      <c r="S389" s="12">
        <v>0</v>
      </c>
      <c r="T389" s="27">
        <v>0</v>
      </c>
      <c r="U389" s="23">
        <v>20</v>
      </c>
      <c r="V389" s="11">
        <v>1</v>
      </c>
      <c r="W389" s="11">
        <v>0</v>
      </c>
      <c r="X389" s="12">
        <v>0</v>
      </c>
      <c r="Y389" s="30">
        <v>0</v>
      </c>
      <c r="Z389" s="63">
        <f t="shared" si="117"/>
        <v>45</v>
      </c>
      <c r="AA389" s="34">
        <f t="shared" si="118"/>
        <v>22.5</v>
      </c>
      <c r="AB389" s="12">
        <f t="shared" si="119"/>
        <v>22.5</v>
      </c>
      <c r="AC389" s="75">
        <f t="shared" si="120"/>
        <v>45</v>
      </c>
    </row>
    <row r="390" spans="1:29" outlineLevel="2" x14ac:dyDescent="0.2">
      <c r="A390" s="103" t="s">
        <v>581</v>
      </c>
      <c r="B390" s="10" t="s">
        <v>39</v>
      </c>
      <c r="C390" s="10" t="s">
        <v>48</v>
      </c>
      <c r="D390" s="10" t="s">
        <v>483</v>
      </c>
      <c r="E390" s="10" t="s">
        <v>468</v>
      </c>
      <c r="F390" s="10" t="s">
        <v>579</v>
      </c>
      <c r="G390" s="67">
        <v>7.5</v>
      </c>
      <c r="H390" s="10" t="s">
        <v>47</v>
      </c>
      <c r="I390" s="57">
        <v>1</v>
      </c>
      <c r="J390" s="57">
        <v>0</v>
      </c>
      <c r="K390" s="57">
        <v>0</v>
      </c>
      <c r="L390" s="58">
        <v>2.25</v>
      </c>
      <c r="M390" s="27">
        <v>0</v>
      </c>
      <c r="N390" s="90">
        <f t="shared" si="123"/>
        <v>0</v>
      </c>
      <c r="O390" s="91">
        <f t="shared" si="124"/>
        <v>1</v>
      </c>
      <c r="P390" s="23">
        <v>10</v>
      </c>
      <c r="Q390" s="11">
        <v>0</v>
      </c>
      <c r="R390" s="11">
        <v>0</v>
      </c>
      <c r="S390" s="12">
        <v>1</v>
      </c>
      <c r="T390" s="27">
        <v>0</v>
      </c>
      <c r="U390" s="23">
        <v>0</v>
      </c>
      <c r="V390" s="11">
        <v>0</v>
      </c>
      <c r="W390" s="11">
        <v>0</v>
      </c>
      <c r="X390" s="12">
        <v>0</v>
      </c>
      <c r="Y390" s="30">
        <v>0</v>
      </c>
      <c r="Z390" s="63">
        <f t="shared" si="117"/>
        <v>2.25</v>
      </c>
      <c r="AA390" s="34">
        <f t="shared" si="118"/>
        <v>2.25</v>
      </c>
      <c r="AB390" s="12">
        <f t="shared" si="119"/>
        <v>0</v>
      </c>
      <c r="AC390" s="75">
        <f t="shared" si="120"/>
        <v>2.25</v>
      </c>
    </row>
    <row r="391" spans="1:29" outlineLevel="2" x14ac:dyDescent="0.2">
      <c r="A391" s="103" t="s">
        <v>581</v>
      </c>
      <c r="B391" s="10" t="s">
        <v>39</v>
      </c>
      <c r="C391" s="10" t="s">
        <v>19</v>
      </c>
      <c r="D391" s="10" t="s">
        <v>484</v>
      </c>
      <c r="E391" s="10" t="s">
        <v>485</v>
      </c>
      <c r="F391" s="10" t="s">
        <v>486</v>
      </c>
      <c r="G391" s="67">
        <v>7.5</v>
      </c>
      <c r="H391" s="10" t="s">
        <v>47</v>
      </c>
      <c r="I391" s="57">
        <v>1</v>
      </c>
      <c r="J391" s="57">
        <v>18</v>
      </c>
      <c r="K391" s="57">
        <v>0</v>
      </c>
      <c r="L391" s="58">
        <v>4.5</v>
      </c>
      <c r="M391" s="27">
        <v>0</v>
      </c>
      <c r="N391" s="90">
        <f t="shared" si="123"/>
        <v>8</v>
      </c>
      <c r="O391" s="91">
        <f t="shared" si="124"/>
        <v>2</v>
      </c>
      <c r="P391" s="23">
        <v>20</v>
      </c>
      <c r="Q391" s="11">
        <v>1</v>
      </c>
      <c r="R391" s="11">
        <v>0</v>
      </c>
      <c r="S391" s="12">
        <v>1</v>
      </c>
      <c r="T391" s="27">
        <v>0</v>
      </c>
      <c r="U391" s="23">
        <v>60</v>
      </c>
      <c r="V391" s="11">
        <v>1</v>
      </c>
      <c r="W391" s="11">
        <v>0</v>
      </c>
      <c r="X391" s="12">
        <v>3</v>
      </c>
      <c r="Y391" s="30">
        <v>0</v>
      </c>
      <c r="Z391" s="63">
        <f t="shared" si="117"/>
        <v>54</v>
      </c>
      <c r="AA391" s="34">
        <f t="shared" si="118"/>
        <v>22.5</v>
      </c>
      <c r="AB391" s="12">
        <f t="shared" si="119"/>
        <v>31.5</v>
      </c>
      <c r="AC391" s="75">
        <f t="shared" si="120"/>
        <v>54</v>
      </c>
    </row>
    <row r="392" spans="1:29" outlineLevel="2" x14ac:dyDescent="0.2">
      <c r="A392" s="103" t="s">
        <v>581</v>
      </c>
      <c r="B392" s="10" t="s">
        <v>39</v>
      </c>
      <c r="C392" s="10" t="s">
        <v>19</v>
      </c>
      <c r="D392" s="10" t="s">
        <v>487</v>
      </c>
      <c r="E392" s="10" t="s">
        <v>488</v>
      </c>
      <c r="F392" s="10" t="s">
        <v>489</v>
      </c>
      <c r="G392" s="67">
        <v>7.5</v>
      </c>
      <c r="H392" s="10" t="s">
        <v>47</v>
      </c>
      <c r="I392" s="57">
        <v>1</v>
      </c>
      <c r="J392" s="57">
        <v>18</v>
      </c>
      <c r="K392" s="57">
        <v>0</v>
      </c>
      <c r="L392" s="58">
        <v>4.5</v>
      </c>
      <c r="M392" s="27">
        <v>0</v>
      </c>
      <c r="N392" s="90">
        <f t="shared" si="123"/>
        <v>8</v>
      </c>
      <c r="O392" s="91">
        <f t="shared" si="124"/>
        <v>2</v>
      </c>
      <c r="P392" s="23">
        <v>40</v>
      </c>
      <c r="Q392" s="11">
        <v>1</v>
      </c>
      <c r="R392" s="11">
        <v>0</v>
      </c>
      <c r="S392" s="12">
        <v>2</v>
      </c>
      <c r="T392" s="27">
        <v>0</v>
      </c>
      <c r="U392" s="23">
        <v>60</v>
      </c>
      <c r="V392" s="11">
        <v>1</v>
      </c>
      <c r="W392" s="11">
        <v>0</v>
      </c>
      <c r="X392" s="12">
        <v>3</v>
      </c>
      <c r="Y392" s="30">
        <v>0</v>
      </c>
      <c r="Z392" s="63">
        <f t="shared" si="117"/>
        <v>58.5</v>
      </c>
      <c r="AA392" s="34">
        <f t="shared" si="118"/>
        <v>27</v>
      </c>
      <c r="AB392" s="12">
        <f t="shared" si="119"/>
        <v>31.5</v>
      </c>
      <c r="AC392" s="75">
        <f t="shared" si="120"/>
        <v>58.5</v>
      </c>
    </row>
    <row r="393" spans="1:29" outlineLevel="2" x14ac:dyDescent="0.2">
      <c r="A393" s="103" t="s">
        <v>581</v>
      </c>
      <c r="B393" s="10" t="s">
        <v>75</v>
      </c>
      <c r="C393" s="10" t="s">
        <v>48</v>
      </c>
      <c r="D393" s="10" t="s">
        <v>490</v>
      </c>
      <c r="E393" s="10" t="s">
        <v>56</v>
      </c>
      <c r="F393" s="10" t="s">
        <v>491</v>
      </c>
      <c r="G393" s="67">
        <v>5</v>
      </c>
      <c r="H393" s="10" t="s">
        <v>160</v>
      </c>
      <c r="I393" s="57">
        <v>1</v>
      </c>
      <c r="J393" s="57">
        <v>6.75</v>
      </c>
      <c r="K393" s="57">
        <v>0</v>
      </c>
      <c r="L393" s="58">
        <v>6.75</v>
      </c>
      <c r="M393" s="27">
        <v>0</v>
      </c>
      <c r="N393" s="90">
        <f t="shared" si="123"/>
        <v>4.5</v>
      </c>
      <c r="O393" s="91">
        <f t="shared" si="124"/>
        <v>4.5</v>
      </c>
      <c r="P393" s="23">
        <v>20</v>
      </c>
      <c r="Q393" s="11">
        <v>1</v>
      </c>
      <c r="R393" s="11">
        <v>0</v>
      </c>
      <c r="S393" s="12">
        <v>2</v>
      </c>
      <c r="T393" s="27">
        <v>0</v>
      </c>
      <c r="U393" s="23">
        <v>0</v>
      </c>
      <c r="V393" s="11">
        <v>0</v>
      </c>
      <c r="W393" s="11">
        <v>0</v>
      </c>
      <c r="X393" s="12">
        <v>0</v>
      </c>
      <c r="Y393" s="30">
        <v>0</v>
      </c>
      <c r="Z393" s="63">
        <f t="shared" si="117"/>
        <v>20.25</v>
      </c>
      <c r="AA393" s="34">
        <f t="shared" si="118"/>
        <v>20.25</v>
      </c>
      <c r="AB393" s="12">
        <f t="shared" si="119"/>
        <v>0</v>
      </c>
      <c r="AC393" s="75">
        <f t="shared" si="120"/>
        <v>20.25</v>
      </c>
    </row>
    <row r="394" spans="1:29" outlineLevel="2" x14ac:dyDescent="0.2">
      <c r="A394" s="103" t="s">
        <v>581</v>
      </c>
      <c r="B394" s="10" t="s">
        <v>14</v>
      </c>
      <c r="C394" s="10" t="s">
        <v>13</v>
      </c>
      <c r="D394" s="10" t="s">
        <v>34</v>
      </c>
      <c r="E394" s="10" t="s">
        <v>35</v>
      </c>
      <c r="F394" s="10" t="s">
        <v>36</v>
      </c>
      <c r="G394" s="67">
        <v>12</v>
      </c>
      <c r="H394" s="10" t="s">
        <v>37</v>
      </c>
      <c r="I394" s="57">
        <v>1</v>
      </c>
      <c r="J394" s="57">
        <f>$AE$27</f>
        <v>0.02</v>
      </c>
      <c r="K394" s="57">
        <v>0</v>
      </c>
      <c r="L394" s="58">
        <v>0</v>
      </c>
      <c r="M394" s="27">
        <v>0</v>
      </c>
      <c r="N394" s="90">
        <f t="shared" si="123"/>
        <v>5.5555555555555558E-3</v>
      </c>
      <c r="O394" s="91">
        <f t="shared" si="124"/>
        <v>0</v>
      </c>
      <c r="P394" s="23">
        <v>0</v>
      </c>
      <c r="Q394" s="11">
        <f>P394</f>
        <v>0</v>
      </c>
      <c r="R394" s="11">
        <v>0</v>
      </c>
      <c r="S394" s="12">
        <v>0</v>
      </c>
      <c r="T394" s="27">
        <v>0</v>
      </c>
      <c r="U394" s="23">
        <v>1</v>
      </c>
      <c r="V394" s="11">
        <f>U394</f>
        <v>1</v>
      </c>
      <c r="W394" s="11">
        <v>0</v>
      </c>
      <c r="X394" s="12">
        <v>0</v>
      </c>
      <c r="Y394" s="30">
        <v>0</v>
      </c>
      <c r="Z394" s="63">
        <f t="shared" si="117"/>
        <v>0.02</v>
      </c>
      <c r="AA394" s="34">
        <f t="shared" si="118"/>
        <v>0</v>
      </c>
      <c r="AB394" s="12">
        <f t="shared" si="119"/>
        <v>0.02</v>
      </c>
      <c r="AC394" s="75">
        <f t="shared" si="120"/>
        <v>0.02</v>
      </c>
    </row>
    <row r="395" spans="1:29" outlineLevel="2" x14ac:dyDescent="0.2">
      <c r="A395" s="103" t="s">
        <v>581</v>
      </c>
      <c r="B395" s="10" t="s">
        <v>8</v>
      </c>
      <c r="C395" s="10" t="s">
        <v>13</v>
      </c>
      <c r="D395" s="10" t="s">
        <v>34</v>
      </c>
      <c r="E395" s="10" t="s">
        <v>35</v>
      </c>
      <c r="F395" s="10" t="s">
        <v>36</v>
      </c>
      <c r="G395" s="67">
        <v>12</v>
      </c>
      <c r="H395" s="10" t="s">
        <v>37</v>
      </c>
      <c r="I395" s="57">
        <v>1</v>
      </c>
      <c r="J395" s="57">
        <f>$AE$27</f>
        <v>0.02</v>
      </c>
      <c r="K395" s="57">
        <v>0</v>
      </c>
      <c r="L395" s="58">
        <v>0</v>
      </c>
      <c r="M395" s="27">
        <v>0</v>
      </c>
      <c r="N395" s="90">
        <f t="shared" si="123"/>
        <v>5.5555555555555558E-3</v>
      </c>
      <c r="O395" s="91">
        <f t="shared" si="124"/>
        <v>0</v>
      </c>
      <c r="P395" s="23">
        <v>0</v>
      </c>
      <c r="Q395" s="11">
        <f>P395</f>
        <v>0</v>
      </c>
      <c r="R395" s="11">
        <v>0</v>
      </c>
      <c r="S395" s="12">
        <v>0</v>
      </c>
      <c r="T395" s="27">
        <v>0</v>
      </c>
      <c r="U395" s="23">
        <v>1</v>
      </c>
      <c r="V395" s="11">
        <f>U395</f>
        <v>1</v>
      </c>
      <c r="W395" s="11">
        <v>0</v>
      </c>
      <c r="X395" s="12">
        <v>0</v>
      </c>
      <c r="Y395" s="30">
        <v>0</v>
      </c>
      <c r="Z395" s="63">
        <f t="shared" si="117"/>
        <v>0.02</v>
      </c>
      <c r="AA395" s="34">
        <f t="shared" si="118"/>
        <v>0</v>
      </c>
      <c r="AB395" s="12">
        <f t="shared" si="119"/>
        <v>0.02</v>
      </c>
      <c r="AC395" s="75">
        <f t="shared" si="120"/>
        <v>0.02</v>
      </c>
    </row>
    <row r="396" spans="1:29" outlineLevel="1" x14ac:dyDescent="0.2">
      <c r="A396" s="103" t="s">
        <v>604</v>
      </c>
      <c r="B396" s="10"/>
      <c r="C396" s="10"/>
      <c r="D396" s="10"/>
      <c r="E396" s="10"/>
      <c r="F396" s="10"/>
      <c r="G396" s="67"/>
      <c r="H396" s="10"/>
      <c r="I396" s="57"/>
      <c r="J396" s="57"/>
      <c r="K396" s="57"/>
      <c r="L396" s="58"/>
      <c r="M396" s="27"/>
      <c r="N396" s="90"/>
      <c r="O396" s="91"/>
      <c r="P396" s="23"/>
      <c r="Q396" s="11"/>
      <c r="R396" s="11"/>
      <c r="S396" s="12"/>
      <c r="T396" s="27"/>
      <c r="U396" s="23"/>
      <c r="V396" s="11"/>
      <c r="W396" s="11"/>
      <c r="X396" s="12"/>
      <c r="Y396" s="30"/>
      <c r="Z396" s="63"/>
      <c r="AA396" s="34">
        <f>SUBTOTAL(9,AA360:AA395)</f>
        <v>449.25</v>
      </c>
      <c r="AB396" s="12">
        <f>SUBTOTAL(9,AB360:AB395)</f>
        <v>308.93999999999994</v>
      </c>
      <c r="AC396" s="75">
        <f>SUBTOTAL(9,AC360:AC395)</f>
        <v>758.19</v>
      </c>
    </row>
    <row r="397" spans="1:29" outlineLevel="2" x14ac:dyDescent="0.2">
      <c r="A397" s="103" t="s">
        <v>648</v>
      </c>
      <c r="B397" s="10" t="s">
        <v>14</v>
      </c>
      <c r="C397" s="10" t="s">
        <v>103</v>
      </c>
      <c r="D397" s="10" t="s">
        <v>437</v>
      </c>
      <c r="E397" s="10" t="s">
        <v>438</v>
      </c>
      <c r="F397" s="10" t="s">
        <v>439</v>
      </c>
      <c r="G397" s="67">
        <v>6</v>
      </c>
      <c r="H397" s="10" t="s">
        <v>37</v>
      </c>
      <c r="I397" s="57">
        <v>1</v>
      </c>
      <c r="J397" s="57">
        <f>(9+$AE$29)*I397</f>
        <v>13.5</v>
      </c>
      <c r="K397" s="57">
        <v>0</v>
      </c>
      <c r="L397" s="58">
        <v>4.5</v>
      </c>
      <c r="M397" s="27">
        <v>0</v>
      </c>
      <c r="N397" s="90">
        <f t="shared" ref="N397:N413" si="125">J397*10/3/G397</f>
        <v>7.5</v>
      </c>
      <c r="O397" s="91">
        <f t="shared" ref="O397:O413" si="126">L397*10/3/G397</f>
        <v>2.5</v>
      </c>
      <c r="P397" s="23">
        <v>12</v>
      </c>
      <c r="Q397" s="11">
        <v>0.2</v>
      </c>
      <c r="R397" s="11">
        <v>0</v>
      </c>
      <c r="S397" s="12">
        <v>0.6</v>
      </c>
      <c r="T397" s="27">
        <v>0</v>
      </c>
      <c r="U397" s="23">
        <v>0</v>
      </c>
      <c r="V397" s="11">
        <v>0</v>
      </c>
      <c r="W397" s="11">
        <v>0</v>
      </c>
      <c r="X397" s="12">
        <v>0</v>
      </c>
      <c r="Y397" s="30">
        <v>0</v>
      </c>
      <c r="Z397" s="63">
        <f t="shared" ref="Z397:Z413" si="127">J397*(Q397+V397)+L397*(S397+X397)</f>
        <v>5.4</v>
      </c>
      <c r="AA397" s="34">
        <f t="shared" ref="AA397:AA413" si="128">J397*Q397+L397*S397</f>
        <v>5.4</v>
      </c>
      <c r="AB397" s="12">
        <f t="shared" ref="AB397:AB413" si="129">J397*V397+L397*X397</f>
        <v>0</v>
      </c>
      <c r="AC397" s="75">
        <f t="shared" ref="AC397:AC413" si="130">Z397</f>
        <v>5.4</v>
      </c>
    </row>
    <row r="398" spans="1:29" outlineLevel="2" x14ac:dyDescent="0.2">
      <c r="A398" s="103" t="s">
        <v>648</v>
      </c>
      <c r="B398" s="10" t="s">
        <v>80</v>
      </c>
      <c r="C398" s="10" t="s">
        <v>103</v>
      </c>
      <c r="D398" s="10" t="s">
        <v>437</v>
      </c>
      <c r="E398" s="10" t="s">
        <v>438</v>
      </c>
      <c r="F398" s="10" t="s">
        <v>439</v>
      </c>
      <c r="G398" s="67">
        <v>6</v>
      </c>
      <c r="H398" s="10" t="s">
        <v>37</v>
      </c>
      <c r="I398" s="57">
        <v>1</v>
      </c>
      <c r="J398" s="57">
        <f>(9+$AE$29)*I398</f>
        <v>13.5</v>
      </c>
      <c r="K398" s="57">
        <v>0</v>
      </c>
      <c r="L398" s="58">
        <v>4.5</v>
      </c>
      <c r="M398" s="27">
        <v>0</v>
      </c>
      <c r="N398" s="90">
        <f t="shared" si="125"/>
        <v>7.5</v>
      </c>
      <c r="O398" s="91">
        <f t="shared" si="126"/>
        <v>2.5</v>
      </c>
      <c r="P398" s="23">
        <v>12</v>
      </c>
      <c r="Q398" s="11">
        <v>0.2</v>
      </c>
      <c r="R398" s="11">
        <v>0</v>
      </c>
      <c r="S398" s="12">
        <v>0.6</v>
      </c>
      <c r="T398" s="27">
        <v>0</v>
      </c>
      <c r="U398" s="23">
        <v>0</v>
      </c>
      <c r="V398" s="11">
        <v>0</v>
      </c>
      <c r="W398" s="11">
        <v>0</v>
      </c>
      <c r="X398" s="12">
        <v>0</v>
      </c>
      <c r="Y398" s="30">
        <v>0</v>
      </c>
      <c r="Z398" s="63">
        <f t="shared" si="127"/>
        <v>5.4</v>
      </c>
      <c r="AA398" s="34">
        <f t="shared" si="128"/>
        <v>5.4</v>
      </c>
      <c r="AB398" s="12">
        <f t="shared" si="129"/>
        <v>0</v>
      </c>
      <c r="AC398" s="75">
        <f t="shared" si="130"/>
        <v>5.4</v>
      </c>
    </row>
    <row r="399" spans="1:29" outlineLevel="2" x14ac:dyDescent="0.2">
      <c r="A399" s="103" t="s">
        <v>648</v>
      </c>
      <c r="B399" s="10" t="s">
        <v>39</v>
      </c>
      <c r="C399" s="10" t="s">
        <v>103</v>
      </c>
      <c r="D399" s="10" t="s">
        <v>437</v>
      </c>
      <c r="E399" s="10" t="s">
        <v>438</v>
      </c>
      <c r="F399" s="10" t="s">
        <v>439</v>
      </c>
      <c r="G399" s="67">
        <v>6</v>
      </c>
      <c r="H399" s="10" t="s">
        <v>37</v>
      </c>
      <c r="I399" s="57">
        <v>1</v>
      </c>
      <c r="J399" s="57">
        <f>(9+$AE$29)*I399</f>
        <v>13.5</v>
      </c>
      <c r="K399" s="57">
        <v>0</v>
      </c>
      <c r="L399" s="58">
        <v>4.5</v>
      </c>
      <c r="M399" s="27">
        <v>0</v>
      </c>
      <c r="N399" s="90">
        <f t="shared" si="125"/>
        <v>7.5</v>
      </c>
      <c r="O399" s="91">
        <f t="shared" si="126"/>
        <v>2.5</v>
      </c>
      <c r="P399" s="23">
        <v>12</v>
      </c>
      <c r="Q399" s="11">
        <v>0.2</v>
      </c>
      <c r="R399" s="11">
        <v>0</v>
      </c>
      <c r="S399" s="12">
        <v>0.6</v>
      </c>
      <c r="T399" s="27">
        <v>0</v>
      </c>
      <c r="U399" s="23">
        <v>0</v>
      </c>
      <c r="V399" s="11">
        <v>0</v>
      </c>
      <c r="W399" s="11">
        <v>0</v>
      </c>
      <c r="X399" s="12">
        <v>0</v>
      </c>
      <c r="Y399" s="30">
        <v>0</v>
      </c>
      <c r="Z399" s="63">
        <f t="shared" si="127"/>
        <v>5.4</v>
      </c>
      <c r="AA399" s="34">
        <f t="shared" si="128"/>
        <v>5.4</v>
      </c>
      <c r="AB399" s="12">
        <f t="shared" si="129"/>
        <v>0</v>
      </c>
      <c r="AC399" s="75">
        <f t="shared" si="130"/>
        <v>5.4</v>
      </c>
    </row>
    <row r="400" spans="1:29" outlineLevel="2" x14ac:dyDescent="0.2">
      <c r="A400" s="103" t="s">
        <v>648</v>
      </c>
      <c r="B400" s="10" t="s">
        <v>85</v>
      </c>
      <c r="C400" s="10" t="s">
        <v>103</v>
      </c>
      <c r="D400" s="10" t="s">
        <v>437</v>
      </c>
      <c r="E400" s="10" t="s">
        <v>438</v>
      </c>
      <c r="F400" s="10" t="s">
        <v>439</v>
      </c>
      <c r="G400" s="67">
        <v>6</v>
      </c>
      <c r="H400" s="10" t="s">
        <v>37</v>
      </c>
      <c r="I400" s="57">
        <v>1</v>
      </c>
      <c r="J400" s="57">
        <f>(9+$AE$29)*I400</f>
        <v>13.5</v>
      </c>
      <c r="K400" s="57">
        <v>0</v>
      </c>
      <c r="L400" s="58">
        <v>4.5</v>
      </c>
      <c r="M400" s="27">
        <v>0</v>
      </c>
      <c r="N400" s="90">
        <f t="shared" si="125"/>
        <v>7.5</v>
      </c>
      <c r="O400" s="91">
        <f t="shared" si="126"/>
        <v>2.5</v>
      </c>
      <c r="P400" s="23">
        <v>12</v>
      </c>
      <c r="Q400" s="11">
        <v>0.2</v>
      </c>
      <c r="R400" s="11">
        <v>0</v>
      </c>
      <c r="S400" s="12">
        <v>0.6</v>
      </c>
      <c r="T400" s="27">
        <v>0</v>
      </c>
      <c r="U400" s="23">
        <v>0</v>
      </c>
      <c r="V400" s="11">
        <v>0</v>
      </c>
      <c r="W400" s="11">
        <v>0</v>
      </c>
      <c r="X400" s="12">
        <v>0</v>
      </c>
      <c r="Y400" s="30">
        <v>0</v>
      </c>
      <c r="Z400" s="63">
        <f t="shared" si="127"/>
        <v>5.4</v>
      </c>
      <c r="AA400" s="34">
        <f t="shared" si="128"/>
        <v>5.4</v>
      </c>
      <c r="AB400" s="12">
        <f t="shared" si="129"/>
        <v>0</v>
      </c>
      <c r="AC400" s="75">
        <f t="shared" si="130"/>
        <v>5.4</v>
      </c>
    </row>
    <row r="401" spans="1:29" outlineLevel="2" x14ac:dyDescent="0.2">
      <c r="A401" s="103" t="s">
        <v>648</v>
      </c>
      <c r="B401" s="10" t="s">
        <v>8</v>
      </c>
      <c r="C401" s="10" t="s">
        <v>103</v>
      </c>
      <c r="D401" s="10" t="s">
        <v>437</v>
      </c>
      <c r="E401" s="10" t="s">
        <v>438</v>
      </c>
      <c r="F401" s="10" t="s">
        <v>439</v>
      </c>
      <c r="G401" s="67">
        <v>6</v>
      </c>
      <c r="H401" s="10" t="s">
        <v>37</v>
      </c>
      <c r="I401" s="57">
        <v>1</v>
      </c>
      <c r="J401" s="57">
        <f>(9+$AE$29)*I401</f>
        <v>13.5</v>
      </c>
      <c r="K401" s="57">
        <v>0</v>
      </c>
      <c r="L401" s="58">
        <v>4.5</v>
      </c>
      <c r="M401" s="27">
        <v>0</v>
      </c>
      <c r="N401" s="90">
        <f t="shared" si="125"/>
        <v>7.5</v>
      </c>
      <c r="O401" s="91">
        <f t="shared" si="126"/>
        <v>2.5</v>
      </c>
      <c r="P401" s="23">
        <v>12</v>
      </c>
      <c r="Q401" s="11">
        <v>0.2</v>
      </c>
      <c r="R401" s="11">
        <v>0</v>
      </c>
      <c r="S401" s="12">
        <v>0.6</v>
      </c>
      <c r="T401" s="27">
        <v>0</v>
      </c>
      <c r="U401" s="23">
        <v>0</v>
      </c>
      <c r="V401" s="11">
        <v>0</v>
      </c>
      <c r="W401" s="11">
        <v>0</v>
      </c>
      <c r="X401" s="12">
        <v>0</v>
      </c>
      <c r="Y401" s="30">
        <v>0</v>
      </c>
      <c r="Z401" s="63">
        <f t="shared" si="127"/>
        <v>5.4</v>
      </c>
      <c r="AA401" s="34">
        <f t="shared" si="128"/>
        <v>5.4</v>
      </c>
      <c r="AB401" s="12">
        <f t="shared" si="129"/>
        <v>0</v>
      </c>
      <c r="AC401" s="75">
        <f t="shared" si="130"/>
        <v>5.4</v>
      </c>
    </row>
    <row r="402" spans="1:29" outlineLevel="2" x14ac:dyDescent="0.2">
      <c r="A402" s="103" t="s">
        <v>648</v>
      </c>
      <c r="B402" s="10" t="s">
        <v>14</v>
      </c>
      <c r="C402" s="10" t="s">
        <v>103</v>
      </c>
      <c r="D402" s="10" t="s">
        <v>440</v>
      </c>
      <c r="E402" s="10" t="s">
        <v>441</v>
      </c>
      <c r="F402" s="10" t="s">
        <v>442</v>
      </c>
      <c r="G402" s="67">
        <v>6</v>
      </c>
      <c r="H402" s="10" t="s">
        <v>37</v>
      </c>
      <c r="I402" s="57">
        <v>1</v>
      </c>
      <c r="J402" s="57">
        <v>0</v>
      </c>
      <c r="K402" s="57">
        <v>0</v>
      </c>
      <c r="L402" s="58">
        <f>13.5+$AE$29</f>
        <v>18</v>
      </c>
      <c r="M402" s="27">
        <v>0</v>
      </c>
      <c r="N402" s="90">
        <f t="shared" si="125"/>
        <v>0</v>
      </c>
      <c r="O402" s="91">
        <f t="shared" si="126"/>
        <v>10</v>
      </c>
      <c r="P402" s="23">
        <v>12</v>
      </c>
      <c r="Q402" s="11">
        <v>0</v>
      </c>
      <c r="R402" s="11">
        <v>0</v>
      </c>
      <c r="S402" s="12">
        <v>0.6</v>
      </c>
      <c r="T402" s="27">
        <v>0</v>
      </c>
      <c r="U402" s="23">
        <v>0</v>
      </c>
      <c r="V402" s="11">
        <v>0</v>
      </c>
      <c r="W402" s="11">
        <v>0</v>
      </c>
      <c r="X402" s="12">
        <v>0</v>
      </c>
      <c r="Y402" s="30">
        <v>0</v>
      </c>
      <c r="Z402" s="63">
        <f t="shared" si="127"/>
        <v>10.799999999999999</v>
      </c>
      <c r="AA402" s="34">
        <f t="shared" si="128"/>
        <v>10.799999999999999</v>
      </c>
      <c r="AB402" s="12">
        <f t="shared" si="129"/>
        <v>0</v>
      </c>
      <c r="AC402" s="75">
        <f t="shared" si="130"/>
        <v>10.799999999999999</v>
      </c>
    </row>
    <row r="403" spans="1:29" outlineLevel="2" x14ac:dyDescent="0.2">
      <c r="A403" s="103" t="s">
        <v>648</v>
      </c>
      <c r="B403" s="10" t="s">
        <v>80</v>
      </c>
      <c r="C403" s="10" t="s">
        <v>103</v>
      </c>
      <c r="D403" s="10" t="s">
        <v>440</v>
      </c>
      <c r="E403" s="10" t="s">
        <v>441</v>
      </c>
      <c r="F403" s="10" t="s">
        <v>442</v>
      </c>
      <c r="G403" s="67">
        <v>6</v>
      </c>
      <c r="H403" s="10" t="s">
        <v>37</v>
      </c>
      <c r="I403" s="57">
        <v>1</v>
      </c>
      <c r="J403" s="57">
        <v>0</v>
      </c>
      <c r="K403" s="57">
        <v>0</v>
      </c>
      <c r="L403" s="58">
        <f>13.5+$AE$29</f>
        <v>18</v>
      </c>
      <c r="M403" s="27">
        <v>0</v>
      </c>
      <c r="N403" s="90">
        <f t="shared" si="125"/>
        <v>0</v>
      </c>
      <c r="O403" s="91">
        <f t="shared" si="126"/>
        <v>10</v>
      </c>
      <c r="P403" s="23">
        <v>12</v>
      </c>
      <c r="Q403" s="11">
        <v>0</v>
      </c>
      <c r="R403" s="11">
        <v>0</v>
      </c>
      <c r="S403" s="12">
        <v>0.6</v>
      </c>
      <c r="T403" s="27">
        <v>0</v>
      </c>
      <c r="U403" s="23">
        <v>0</v>
      </c>
      <c r="V403" s="11">
        <v>0</v>
      </c>
      <c r="W403" s="11">
        <v>0</v>
      </c>
      <c r="X403" s="12">
        <v>0</v>
      </c>
      <c r="Y403" s="30">
        <v>0</v>
      </c>
      <c r="Z403" s="63">
        <f t="shared" si="127"/>
        <v>10.799999999999999</v>
      </c>
      <c r="AA403" s="34">
        <f t="shared" si="128"/>
        <v>10.799999999999999</v>
      </c>
      <c r="AB403" s="12">
        <f t="shared" si="129"/>
        <v>0</v>
      </c>
      <c r="AC403" s="75">
        <f t="shared" si="130"/>
        <v>10.799999999999999</v>
      </c>
    </row>
    <row r="404" spans="1:29" outlineLevel="2" x14ac:dyDescent="0.2">
      <c r="A404" s="103" t="s">
        <v>648</v>
      </c>
      <c r="B404" s="10" t="s">
        <v>39</v>
      </c>
      <c r="C404" s="10" t="s">
        <v>103</v>
      </c>
      <c r="D404" s="10" t="s">
        <v>440</v>
      </c>
      <c r="E404" s="10" t="s">
        <v>441</v>
      </c>
      <c r="F404" s="10" t="s">
        <v>442</v>
      </c>
      <c r="G404" s="67">
        <v>6</v>
      </c>
      <c r="H404" s="10" t="s">
        <v>37</v>
      </c>
      <c r="I404" s="57">
        <v>1</v>
      </c>
      <c r="J404" s="57">
        <v>0</v>
      </c>
      <c r="K404" s="57">
        <v>0</v>
      </c>
      <c r="L404" s="58">
        <f>13.5+$AE$29</f>
        <v>18</v>
      </c>
      <c r="M404" s="27">
        <v>0</v>
      </c>
      <c r="N404" s="90">
        <f t="shared" si="125"/>
        <v>0</v>
      </c>
      <c r="O404" s="91">
        <f t="shared" si="126"/>
        <v>10</v>
      </c>
      <c r="P404" s="23">
        <v>12</v>
      </c>
      <c r="Q404" s="11">
        <v>0</v>
      </c>
      <c r="R404" s="11">
        <v>0</v>
      </c>
      <c r="S404" s="12">
        <v>0.6</v>
      </c>
      <c r="T404" s="27">
        <v>0</v>
      </c>
      <c r="U404" s="23">
        <v>0</v>
      </c>
      <c r="V404" s="11">
        <v>0</v>
      </c>
      <c r="W404" s="11">
        <v>0</v>
      </c>
      <c r="X404" s="12">
        <v>0</v>
      </c>
      <c r="Y404" s="30">
        <v>0</v>
      </c>
      <c r="Z404" s="63">
        <f t="shared" si="127"/>
        <v>10.799999999999999</v>
      </c>
      <c r="AA404" s="34">
        <f t="shared" si="128"/>
        <v>10.799999999999999</v>
      </c>
      <c r="AB404" s="12">
        <f t="shared" si="129"/>
        <v>0</v>
      </c>
      <c r="AC404" s="75">
        <f t="shared" si="130"/>
        <v>10.799999999999999</v>
      </c>
    </row>
    <row r="405" spans="1:29" outlineLevel="2" x14ac:dyDescent="0.2">
      <c r="A405" s="103" t="s">
        <v>648</v>
      </c>
      <c r="B405" s="10" t="s">
        <v>85</v>
      </c>
      <c r="C405" s="10" t="s">
        <v>103</v>
      </c>
      <c r="D405" s="10" t="s">
        <v>440</v>
      </c>
      <c r="E405" s="10" t="s">
        <v>441</v>
      </c>
      <c r="F405" s="10" t="s">
        <v>442</v>
      </c>
      <c r="G405" s="67">
        <v>6</v>
      </c>
      <c r="H405" s="10" t="s">
        <v>37</v>
      </c>
      <c r="I405" s="57">
        <v>1</v>
      </c>
      <c r="J405" s="57">
        <v>0</v>
      </c>
      <c r="K405" s="57">
        <v>0</v>
      </c>
      <c r="L405" s="58">
        <f>13.5+$AE$29</f>
        <v>18</v>
      </c>
      <c r="M405" s="27">
        <v>0</v>
      </c>
      <c r="N405" s="90">
        <f t="shared" si="125"/>
        <v>0</v>
      </c>
      <c r="O405" s="91">
        <f t="shared" si="126"/>
        <v>10</v>
      </c>
      <c r="P405" s="23">
        <v>12</v>
      </c>
      <c r="Q405" s="11">
        <v>0</v>
      </c>
      <c r="R405" s="11">
        <v>0</v>
      </c>
      <c r="S405" s="12">
        <v>0.6</v>
      </c>
      <c r="T405" s="27">
        <v>0</v>
      </c>
      <c r="U405" s="23">
        <v>0</v>
      </c>
      <c r="V405" s="11">
        <v>0</v>
      </c>
      <c r="W405" s="11">
        <v>0</v>
      </c>
      <c r="X405" s="12">
        <v>0</v>
      </c>
      <c r="Y405" s="30">
        <v>0</v>
      </c>
      <c r="Z405" s="63">
        <f t="shared" si="127"/>
        <v>10.799999999999999</v>
      </c>
      <c r="AA405" s="34">
        <f t="shared" si="128"/>
        <v>10.799999999999999</v>
      </c>
      <c r="AB405" s="12">
        <f t="shared" si="129"/>
        <v>0</v>
      </c>
      <c r="AC405" s="75">
        <f t="shared" si="130"/>
        <v>10.799999999999999</v>
      </c>
    </row>
    <row r="406" spans="1:29" outlineLevel="2" x14ac:dyDescent="0.2">
      <c r="A406" s="103" t="s">
        <v>648</v>
      </c>
      <c r="B406" s="10" t="s">
        <v>8</v>
      </c>
      <c r="C406" s="10" t="s">
        <v>103</v>
      </c>
      <c r="D406" s="10" t="s">
        <v>440</v>
      </c>
      <c r="E406" s="10" t="s">
        <v>441</v>
      </c>
      <c r="F406" s="10" t="s">
        <v>442</v>
      </c>
      <c r="G406" s="67">
        <v>6</v>
      </c>
      <c r="H406" s="10" t="s">
        <v>37</v>
      </c>
      <c r="I406" s="57">
        <v>1</v>
      </c>
      <c r="J406" s="57">
        <v>0</v>
      </c>
      <c r="K406" s="57">
        <v>0</v>
      </c>
      <c r="L406" s="58">
        <f>13.5+$AE$29</f>
        <v>18</v>
      </c>
      <c r="M406" s="27">
        <v>0</v>
      </c>
      <c r="N406" s="90">
        <f t="shared" si="125"/>
        <v>0</v>
      </c>
      <c r="O406" s="91">
        <f t="shared" si="126"/>
        <v>10</v>
      </c>
      <c r="P406" s="23">
        <v>12</v>
      </c>
      <c r="Q406" s="11">
        <v>0</v>
      </c>
      <c r="R406" s="11">
        <v>0</v>
      </c>
      <c r="S406" s="12">
        <v>0.6</v>
      </c>
      <c r="T406" s="27">
        <v>0</v>
      </c>
      <c r="U406" s="23">
        <v>0</v>
      </c>
      <c r="V406" s="11">
        <v>0</v>
      </c>
      <c r="W406" s="11">
        <v>0</v>
      </c>
      <c r="X406" s="12">
        <v>0</v>
      </c>
      <c r="Y406" s="30">
        <v>0</v>
      </c>
      <c r="Z406" s="63">
        <f t="shared" si="127"/>
        <v>10.799999999999999</v>
      </c>
      <c r="AA406" s="34">
        <f t="shared" si="128"/>
        <v>10.799999999999999</v>
      </c>
      <c r="AB406" s="12">
        <f t="shared" si="129"/>
        <v>0</v>
      </c>
      <c r="AC406" s="75">
        <f t="shared" si="130"/>
        <v>10.799999999999999</v>
      </c>
    </row>
    <row r="407" spans="1:29" outlineLevel="2" x14ac:dyDescent="0.2">
      <c r="A407" s="103" t="s">
        <v>648</v>
      </c>
      <c r="B407" s="10" t="s">
        <v>14</v>
      </c>
      <c r="C407" s="10" t="s">
        <v>13</v>
      </c>
      <c r="D407" s="10" t="s">
        <v>443</v>
      </c>
      <c r="E407" s="10" t="s">
        <v>444</v>
      </c>
      <c r="F407" s="10" t="s">
        <v>445</v>
      </c>
      <c r="G407" s="67">
        <v>6</v>
      </c>
      <c r="H407" s="10" t="s">
        <v>37</v>
      </c>
      <c r="I407" s="57">
        <v>1</v>
      </c>
      <c r="J407" s="57">
        <f>(9+$AE$29)*I407</f>
        <v>13.5</v>
      </c>
      <c r="K407" s="57">
        <v>0</v>
      </c>
      <c r="L407" s="58">
        <v>4.5</v>
      </c>
      <c r="M407" s="27">
        <v>0</v>
      </c>
      <c r="N407" s="90">
        <f t="shared" si="125"/>
        <v>7.5</v>
      </c>
      <c r="O407" s="91">
        <f t="shared" si="126"/>
        <v>2.5</v>
      </c>
      <c r="P407" s="23">
        <v>0</v>
      </c>
      <c r="Q407" s="11">
        <v>0</v>
      </c>
      <c r="R407" s="11">
        <v>0</v>
      </c>
      <c r="S407" s="12">
        <v>0</v>
      </c>
      <c r="T407" s="27">
        <v>0</v>
      </c>
      <c r="U407" s="23">
        <v>12</v>
      </c>
      <c r="V407" s="11">
        <v>0.4</v>
      </c>
      <c r="W407" s="11">
        <v>0</v>
      </c>
      <c r="X407" s="12">
        <v>0.8</v>
      </c>
      <c r="Y407" s="30">
        <v>0</v>
      </c>
      <c r="Z407" s="63">
        <f t="shared" si="127"/>
        <v>9</v>
      </c>
      <c r="AA407" s="34">
        <f t="shared" si="128"/>
        <v>0</v>
      </c>
      <c r="AB407" s="12">
        <f t="shared" si="129"/>
        <v>9</v>
      </c>
      <c r="AC407" s="75">
        <f t="shared" si="130"/>
        <v>9</v>
      </c>
    </row>
    <row r="408" spans="1:29" outlineLevel="2" x14ac:dyDescent="0.2">
      <c r="A408" s="103" t="s">
        <v>648</v>
      </c>
      <c r="B408" s="10" t="s">
        <v>80</v>
      </c>
      <c r="C408" s="10" t="s">
        <v>13</v>
      </c>
      <c r="D408" s="10" t="s">
        <v>443</v>
      </c>
      <c r="E408" s="10" t="s">
        <v>444</v>
      </c>
      <c r="F408" s="10" t="s">
        <v>445</v>
      </c>
      <c r="G408" s="67">
        <v>6</v>
      </c>
      <c r="H408" s="10" t="s">
        <v>37</v>
      </c>
      <c r="I408" s="57">
        <v>1</v>
      </c>
      <c r="J408" s="57">
        <f>(9+$AE$29)*I408</f>
        <v>13.5</v>
      </c>
      <c r="K408" s="57">
        <v>0</v>
      </c>
      <c r="L408" s="58">
        <v>4.5</v>
      </c>
      <c r="M408" s="27">
        <v>0</v>
      </c>
      <c r="N408" s="90">
        <f t="shared" si="125"/>
        <v>7.5</v>
      </c>
      <c r="O408" s="91">
        <f t="shared" si="126"/>
        <v>2.5</v>
      </c>
      <c r="P408" s="23">
        <v>0</v>
      </c>
      <c r="Q408" s="11">
        <v>0</v>
      </c>
      <c r="R408" s="11">
        <v>0</v>
      </c>
      <c r="S408" s="12">
        <v>0</v>
      </c>
      <c r="T408" s="27">
        <v>0</v>
      </c>
      <c r="U408" s="23">
        <v>12</v>
      </c>
      <c r="V408" s="11">
        <v>0.4</v>
      </c>
      <c r="W408" s="11">
        <v>0</v>
      </c>
      <c r="X408" s="12">
        <v>0.8</v>
      </c>
      <c r="Y408" s="30">
        <v>0</v>
      </c>
      <c r="Z408" s="63">
        <f t="shared" si="127"/>
        <v>9</v>
      </c>
      <c r="AA408" s="34">
        <f t="shared" si="128"/>
        <v>0</v>
      </c>
      <c r="AB408" s="12">
        <f t="shared" si="129"/>
        <v>9</v>
      </c>
      <c r="AC408" s="75">
        <f t="shared" si="130"/>
        <v>9</v>
      </c>
    </row>
    <row r="409" spans="1:29" outlineLevel="2" x14ac:dyDescent="0.2">
      <c r="A409" s="103" t="s">
        <v>648</v>
      </c>
      <c r="B409" s="10" t="s">
        <v>39</v>
      </c>
      <c r="C409" s="10" t="s">
        <v>13</v>
      </c>
      <c r="D409" s="10" t="s">
        <v>443</v>
      </c>
      <c r="E409" s="10" t="s">
        <v>444</v>
      </c>
      <c r="F409" s="10" t="s">
        <v>445</v>
      </c>
      <c r="G409" s="67">
        <v>6</v>
      </c>
      <c r="H409" s="10" t="s">
        <v>37</v>
      </c>
      <c r="I409" s="57">
        <v>1</v>
      </c>
      <c r="J409" s="57">
        <f>(9+$AE$29)*I409</f>
        <v>13.5</v>
      </c>
      <c r="K409" s="57">
        <v>0</v>
      </c>
      <c r="L409" s="58">
        <v>4.5</v>
      </c>
      <c r="M409" s="27">
        <v>0</v>
      </c>
      <c r="N409" s="90">
        <f t="shared" si="125"/>
        <v>7.5</v>
      </c>
      <c r="O409" s="91">
        <f t="shared" si="126"/>
        <v>2.5</v>
      </c>
      <c r="P409" s="23">
        <v>0</v>
      </c>
      <c r="Q409" s="11">
        <v>0</v>
      </c>
      <c r="R409" s="11">
        <v>0</v>
      </c>
      <c r="S409" s="12">
        <v>0</v>
      </c>
      <c r="T409" s="27">
        <v>0</v>
      </c>
      <c r="U409" s="23">
        <v>12</v>
      </c>
      <c r="V409" s="11">
        <v>0.4</v>
      </c>
      <c r="W409" s="11">
        <v>0</v>
      </c>
      <c r="X409" s="12">
        <v>0.8</v>
      </c>
      <c r="Y409" s="30">
        <v>0</v>
      </c>
      <c r="Z409" s="63">
        <f t="shared" si="127"/>
        <v>9</v>
      </c>
      <c r="AA409" s="34">
        <f t="shared" si="128"/>
        <v>0</v>
      </c>
      <c r="AB409" s="12">
        <f t="shared" si="129"/>
        <v>9</v>
      </c>
      <c r="AC409" s="75">
        <f t="shared" si="130"/>
        <v>9</v>
      </c>
    </row>
    <row r="410" spans="1:29" outlineLevel="2" x14ac:dyDescent="0.2">
      <c r="A410" s="103" t="s">
        <v>648</v>
      </c>
      <c r="B410" s="10" t="s">
        <v>85</v>
      </c>
      <c r="C410" s="10" t="s">
        <v>13</v>
      </c>
      <c r="D410" s="10" t="s">
        <v>443</v>
      </c>
      <c r="E410" s="10" t="s">
        <v>444</v>
      </c>
      <c r="F410" s="10" t="s">
        <v>445</v>
      </c>
      <c r="G410" s="67">
        <v>6</v>
      </c>
      <c r="H410" s="10" t="s">
        <v>37</v>
      </c>
      <c r="I410" s="57">
        <v>1</v>
      </c>
      <c r="J410" s="57">
        <f>(9+$AE$29)*I410</f>
        <v>13.5</v>
      </c>
      <c r="K410" s="57">
        <v>0</v>
      </c>
      <c r="L410" s="58">
        <v>4.5</v>
      </c>
      <c r="M410" s="27">
        <v>0</v>
      </c>
      <c r="N410" s="90">
        <f t="shared" si="125"/>
        <v>7.5</v>
      </c>
      <c r="O410" s="91">
        <f t="shared" si="126"/>
        <v>2.5</v>
      </c>
      <c r="P410" s="23">
        <v>0</v>
      </c>
      <c r="Q410" s="11">
        <v>0</v>
      </c>
      <c r="R410" s="11">
        <v>0</v>
      </c>
      <c r="S410" s="12">
        <v>0</v>
      </c>
      <c r="T410" s="27">
        <v>0</v>
      </c>
      <c r="U410" s="23">
        <v>12</v>
      </c>
      <c r="V410" s="11">
        <v>0.4</v>
      </c>
      <c r="W410" s="11">
        <v>0</v>
      </c>
      <c r="X410" s="12">
        <v>0.8</v>
      </c>
      <c r="Y410" s="30">
        <v>0</v>
      </c>
      <c r="Z410" s="63">
        <f t="shared" si="127"/>
        <v>9</v>
      </c>
      <c r="AA410" s="34">
        <f t="shared" si="128"/>
        <v>0</v>
      </c>
      <c r="AB410" s="12">
        <f t="shared" si="129"/>
        <v>9</v>
      </c>
      <c r="AC410" s="75">
        <f t="shared" si="130"/>
        <v>9</v>
      </c>
    </row>
    <row r="411" spans="1:29" outlineLevel="2" x14ac:dyDescent="0.2">
      <c r="A411" s="103" t="s">
        <v>648</v>
      </c>
      <c r="B411" s="10" t="s">
        <v>8</v>
      </c>
      <c r="C411" s="10" t="s">
        <v>13</v>
      </c>
      <c r="D411" s="10" t="s">
        <v>443</v>
      </c>
      <c r="E411" s="10" t="s">
        <v>444</v>
      </c>
      <c r="F411" s="10" t="s">
        <v>445</v>
      </c>
      <c r="G411" s="67">
        <v>6</v>
      </c>
      <c r="H411" s="10" t="s">
        <v>37</v>
      </c>
      <c r="I411" s="57">
        <v>1</v>
      </c>
      <c r="J411" s="57">
        <f>(9+$AE$29)*I411</f>
        <v>13.5</v>
      </c>
      <c r="K411" s="57">
        <v>0</v>
      </c>
      <c r="L411" s="58">
        <v>4.5</v>
      </c>
      <c r="M411" s="27">
        <v>0</v>
      </c>
      <c r="N411" s="90">
        <f t="shared" si="125"/>
        <v>7.5</v>
      </c>
      <c r="O411" s="91">
        <f t="shared" si="126"/>
        <v>2.5</v>
      </c>
      <c r="P411" s="23">
        <v>0</v>
      </c>
      <c r="Q411" s="11">
        <v>0</v>
      </c>
      <c r="R411" s="11">
        <v>0</v>
      </c>
      <c r="S411" s="12">
        <v>0</v>
      </c>
      <c r="T411" s="27">
        <v>0</v>
      </c>
      <c r="U411" s="23">
        <v>12</v>
      </c>
      <c r="V411" s="11">
        <v>0.4</v>
      </c>
      <c r="W411" s="11">
        <v>0</v>
      </c>
      <c r="X411" s="12">
        <v>0.8</v>
      </c>
      <c r="Y411" s="30">
        <v>0</v>
      </c>
      <c r="Z411" s="63">
        <f t="shared" si="127"/>
        <v>9</v>
      </c>
      <c r="AA411" s="34">
        <f t="shared" si="128"/>
        <v>0</v>
      </c>
      <c r="AB411" s="12">
        <f t="shared" si="129"/>
        <v>9</v>
      </c>
      <c r="AC411" s="75">
        <f t="shared" si="130"/>
        <v>9</v>
      </c>
    </row>
    <row r="412" spans="1:29" outlineLevel="2" x14ac:dyDescent="0.2">
      <c r="A412" s="103" t="s">
        <v>648</v>
      </c>
      <c r="B412" s="10" t="s">
        <v>8</v>
      </c>
      <c r="C412" s="10" t="s">
        <v>13</v>
      </c>
      <c r="D412" s="10" t="s">
        <v>446</v>
      </c>
      <c r="E412" s="10" t="s">
        <v>447</v>
      </c>
      <c r="F412" s="10" t="s">
        <v>448</v>
      </c>
      <c r="G412" s="67">
        <v>3</v>
      </c>
      <c r="H412" s="10" t="s">
        <v>37</v>
      </c>
      <c r="I412" s="57">
        <v>1</v>
      </c>
      <c r="J412" s="57">
        <f>(4.5+$AE$29)*I412</f>
        <v>9</v>
      </c>
      <c r="K412" s="57">
        <v>0</v>
      </c>
      <c r="L412" s="58">
        <v>0</v>
      </c>
      <c r="M412" s="27">
        <v>0</v>
      </c>
      <c r="N412" s="90">
        <f t="shared" si="125"/>
        <v>10</v>
      </c>
      <c r="O412" s="91">
        <f t="shared" si="126"/>
        <v>0</v>
      </c>
      <c r="P412" s="23">
        <v>0</v>
      </c>
      <c r="Q412" s="11">
        <v>0</v>
      </c>
      <c r="R412" s="11">
        <v>0</v>
      </c>
      <c r="S412" s="12">
        <v>0</v>
      </c>
      <c r="T412" s="27">
        <v>0</v>
      </c>
      <c r="U412" s="23">
        <v>40</v>
      </c>
      <c r="V412" s="11">
        <v>2</v>
      </c>
      <c r="W412" s="11">
        <v>0</v>
      </c>
      <c r="X412" s="12">
        <v>0</v>
      </c>
      <c r="Y412" s="30">
        <v>0</v>
      </c>
      <c r="Z412" s="63">
        <f t="shared" si="127"/>
        <v>18</v>
      </c>
      <c r="AA412" s="34">
        <f t="shared" si="128"/>
        <v>0</v>
      </c>
      <c r="AB412" s="12">
        <f t="shared" si="129"/>
        <v>18</v>
      </c>
      <c r="AC412" s="75">
        <f t="shared" si="130"/>
        <v>18</v>
      </c>
    </row>
    <row r="413" spans="1:29" outlineLevel="2" x14ac:dyDescent="0.2">
      <c r="A413" s="103" t="s">
        <v>648</v>
      </c>
      <c r="B413" s="10" t="s">
        <v>29</v>
      </c>
      <c r="C413" s="10" t="s">
        <v>13</v>
      </c>
      <c r="D413" s="10" t="s">
        <v>30</v>
      </c>
      <c r="E413" s="10" t="s">
        <v>31</v>
      </c>
      <c r="F413" s="10" t="s">
        <v>32</v>
      </c>
      <c r="G413" s="67">
        <v>6</v>
      </c>
      <c r="H413" s="10" t="s">
        <v>33</v>
      </c>
      <c r="I413" s="57">
        <v>0.25</v>
      </c>
      <c r="J413" s="57">
        <f>24*I413</f>
        <v>6</v>
      </c>
      <c r="K413" s="57"/>
      <c r="L413" s="58">
        <v>0</v>
      </c>
      <c r="M413" s="27">
        <v>0</v>
      </c>
      <c r="N413" s="90">
        <f t="shared" si="125"/>
        <v>3.3333333333333335</v>
      </c>
      <c r="O413" s="91">
        <f t="shared" si="126"/>
        <v>0</v>
      </c>
      <c r="P413" s="23">
        <v>0</v>
      </c>
      <c r="Q413" s="11">
        <v>0</v>
      </c>
      <c r="R413" s="11">
        <v>0</v>
      </c>
      <c r="S413" s="12">
        <v>0</v>
      </c>
      <c r="T413" s="27"/>
      <c r="U413" s="23">
        <v>30</v>
      </c>
      <c r="V413" s="11">
        <v>1</v>
      </c>
      <c r="W413" s="11"/>
      <c r="X413" s="12">
        <v>1</v>
      </c>
      <c r="Y413" s="30">
        <v>0</v>
      </c>
      <c r="Z413" s="63">
        <f t="shared" si="127"/>
        <v>6</v>
      </c>
      <c r="AA413" s="34">
        <f t="shared" si="128"/>
        <v>0</v>
      </c>
      <c r="AB413" s="12">
        <f t="shared" si="129"/>
        <v>6</v>
      </c>
      <c r="AC413" s="75">
        <f t="shared" si="130"/>
        <v>6</v>
      </c>
    </row>
    <row r="414" spans="1:29" outlineLevel="1" x14ac:dyDescent="0.2">
      <c r="A414" s="106" t="s">
        <v>649</v>
      </c>
      <c r="B414" s="48"/>
      <c r="C414" s="48"/>
      <c r="D414" s="48"/>
      <c r="E414" s="48"/>
      <c r="F414" s="48"/>
      <c r="G414" s="84"/>
      <c r="H414" s="48"/>
      <c r="I414" s="65"/>
      <c r="J414" s="65"/>
      <c r="K414" s="65"/>
      <c r="L414" s="65"/>
      <c r="M414" s="50"/>
      <c r="N414" s="65"/>
      <c r="O414" s="65"/>
      <c r="P414" s="50"/>
      <c r="Q414" s="49"/>
      <c r="R414" s="49"/>
      <c r="S414" s="49"/>
      <c r="T414" s="50"/>
      <c r="U414" s="50"/>
      <c r="V414" s="49"/>
      <c r="W414" s="49"/>
      <c r="X414" s="49"/>
      <c r="Y414" s="48"/>
      <c r="Z414" s="66"/>
      <c r="AA414" s="49">
        <f>SUBTOTAL(9,AA397:AA413)</f>
        <v>80.999999999999986</v>
      </c>
      <c r="AB414" s="49">
        <f>SUBTOTAL(9,AB397:AB413)</f>
        <v>69</v>
      </c>
      <c r="AC414" s="77">
        <f>SUBTOTAL(9,AC397:AC413)</f>
        <v>150</v>
      </c>
    </row>
    <row r="415" spans="1:29" x14ac:dyDescent="0.2">
      <c r="A415" s="106" t="s">
        <v>511</v>
      </c>
      <c r="B415" s="48"/>
      <c r="C415" s="48"/>
      <c r="D415" s="48"/>
      <c r="E415" s="48"/>
      <c r="F415" s="48"/>
      <c r="G415" s="84"/>
      <c r="H415" s="48"/>
      <c r="I415" s="65"/>
      <c r="J415" s="65"/>
      <c r="K415" s="65"/>
      <c r="L415" s="65"/>
      <c r="M415" s="50"/>
      <c r="N415" s="65"/>
      <c r="O415" s="65"/>
      <c r="P415" s="50"/>
      <c r="Q415" s="49"/>
      <c r="R415" s="49"/>
      <c r="S415" s="49"/>
      <c r="T415" s="50"/>
      <c r="U415" s="50"/>
      <c r="V415" s="49"/>
      <c r="W415" s="49"/>
      <c r="X415" s="49"/>
      <c r="Y415" s="48"/>
      <c r="Z415" s="66"/>
      <c r="AA415" s="49">
        <f>SUBTOTAL(9,AA2:AA413)</f>
        <v>4032.63</v>
      </c>
      <c r="AB415" s="49">
        <f>SUBTOTAL(9,AB2:AB413)</f>
        <v>3372.1699999999969</v>
      </c>
      <c r="AC415" s="77">
        <f>SUBTOTAL(9,AC2:AC413)</f>
        <v>7404.8</v>
      </c>
    </row>
    <row r="416" spans="1:29" x14ac:dyDescent="0.2">
      <c r="A416" s="48"/>
      <c r="B416" s="48"/>
      <c r="C416" s="51"/>
      <c r="D416" s="48"/>
      <c r="E416" s="48"/>
      <c r="F416" s="48"/>
      <c r="G416" s="84"/>
      <c r="H416" s="48"/>
      <c r="I416" s="65"/>
      <c r="J416" s="65"/>
      <c r="K416" s="65"/>
      <c r="L416" s="65"/>
      <c r="M416" s="50"/>
      <c r="N416" s="65"/>
      <c r="O416" s="65"/>
      <c r="P416" s="50"/>
      <c r="Q416" s="49"/>
      <c r="R416" s="49"/>
      <c r="S416" s="49"/>
      <c r="T416" s="50"/>
      <c r="U416" s="50"/>
      <c r="V416" s="49"/>
      <c r="W416" s="49"/>
      <c r="X416" s="49"/>
      <c r="Y416" s="48"/>
      <c r="Z416" s="66"/>
      <c r="AA416" s="49"/>
      <c r="AB416" s="49"/>
      <c r="AC416" s="126"/>
    </row>
    <row r="417" spans="1:32" x14ac:dyDescent="0.2">
      <c r="A417" s="48"/>
      <c r="B417" s="48"/>
      <c r="C417" s="51"/>
      <c r="D417" s="48"/>
      <c r="E417" s="48"/>
      <c r="F417" s="48"/>
      <c r="G417" s="84"/>
      <c r="H417" s="48"/>
      <c r="I417" s="65"/>
      <c r="J417" s="65"/>
      <c r="K417" s="65"/>
      <c r="L417" s="65"/>
      <c r="M417" s="50"/>
      <c r="N417" s="65"/>
      <c r="O417" s="65"/>
      <c r="P417" s="50"/>
      <c r="Q417" s="49"/>
      <c r="R417" s="49"/>
      <c r="S417" s="49"/>
      <c r="T417" s="50"/>
      <c r="U417" s="50"/>
      <c r="V417" s="49"/>
      <c r="W417" s="49"/>
      <c r="X417" s="49"/>
      <c r="Y417" s="48"/>
      <c r="Z417" s="66"/>
      <c r="AA417" s="49"/>
      <c r="AB417" s="49"/>
      <c r="AC417" s="126"/>
    </row>
    <row r="418" spans="1:32" x14ac:dyDescent="0.2">
      <c r="D418" s="46"/>
      <c r="E418" s="52" t="s">
        <v>538</v>
      </c>
      <c r="F418" s="52" t="s">
        <v>529</v>
      </c>
    </row>
    <row r="419" spans="1:32" ht="15" x14ac:dyDescent="0.25">
      <c r="E419" s="4" t="s">
        <v>14</v>
      </c>
      <c r="F419" s="4" t="s">
        <v>531</v>
      </c>
      <c r="L419" s="220"/>
      <c r="M419" s="222"/>
      <c r="N419" s="220"/>
      <c r="O419" s="220"/>
      <c r="P419" s="222"/>
      <c r="Q419" s="360" t="s">
        <v>565</v>
      </c>
      <c r="R419" s="216">
        <v>0.65</v>
      </c>
      <c r="S419" s="216">
        <f>AE26</f>
        <v>0.2</v>
      </c>
      <c r="T419" s="222"/>
      <c r="U419" s="222"/>
      <c r="V419" s="214"/>
      <c r="W419" s="214"/>
      <c r="X419" s="214"/>
      <c r="Y419" s="210"/>
      <c r="Z419" s="219"/>
      <c r="AA419" s="214"/>
      <c r="AB419" s="215" t="s">
        <v>776</v>
      </c>
      <c r="AC419" s="226">
        <f>AC415</f>
        <v>7404.8</v>
      </c>
    </row>
    <row r="420" spans="1:32" ht="15" x14ac:dyDescent="0.25">
      <c r="E420" s="4" t="s">
        <v>80</v>
      </c>
      <c r="F420" s="4" t="s">
        <v>532</v>
      </c>
      <c r="L420" s="220"/>
      <c r="M420" s="222"/>
      <c r="N420" s="220"/>
      <c r="O420" s="220"/>
      <c r="P420" s="222"/>
      <c r="Q420" s="361" t="s">
        <v>566</v>
      </c>
      <c r="R420" s="216">
        <v>0.15</v>
      </c>
      <c r="S420" s="216">
        <f>AE27</f>
        <v>0.02</v>
      </c>
      <c r="T420" s="222"/>
      <c r="U420" s="222"/>
      <c r="V420" s="214"/>
      <c r="W420" s="214"/>
      <c r="X420" s="214"/>
      <c r="Y420" s="210"/>
      <c r="Z420" s="219"/>
      <c r="AA420" s="214"/>
      <c r="AB420" s="220"/>
      <c r="AC420" s="225"/>
      <c r="AD420" s="225"/>
    </row>
    <row r="421" spans="1:32" ht="15" x14ac:dyDescent="0.25">
      <c r="E421" s="4" t="s">
        <v>39</v>
      </c>
      <c r="F421" s="4" t="s">
        <v>533</v>
      </c>
      <c r="L421" s="220"/>
      <c r="M421" s="222"/>
      <c r="N421" s="220"/>
      <c r="O421" s="220"/>
      <c r="P421" s="222"/>
      <c r="Q421" s="361" t="s">
        <v>567</v>
      </c>
      <c r="R421" s="99">
        <v>4</v>
      </c>
      <c r="S421" s="99">
        <f>AE28</f>
        <v>4</v>
      </c>
      <c r="T421" s="222"/>
      <c r="U421" s="222"/>
      <c r="V421" s="214"/>
      <c r="W421" s="214"/>
      <c r="X421" s="214"/>
      <c r="Y421" s="210"/>
      <c r="Z421" s="219"/>
      <c r="AB421" s="351"/>
      <c r="AC421" s="226"/>
      <c r="AD421" s="226"/>
    </row>
    <row r="422" spans="1:32" ht="15" x14ac:dyDescent="0.25">
      <c r="E422" s="4" t="s">
        <v>85</v>
      </c>
      <c r="F422" s="4" t="s">
        <v>534</v>
      </c>
      <c r="L422" s="220"/>
      <c r="M422" s="222"/>
      <c r="N422" s="220"/>
      <c r="O422" s="220"/>
      <c r="P422" s="222"/>
      <c r="Q422" s="220"/>
      <c r="R422" s="217">
        <f>(R421-3)*4.5</f>
        <v>4.5</v>
      </c>
      <c r="S422" s="217"/>
      <c r="T422" s="222"/>
      <c r="U422" s="222"/>
      <c r="V422" s="214"/>
      <c r="W422" s="214"/>
      <c r="X422" s="366"/>
      <c r="Y422" s="466"/>
      <c r="Z422" s="333"/>
      <c r="AA422" s="366"/>
      <c r="AB422" s="334" t="s">
        <v>713</v>
      </c>
      <c r="AC422" s="335">
        <v>7369</v>
      </c>
      <c r="AD422" s="227">
        <f>AC422+AC425</f>
        <v>7369</v>
      </c>
    </row>
    <row r="423" spans="1:32" ht="15" x14ac:dyDescent="0.25">
      <c r="E423" s="4" t="s">
        <v>8</v>
      </c>
      <c r="F423" s="4" t="s">
        <v>535</v>
      </c>
      <c r="M423" s="222"/>
      <c r="N423" s="220"/>
      <c r="O423" s="220"/>
      <c r="P423" s="222"/>
      <c r="Q423" s="361" t="s">
        <v>724</v>
      </c>
      <c r="R423" s="366"/>
      <c r="S423" s="351">
        <f>AE32</f>
        <v>0.4</v>
      </c>
      <c r="T423" s="222"/>
      <c r="U423" s="222"/>
      <c r="V423" s="214"/>
      <c r="W423" s="214"/>
      <c r="X423" s="214"/>
      <c r="Y423" s="210"/>
      <c r="Z423" s="219"/>
      <c r="AA423" s="224"/>
      <c r="AB423" s="361" t="s">
        <v>644</v>
      </c>
      <c r="AC423" s="362">
        <f>AC419-AC422</f>
        <v>35.800000000000182</v>
      </c>
      <c r="AD423" s="335"/>
    </row>
    <row r="424" spans="1:32" ht="15" x14ac:dyDescent="0.25">
      <c r="E424" s="4" t="s">
        <v>75</v>
      </c>
      <c r="F424" s="4" t="s">
        <v>536</v>
      </c>
      <c r="L424" s="220"/>
      <c r="M424" s="222"/>
      <c r="N424" s="220"/>
      <c r="O424" s="220"/>
      <c r="P424" s="222"/>
      <c r="Q424" s="224" t="s">
        <v>894</v>
      </c>
      <c r="R424" s="214"/>
      <c r="S424" s="214"/>
      <c r="T424" s="222"/>
      <c r="U424" s="222"/>
      <c r="V424" s="214"/>
      <c r="W424" s="214"/>
      <c r="X424" s="214"/>
      <c r="Y424" s="210"/>
      <c r="Z424" s="219"/>
      <c r="AA424" s="224"/>
      <c r="AB424" s="361"/>
      <c r="AC424" s="365"/>
    </row>
    <row r="425" spans="1:32" ht="14.25" x14ac:dyDescent="0.2">
      <c r="E425" s="4" t="s">
        <v>650</v>
      </c>
      <c r="F425" s="4" t="s">
        <v>699</v>
      </c>
      <c r="AA425" s="224"/>
      <c r="AB425" s="363"/>
      <c r="AC425" s="364"/>
    </row>
    <row r="426" spans="1:32" x14ac:dyDescent="0.2">
      <c r="E426" s="4" t="s">
        <v>29</v>
      </c>
      <c r="F426" s="4" t="s">
        <v>793</v>
      </c>
      <c r="L426" s="96"/>
    </row>
    <row r="428" spans="1:32" ht="72" customHeight="1" x14ac:dyDescent="0.2"/>
    <row r="429" spans="1:32" ht="93" customHeight="1" x14ac:dyDescent="0.2">
      <c r="A429" s="44" t="s">
        <v>514</v>
      </c>
      <c r="B429" s="45" t="s">
        <v>0</v>
      </c>
      <c r="C429" s="45" t="s">
        <v>515</v>
      </c>
      <c r="D429" s="45" t="s">
        <v>516</v>
      </c>
      <c r="E429" s="45" t="s">
        <v>517</v>
      </c>
      <c r="F429" s="45" t="s">
        <v>964</v>
      </c>
      <c r="G429" s="82" t="s">
        <v>558</v>
      </c>
      <c r="H429" s="45" t="s">
        <v>1</v>
      </c>
      <c r="I429" s="53" t="s">
        <v>568</v>
      </c>
      <c r="J429" s="53" t="s">
        <v>527</v>
      </c>
      <c r="K429" s="53" t="s">
        <v>2</v>
      </c>
      <c r="L429" s="54" t="s">
        <v>528</v>
      </c>
      <c r="M429" s="25" t="s">
        <v>3</v>
      </c>
      <c r="N429" s="88" t="s">
        <v>570</v>
      </c>
      <c r="O429" s="88" t="s">
        <v>571</v>
      </c>
      <c r="P429" s="37" t="s">
        <v>519</v>
      </c>
      <c r="Q429" s="38" t="s">
        <v>518</v>
      </c>
      <c r="R429" s="38" t="s">
        <v>4</v>
      </c>
      <c r="S429" s="39" t="s">
        <v>520</v>
      </c>
      <c r="T429" s="25" t="s">
        <v>5</v>
      </c>
      <c r="U429" s="40" t="s">
        <v>521</v>
      </c>
      <c r="V429" s="41" t="s">
        <v>523</v>
      </c>
      <c r="W429" s="41" t="s">
        <v>4</v>
      </c>
      <c r="X429" s="42" t="s">
        <v>522</v>
      </c>
      <c r="Y429" s="20" t="s">
        <v>6</v>
      </c>
      <c r="Z429" s="32" t="s">
        <v>561</v>
      </c>
      <c r="AA429" s="43" t="s">
        <v>524</v>
      </c>
      <c r="AB429" s="36" t="s">
        <v>525</v>
      </c>
      <c r="AC429" s="73" t="s">
        <v>526</v>
      </c>
    </row>
    <row r="430" spans="1:32" outlineLevel="2" x14ac:dyDescent="0.2">
      <c r="A430" s="103" t="s">
        <v>7</v>
      </c>
      <c r="B430" s="10" t="s">
        <v>587</v>
      </c>
      <c r="C430" s="10" t="s">
        <v>13</v>
      </c>
      <c r="D430" s="98" t="s">
        <v>607</v>
      </c>
      <c r="E430" s="10" t="s">
        <v>10</v>
      </c>
      <c r="F430" s="10" t="s">
        <v>11</v>
      </c>
      <c r="G430" s="67">
        <v>24</v>
      </c>
      <c r="H430" s="10" t="s">
        <v>12</v>
      </c>
      <c r="I430" s="57">
        <v>1</v>
      </c>
      <c r="J430" s="57">
        <f>3-$S$419</f>
        <v>2.8</v>
      </c>
      <c r="K430" s="57">
        <v>0</v>
      </c>
      <c r="L430" s="58">
        <v>0</v>
      </c>
      <c r="M430" s="27">
        <v>0</v>
      </c>
      <c r="N430" s="90">
        <f>J430*10/3/G430</f>
        <v>0.3888888888888889</v>
      </c>
      <c r="O430" s="91">
        <f>L430*10/3/G430</f>
        <v>0</v>
      </c>
      <c r="P430" s="23">
        <v>6</v>
      </c>
      <c r="Q430" s="11">
        <f>P430</f>
        <v>6</v>
      </c>
      <c r="R430" s="11">
        <v>0</v>
      </c>
      <c r="S430" s="12">
        <v>0</v>
      </c>
      <c r="T430" s="27">
        <v>0</v>
      </c>
      <c r="U430" s="23">
        <v>5</v>
      </c>
      <c r="V430" s="11">
        <f>U430</f>
        <v>5</v>
      </c>
      <c r="W430" s="11">
        <v>0</v>
      </c>
      <c r="X430" s="12">
        <v>0</v>
      </c>
      <c r="Y430" s="30">
        <v>0</v>
      </c>
      <c r="Z430" s="63">
        <f>J430*(Q430+V430)+L430*(S430+X430)</f>
        <v>30.799999999999997</v>
      </c>
      <c r="AA430" s="34">
        <f>J430*Q430+L430*S430</f>
        <v>16.799999999999997</v>
      </c>
      <c r="AB430" s="12">
        <f>J430*V430+L430*X430</f>
        <v>14</v>
      </c>
      <c r="AC430" s="75">
        <f>Z430</f>
        <v>30.799999999999997</v>
      </c>
      <c r="AD430" s="96"/>
      <c r="AE430" s="96"/>
      <c r="AF430" s="181"/>
    </row>
    <row r="431" spans="1:32" outlineLevel="1" x14ac:dyDescent="0.2">
      <c r="A431" s="121" t="s">
        <v>588</v>
      </c>
      <c r="B431" s="10"/>
      <c r="C431" s="10"/>
      <c r="D431" s="98"/>
      <c r="E431" s="10"/>
      <c r="F431" s="10"/>
      <c r="G431" s="67"/>
      <c r="H431" s="10"/>
      <c r="I431" s="57"/>
      <c r="J431" s="57"/>
      <c r="K431" s="57"/>
      <c r="L431" s="58"/>
      <c r="M431" s="27"/>
      <c r="N431" s="90"/>
      <c r="O431" s="91"/>
      <c r="P431" s="23"/>
      <c r="Q431" s="11"/>
      <c r="R431" s="11"/>
      <c r="S431" s="12"/>
      <c r="T431" s="27"/>
      <c r="U431" s="23"/>
      <c r="V431" s="11"/>
      <c r="W431" s="11"/>
      <c r="X431" s="12"/>
      <c r="Y431" s="30"/>
      <c r="Z431" s="63"/>
      <c r="AA431" s="34"/>
      <c r="AB431" s="12"/>
      <c r="AC431" s="712">
        <f>SUBTOTAL(9,AC430:AC430)</f>
        <v>30.799999999999997</v>
      </c>
      <c r="AD431" s="96"/>
      <c r="AE431" s="96"/>
      <c r="AF431" s="181"/>
    </row>
    <row r="432" spans="1:32" outlineLevel="2" x14ac:dyDescent="0.2">
      <c r="A432" s="103" t="s">
        <v>38</v>
      </c>
      <c r="B432" s="10" t="s">
        <v>587</v>
      </c>
      <c r="C432" s="10" t="s">
        <v>13</v>
      </c>
      <c r="D432" s="98" t="s">
        <v>607</v>
      </c>
      <c r="E432" s="10" t="s">
        <v>10</v>
      </c>
      <c r="F432" s="10" t="s">
        <v>11</v>
      </c>
      <c r="G432" s="67">
        <v>24</v>
      </c>
      <c r="H432" s="10" t="s">
        <v>12</v>
      </c>
      <c r="I432" s="57">
        <v>1</v>
      </c>
      <c r="J432" s="57">
        <f>3-$S$419</f>
        <v>2.8</v>
      </c>
      <c r="K432" s="57">
        <v>0</v>
      </c>
      <c r="L432" s="58">
        <v>0</v>
      </c>
      <c r="M432" s="27">
        <v>0</v>
      </c>
      <c r="N432" s="90">
        <f>J432*10/3/G432</f>
        <v>0.3888888888888889</v>
      </c>
      <c r="O432" s="91">
        <f>L432*10/3/G432</f>
        <v>0</v>
      </c>
      <c r="P432" s="23">
        <v>3</v>
      </c>
      <c r="Q432" s="11">
        <f>P432</f>
        <v>3</v>
      </c>
      <c r="R432" s="11">
        <v>0</v>
      </c>
      <c r="S432" s="12">
        <v>0</v>
      </c>
      <c r="T432" s="27">
        <v>0</v>
      </c>
      <c r="U432" s="23">
        <v>6</v>
      </c>
      <c r="V432" s="11">
        <f>U432</f>
        <v>6</v>
      </c>
      <c r="W432" s="11">
        <v>0</v>
      </c>
      <c r="X432" s="12">
        <v>0</v>
      </c>
      <c r="Y432" s="30">
        <v>0</v>
      </c>
      <c r="Z432" s="63">
        <f>J432*(Q432+V432)+L432*(S432+X432)</f>
        <v>25.2</v>
      </c>
      <c r="AA432" s="34">
        <f>J432*Q432+L432*S432</f>
        <v>8.3999999999999986</v>
      </c>
      <c r="AB432" s="12">
        <f>J432*V432+L432*X432</f>
        <v>16.799999999999997</v>
      </c>
      <c r="AC432" s="75">
        <f>Z432</f>
        <v>25.2</v>
      </c>
      <c r="AD432" s="96"/>
      <c r="AE432" s="96"/>
      <c r="AF432" s="181"/>
    </row>
    <row r="433" spans="1:32" outlineLevel="2" x14ac:dyDescent="0.2">
      <c r="A433" s="103" t="s">
        <v>38</v>
      </c>
      <c r="B433" s="10" t="s">
        <v>587</v>
      </c>
      <c r="C433" s="98" t="s">
        <v>587</v>
      </c>
      <c r="D433" s="10" t="s">
        <v>34</v>
      </c>
      <c r="E433" s="10" t="s">
        <v>35</v>
      </c>
      <c r="F433" s="10" t="s">
        <v>36</v>
      </c>
      <c r="G433" s="67">
        <v>12</v>
      </c>
      <c r="H433" s="10" t="s">
        <v>37</v>
      </c>
      <c r="I433" s="57">
        <v>1</v>
      </c>
      <c r="J433" s="57">
        <f>0.5-$S$420</f>
        <v>0.48</v>
      </c>
      <c r="K433" s="57">
        <v>0</v>
      </c>
      <c r="L433" s="58">
        <v>0</v>
      </c>
      <c r="M433" s="27">
        <v>0</v>
      </c>
      <c r="N433" s="90">
        <f>J433*10/3/G433</f>
        <v>0.13333333333333333</v>
      </c>
      <c r="O433" s="91">
        <f>L433*10/3/G433</f>
        <v>0</v>
      </c>
      <c r="P433" s="23">
        <v>1</v>
      </c>
      <c r="Q433" s="11">
        <f>P433</f>
        <v>1</v>
      </c>
      <c r="R433" s="11">
        <v>0</v>
      </c>
      <c r="S433" s="12">
        <v>0</v>
      </c>
      <c r="T433" s="27">
        <v>0</v>
      </c>
      <c r="U433" s="23">
        <v>2</v>
      </c>
      <c r="V433" s="11">
        <f>U433</f>
        <v>2</v>
      </c>
      <c r="W433" s="11">
        <v>0</v>
      </c>
      <c r="X433" s="12">
        <v>0</v>
      </c>
      <c r="Y433" s="30">
        <v>0</v>
      </c>
      <c r="Z433" s="63">
        <f>J433*(Q433+V433)+L433*(S433+X433)</f>
        <v>1.44</v>
      </c>
      <c r="AA433" s="34">
        <f>J433*Q433+L433*S433</f>
        <v>0.48</v>
      </c>
      <c r="AB433" s="12">
        <f>J433*V433+L433*X433</f>
        <v>0.96</v>
      </c>
      <c r="AC433" s="75">
        <f>Z433</f>
        <v>1.44</v>
      </c>
      <c r="AD433" s="96"/>
      <c r="AE433" s="96"/>
      <c r="AF433" s="181"/>
    </row>
    <row r="434" spans="1:32" outlineLevel="1" x14ac:dyDescent="0.2">
      <c r="A434" s="121" t="s">
        <v>589</v>
      </c>
      <c r="B434" s="10"/>
      <c r="C434" s="98"/>
      <c r="D434" s="10"/>
      <c r="E434" s="10"/>
      <c r="F434" s="10"/>
      <c r="G434" s="67"/>
      <c r="H434" s="10"/>
      <c r="I434" s="57"/>
      <c r="J434" s="57"/>
      <c r="K434" s="57"/>
      <c r="L434" s="58"/>
      <c r="M434" s="27"/>
      <c r="N434" s="90"/>
      <c r="O434" s="91"/>
      <c r="P434" s="23"/>
      <c r="Q434" s="11"/>
      <c r="R434" s="11"/>
      <c r="S434" s="12"/>
      <c r="T434" s="27"/>
      <c r="U434" s="23"/>
      <c r="V434" s="11"/>
      <c r="W434" s="11"/>
      <c r="X434" s="12"/>
      <c r="Y434" s="30"/>
      <c r="Z434" s="63"/>
      <c r="AA434" s="34"/>
      <c r="AB434" s="12"/>
      <c r="AC434" s="712">
        <f>SUBTOTAL(9,AC432:AC433)</f>
        <v>26.64</v>
      </c>
      <c r="AD434" s="96"/>
      <c r="AE434" s="96"/>
      <c r="AF434" s="181"/>
    </row>
    <row r="435" spans="1:32" outlineLevel="2" x14ac:dyDescent="0.2">
      <c r="A435" s="103" t="s">
        <v>79</v>
      </c>
      <c r="B435" s="10" t="s">
        <v>587</v>
      </c>
      <c r="C435" s="10" t="s">
        <v>13</v>
      </c>
      <c r="D435" s="98" t="s">
        <v>607</v>
      </c>
      <c r="E435" s="10" t="s">
        <v>10</v>
      </c>
      <c r="F435" s="10" t="s">
        <v>11</v>
      </c>
      <c r="G435" s="67">
        <v>24</v>
      </c>
      <c r="H435" s="10" t="s">
        <v>12</v>
      </c>
      <c r="I435" s="57">
        <v>1</v>
      </c>
      <c r="J435" s="57">
        <f>3-$S$419</f>
        <v>2.8</v>
      </c>
      <c r="K435" s="57">
        <v>0</v>
      </c>
      <c r="L435" s="58">
        <v>0</v>
      </c>
      <c r="M435" s="27">
        <v>0</v>
      </c>
      <c r="N435" s="90">
        <f>J435*10/3/G435</f>
        <v>0.3888888888888889</v>
      </c>
      <c r="O435" s="91">
        <f>L435*10/3/G435</f>
        <v>0</v>
      </c>
      <c r="P435" s="23">
        <v>3</v>
      </c>
      <c r="Q435" s="11">
        <f>P435</f>
        <v>3</v>
      </c>
      <c r="R435" s="11">
        <v>0</v>
      </c>
      <c r="S435" s="12">
        <v>0</v>
      </c>
      <c r="T435" s="27">
        <v>0</v>
      </c>
      <c r="U435" s="23">
        <v>15</v>
      </c>
      <c r="V435" s="11">
        <f>U435</f>
        <v>15</v>
      </c>
      <c r="W435" s="11">
        <v>0</v>
      </c>
      <c r="X435" s="12">
        <v>0</v>
      </c>
      <c r="Y435" s="30">
        <v>0</v>
      </c>
      <c r="Z435" s="63">
        <f>J435*(Q435+V435)+L435*(S435+X435)</f>
        <v>50.4</v>
      </c>
      <c r="AA435" s="34">
        <f>J435*Q435+L435*S435</f>
        <v>8.3999999999999986</v>
      </c>
      <c r="AB435" s="12">
        <f>J435*V435+L435*X435</f>
        <v>42</v>
      </c>
      <c r="AC435" s="75">
        <f>Z435</f>
        <v>50.4</v>
      </c>
    </row>
    <row r="436" spans="1:32" outlineLevel="2" x14ac:dyDescent="0.2">
      <c r="A436" s="103" t="s">
        <v>79</v>
      </c>
      <c r="B436" s="10" t="s">
        <v>587</v>
      </c>
      <c r="C436" s="98" t="s">
        <v>587</v>
      </c>
      <c r="D436" s="98" t="s">
        <v>987</v>
      </c>
      <c r="E436" s="10" t="s">
        <v>168</v>
      </c>
      <c r="F436" s="10" t="s">
        <v>169</v>
      </c>
      <c r="G436" s="67">
        <v>15</v>
      </c>
      <c r="H436" s="10" t="s">
        <v>12</v>
      </c>
      <c r="I436" s="57">
        <v>1</v>
      </c>
      <c r="J436" s="57">
        <f>3-$S$423</f>
        <v>2.6</v>
      </c>
      <c r="K436" s="57"/>
      <c r="L436" s="58">
        <v>0</v>
      </c>
      <c r="M436" s="27"/>
      <c r="N436" s="90"/>
      <c r="O436" s="91"/>
      <c r="P436" s="23">
        <v>0</v>
      </c>
      <c r="Q436" s="11">
        <f>P436</f>
        <v>0</v>
      </c>
      <c r="R436" s="11">
        <v>0</v>
      </c>
      <c r="S436" s="12">
        <v>0</v>
      </c>
      <c r="T436" s="27">
        <v>0</v>
      </c>
      <c r="U436" s="23">
        <v>1</v>
      </c>
      <c r="V436" s="11">
        <f>U436</f>
        <v>1</v>
      </c>
      <c r="W436" s="11">
        <v>0</v>
      </c>
      <c r="X436" s="12">
        <v>0</v>
      </c>
      <c r="Y436" s="30">
        <v>0</v>
      </c>
      <c r="Z436" s="63">
        <f>J436*(Q436+V436)+L436*(S436+X436)</f>
        <v>2.6</v>
      </c>
      <c r="AA436" s="34">
        <f>J436*Q436+L436*S436</f>
        <v>0</v>
      </c>
      <c r="AB436" s="12">
        <f>J436*V436+L436*X436</f>
        <v>2.6</v>
      </c>
      <c r="AC436" s="75">
        <f>Z436</f>
        <v>2.6</v>
      </c>
    </row>
    <row r="437" spans="1:32" outlineLevel="2" x14ac:dyDescent="0.2">
      <c r="A437" s="103" t="s">
        <v>79</v>
      </c>
      <c r="B437" s="10" t="s">
        <v>587</v>
      </c>
      <c r="C437" s="98" t="s">
        <v>587</v>
      </c>
      <c r="D437" s="10" t="s">
        <v>34</v>
      </c>
      <c r="E437" s="10" t="s">
        <v>35</v>
      </c>
      <c r="F437" s="10" t="s">
        <v>36</v>
      </c>
      <c r="G437" s="67">
        <v>12</v>
      </c>
      <c r="H437" s="10" t="s">
        <v>37</v>
      </c>
      <c r="I437" s="57">
        <v>1</v>
      </c>
      <c r="J437" s="57">
        <f>0.5-$S$420</f>
        <v>0.48</v>
      </c>
      <c r="K437" s="57">
        <v>0</v>
      </c>
      <c r="L437" s="58">
        <v>0</v>
      </c>
      <c r="M437" s="27"/>
      <c r="N437" s="90"/>
      <c r="O437" s="91"/>
      <c r="P437" s="23">
        <v>9</v>
      </c>
      <c r="Q437" s="11">
        <f>P437</f>
        <v>9</v>
      </c>
      <c r="R437" s="11">
        <v>0</v>
      </c>
      <c r="S437" s="12">
        <v>0</v>
      </c>
      <c r="T437" s="27">
        <v>0</v>
      </c>
      <c r="U437" s="23">
        <v>3</v>
      </c>
      <c r="V437" s="11">
        <f>U437</f>
        <v>3</v>
      </c>
      <c r="W437" s="11">
        <v>0</v>
      </c>
      <c r="X437" s="12">
        <v>0</v>
      </c>
      <c r="Y437" s="30">
        <v>0</v>
      </c>
      <c r="Z437" s="63">
        <f>J437*(Q437+V437)+L437*(S437+X437)</f>
        <v>5.76</v>
      </c>
      <c r="AA437" s="34">
        <f>J437*Q437+L437*S437</f>
        <v>4.32</v>
      </c>
      <c r="AB437" s="12">
        <f>J437*V437+L437*X437</f>
        <v>1.44</v>
      </c>
      <c r="AC437" s="75">
        <f>Z437</f>
        <v>5.76</v>
      </c>
    </row>
    <row r="438" spans="1:32" outlineLevel="1" x14ac:dyDescent="0.2">
      <c r="A438" s="121" t="s">
        <v>590</v>
      </c>
      <c r="B438" s="10"/>
      <c r="C438" s="98"/>
      <c r="D438" s="10"/>
      <c r="E438" s="10"/>
      <c r="F438" s="10"/>
      <c r="G438" s="67"/>
      <c r="H438" s="10"/>
      <c r="I438" s="57"/>
      <c r="J438" s="57"/>
      <c r="K438" s="57"/>
      <c r="L438" s="58"/>
      <c r="M438" s="27"/>
      <c r="N438" s="90"/>
      <c r="O438" s="91"/>
      <c r="P438" s="23"/>
      <c r="Q438" s="11"/>
      <c r="R438" s="11"/>
      <c r="S438" s="12"/>
      <c r="T438" s="27"/>
      <c r="U438" s="23"/>
      <c r="V438" s="11"/>
      <c r="W438" s="11"/>
      <c r="X438" s="12"/>
      <c r="Y438" s="30"/>
      <c r="Z438" s="63"/>
      <c r="AA438" s="34"/>
      <c r="AB438" s="12"/>
      <c r="AC438" s="712">
        <f>SUBTOTAL(9,AC435:AC437)</f>
        <v>58.76</v>
      </c>
    </row>
    <row r="439" spans="1:32" outlineLevel="2" x14ac:dyDescent="0.2">
      <c r="A439" s="103" t="s">
        <v>122</v>
      </c>
      <c r="B439" s="10" t="s">
        <v>587</v>
      </c>
      <c r="C439" s="10" t="s">
        <v>13</v>
      </c>
      <c r="D439" s="98" t="s">
        <v>607</v>
      </c>
      <c r="E439" s="10" t="s">
        <v>10</v>
      </c>
      <c r="F439" s="10" t="s">
        <v>11</v>
      </c>
      <c r="G439" s="67">
        <v>24</v>
      </c>
      <c r="H439" s="10" t="s">
        <v>12</v>
      </c>
      <c r="I439" s="57">
        <v>1</v>
      </c>
      <c r="J439" s="57">
        <f>3-$S$419</f>
        <v>2.8</v>
      </c>
      <c r="K439" s="57">
        <v>0</v>
      </c>
      <c r="L439" s="58">
        <v>0</v>
      </c>
      <c r="M439" s="27">
        <v>0</v>
      </c>
      <c r="N439" s="90">
        <f>J439*10/3/G439</f>
        <v>0.3888888888888889</v>
      </c>
      <c r="O439" s="91">
        <f>L439*10/3/G439</f>
        <v>0</v>
      </c>
      <c r="P439" s="23">
        <v>1</v>
      </c>
      <c r="Q439" s="11">
        <f>P439</f>
        <v>1</v>
      </c>
      <c r="R439" s="11">
        <v>0</v>
      </c>
      <c r="S439" s="12">
        <v>0</v>
      </c>
      <c r="T439" s="27">
        <v>0</v>
      </c>
      <c r="U439" s="23">
        <v>8</v>
      </c>
      <c r="V439" s="11">
        <f>U439</f>
        <v>8</v>
      </c>
      <c r="W439" s="11">
        <v>0</v>
      </c>
      <c r="X439" s="12">
        <v>0</v>
      </c>
      <c r="Y439" s="30">
        <v>0</v>
      </c>
      <c r="Z439" s="63">
        <f>J439*(Q439+V439)+L439*(S439+X439)</f>
        <v>25.2</v>
      </c>
      <c r="AA439" s="34">
        <f>J439*Q439+L439*S439</f>
        <v>2.8</v>
      </c>
      <c r="AB439" s="12">
        <f>J439*V439+L439*X439</f>
        <v>22.4</v>
      </c>
      <c r="AC439" s="75">
        <f>Z439</f>
        <v>25.2</v>
      </c>
    </row>
    <row r="440" spans="1:32" outlineLevel="2" x14ac:dyDescent="0.2">
      <c r="A440" s="103" t="s">
        <v>122</v>
      </c>
      <c r="B440" s="10" t="s">
        <v>587</v>
      </c>
      <c r="C440" s="98" t="s">
        <v>587</v>
      </c>
      <c r="D440" s="98" t="s">
        <v>987</v>
      </c>
      <c r="E440" s="10" t="s">
        <v>168</v>
      </c>
      <c r="F440" s="10" t="s">
        <v>169</v>
      </c>
      <c r="G440" s="67">
        <v>15</v>
      </c>
      <c r="H440" s="10" t="s">
        <v>12</v>
      </c>
      <c r="I440" s="57">
        <v>1</v>
      </c>
      <c r="J440" s="57">
        <f>3-$S$423</f>
        <v>2.6</v>
      </c>
      <c r="K440" s="57"/>
      <c r="L440" s="58">
        <v>0</v>
      </c>
      <c r="M440" s="27"/>
      <c r="N440" s="90"/>
      <c r="O440" s="91"/>
      <c r="P440" s="23">
        <v>4</v>
      </c>
      <c r="Q440" s="11">
        <f>P440</f>
        <v>4</v>
      </c>
      <c r="R440" s="11">
        <v>0</v>
      </c>
      <c r="S440" s="12">
        <v>0</v>
      </c>
      <c r="T440" s="27">
        <v>0</v>
      </c>
      <c r="U440" s="23">
        <v>1</v>
      </c>
      <c r="V440" s="11">
        <f>U440</f>
        <v>1</v>
      </c>
      <c r="W440" s="11">
        <v>0</v>
      </c>
      <c r="X440" s="12">
        <v>0</v>
      </c>
      <c r="Y440" s="30">
        <v>0</v>
      </c>
      <c r="Z440" s="63">
        <f>J440*(Q440+V440)+L440*(S440+X440)</f>
        <v>13</v>
      </c>
      <c r="AA440" s="34">
        <f>J440*Q440+L440*S440</f>
        <v>10.4</v>
      </c>
      <c r="AB440" s="12">
        <f>J440*V440+L440*X440</f>
        <v>2.6</v>
      </c>
      <c r="AC440" s="75">
        <f>Z440</f>
        <v>13</v>
      </c>
    </row>
    <row r="441" spans="1:32" outlineLevel="2" x14ac:dyDescent="0.2">
      <c r="A441" s="103" t="s">
        <v>122</v>
      </c>
      <c r="B441" s="10" t="s">
        <v>587</v>
      </c>
      <c r="C441" s="98" t="s">
        <v>587</v>
      </c>
      <c r="D441" s="10" t="s">
        <v>34</v>
      </c>
      <c r="E441" s="10" t="s">
        <v>35</v>
      </c>
      <c r="F441" s="10" t="s">
        <v>36</v>
      </c>
      <c r="G441" s="67">
        <v>12</v>
      </c>
      <c r="H441" s="10" t="s">
        <v>37</v>
      </c>
      <c r="I441" s="57">
        <v>1</v>
      </c>
      <c r="J441" s="57">
        <f>0.5-$S$420</f>
        <v>0.48</v>
      </c>
      <c r="K441" s="57">
        <v>0</v>
      </c>
      <c r="L441" s="58">
        <v>0</v>
      </c>
      <c r="M441" s="27"/>
      <c r="N441" s="90"/>
      <c r="O441" s="91"/>
      <c r="P441" s="23">
        <v>4</v>
      </c>
      <c r="Q441" s="11">
        <f>P441</f>
        <v>4</v>
      </c>
      <c r="R441" s="11">
        <v>0</v>
      </c>
      <c r="S441" s="12">
        <v>0</v>
      </c>
      <c r="T441" s="27">
        <v>0</v>
      </c>
      <c r="U441" s="23">
        <v>4</v>
      </c>
      <c r="V441" s="11">
        <f>U441</f>
        <v>4</v>
      </c>
      <c r="W441" s="11">
        <v>0</v>
      </c>
      <c r="X441" s="12">
        <v>0</v>
      </c>
      <c r="Y441" s="30">
        <v>0</v>
      </c>
      <c r="Z441" s="63">
        <f>J441*(Q441+V441)+L441*(S441+X441)</f>
        <v>3.84</v>
      </c>
      <c r="AA441" s="34">
        <f>J441*Q441+L441*S441</f>
        <v>1.92</v>
      </c>
      <c r="AB441" s="12">
        <f>J441*V441+L441*X441</f>
        <v>1.92</v>
      </c>
      <c r="AC441" s="75">
        <f>Z441</f>
        <v>3.84</v>
      </c>
    </row>
    <row r="442" spans="1:32" outlineLevel="1" x14ac:dyDescent="0.2">
      <c r="A442" s="121" t="s">
        <v>591</v>
      </c>
      <c r="B442" s="10"/>
      <c r="C442" s="98"/>
      <c r="D442" s="10"/>
      <c r="E442" s="10"/>
      <c r="F442" s="10"/>
      <c r="G442" s="67"/>
      <c r="H442" s="10"/>
      <c r="I442" s="57"/>
      <c r="J442" s="57"/>
      <c r="K442" s="57"/>
      <c r="L442" s="58"/>
      <c r="M442" s="27"/>
      <c r="N442" s="90"/>
      <c r="O442" s="91"/>
      <c r="P442" s="23"/>
      <c r="Q442" s="11"/>
      <c r="R442" s="11"/>
      <c r="S442" s="12"/>
      <c r="T442" s="27"/>
      <c r="U442" s="23"/>
      <c r="V442" s="11"/>
      <c r="W442" s="11"/>
      <c r="X442" s="12"/>
      <c r="Y442" s="30"/>
      <c r="Z442" s="63"/>
      <c r="AA442" s="34"/>
      <c r="AB442" s="12"/>
      <c r="AC442" s="712">
        <f>SUBTOTAL(9,AC439:AC441)</f>
        <v>42.040000000000006</v>
      </c>
    </row>
    <row r="443" spans="1:32" outlineLevel="2" x14ac:dyDescent="0.2">
      <c r="A443" s="103" t="s">
        <v>180</v>
      </c>
      <c r="B443" s="10" t="s">
        <v>587</v>
      </c>
      <c r="C443" s="10" t="s">
        <v>13</v>
      </c>
      <c r="D443" s="98" t="s">
        <v>607</v>
      </c>
      <c r="E443" s="10" t="s">
        <v>10</v>
      </c>
      <c r="F443" s="10" t="s">
        <v>11</v>
      </c>
      <c r="G443" s="67">
        <v>24</v>
      </c>
      <c r="H443" s="10" t="s">
        <v>12</v>
      </c>
      <c r="I443" s="57">
        <v>1</v>
      </c>
      <c r="J443" s="57">
        <f>3-$S$419</f>
        <v>2.8</v>
      </c>
      <c r="K443" s="57">
        <v>0</v>
      </c>
      <c r="L443" s="58">
        <v>0</v>
      </c>
      <c r="M443" s="27">
        <v>0</v>
      </c>
      <c r="N443" s="90">
        <f>J443*10/3/G443</f>
        <v>0.3888888888888889</v>
      </c>
      <c r="O443" s="91">
        <f>L443*10/3/G443</f>
        <v>0</v>
      </c>
      <c r="P443" s="23">
        <v>3</v>
      </c>
      <c r="Q443" s="11">
        <f>P443</f>
        <v>3</v>
      </c>
      <c r="R443" s="11">
        <v>0</v>
      </c>
      <c r="S443" s="12">
        <v>0</v>
      </c>
      <c r="T443" s="27">
        <v>0</v>
      </c>
      <c r="U443" s="23">
        <v>16</v>
      </c>
      <c r="V443" s="11">
        <f>U443</f>
        <v>16</v>
      </c>
      <c r="W443" s="11">
        <v>0</v>
      </c>
      <c r="X443" s="12">
        <v>0</v>
      </c>
      <c r="Y443" s="30">
        <v>0</v>
      </c>
      <c r="Z443" s="63">
        <f>J443*(Q443+V443)+L443*(S443+X443)</f>
        <v>53.199999999999996</v>
      </c>
      <c r="AA443" s="34">
        <f>J443*Q443+L443*S443</f>
        <v>8.3999999999999986</v>
      </c>
      <c r="AB443" s="12">
        <f>J443*V443+L443*X443</f>
        <v>44.8</v>
      </c>
      <c r="AC443" s="75">
        <f>Z443</f>
        <v>53.199999999999996</v>
      </c>
    </row>
    <row r="444" spans="1:32" outlineLevel="2" x14ac:dyDescent="0.2">
      <c r="A444" s="103" t="s">
        <v>180</v>
      </c>
      <c r="B444" s="10" t="s">
        <v>587</v>
      </c>
      <c r="C444" s="98" t="s">
        <v>587</v>
      </c>
      <c r="D444" s="98" t="s">
        <v>987</v>
      </c>
      <c r="E444" s="10" t="s">
        <v>168</v>
      </c>
      <c r="F444" s="10" t="s">
        <v>169</v>
      </c>
      <c r="G444" s="67">
        <v>15</v>
      </c>
      <c r="H444" s="10" t="s">
        <v>12</v>
      </c>
      <c r="I444" s="57">
        <v>1</v>
      </c>
      <c r="J444" s="57">
        <f>3-$S$423</f>
        <v>2.6</v>
      </c>
      <c r="K444" s="57"/>
      <c r="L444" s="58">
        <v>0</v>
      </c>
      <c r="M444" s="27"/>
      <c r="N444" s="90"/>
      <c r="O444" s="91"/>
      <c r="P444" s="23">
        <v>3</v>
      </c>
      <c r="Q444" s="11">
        <f>P444</f>
        <v>3</v>
      </c>
      <c r="R444" s="11">
        <v>0</v>
      </c>
      <c r="S444" s="12">
        <v>0</v>
      </c>
      <c r="T444" s="27">
        <v>0</v>
      </c>
      <c r="U444" s="23">
        <v>2</v>
      </c>
      <c r="V444" s="11">
        <f>U444</f>
        <v>2</v>
      </c>
      <c r="W444" s="11">
        <v>0</v>
      </c>
      <c r="X444" s="12">
        <v>0</v>
      </c>
      <c r="Y444" s="30">
        <v>0</v>
      </c>
      <c r="Z444" s="63">
        <f>J444*(Q444+V444)+L444*(S444+X444)</f>
        <v>13</v>
      </c>
      <c r="AA444" s="34">
        <f>J444*Q444+L444*S444</f>
        <v>7.8000000000000007</v>
      </c>
      <c r="AB444" s="12">
        <f>J444*V444+L444*X444</f>
        <v>5.2</v>
      </c>
      <c r="AC444" s="75">
        <f>Z444</f>
        <v>13</v>
      </c>
    </row>
    <row r="445" spans="1:32" outlineLevel="2" x14ac:dyDescent="0.2">
      <c r="A445" s="103" t="s">
        <v>180</v>
      </c>
      <c r="B445" s="10" t="s">
        <v>587</v>
      </c>
      <c r="C445" s="98" t="s">
        <v>587</v>
      </c>
      <c r="D445" s="10" t="s">
        <v>34</v>
      </c>
      <c r="E445" s="10" t="s">
        <v>35</v>
      </c>
      <c r="F445" s="10" t="s">
        <v>36</v>
      </c>
      <c r="G445" s="67">
        <v>12</v>
      </c>
      <c r="H445" s="10" t="s">
        <v>37</v>
      </c>
      <c r="I445" s="57">
        <v>1</v>
      </c>
      <c r="J445" s="57">
        <f>0.5-$S$420</f>
        <v>0.48</v>
      </c>
      <c r="K445" s="57">
        <v>0</v>
      </c>
      <c r="L445" s="58">
        <v>0</v>
      </c>
      <c r="M445" s="27"/>
      <c r="N445" s="90"/>
      <c r="O445" s="91"/>
      <c r="P445" s="23">
        <v>8</v>
      </c>
      <c r="Q445" s="11">
        <f>P445</f>
        <v>8</v>
      </c>
      <c r="R445" s="11">
        <v>0</v>
      </c>
      <c r="S445" s="12">
        <v>0</v>
      </c>
      <c r="T445" s="27">
        <v>0</v>
      </c>
      <c r="U445" s="23">
        <v>4</v>
      </c>
      <c r="V445" s="11">
        <f>U445</f>
        <v>4</v>
      </c>
      <c r="W445" s="11">
        <v>0</v>
      </c>
      <c r="X445" s="12">
        <v>0</v>
      </c>
      <c r="Y445" s="30">
        <v>0</v>
      </c>
      <c r="Z445" s="63">
        <f>J445*(Q445+V445)+L445*(S445+X445)</f>
        <v>5.76</v>
      </c>
      <c r="AA445" s="34">
        <f>J445*Q445+L445*S445</f>
        <v>3.84</v>
      </c>
      <c r="AB445" s="12">
        <f>J445*V445+L445*X445</f>
        <v>1.92</v>
      </c>
      <c r="AC445" s="75">
        <f>Z445</f>
        <v>5.76</v>
      </c>
    </row>
    <row r="446" spans="1:32" outlineLevel="1" x14ac:dyDescent="0.2">
      <c r="A446" s="121" t="s">
        <v>592</v>
      </c>
      <c r="B446" s="10"/>
      <c r="C446" s="98"/>
      <c r="D446" s="10"/>
      <c r="E446" s="10"/>
      <c r="F446" s="10"/>
      <c r="G446" s="67"/>
      <c r="H446" s="10"/>
      <c r="I446" s="57"/>
      <c r="J446" s="57"/>
      <c r="K446" s="57"/>
      <c r="L446" s="58"/>
      <c r="M446" s="27"/>
      <c r="N446" s="90"/>
      <c r="O446" s="91"/>
      <c r="P446" s="23"/>
      <c r="Q446" s="11"/>
      <c r="R446" s="11"/>
      <c r="S446" s="12"/>
      <c r="T446" s="27"/>
      <c r="U446" s="23"/>
      <c r="V446" s="11"/>
      <c r="W446" s="11"/>
      <c r="X446" s="12"/>
      <c r="Y446" s="30"/>
      <c r="Z446" s="63"/>
      <c r="AA446" s="34"/>
      <c r="AB446" s="12"/>
      <c r="AC446" s="712">
        <f>SUBTOTAL(9,AC443:AC445)</f>
        <v>71.959999999999994</v>
      </c>
    </row>
    <row r="447" spans="1:32" outlineLevel="2" x14ac:dyDescent="0.2">
      <c r="A447" s="103" t="s">
        <v>245</v>
      </c>
      <c r="B447" s="10" t="s">
        <v>587</v>
      </c>
      <c r="C447" s="10" t="s">
        <v>13</v>
      </c>
      <c r="D447" s="98" t="s">
        <v>607</v>
      </c>
      <c r="E447" s="10" t="s">
        <v>10</v>
      </c>
      <c r="F447" s="10" t="s">
        <v>11</v>
      </c>
      <c r="G447" s="67">
        <v>24</v>
      </c>
      <c r="H447" s="10" t="s">
        <v>12</v>
      </c>
      <c r="I447" s="57">
        <v>1</v>
      </c>
      <c r="J447" s="57">
        <f>3-$S$419</f>
        <v>2.8</v>
      </c>
      <c r="K447" s="57">
        <v>0</v>
      </c>
      <c r="L447" s="58">
        <v>0</v>
      </c>
      <c r="M447" s="27"/>
      <c r="N447" s="90"/>
      <c r="O447" s="91"/>
      <c r="P447" s="23">
        <v>8</v>
      </c>
      <c r="Q447" s="11">
        <f>P447</f>
        <v>8</v>
      </c>
      <c r="R447" s="11">
        <v>0</v>
      </c>
      <c r="S447" s="12">
        <v>0</v>
      </c>
      <c r="T447" s="27">
        <v>0</v>
      </c>
      <c r="U447" s="23">
        <v>10</v>
      </c>
      <c r="V447" s="11">
        <f>U447</f>
        <v>10</v>
      </c>
      <c r="W447" s="11">
        <v>0</v>
      </c>
      <c r="X447" s="12">
        <v>0</v>
      </c>
      <c r="Y447" s="30">
        <v>0</v>
      </c>
      <c r="Z447" s="63">
        <f>J447*(Q447+V447)+L447*(S447+X447)</f>
        <v>50.4</v>
      </c>
      <c r="AA447" s="34">
        <f>J447*Q447+L447*S447</f>
        <v>22.4</v>
      </c>
      <c r="AB447" s="12">
        <f>J447*V447+L447*X447</f>
        <v>28</v>
      </c>
      <c r="AC447" s="75">
        <f>Z447</f>
        <v>50.4</v>
      </c>
    </row>
    <row r="448" spans="1:32" outlineLevel="2" x14ac:dyDescent="0.2">
      <c r="A448" s="103" t="s">
        <v>245</v>
      </c>
      <c r="B448" s="10" t="s">
        <v>587</v>
      </c>
      <c r="C448" s="98" t="s">
        <v>587</v>
      </c>
      <c r="D448" s="98" t="s">
        <v>987</v>
      </c>
      <c r="E448" s="10" t="s">
        <v>168</v>
      </c>
      <c r="F448" s="10" t="s">
        <v>169</v>
      </c>
      <c r="G448" s="67">
        <v>15</v>
      </c>
      <c r="H448" s="10" t="s">
        <v>12</v>
      </c>
      <c r="I448" s="57">
        <v>1</v>
      </c>
      <c r="J448" s="57">
        <f>3-$S$423</f>
        <v>2.6</v>
      </c>
      <c r="K448" s="57"/>
      <c r="L448" s="58">
        <v>0</v>
      </c>
      <c r="M448" s="27"/>
      <c r="N448" s="90"/>
      <c r="O448" s="91"/>
      <c r="P448" s="23">
        <v>3</v>
      </c>
      <c r="Q448" s="11">
        <f>P448</f>
        <v>3</v>
      </c>
      <c r="R448" s="11">
        <v>0</v>
      </c>
      <c r="S448" s="12">
        <v>0</v>
      </c>
      <c r="T448" s="27">
        <v>0</v>
      </c>
      <c r="U448" s="23">
        <v>2</v>
      </c>
      <c r="V448" s="11">
        <f>U448</f>
        <v>2</v>
      </c>
      <c r="W448" s="11">
        <v>0</v>
      </c>
      <c r="X448" s="12">
        <v>0</v>
      </c>
      <c r="Y448" s="30">
        <v>0</v>
      </c>
      <c r="Z448" s="63">
        <f>J448*(Q448+V448)+L448*(S448+X448)</f>
        <v>13</v>
      </c>
      <c r="AA448" s="34">
        <f>J448*Q448+L448*S448</f>
        <v>7.8000000000000007</v>
      </c>
      <c r="AB448" s="12">
        <f>J448*V448+L448*X448</f>
        <v>5.2</v>
      </c>
      <c r="AC448" s="75">
        <f>Z448</f>
        <v>13</v>
      </c>
    </row>
    <row r="449" spans="1:29" outlineLevel="2" x14ac:dyDescent="0.2">
      <c r="A449" s="103" t="s">
        <v>245</v>
      </c>
      <c r="B449" s="10" t="s">
        <v>587</v>
      </c>
      <c r="C449" s="98" t="s">
        <v>587</v>
      </c>
      <c r="D449" s="10" t="s">
        <v>34</v>
      </c>
      <c r="E449" s="10" t="s">
        <v>35</v>
      </c>
      <c r="F449" s="10" t="s">
        <v>36</v>
      </c>
      <c r="G449" s="67">
        <v>12</v>
      </c>
      <c r="H449" s="10" t="s">
        <v>37</v>
      </c>
      <c r="I449" s="57">
        <v>1</v>
      </c>
      <c r="J449" s="57">
        <f>0.5-$S$420</f>
        <v>0.48</v>
      </c>
      <c r="K449" s="57">
        <v>0</v>
      </c>
      <c r="L449" s="58">
        <v>0</v>
      </c>
      <c r="M449" s="27"/>
      <c r="N449" s="90"/>
      <c r="O449" s="91"/>
      <c r="P449" s="23">
        <v>7</v>
      </c>
      <c r="Q449" s="11">
        <f>P449</f>
        <v>7</v>
      </c>
      <c r="R449" s="11">
        <v>0</v>
      </c>
      <c r="S449" s="12">
        <v>0</v>
      </c>
      <c r="T449" s="27">
        <v>0</v>
      </c>
      <c r="U449" s="23">
        <v>3</v>
      </c>
      <c r="V449" s="11">
        <f>U449</f>
        <v>3</v>
      </c>
      <c r="W449" s="11">
        <v>0</v>
      </c>
      <c r="X449" s="12">
        <v>0</v>
      </c>
      <c r="Y449" s="30">
        <v>0</v>
      </c>
      <c r="Z449" s="63">
        <f>J449*(Q449+V449)+L449*(S449+X449)</f>
        <v>4.8</v>
      </c>
      <c r="AA449" s="34">
        <f>J449*Q449+L449*S449</f>
        <v>3.36</v>
      </c>
      <c r="AB449" s="12">
        <f>J449*V449+L449*X449</f>
        <v>1.44</v>
      </c>
      <c r="AC449" s="75">
        <f>Z449</f>
        <v>4.8</v>
      </c>
    </row>
    <row r="450" spans="1:29" outlineLevel="1" x14ac:dyDescent="0.2">
      <c r="A450" s="121" t="s">
        <v>593</v>
      </c>
      <c r="B450" s="10"/>
      <c r="C450" s="98"/>
      <c r="D450" s="10"/>
      <c r="E450" s="10"/>
      <c r="F450" s="10"/>
      <c r="G450" s="67"/>
      <c r="H450" s="10"/>
      <c r="I450" s="57"/>
      <c r="J450" s="57"/>
      <c r="K450" s="57"/>
      <c r="L450" s="58"/>
      <c r="M450" s="27"/>
      <c r="N450" s="90"/>
      <c r="O450" s="91"/>
      <c r="P450" s="23"/>
      <c r="Q450" s="11"/>
      <c r="R450" s="11"/>
      <c r="S450" s="12"/>
      <c r="T450" s="27"/>
      <c r="U450" s="23"/>
      <c r="V450" s="11"/>
      <c r="W450" s="11"/>
      <c r="X450" s="12"/>
      <c r="Y450" s="30"/>
      <c r="Z450" s="63"/>
      <c r="AA450" s="34"/>
      <c r="AB450" s="12"/>
      <c r="AC450" s="712">
        <f>SUBTOTAL(9,AC447:AC449)</f>
        <v>68.2</v>
      </c>
    </row>
    <row r="451" spans="1:29" outlineLevel="2" x14ac:dyDescent="0.2">
      <c r="A451" s="103" t="s">
        <v>298</v>
      </c>
      <c r="B451" s="10" t="s">
        <v>587</v>
      </c>
      <c r="C451" s="10" t="s">
        <v>13</v>
      </c>
      <c r="D451" s="98" t="s">
        <v>607</v>
      </c>
      <c r="E451" s="10" t="s">
        <v>10</v>
      </c>
      <c r="F451" s="10" t="s">
        <v>11</v>
      </c>
      <c r="G451" s="67">
        <v>24</v>
      </c>
      <c r="H451" s="10" t="s">
        <v>12</v>
      </c>
      <c r="I451" s="57">
        <v>1</v>
      </c>
      <c r="J451" s="57">
        <f>3-$S$419</f>
        <v>2.8</v>
      </c>
      <c r="K451" s="57">
        <v>0</v>
      </c>
      <c r="L451" s="58">
        <v>0</v>
      </c>
      <c r="M451" s="27"/>
      <c r="N451" s="90"/>
      <c r="O451" s="91"/>
      <c r="P451" s="23">
        <v>5</v>
      </c>
      <c r="Q451" s="11">
        <f>P451</f>
        <v>5</v>
      </c>
      <c r="R451" s="11">
        <v>0</v>
      </c>
      <c r="S451" s="12">
        <v>0</v>
      </c>
      <c r="T451" s="27">
        <v>0</v>
      </c>
      <c r="U451" s="23">
        <v>11</v>
      </c>
      <c r="V451" s="11">
        <f>U451</f>
        <v>11</v>
      </c>
      <c r="W451" s="11">
        <v>0</v>
      </c>
      <c r="X451" s="12">
        <v>0</v>
      </c>
      <c r="Y451" s="30">
        <v>0</v>
      </c>
      <c r="Z451" s="63">
        <f>J451*(Q451+V451)+L451*(S451+X451)</f>
        <v>44.8</v>
      </c>
      <c r="AA451" s="34">
        <f>J451*Q451+L451*S451</f>
        <v>14</v>
      </c>
      <c r="AB451" s="12">
        <f>J451*V451+L451*X451</f>
        <v>30.799999999999997</v>
      </c>
      <c r="AC451" s="75">
        <f>Z451</f>
        <v>44.8</v>
      </c>
    </row>
    <row r="452" spans="1:29" outlineLevel="2" x14ac:dyDescent="0.2">
      <c r="A452" s="103" t="s">
        <v>298</v>
      </c>
      <c r="B452" s="10" t="s">
        <v>587</v>
      </c>
      <c r="C452" s="98" t="s">
        <v>587</v>
      </c>
      <c r="D452" s="98" t="s">
        <v>987</v>
      </c>
      <c r="E452" s="10" t="s">
        <v>168</v>
      </c>
      <c r="F452" s="10" t="s">
        <v>169</v>
      </c>
      <c r="G452" s="67">
        <v>15</v>
      </c>
      <c r="H452" s="10" t="s">
        <v>12</v>
      </c>
      <c r="I452" s="57">
        <v>1</v>
      </c>
      <c r="J452" s="57">
        <f>3-$S$423</f>
        <v>2.6</v>
      </c>
      <c r="K452" s="57"/>
      <c r="L452" s="58">
        <v>0</v>
      </c>
      <c r="M452" s="27"/>
      <c r="N452" s="90"/>
      <c r="O452" s="91"/>
      <c r="P452" s="23">
        <v>1</v>
      </c>
      <c r="Q452" s="11">
        <f>P452</f>
        <v>1</v>
      </c>
      <c r="R452" s="11">
        <v>0</v>
      </c>
      <c r="S452" s="12">
        <v>0</v>
      </c>
      <c r="T452" s="27">
        <v>0</v>
      </c>
      <c r="U452" s="23">
        <v>0</v>
      </c>
      <c r="V452" s="11">
        <f>U452</f>
        <v>0</v>
      </c>
      <c r="W452" s="11">
        <v>0</v>
      </c>
      <c r="X452" s="12">
        <v>0</v>
      </c>
      <c r="Y452" s="30">
        <v>0</v>
      </c>
      <c r="Z452" s="63">
        <f>J452*(Q452+V452)+L452*(S452+X452)</f>
        <v>2.6</v>
      </c>
      <c r="AA452" s="34">
        <f>J452*Q452+L452*S452</f>
        <v>2.6</v>
      </c>
      <c r="AB452" s="12">
        <f>J452*V452+L452*X452</f>
        <v>0</v>
      </c>
      <c r="AC452" s="75">
        <f>Z452</f>
        <v>2.6</v>
      </c>
    </row>
    <row r="453" spans="1:29" outlineLevel="2" x14ac:dyDescent="0.2">
      <c r="A453" s="103" t="s">
        <v>298</v>
      </c>
      <c r="B453" s="10" t="s">
        <v>587</v>
      </c>
      <c r="C453" s="98" t="s">
        <v>587</v>
      </c>
      <c r="D453" s="10" t="s">
        <v>34</v>
      </c>
      <c r="E453" s="10" t="s">
        <v>35</v>
      </c>
      <c r="F453" s="10" t="s">
        <v>36</v>
      </c>
      <c r="G453" s="67">
        <v>12</v>
      </c>
      <c r="H453" s="10" t="s">
        <v>37</v>
      </c>
      <c r="I453" s="57">
        <v>1</v>
      </c>
      <c r="J453" s="57">
        <f>0.5-$S$420</f>
        <v>0.48</v>
      </c>
      <c r="K453" s="57">
        <v>0</v>
      </c>
      <c r="L453" s="58">
        <v>0</v>
      </c>
      <c r="M453" s="27"/>
      <c r="N453" s="90"/>
      <c r="O453" s="91"/>
      <c r="P453" s="23">
        <v>0</v>
      </c>
      <c r="Q453" s="11">
        <f>P453</f>
        <v>0</v>
      </c>
      <c r="R453" s="11">
        <v>0</v>
      </c>
      <c r="S453" s="12">
        <v>0</v>
      </c>
      <c r="T453" s="27">
        <v>0</v>
      </c>
      <c r="U453" s="23">
        <v>5</v>
      </c>
      <c r="V453" s="11">
        <f>U453</f>
        <v>5</v>
      </c>
      <c r="W453" s="11">
        <v>0</v>
      </c>
      <c r="X453" s="12">
        <v>0</v>
      </c>
      <c r="Y453" s="30">
        <v>0</v>
      </c>
      <c r="Z453" s="63">
        <f>J453*(Q453+V453)+L453*(S453+X453)</f>
        <v>2.4</v>
      </c>
      <c r="AA453" s="34">
        <f>J453*Q453+L453*S453</f>
        <v>0</v>
      </c>
      <c r="AB453" s="12">
        <f>J453*V453+L453*X453</f>
        <v>2.4</v>
      </c>
      <c r="AC453" s="75">
        <f>Z453</f>
        <v>2.4</v>
      </c>
    </row>
    <row r="454" spans="1:29" outlineLevel="1" x14ac:dyDescent="0.2">
      <c r="A454" s="121" t="s">
        <v>594</v>
      </c>
      <c r="B454" s="10"/>
      <c r="C454" s="98"/>
      <c r="D454" s="10"/>
      <c r="E454" s="10"/>
      <c r="F454" s="10"/>
      <c r="G454" s="67"/>
      <c r="H454" s="10"/>
      <c r="I454" s="57"/>
      <c r="J454" s="57"/>
      <c r="K454" s="57"/>
      <c r="L454" s="58"/>
      <c r="M454" s="27"/>
      <c r="N454" s="90"/>
      <c r="O454" s="91"/>
      <c r="P454" s="23"/>
      <c r="Q454" s="11"/>
      <c r="R454" s="11"/>
      <c r="S454" s="12"/>
      <c r="T454" s="27"/>
      <c r="U454" s="23"/>
      <c r="V454" s="11"/>
      <c r="W454" s="11"/>
      <c r="X454" s="12"/>
      <c r="Y454" s="30"/>
      <c r="Z454" s="63"/>
      <c r="AA454" s="34"/>
      <c r="AB454" s="12"/>
      <c r="AC454" s="712">
        <f>SUBTOTAL(9,AC451:AC453)</f>
        <v>49.8</v>
      </c>
    </row>
    <row r="455" spans="1:29" outlineLevel="2" x14ac:dyDescent="0.2">
      <c r="A455" s="9" t="s">
        <v>330</v>
      </c>
      <c r="B455" s="10" t="s">
        <v>80</v>
      </c>
      <c r="C455" s="10" t="s">
        <v>48</v>
      </c>
      <c r="D455" s="10" t="s">
        <v>331</v>
      </c>
      <c r="E455" s="10" t="s">
        <v>332</v>
      </c>
      <c r="F455" s="10" t="s">
        <v>333</v>
      </c>
      <c r="G455" s="67">
        <v>6</v>
      </c>
      <c r="H455" s="10" t="s">
        <v>47</v>
      </c>
      <c r="I455" s="57">
        <v>1</v>
      </c>
      <c r="J455" s="57">
        <v>9</v>
      </c>
      <c r="K455" s="57">
        <v>0</v>
      </c>
      <c r="L455" s="58">
        <v>9</v>
      </c>
      <c r="M455" s="27">
        <v>0</v>
      </c>
      <c r="N455" s="90">
        <f>J455*10/3/G455</f>
        <v>5</v>
      </c>
      <c r="O455" s="91">
        <f>L455*10/3/G455</f>
        <v>5</v>
      </c>
      <c r="P455" s="23">
        <v>40</v>
      </c>
      <c r="Q455" s="11">
        <v>0</v>
      </c>
      <c r="R455" s="11">
        <v>0</v>
      </c>
      <c r="S455" s="12">
        <v>3</v>
      </c>
      <c r="T455" s="27">
        <v>0</v>
      </c>
      <c r="U455" s="23">
        <v>10</v>
      </c>
      <c r="V455" s="11">
        <v>0.25</v>
      </c>
      <c r="W455" s="11">
        <v>0</v>
      </c>
      <c r="X455" s="12">
        <v>0</v>
      </c>
      <c r="Y455" s="30">
        <v>0</v>
      </c>
      <c r="Z455" s="63">
        <f>J455*(Q455+V455)+L455*(S455+X455)</f>
        <v>29.25</v>
      </c>
      <c r="AA455" s="34">
        <f>J455*Q455+L455*S455</f>
        <v>27</v>
      </c>
      <c r="AB455" s="12">
        <f>J455*V455+L455*X455</f>
        <v>2.25</v>
      </c>
      <c r="AC455" s="75">
        <f>Z455</f>
        <v>29.25</v>
      </c>
    </row>
    <row r="456" spans="1:29" outlineLevel="2" x14ac:dyDescent="0.2">
      <c r="A456" s="9" t="s">
        <v>330</v>
      </c>
      <c r="B456" s="10" t="s">
        <v>85</v>
      </c>
      <c r="C456" s="10" t="s">
        <v>48</v>
      </c>
      <c r="D456" s="10" t="s">
        <v>331</v>
      </c>
      <c r="E456" s="10" t="s">
        <v>332</v>
      </c>
      <c r="F456" s="10" t="s">
        <v>333</v>
      </c>
      <c r="G456" s="67">
        <v>6</v>
      </c>
      <c r="H456" s="10" t="s">
        <v>47</v>
      </c>
      <c r="I456" s="57">
        <v>1</v>
      </c>
      <c r="J456" s="57">
        <v>9</v>
      </c>
      <c r="K456" s="57">
        <v>0</v>
      </c>
      <c r="L456" s="58">
        <v>9</v>
      </c>
      <c r="M456" s="27">
        <v>0</v>
      </c>
      <c r="N456" s="90">
        <f>J456*10/3/G456</f>
        <v>5</v>
      </c>
      <c r="O456" s="91">
        <f>L456*10/3/G456</f>
        <v>5</v>
      </c>
      <c r="P456" s="23">
        <v>40</v>
      </c>
      <c r="Q456" s="11">
        <v>0</v>
      </c>
      <c r="R456" s="11">
        <v>0</v>
      </c>
      <c r="S456" s="12">
        <v>3</v>
      </c>
      <c r="T456" s="27">
        <v>0</v>
      </c>
      <c r="U456" s="23">
        <v>10</v>
      </c>
      <c r="V456" s="11">
        <v>0.25</v>
      </c>
      <c r="W456" s="11">
        <v>0</v>
      </c>
      <c r="X456" s="12">
        <v>0</v>
      </c>
      <c r="Y456" s="30">
        <v>0</v>
      </c>
      <c r="Z456" s="63">
        <f>J456*(Q456+V456)+L456*(S456+X456)</f>
        <v>29.25</v>
      </c>
      <c r="AA456" s="34">
        <f>J456*Q456+L456*S456</f>
        <v>27</v>
      </c>
      <c r="AB456" s="12">
        <f>J456*V456+L456*X456</f>
        <v>2.25</v>
      </c>
      <c r="AC456" s="75">
        <f>Z456</f>
        <v>29.25</v>
      </c>
    </row>
    <row r="457" spans="1:29" outlineLevel="2" x14ac:dyDescent="0.2">
      <c r="A457" s="9" t="s">
        <v>330</v>
      </c>
      <c r="B457" s="10" t="s">
        <v>8</v>
      </c>
      <c r="C457" s="10" t="s">
        <v>48</v>
      </c>
      <c r="D457" s="10" t="s">
        <v>331</v>
      </c>
      <c r="E457" s="10" t="s">
        <v>332</v>
      </c>
      <c r="F457" s="10" t="s">
        <v>333</v>
      </c>
      <c r="G457" s="67">
        <v>6</v>
      </c>
      <c r="H457" s="10" t="s">
        <v>47</v>
      </c>
      <c r="I457" s="57">
        <v>1</v>
      </c>
      <c r="J457" s="57">
        <v>9</v>
      </c>
      <c r="K457" s="57">
        <v>0</v>
      </c>
      <c r="L457" s="58">
        <v>9</v>
      </c>
      <c r="M457" s="27">
        <v>0</v>
      </c>
      <c r="N457" s="90">
        <f>J457*10/3/G457</f>
        <v>5</v>
      </c>
      <c r="O457" s="91">
        <f>L457*10/3/G457</f>
        <v>5</v>
      </c>
      <c r="P457" s="23">
        <v>40</v>
      </c>
      <c r="Q457" s="11">
        <v>0</v>
      </c>
      <c r="R457" s="11">
        <v>0</v>
      </c>
      <c r="S457" s="12">
        <v>5</v>
      </c>
      <c r="T457" s="27">
        <v>0</v>
      </c>
      <c r="U457" s="23">
        <v>20</v>
      </c>
      <c r="V457" s="11">
        <v>0.5</v>
      </c>
      <c r="W457" s="11">
        <v>0</v>
      </c>
      <c r="X457" s="12">
        <v>0</v>
      </c>
      <c r="Y457" s="30">
        <v>0</v>
      </c>
      <c r="Z457" s="63">
        <f>J457*(Q457+V457)+L457*(S457+X457)</f>
        <v>49.5</v>
      </c>
      <c r="AA457" s="34">
        <f>J457*Q457+L457*S457</f>
        <v>45</v>
      </c>
      <c r="AB457" s="12">
        <f>J457*V457+L457*X457</f>
        <v>4.5</v>
      </c>
      <c r="AC457" s="75">
        <f>Z457</f>
        <v>49.5</v>
      </c>
    </row>
    <row r="458" spans="1:29" outlineLevel="2" x14ac:dyDescent="0.2">
      <c r="A458" s="103" t="s">
        <v>330</v>
      </c>
      <c r="B458" s="10" t="s">
        <v>587</v>
      </c>
      <c r="C458" s="10" t="s">
        <v>13</v>
      </c>
      <c r="D458" s="98" t="s">
        <v>607</v>
      </c>
      <c r="E458" s="10" t="s">
        <v>10</v>
      </c>
      <c r="F458" s="10" t="s">
        <v>11</v>
      </c>
      <c r="G458" s="67">
        <v>24</v>
      </c>
      <c r="H458" s="10" t="s">
        <v>12</v>
      </c>
      <c r="I458" s="57">
        <v>1</v>
      </c>
      <c r="J458" s="57">
        <f>3-$S$419</f>
        <v>2.8</v>
      </c>
      <c r="K458" s="57">
        <v>0</v>
      </c>
      <c r="L458" s="58">
        <v>0</v>
      </c>
      <c r="M458" s="27"/>
      <c r="N458" s="90"/>
      <c r="O458" s="91"/>
      <c r="P458" s="23">
        <v>3</v>
      </c>
      <c r="Q458" s="11">
        <f>P458</f>
        <v>3</v>
      </c>
      <c r="R458" s="11">
        <v>0</v>
      </c>
      <c r="S458" s="12">
        <v>0</v>
      </c>
      <c r="T458" s="27">
        <v>0</v>
      </c>
      <c r="U458" s="23">
        <v>6</v>
      </c>
      <c r="V458" s="11">
        <f>U458</f>
        <v>6</v>
      </c>
      <c r="W458" s="11">
        <v>0</v>
      </c>
      <c r="X458" s="12">
        <v>0</v>
      </c>
      <c r="Y458" s="30">
        <v>0</v>
      </c>
      <c r="Z458" s="63">
        <f>J458*(Q458+V458)+L458*(S458+X458)</f>
        <v>25.2</v>
      </c>
      <c r="AA458" s="34">
        <f>J458*Q458+L458*S458</f>
        <v>8.3999999999999986</v>
      </c>
      <c r="AB458" s="12">
        <f>J458*V458+L458*X458</f>
        <v>16.799999999999997</v>
      </c>
      <c r="AC458" s="75">
        <f>Z458</f>
        <v>25.2</v>
      </c>
    </row>
    <row r="459" spans="1:29" outlineLevel="1" x14ac:dyDescent="0.2">
      <c r="A459" s="121" t="s">
        <v>595</v>
      </c>
      <c r="B459" s="10"/>
      <c r="C459" s="10"/>
      <c r="D459" s="98"/>
      <c r="E459" s="10"/>
      <c r="F459" s="10"/>
      <c r="G459" s="67"/>
      <c r="H459" s="10"/>
      <c r="I459" s="57"/>
      <c r="J459" s="57"/>
      <c r="K459" s="57"/>
      <c r="L459" s="58"/>
      <c r="M459" s="27"/>
      <c r="N459" s="90"/>
      <c r="O459" s="91"/>
      <c r="P459" s="23"/>
      <c r="Q459" s="11"/>
      <c r="R459" s="11"/>
      <c r="S459" s="12"/>
      <c r="T459" s="27"/>
      <c r="U459" s="23"/>
      <c r="V459" s="11"/>
      <c r="W459" s="11"/>
      <c r="X459" s="12"/>
      <c r="Y459" s="30"/>
      <c r="Z459" s="63"/>
      <c r="AA459" s="34"/>
      <c r="AB459" s="12"/>
      <c r="AC459" s="712">
        <f>SUBTOTAL(9,AC455:AC458)</f>
        <v>133.19999999999999</v>
      </c>
    </row>
    <row r="460" spans="1:29" outlineLevel="2" x14ac:dyDescent="0.2">
      <c r="A460" s="103" t="s">
        <v>334</v>
      </c>
      <c r="B460" s="10" t="s">
        <v>587</v>
      </c>
      <c r="C460" s="10" t="s">
        <v>13</v>
      </c>
      <c r="D460" s="98" t="s">
        <v>607</v>
      </c>
      <c r="E460" s="10" t="s">
        <v>10</v>
      </c>
      <c r="F460" s="10" t="s">
        <v>11</v>
      </c>
      <c r="G460" s="67">
        <v>24</v>
      </c>
      <c r="H460" s="10" t="s">
        <v>12</v>
      </c>
      <c r="I460" s="57">
        <v>1</v>
      </c>
      <c r="J460" s="57">
        <f>3-$S$419</f>
        <v>2.8</v>
      </c>
      <c r="K460" s="57">
        <v>0</v>
      </c>
      <c r="L460" s="58">
        <v>0</v>
      </c>
      <c r="M460" s="27"/>
      <c r="N460" s="90"/>
      <c r="O460" s="91"/>
      <c r="P460" s="23">
        <v>15</v>
      </c>
      <c r="Q460" s="11">
        <f>P460</f>
        <v>15</v>
      </c>
      <c r="R460" s="11">
        <v>0</v>
      </c>
      <c r="S460" s="12">
        <v>0</v>
      </c>
      <c r="T460" s="27">
        <v>0</v>
      </c>
      <c r="U460" s="23">
        <v>32</v>
      </c>
      <c r="V460" s="11">
        <f>U460</f>
        <v>32</v>
      </c>
      <c r="W460" s="11">
        <v>0</v>
      </c>
      <c r="X460" s="12">
        <v>0</v>
      </c>
      <c r="Y460" s="30">
        <v>0</v>
      </c>
      <c r="Z460" s="63">
        <f>J460*(Q460+V460)+L460*(S460+X460)</f>
        <v>131.6</v>
      </c>
      <c r="AA460" s="34">
        <f>J460*Q460+L460*S460</f>
        <v>42</v>
      </c>
      <c r="AB460" s="12">
        <f>J460*V460+L460*X460</f>
        <v>89.6</v>
      </c>
      <c r="AC460" s="75">
        <f>Z460</f>
        <v>131.6</v>
      </c>
    </row>
    <row r="461" spans="1:29" outlineLevel="2" x14ac:dyDescent="0.2">
      <c r="A461" s="103" t="s">
        <v>334</v>
      </c>
      <c r="B461" s="10" t="s">
        <v>587</v>
      </c>
      <c r="C461" s="98" t="s">
        <v>587</v>
      </c>
      <c r="D461" s="98" t="s">
        <v>987</v>
      </c>
      <c r="E461" s="10" t="s">
        <v>168</v>
      </c>
      <c r="F461" s="10" t="s">
        <v>169</v>
      </c>
      <c r="G461" s="67">
        <v>15</v>
      </c>
      <c r="H461" s="10" t="s">
        <v>12</v>
      </c>
      <c r="I461" s="57">
        <v>1</v>
      </c>
      <c r="J461" s="57">
        <f>3-$S$423</f>
        <v>2.6</v>
      </c>
      <c r="K461" s="57"/>
      <c r="L461" s="58">
        <v>0</v>
      </c>
      <c r="M461" s="27"/>
      <c r="N461" s="90"/>
      <c r="O461" s="91"/>
      <c r="P461" s="23">
        <v>0</v>
      </c>
      <c r="Q461" s="11">
        <f>P461</f>
        <v>0</v>
      </c>
      <c r="R461" s="11">
        <v>0</v>
      </c>
      <c r="S461" s="12">
        <v>0</v>
      </c>
      <c r="T461" s="27">
        <v>0</v>
      </c>
      <c r="U461" s="23">
        <v>3</v>
      </c>
      <c r="V461" s="11">
        <f>U461</f>
        <v>3</v>
      </c>
      <c r="W461" s="11">
        <v>0</v>
      </c>
      <c r="X461" s="12">
        <v>0</v>
      </c>
      <c r="Y461" s="30">
        <v>0</v>
      </c>
      <c r="Z461" s="63">
        <f>J461*(Q461+V461)+L461*(S461+X461)</f>
        <v>7.8000000000000007</v>
      </c>
      <c r="AA461" s="34">
        <f>J461*Q461+L461*S461</f>
        <v>0</v>
      </c>
      <c r="AB461" s="12">
        <f>J461*V461+L461*X461</f>
        <v>7.8000000000000007</v>
      </c>
      <c r="AC461" s="75">
        <f>Z461</f>
        <v>7.8000000000000007</v>
      </c>
    </row>
    <row r="462" spans="1:29" outlineLevel="2" x14ac:dyDescent="0.2">
      <c r="A462" s="103" t="s">
        <v>334</v>
      </c>
      <c r="B462" s="10" t="s">
        <v>587</v>
      </c>
      <c r="C462" s="98" t="s">
        <v>587</v>
      </c>
      <c r="D462" s="10" t="s">
        <v>34</v>
      </c>
      <c r="E462" s="10" t="s">
        <v>35</v>
      </c>
      <c r="F462" s="10" t="s">
        <v>36</v>
      </c>
      <c r="G462" s="67">
        <v>12</v>
      </c>
      <c r="H462" s="10" t="s">
        <v>37</v>
      </c>
      <c r="I462" s="57">
        <v>1</v>
      </c>
      <c r="J462" s="57">
        <f>0.5-$S$420</f>
        <v>0.48</v>
      </c>
      <c r="K462" s="57">
        <v>0</v>
      </c>
      <c r="L462" s="58">
        <v>0</v>
      </c>
      <c r="M462" s="27"/>
      <c r="N462" s="90"/>
      <c r="O462" s="91"/>
      <c r="P462" s="23">
        <v>20</v>
      </c>
      <c r="Q462" s="11">
        <f>P462</f>
        <v>20</v>
      </c>
      <c r="R462" s="11">
        <v>0</v>
      </c>
      <c r="S462" s="12">
        <v>0</v>
      </c>
      <c r="T462" s="27">
        <v>0</v>
      </c>
      <c r="U462" s="23">
        <v>9</v>
      </c>
      <c r="V462" s="11">
        <f>U462</f>
        <v>9</v>
      </c>
      <c r="W462" s="11">
        <v>0</v>
      </c>
      <c r="X462" s="12">
        <v>0</v>
      </c>
      <c r="Y462" s="30">
        <v>0</v>
      </c>
      <c r="Z462" s="63">
        <f>J462*(Q462+V462)+L462*(S462+X462)</f>
        <v>13.92</v>
      </c>
      <c r="AA462" s="34">
        <f>J462*Q462+L462*S462</f>
        <v>9.6</v>
      </c>
      <c r="AB462" s="12">
        <f>J462*V462+L462*X462</f>
        <v>4.32</v>
      </c>
      <c r="AC462" s="75">
        <f>Z462</f>
        <v>13.92</v>
      </c>
    </row>
    <row r="463" spans="1:29" outlineLevel="1" x14ac:dyDescent="0.2">
      <c r="A463" s="121" t="s">
        <v>596</v>
      </c>
      <c r="B463" s="10"/>
      <c r="C463" s="98"/>
      <c r="D463" s="10"/>
      <c r="E463" s="10"/>
      <c r="F463" s="10"/>
      <c r="G463" s="67"/>
      <c r="H463" s="10"/>
      <c r="I463" s="57"/>
      <c r="J463" s="57"/>
      <c r="K463" s="57"/>
      <c r="L463" s="58"/>
      <c r="M463" s="27"/>
      <c r="N463" s="90"/>
      <c r="O463" s="91"/>
      <c r="P463" s="23"/>
      <c r="Q463" s="11"/>
      <c r="R463" s="11"/>
      <c r="S463" s="12"/>
      <c r="T463" s="27"/>
      <c r="U463" s="23"/>
      <c r="V463" s="11"/>
      <c r="W463" s="11"/>
      <c r="X463" s="12"/>
      <c r="Y463" s="30"/>
      <c r="Z463" s="63"/>
      <c r="AA463" s="34"/>
      <c r="AB463" s="12"/>
      <c r="AC463" s="712">
        <f>SUBTOTAL(9,AC460:AC462)</f>
        <v>153.32</v>
      </c>
    </row>
    <row r="464" spans="1:29" outlineLevel="2" x14ac:dyDescent="0.2">
      <c r="A464" s="103" t="s">
        <v>369</v>
      </c>
      <c r="B464" s="10" t="s">
        <v>587</v>
      </c>
      <c r="C464" s="10" t="s">
        <v>13</v>
      </c>
      <c r="D464" s="98" t="s">
        <v>607</v>
      </c>
      <c r="E464" s="10" t="s">
        <v>10</v>
      </c>
      <c r="F464" s="10" t="s">
        <v>11</v>
      </c>
      <c r="G464" s="67">
        <v>24</v>
      </c>
      <c r="H464" s="10" t="s">
        <v>12</v>
      </c>
      <c r="I464" s="57">
        <v>1</v>
      </c>
      <c r="J464" s="57">
        <f>3-$S$419</f>
        <v>2.8</v>
      </c>
      <c r="K464" s="57">
        <v>0</v>
      </c>
      <c r="L464" s="58">
        <v>0</v>
      </c>
      <c r="M464" s="27"/>
      <c r="N464" s="90"/>
      <c r="O464" s="91"/>
      <c r="P464" s="23">
        <v>1</v>
      </c>
      <c r="Q464" s="11">
        <f>P464</f>
        <v>1</v>
      </c>
      <c r="R464" s="11">
        <v>0</v>
      </c>
      <c r="S464" s="12">
        <v>0</v>
      </c>
      <c r="T464" s="27">
        <v>0</v>
      </c>
      <c r="U464" s="23">
        <v>6</v>
      </c>
      <c r="V464" s="11">
        <f>U464</f>
        <v>6</v>
      </c>
      <c r="W464" s="11">
        <v>0</v>
      </c>
      <c r="X464" s="12">
        <v>0</v>
      </c>
      <c r="Y464" s="30">
        <v>0</v>
      </c>
      <c r="Z464" s="63">
        <f>J464*(Q464+V464)+L464*(S464+X464)</f>
        <v>19.599999999999998</v>
      </c>
      <c r="AA464" s="34">
        <f>J464*Q464+L464*S464</f>
        <v>2.8</v>
      </c>
      <c r="AB464" s="12">
        <f>J464*V464+L464*X464</f>
        <v>16.799999999999997</v>
      </c>
      <c r="AC464" s="75">
        <f>Z464</f>
        <v>19.599999999999998</v>
      </c>
    </row>
    <row r="465" spans="1:29" outlineLevel="2" x14ac:dyDescent="0.2">
      <c r="A465" s="103" t="s">
        <v>369</v>
      </c>
      <c r="B465" s="10" t="s">
        <v>587</v>
      </c>
      <c r="C465" s="98" t="s">
        <v>587</v>
      </c>
      <c r="D465" s="10" t="s">
        <v>34</v>
      </c>
      <c r="E465" s="10" t="s">
        <v>35</v>
      </c>
      <c r="F465" s="10" t="s">
        <v>36</v>
      </c>
      <c r="G465" s="67">
        <v>12</v>
      </c>
      <c r="H465" s="10" t="s">
        <v>37</v>
      </c>
      <c r="I465" s="57">
        <v>1</v>
      </c>
      <c r="J465" s="57">
        <f>0.5-$S$420</f>
        <v>0.48</v>
      </c>
      <c r="K465" s="57"/>
      <c r="L465" s="58">
        <v>0</v>
      </c>
      <c r="M465" s="27"/>
      <c r="N465" s="90"/>
      <c r="O465" s="91"/>
      <c r="P465" s="23">
        <v>1</v>
      </c>
      <c r="Q465" s="11">
        <f>P465</f>
        <v>1</v>
      </c>
      <c r="R465" s="11">
        <v>0</v>
      </c>
      <c r="S465" s="12">
        <v>0</v>
      </c>
      <c r="T465" s="27">
        <v>0</v>
      </c>
      <c r="U465" s="23">
        <v>1</v>
      </c>
      <c r="V465" s="11">
        <f>U465</f>
        <v>1</v>
      </c>
      <c r="W465" s="11">
        <v>0</v>
      </c>
      <c r="X465" s="12">
        <v>0</v>
      </c>
      <c r="Y465" s="30">
        <v>0</v>
      </c>
      <c r="Z465" s="63">
        <f>J465*(Q465+V465)+L465*(S465+X465)</f>
        <v>0.96</v>
      </c>
      <c r="AA465" s="34">
        <f>J465*Q465+L465*S465</f>
        <v>0.48</v>
      </c>
      <c r="AB465" s="12">
        <f>J465*V465+L465*X465</f>
        <v>0.48</v>
      </c>
      <c r="AC465" s="75">
        <f>Z465</f>
        <v>0.96</v>
      </c>
    </row>
    <row r="466" spans="1:29" outlineLevel="1" x14ac:dyDescent="0.2">
      <c r="A466" s="121" t="s">
        <v>597</v>
      </c>
      <c r="B466" s="10"/>
      <c r="C466" s="98"/>
      <c r="D466" s="10"/>
      <c r="E466" s="10"/>
      <c r="F466" s="10"/>
      <c r="G466" s="67"/>
      <c r="H466" s="10"/>
      <c r="I466" s="57"/>
      <c r="J466" s="57"/>
      <c r="K466" s="57"/>
      <c r="L466" s="58"/>
      <c r="M466" s="27"/>
      <c r="N466" s="90"/>
      <c r="O466" s="91"/>
      <c r="P466" s="23"/>
      <c r="Q466" s="11"/>
      <c r="R466" s="11"/>
      <c r="S466" s="12"/>
      <c r="T466" s="27"/>
      <c r="U466" s="23"/>
      <c r="V466" s="11"/>
      <c r="W466" s="11"/>
      <c r="X466" s="12"/>
      <c r="Y466" s="30"/>
      <c r="Z466" s="63"/>
      <c r="AA466" s="34"/>
      <c r="AB466" s="12"/>
      <c r="AC466" s="712">
        <f>SUBTOTAL(9,AC464:AC465)</f>
        <v>20.56</v>
      </c>
    </row>
    <row r="467" spans="1:29" outlineLevel="2" x14ac:dyDescent="0.2">
      <c r="A467" s="103" t="s">
        <v>409</v>
      </c>
      <c r="B467" s="10" t="s">
        <v>587</v>
      </c>
      <c r="C467" s="10" t="s">
        <v>13</v>
      </c>
      <c r="D467" s="98" t="s">
        <v>607</v>
      </c>
      <c r="E467" s="10" t="s">
        <v>10</v>
      </c>
      <c r="F467" s="10" t="s">
        <v>11</v>
      </c>
      <c r="G467" s="67">
        <v>24</v>
      </c>
      <c r="H467" s="10" t="s">
        <v>12</v>
      </c>
      <c r="I467" s="57">
        <v>1</v>
      </c>
      <c r="J467" s="57">
        <f>3-$S$419</f>
        <v>2.8</v>
      </c>
      <c r="K467" s="57">
        <v>0</v>
      </c>
      <c r="L467" s="58">
        <v>0</v>
      </c>
      <c r="M467" s="27"/>
      <c r="N467" s="90"/>
      <c r="O467" s="91"/>
      <c r="P467" s="23">
        <v>2</v>
      </c>
      <c r="Q467" s="11">
        <f>P467</f>
        <v>2</v>
      </c>
      <c r="R467" s="11">
        <v>0</v>
      </c>
      <c r="S467" s="12">
        <v>0</v>
      </c>
      <c r="T467" s="27">
        <v>0</v>
      </c>
      <c r="U467" s="23">
        <v>5</v>
      </c>
      <c r="V467" s="11">
        <f>U467</f>
        <v>5</v>
      </c>
      <c r="W467" s="11">
        <v>0</v>
      </c>
      <c r="X467" s="12">
        <v>0</v>
      </c>
      <c r="Y467" s="30">
        <v>0</v>
      </c>
      <c r="Z467" s="63">
        <f>J467*(Q467+V467)+L467*(S467+X467)</f>
        <v>19.599999999999998</v>
      </c>
      <c r="AA467" s="34">
        <f>J467*Q467+L467*S467</f>
        <v>5.6</v>
      </c>
      <c r="AB467" s="12">
        <f>J467*V467+L467*X467</f>
        <v>14</v>
      </c>
      <c r="AC467" s="75">
        <f>Z467</f>
        <v>19.599999999999998</v>
      </c>
    </row>
    <row r="468" spans="1:29" outlineLevel="2" x14ac:dyDescent="0.2">
      <c r="A468" s="103" t="s">
        <v>409</v>
      </c>
      <c r="B468" s="10" t="s">
        <v>587</v>
      </c>
      <c r="C468" s="98" t="s">
        <v>587</v>
      </c>
      <c r="D468" s="98" t="s">
        <v>987</v>
      </c>
      <c r="E468" s="10" t="s">
        <v>168</v>
      </c>
      <c r="F468" s="10" t="s">
        <v>169</v>
      </c>
      <c r="G468" s="67">
        <v>15</v>
      </c>
      <c r="H468" s="10" t="s">
        <v>12</v>
      </c>
      <c r="I468" s="57">
        <v>1</v>
      </c>
      <c r="J468" s="57">
        <f>3-$S$423</f>
        <v>2.6</v>
      </c>
      <c r="K468" s="57"/>
      <c r="L468" s="58">
        <v>0</v>
      </c>
      <c r="M468" s="27"/>
      <c r="N468" s="90"/>
      <c r="O468" s="91"/>
      <c r="P468" s="23">
        <v>0</v>
      </c>
      <c r="Q468" s="11">
        <f>P468</f>
        <v>0</v>
      </c>
      <c r="R468" s="11">
        <v>0</v>
      </c>
      <c r="S468" s="12">
        <v>0</v>
      </c>
      <c r="T468" s="27">
        <v>0</v>
      </c>
      <c r="U468" s="23">
        <v>2</v>
      </c>
      <c r="V468" s="11">
        <f>U468</f>
        <v>2</v>
      </c>
      <c r="W468" s="11">
        <v>0</v>
      </c>
      <c r="X468" s="12">
        <v>0</v>
      </c>
      <c r="Y468" s="30">
        <v>0</v>
      </c>
      <c r="Z468" s="63">
        <f>J468*(Q468+V468)+L468*(S468+X468)</f>
        <v>5.2</v>
      </c>
      <c r="AA468" s="34">
        <f>J468*Q468+L468*S468</f>
        <v>0</v>
      </c>
      <c r="AB468" s="12">
        <f>J468*V468+L468*X468</f>
        <v>5.2</v>
      </c>
      <c r="AC468" s="75">
        <f>Z468</f>
        <v>5.2</v>
      </c>
    </row>
    <row r="469" spans="1:29" outlineLevel="2" x14ac:dyDescent="0.2">
      <c r="A469" s="103" t="s">
        <v>409</v>
      </c>
      <c r="B469" s="10" t="s">
        <v>587</v>
      </c>
      <c r="C469" s="98" t="s">
        <v>587</v>
      </c>
      <c r="D469" s="10" t="s">
        <v>34</v>
      </c>
      <c r="E469" s="10" t="s">
        <v>35</v>
      </c>
      <c r="F469" s="10" t="s">
        <v>36</v>
      </c>
      <c r="G469" s="67">
        <v>12</v>
      </c>
      <c r="H469" s="10" t="s">
        <v>37</v>
      </c>
      <c r="I469" s="57">
        <v>1</v>
      </c>
      <c r="J469" s="57">
        <f>0.5-$S$420</f>
        <v>0.48</v>
      </c>
      <c r="K469" s="57"/>
      <c r="L469" s="58">
        <v>0</v>
      </c>
      <c r="M469" s="27"/>
      <c r="N469" s="90"/>
      <c r="O469" s="91"/>
      <c r="P469" s="23">
        <v>5</v>
      </c>
      <c r="Q469" s="11">
        <f>P469</f>
        <v>5</v>
      </c>
      <c r="R469" s="11">
        <v>0</v>
      </c>
      <c r="S469" s="12">
        <v>0</v>
      </c>
      <c r="T469" s="27">
        <v>0</v>
      </c>
      <c r="U469" s="23">
        <v>3</v>
      </c>
      <c r="V469" s="11">
        <f>U469</f>
        <v>3</v>
      </c>
      <c r="W469" s="11">
        <v>0</v>
      </c>
      <c r="X469" s="12">
        <v>0</v>
      </c>
      <c r="Y469" s="30">
        <v>0</v>
      </c>
      <c r="Z469" s="63">
        <f>J469*(Q469+V469)+L469*(S469+X469)</f>
        <v>3.84</v>
      </c>
      <c r="AA469" s="34">
        <f>J469*Q469+L469*S469</f>
        <v>2.4</v>
      </c>
      <c r="AB469" s="12">
        <f>J469*V469+L469*X469</f>
        <v>1.44</v>
      </c>
      <c r="AC469" s="75">
        <f>Z469</f>
        <v>3.84</v>
      </c>
    </row>
    <row r="470" spans="1:29" outlineLevel="1" x14ac:dyDescent="0.2">
      <c r="A470" s="121" t="s">
        <v>598</v>
      </c>
      <c r="B470" s="10"/>
      <c r="C470" s="98"/>
      <c r="D470" s="10"/>
      <c r="E470" s="10"/>
      <c r="F470" s="10"/>
      <c r="G470" s="67"/>
      <c r="H470" s="10"/>
      <c r="I470" s="57"/>
      <c r="J470" s="57"/>
      <c r="K470" s="57"/>
      <c r="L470" s="58"/>
      <c r="M470" s="27"/>
      <c r="N470" s="90"/>
      <c r="O470" s="91"/>
      <c r="P470" s="23"/>
      <c r="Q470" s="11"/>
      <c r="R470" s="11"/>
      <c r="S470" s="12"/>
      <c r="T470" s="27"/>
      <c r="U470" s="23"/>
      <c r="V470" s="11"/>
      <c r="W470" s="11"/>
      <c r="X470" s="12"/>
      <c r="Y470" s="30"/>
      <c r="Z470" s="63"/>
      <c r="AA470" s="34"/>
      <c r="AB470" s="12"/>
      <c r="AC470" s="712">
        <f>SUBTOTAL(9,AC467:AC469)</f>
        <v>28.639999999999997</v>
      </c>
    </row>
    <row r="471" spans="1:29" outlineLevel="2" x14ac:dyDescent="0.2">
      <c r="A471" s="103" t="s">
        <v>425</v>
      </c>
      <c r="B471" s="10" t="s">
        <v>587</v>
      </c>
      <c r="C471" s="10" t="s">
        <v>13</v>
      </c>
      <c r="D471" s="98" t="s">
        <v>607</v>
      </c>
      <c r="E471" s="10" t="s">
        <v>10</v>
      </c>
      <c r="F471" s="10" t="s">
        <v>11</v>
      </c>
      <c r="G471" s="67">
        <v>24</v>
      </c>
      <c r="H471" s="10" t="s">
        <v>12</v>
      </c>
      <c r="I471" s="57">
        <v>1</v>
      </c>
      <c r="J471" s="57">
        <f>3-$S$419</f>
        <v>2.8</v>
      </c>
      <c r="K471" s="57">
        <v>0</v>
      </c>
      <c r="L471" s="58">
        <v>0</v>
      </c>
      <c r="M471" s="27"/>
      <c r="N471" s="90"/>
      <c r="O471" s="91"/>
      <c r="P471" s="23">
        <v>1</v>
      </c>
      <c r="Q471" s="11">
        <f>P471</f>
        <v>1</v>
      </c>
      <c r="R471" s="11">
        <v>0</v>
      </c>
      <c r="S471" s="12">
        <v>0</v>
      </c>
      <c r="T471" s="27">
        <v>0</v>
      </c>
      <c r="U471" s="23">
        <v>5</v>
      </c>
      <c r="V471" s="11">
        <f>U471</f>
        <v>5</v>
      </c>
      <c r="W471" s="11">
        <v>0</v>
      </c>
      <c r="X471" s="12">
        <v>0</v>
      </c>
      <c r="Y471" s="30">
        <v>0</v>
      </c>
      <c r="Z471" s="63">
        <f>J471*(Q471+V471)+L471*(S471+X471)</f>
        <v>16.799999999999997</v>
      </c>
      <c r="AA471" s="34">
        <f>J471*Q471+L471*S471</f>
        <v>2.8</v>
      </c>
      <c r="AB471" s="12">
        <f>J471*V471+L471*X471</f>
        <v>14</v>
      </c>
      <c r="AC471" s="75">
        <f>Z471</f>
        <v>16.799999999999997</v>
      </c>
    </row>
    <row r="472" spans="1:29" outlineLevel="2" x14ac:dyDescent="0.2">
      <c r="A472" s="103" t="s">
        <v>425</v>
      </c>
      <c r="B472" s="10" t="s">
        <v>587</v>
      </c>
      <c r="C472" s="98" t="s">
        <v>587</v>
      </c>
      <c r="D472" s="10" t="s">
        <v>34</v>
      </c>
      <c r="E472" s="10" t="s">
        <v>35</v>
      </c>
      <c r="F472" s="10" t="s">
        <v>36</v>
      </c>
      <c r="G472" s="67">
        <v>12</v>
      </c>
      <c r="H472" s="10" t="s">
        <v>37</v>
      </c>
      <c r="I472" s="57">
        <v>1</v>
      </c>
      <c r="J472" s="57">
        <f>0.5-$S$420</f>
        <v>0.48</v>
      </c>
      <c r="K472" s="57"/>
      <c r="L472" s="58">
        <v>0</v>
      </c>
      <c r="M472" s="27"/>
      <c r="N472" s="90"/>
      <c r="O472" s="91"/>
      <c r="P472" s="23">
        <v>1</v>
      </c>
      <c r="Q472" s="11">
        <f>P472</f>
        <v>1</v>
      </c>
      <c r="R472" s="11">
        <v>0</v>
      </c>
      <c r="S472" s="12">
        <v>0</v>
      </c>
      <c r="T472" s="27">
        <v>0</v>
      </c>
      <c r="U472" s="23">
        <v>4</v>
      </c>
      <c r="V472" s="11">
        <f>U472</f>
        <v>4</v>
      </c>
      <c r="W472" s="11">
        <v>0</v>
      </c>
      <c r="X472" s="12">
        <v>0</v>
      </c>
      <c r="Y472" s="30">
        <v>0</v>
      </c>
      <c r="Z472" s="63">
        <f>J472*(Q472+V472)+L472*(S472+X472)</f>
        <v>2.4</v>
      </c>
      <c r="AA472" s="34">
        <f>J472*Q472+L472*S472</f>
        <v>0.48</v>
      </c>
      <c r="AB472" s="12">
        <f>J472*V472+L472*X472</f>
        <v>1.92</v>
      </c>
      <c r="AC472" s="75">
        <f>Z472</f>
        <v>2.4</v>
      </c>
    </row>
    <row r="473" spans="1:29" outlineLevel="1" x14ac:dyDescent="0.2">
      <c r="A473" s="121" t="s">
        <v>599</v>
      </c>
      <c r="B473" s="10"/>
      <c r="C473" s="98"/>
      <c r="D473" s="10"/>
      <c r="E473" s="10"/>
      <c r="F473" s="10"/>
      <c r="G473" s="67"/>
      <c r="H473" s="10"/>
      <c r="I473" s="57"/>
      <c r="J473" s="57"/>
      <c r="K473" s="57"/>
      <c r="L473" s="58"/>
      <c r="M473" s="27"/>
      <c r="N473" s="90"/>
      <c r="O473" s="91"/>
      <c r="P473" s="23"/>
      <c r="Q473" s="11"/>
      <c r="R473" s="11"/>
      <c r="S473" s="12"/>
      <c r="T473" s="27"/>
      <c r="U473" s="23"/>
      <c r="V473" s="11"/>
      <c r="W473" s="11"/>
      <c r="X473" s="12"/>
      <c r="Y473" s="30"/>
      <c r="Z473" s="63"/>
      <c r="AA473" s="34"/>
      <c r="AB473" s="12"/>
      <c r="AC473" s="712">
        <f>SUBTOTAL(9,AC471:AC472)</f>
        <v>19.199999999999996</v>
      </c>
    </row>
    <row r="474" spans="1:29" outlineLevel="2" x14ac:dyDescent="0.2">
      <c r="A474" s="103" t="s">
        <v>449</v>
      </c>
      <c r="B474" s="10" t="s">
        <v>587</v>
      </c>
      <c r="C474" s="10" t="s">
        <v>13</v>
      </c>
      <c r="D474" s="98" t="s">
        <v>607</v>
      </c>
      <c r="E474" s="10" t="s">
        <v>10</v>
      </c>
      <c r="F474" s="10" t="s">
        <v>11</v>
      </c>
      <c r="G474" s="67">
        <v>24</v>
      </c>
      <c r="H474" s="10" t="s">
        <v>12</v>
      </c>
      <c r="I474" s="57">
        <v>1</v>
      </c>
      <c r="J474" s="57">
        <f>3-$S$419</f>
        <v>2.8</v>
      </c>
      <c r="K474" s="57">
        <v>0</v>
      </c>
      <c r="L474" s="58">
        <v>0</v>
      </c>
      <c r="M474" s="27"/>
      <c r="N474" s="90"/>
      <c r="O474" s="91"/>
      <c r="P474" s="23">
        <v>3</v>
      </c>
      <c r="Q474" s="11">
        <f>P474</f>
        <v>3</v>
      </c>
      <c r="R474" s="11">
        <v>0</v>
      </c>
      <c r="S474" s="12">
        <v>0</v>
      </c>
      <c r="T474" s="27">
        <v>0</v>
      </c>
      <c r="U474" s="23">
        <v>7</v>
      </c>
      <c r="V474" s="11">
        <f>U474</f>
        <v>7</v>
      </c>
      <c r="W474" s="11">
        <v>0</v>
      </c>
      <c r="X474" s="12">
        <v>0</v>
      </c>
      <c r="Y474" s="30">
        <v>0</v>
      </c>
      <c r="Z474" s="63">
        <f>J474*(Q474+V474)+L474*(S474+X474)</f>
        <v>28</v>
      </c>
      <c r="AA474" s="34">
        <f>J474*Q474+L474*S474</f>
        <v>8.3999999999999986</v>
      </c>
      <c r="AB474" s="12">
        <f>J474*V474+L474*X474</f>
        <v>19.599999999999998</v>
      </c>
      <c r="AC474" s="75">
        <f>Z474</f>
        <v>28</v>
      </c>
    </row>
    <row r="475" spans="1:29" outlineLevel="1" x14ac:dyDescent="0.2">
      <c r="A475" s="121" t="s">
        <v>601</v>
      </c>
      <c r="B475" s="10"/>
      <c r="C475" s="10"/>
      <c r="D475" s="98"/>
      <c r="E475" s="10"/>
      <c r="F475" s="10"/>
      <c r="G475" s="67"/>
      <c r="H475" s="10"/>
      <c r="I475" s="57"/>
      <c r="J475" s="57"/>
      <c r="K475" s="57"/>
      <c r="L475" s="58"/>
      <c r="M475" s="27"/>
      <c r="N475" s="90"/>
      <c r="O475" s="91"/>
      <c r="P475" s="23"/>
      <c r="Q475" s="11"/>
      <c r="R475" s="11"/>
      <c r="S475" s="12"/>
      <c r="T475" s="27"/>
      <c r="U475" s="23"/>
      <c r="V475" s="11"/>
      <c r="W475" s="11"/>
      <c r="X475" s="12"/>
      <c r="Y475" s="30"/>
      <c r="Z475" s="63"/>
      <c r="AA475" s="34"/>
      <c r="AB475" s="12"/>
      <c r="AC475" s="712">
        <f>SUBTOTAL(9,AC474:AC474)</f>
        <v>28</v>
      </c>
    </row>
    <row r="476" spans="1:29" outlineLevel="2" x14ac:dyDescent="0.2">
      <c r="A476" s="103" t="s">
        <v>492</v>
      </c>
      <c r="B476" s="10" t="s">
        <v>587</v>
      </c>
      <c r="C476" s="10" t="s">
        <v>13</v>
      </c>
      <c r="D476" s="98" t="s">
        <v>607</v>
      </c>
      <c r="E476" s="10" t="s">
        <v>10</v>
      </c>
      <c r="F476" s="10" t="s">
        <v>11</v>
      </c>
      <c r="G476" s="67">
        <v>24</v>
      </c>
      <c r="H476" s="10" t="s">
        <v>12</v>
      </c>
      <c r="I476" s="57">
        <v>1</v>
      </c>
      <c r="J476" s="57">
        <f>3-$S$419</f>
        <v>2.8</v>
      </c>
      <c r="K476" s="57">
        <v>0</v>
      </c>
      <c r="L476" s="58">
        <v>0</v>
      </c>
      <c r="M476" s="27"/>
      <c r="N476" s="90"/>
      <c r="O476" s="91"/>
      <c r="P476" s="23">
        <v>1</v>
      </c>
      <c r="Q476" s="11">
        <f>P476</f>
        <v>1</v>
      </c>
      <c r="R476" s="11">
        <v>0</v>
      </c>
      <c r="S476" s="12">
        <v>0</v>
      </c>
      <c r="T476" s="27">
        <v>0</v>
      </c>
      <c r="U476" s="23">
        <v>4</v>
      </c>
      <c r="V476" s="11">
        <f>U476</f>
        <v>4</v>
      </c>
      <c r="W476" s="11">
        <v>0</v>
      </c>
      <c r="X476" s="12">
        <v>0</v>
      </c>
      <c r="Y476" s="30">
        <v>0</v>
      </c>
      <c r="Z476" s="63">
        <f>J476*(Q476+V476)+L476*(S476+X476)</f>
        <v>14</v>
      </c>
      <c r="AA476" s="34">
        <f>J476*Q476+L476*S476</f>
        <v>2.8</v>
      </c>
      <c r="AB476" s="12">
        <f>J476*V476+L476*X476</f>
        <v>11.2</v>
      </c>
      <c r="AC476" s="75">
        <f>Z476</f>
        <v>14</v>
      </c>
    </row>
    <row r="477" spans="1:29" outlineLevel="2" x14ac:dyDescent="0.2">
      <c r="A477" s="103" t="s">
        <v>492</v>
      </c>
      <c r="B477" s="10" t="s">
        <v>587</v>
      </c>
      <c r="C477" s="98" t="s">
        <v>587</v>
      </c>
      <c r="D477" s="98" t="s">
        <v>987</v>
      </c>
      <c r="E477" s="10" t="s">
        <v>168</v>
      </c>
      <c r="F477" s="10" t="s">
        <v>169</v>
      </c>
      <c r="G477" s="67">
        <v>15</v>
      </c>
      <c r="H477" s="10" t="s">
        <v>12</v>
      </c>
      <c r="I477" s="57">
        <v>1</v>
      </c>
      <c r="J477" s="57">
        <f>3-$S$423</f>
        <v>2.6</v>
      </c>
      <c r="K477" s="57"/>
      <c r="L477" s="58">
        <v>0</v>
      </c>
      <c r="M477" s="27"/>
      <c r="N477" s="90"/>
      <c r="O477" s="91"/>
      <c r="P477" s="23">
        <v>4</v>
      </c>
      <c r="Q477" s="11">
        <f>P477</f>
        <v>4</v>
      </c>
      <c r="R477" s="11">
        <v>0</v>
      </c>
      <c r="S477" s="12">
        <v>0</v>
      </c>
      <c r="T477" s="27">
        <v>0</v>
      </c>
      <c r="U477" s="23">
        <v>2</v>
      </c>
      <c r="V477" s="11">
        <f>U477</f>
        <v>2</v>
      </c>
      <c r="W477" s="11">
        <v>0</v>
      </c>
      <c r="X477" s="12">
        <v>0</v>
      </c>
      <c r="Y477" s="30">
        <v>0</v>
      </c>
      <c r="Z477" s="63">
        <f>J477*(Q477+V477)+L477*(S477+X477)</f>
        <v>15.600000000000001</v>
      </c>
      <c r="AA477" s="34">
        <f>J477*Q477+L477*S477</f>
        <v>10.4</v>
      </c>
      <c r="AB477" s="12">
        <f>J477*V477+L477*X477</f>
        <v>5.2</v>
      </c>
      <c r="AC477" s="75">
        <f>Z477</f>
        <v>15.600000000000001</v>
      </c>
    </row>
    <row r="478" spans="1:29" outlineLevel="2" x14ac:dyDescent="0.2">
      <c r="A478" s="103" t="s">
        <v>492</v>
      </c>
      <c r="B478" s="10" t="s">
        <v>587</v>
      </c>
      <c r="C478" s="98" t="s">
        <v>587</v>
      </c>
      <c r="D478" s="10" t="s">
        <v>34</v>
      </c>
      <c r="E478" s="10" t="s">
        <v>35</v>
      </c>
      <c r="F478" s="10" t="s">
        <v>36</v>
      </c>
      <c r="G478" s="67">
        <v>12</v>
      </c>
      <c r="H478" s="10" t="s">
        <v>37</v>
      </c>
      <c r="I478" s="57">
        <v>1</v>
      </c>
      <c r="J478" s="57">
        <f>0.5-$S$420</f>
        <v>0.48</v>
      </c>
      <c r="K478" s="57"/>
      <c r="L478" s="58">
        <v>0</v>
      </c>
      <c r="M478" s="27"/>
      <c r="N478" s="90"/>
      <c r="O478" s="91"/>
      <c r="P478" s="23">
        <v>3</v>
      </c>
      <c r="Q478" s="11">
        <f>P478</f>
        <v>3</v>
      </c>
      <c r="R478" s="11">
        <v>0</v>
      </c>
      <c r="S478" s="12">
        <v>0</v>
      </c>
      <c r="T478" s="27">
        <v>0</v>
      </c>
      <c r="U478" s="23">
        <v>6</v>
      </c>
      <c r="V478" s="11">
        <f>U478</f>
        <v>6</v>
      </c>
      <c r="W478" s="11">
        <v>0</v>
      </c>
      <c r="X478" s="12">
        <v>0</v>
      </c>
      <c r="Y478" s="30">
        <v>0</v>
      </c>
      <c r="Z478" s="63">
        <f>J478*(Q478+V478)+L478*(S478+X478)</f>
        <v>4.32</v>
      </c>
      <c r="AA478" s="34">
        <f>J478*Q478+L478*S478</f>
        <v>1.44</v>
      </c>
      <c r="AB478" s="12">
        <f>J478*V478+L478*X478</f>
        <v>2.88</v>
      </c>
      <c r="AC478" s="75">
        <f>Z478</f>
        <v>4.32</v>
      </c>
    </row>
    <row r="479" spans="1:29" outlineLevel="1" x14ac:dyDescent="0.2">
      <c r="A479" s="121" t="s">
        <v>602</v>
      </c>
      <c r="B479" s="10"/>
      <c r="C479" s="98"/>
      <c r="D479" s="10"/>
      <c r="E479" s="10"/>
      <c r="F479" s="10"/>
      <c r="G479" s="67"/>
      <c r="H479" s="10"/>
      <c r="I479" s="57"/>
      <c r="J479" s="57"/>
      <c r="K479" s="57"/>
      <c r="L479" s="58"/>
      <c r="M479" s="27"/>
      <c r="N479" s="90"/>
      <c r="O479" s="91"/>
      <c r="P479" s="23"/>
      <c r="Q479" s="11"/>
      <c r="R479" s="11"/>
      <c r="S479" s="12"/>
      <c r="T479" s="27"/>
      <c r="U479" s="23"/>
      <c r="V479" s="11"/>
      <c r="W479" s="11"/>
      <c r="X479" s="12"/>
      <c r="Y479" s="30"/>
      <c r="Z479" s="63"/>
      <c r="AA479" s="34"/>
      <c r="AB479" s="12"/>
      <c r="AC479" s="712">
        <f>SUBTOTAL(9,AC476:AC478)</f>
        <v>33.92</v>
      </c>
    </row>
    <row r="480" spans="1:29" outlineLevel="2" x14ac:dyDescent="0.2">
      <c r="A480" s="103" t="s">
        <v>582</v>
      </c>
      <c r="B480" s="10" t="s">
        <v>587</v>
      </c>
      <c r="C480" s="10" t="s">
        <v>13</v>
      </c>
      <c r="D480" s="98" t="s">
        <v>607</v>
      </c>
      <c r="E480" s="10" t="s">
        <v>10</v>
      </c>
      <c r="F480" s="10" t="s">
        <v>11</v>
      </c>
      <c r="G480" s="67">
        <v>24</v>
      </c>
      <c r="H480" s="10" t="s">
        <v>12</v>
      </c>
      <c r="I480" s="57">
        <v>1</v>
      </c>
      <c r="J480" s="57">
        <f>3-$S$419</f>
        <v>2.8</v>
      </c>
      <c r="K480" s="57">
        <v>0</v>
      </c>
      <c r="L480" s="58">
        <v>0</v>
      </c>
      <c r="M480" s="27"/>
      <c r="N480" s="90"/>
      <c r="O480" s="91"/>
      <c r="P480" s="23">
        <v>0</v>
      </c>
      <c r="Q480" s="11">
        <f>P480</f>
        <v>0</v>
      </c>
      <c r="R480" s="11">
        <v>0</v>
      </c>
      <c r="S480" s="12">
        <v>0</v>
      </c>
      <c r="T480" s="27">
        <v>0</v>
      </c>
      <c r="U480" s="23">
        <v>1</v>
      </c>
      <c r="V480" s="11">
        <f>U480</f>
        <v>1</v>
      </c>
      <c r="W480" s="11">
        <v>0</v>
      </c>
      <c r="X480" s="12">
        <v>0</v>
      </c>
      <c r="Y480" s="30">
        <v>0</v>
      </c>
      <c r="Z480" s="63">
        <f>J480*(Q480+V480)+L480*(S480+X480)</f>
        <v>2.8</v>
      </c>
      <c r="AA480" s="34">
        <f>J480*Q480+L480*S480</f>
        <v>0</v>
      </c>
      <c r="AB480" s="12">
        <f>J480*V480+L480*X480</f>
        <v>2.8</v>
      </c>
      <c r="AC480" s="75">
        <f>Z480</f>
        <v>2.8</v>
      </c>
    </row>
    <row r="481" spans="1:29" outlineLevel="1" x14ac:dyDescent="0.2">
      <c r="A481" s="121" t="s">
        <v>603</v>
      </c>
      <c r="B481" s="10"/>
      <c r="C481" s="10"/>
      <c r="D481" s="98"/>
      <c r="E481" s="10"/>
      <c r="F481" s="10"/>
      <c r="G481" s="67"/>
      <c r="H481" s="10"/>
      <c r="I481" s="57"/>
      <c r="J481" s="57"/>
      <c r="K481" s="57"/>
      <c r="L481" s="58"/>
      <c r="M481" s="27"/>
      <c r="N481" s="90"/>
      <c r="O481" s="91"/>
      <c r="P481" s="23"/>
      <c r="Q481" s="11"/>
      <c r="R481" s="11"/>
      <c r="S481" s="12"/>
      <c r="T481" s="27"/>
      <c r="U481" s="23"/>
      <c r="V481" s="11"/>
      <c r="W481" s="11"/>
      <c r="X481" s="12"/>
      <c r="Y481" s="30"/>
      <c r="Z481" s="63"/>
      <c r="AA481" s="34"/>
      <c r="AB481" s="12"/>
      <c r="AC481" s="712">
        <f>SUBTOTAL(9,AC480:AC480)</f>
        <v>2.8</v>
      </c>
    </row>
    <row r="482" spans="1:29" outlineLevel="2" x14ac:dyDescent="0.2">
      <c r="A482" s="103" t="s">
        <v>581</v>
      </c>
      <c r="B482" s="10" t="s">
        <v>587</v>
      </c>
      <c r="C482" s="10" t="s">
        <v>13</v>
      </c>
      <c r="D482" s="98" t="s">
        <v>607</v>
      </c>
      <c r="E482" s="10" t="s">
        <v>10</v>
      </c>
      <c r="F482" s="10" t="s">
        <v>11</v>
      </c>
      <c r="G482" s="67">
        <v>24</v>
      </c>
      <c r="H482" s="10" t="s">
        <v>12</v>
      </c>
      <c r="I482" s="57">
        <v>1</v>
      </c>
      <c r="J482" s="57">
        <f>3-$S$419</f>
        <v>2.8</v>
      </c>
      <c r="K482" s="57">
        <v>0</v>
      </c>
      <c r="L482" s="58">
        <v>0</v>
      </c>
      <c r="M482" s="27"/>
      <c r="N482" s="90"/>
      <c r="O482" s="91"/>
      <c r="P482" s="23">
        <v>0</v>
      </c>
      <c r="Q482" s="11">
        <f>P482</f>
        <v>0</v>
      </c>
      <c r="R482" s="11">
        <v>0</v>
      </c>
      <c r="S482" s="12">
        <v>0</v>
      </c>
      <c r="T482" s="27">
        <v>0</v>
      </c>
      <c r="U482" s="23">
        <v>3</v>
      </c>
      <c r="V482" s="11">
        <f>U482</f>
        <v>3</v>
      </c>
      <c r="W482" s="11">
        <v>0</v>
      </c>
      <c r="X482" s="12">
        <v>0</v>
      </c>
      <c r="Y482" s="30">
        <v>0</v>
      </c>
      <c r="Z482" s="63">
        <f>J482*(Q482+V482)+L482*(S482+X482)</f>
        <v>8.3999999999999986</v>
      </c>
      <c r="AA482" s="34">
        <f>J482*Q482+L482*S482</f>
        <v>0</v>
      </c>
      <c r="AB482" s="12">
        <f>J482*V482+L482*X482</f>
        <v>8.3999999999999986</v>
      </c>
      <c r="AC482" s="75">
        <f>Z482</f>
        <v>8.3999999999999986</v>
      </c>
    </row>
    <row r="483" spans="1:29" outlineLevel="2" x14ac:dyDescent="0.2">
      <c r="A483" s="103" t="s">
        <v>581</v>
      </c>
      <c r="B483" s="10" t="s">
        <v>587</v>
      </c>
      <c r="C483" s="98" t="s">
        <v>587</v>
      </c>
      <c r="D483" s="98" t="s">
        <v>987</v>
      </c>
      <c r="E483" s="10" t="s">
        <v>168</v>
      </c>
      <c r="F483" s="10" t="s">
        <v>169</v>
      </c>
      <c r="G483" s="67">
        <v>15</v>
      </c>
      <c r="H483" s="10" t="s">
        <v>12</v>
      </c>
      <c r="I483" s="57">
        <v>1</v>
      </c>
      <c r="J483" s="57">
        <f>3-$S$423</f>
        <v>2.6</v>
      </c>
      <c r="K483" s="57"/>
      <c r="L483" s="58">
        <v>0</v>
      </c>
      <c r="M483" s="27"/>
      <c r="N483" s="90"/>
      <c r="O483" s="91"/>
      <c r="P483" s="23">
        <v>0</v>
      </c>
      <c r="Q483" s="11">
        <f>P483</f>
        <v>0</v>
      </c>
      <c r="R483" s="11">
        <v>0</v>
      </c>
      <c r="S483" s="12">
        <v>0</v>
      </c>
      <c r="T483" s="27">
        <v>0</v>
      </c>
      <c r="U483" s="23">
        <v>2</v>
      </c>
      <c r="V483" s="11">
        <f>U483</f>
        <v>2</v>
      </c>
      <c r="W483" s="11">
        <v>0</v>
      </c>
      <c r="X483" s="12">
        <v>0</v>
      </c>
      <c r="Y483" s="30">
        <v>0</v>
      </c>
      <c r="Z483" s="63">
        <f>J483*(Q483+V483)+L483*(S483+X483)</f>
        <v>5.2</v>
      </c>
      <c r="AA483" s="34">
        <f>J483*Q483+L483*S483</f>
        <v>0</v>
      </c>
      <c r="AB483" s="12">
        <f>J483*V483+L483*X483</f>
        <v>5.2</v>
      </c>
      <c r="AC483" s="75">
        <f>Z483</f>
        <v>5.2</v>
      </c>
    </row>
    <row r="484" spans="1:29" outlineLevel="2" x14ac:dyDescent="0.2">
      <c r="A484" s="103" t="s">
        <v>581</v>
      </c>
      <c r="B484" s="10" t="s">
        <v>587</v>
      </c>
      <c r="C484" s="98" t="s">
        <v>587</v>
      </c>
      <c r="D484" s="10" t="s">
        <v>34</v>
      </c>
      <c r="E484" s="10" t="s">
        <v>35</v>
      </c>
      <c r="F484" s="10" t="s">
        <v>36</v>
      </c>
      <c r="G484" s="67">
        <v>12</v>
      </c>
      <c r="H484" s="10" t="s">
        <v>37</v>
      </c>
      <c r="I484" s="57">
        <v>1</v>
      </c>
      <c r="J484" s="57">
        <f>0.5-$S$420</f>
        <v>0.48</v>
      </c>
      <c r="K484" s="57">
        <v>0</v>
      </c>
      <c r="L484" s="58">
        <v>0</v>
      </c>
      <c r="M484" s="27">
        <v>0</v>
      </c>
      <c r="N484" s="90">
        <f>J484*10/3/G484</f>
        <v>0.13333333333333333</v>
      </c>
      <c r="O484" s="91">
        <f>L484*10/3/G484</f>
        <v>0</v>
      </c>
      <c r="P484" s="23">
        <v>1</v>
      </c>
      <c r="Q484" s="11">
        <f>P484</f>
        <v>1</v>
      </c>
      <c r="R484" s="11">
        <v>0</v>
      </c>
      <c r="S484" s="12">
        <v>0</v>
      </c>
      <c r="T484" s="27">
        <v>0</v>
      </c>
      <c r="U484" s="23">
        <v>1</v>
      </c>
      <c r="V484" s="11">
        <f>U484</f>
        <v>1</v>
      </c>
      <c r="W484" s="11">
        <v>0</v>
      </c>
      <c r="X484" s="12">
        <v>0</v>
      </c>
      <c r="Y484" s="30">
        <v>0</v>
      </c>
      <c r="Z484" s="63">
        <f>J484*(Q484+V484)+L484*(S484+X484)</f>
        <v>0.96</v>
      </c>
      <c r="AA484" s="34">
        <f>J484*Q484+L484*S484</f>
        <v>0.48</v>
      </c>
      <c r="AB484" s="12">
        <f>J484*V484+L484*X484</f>
        <v>0.48</v>
      </c>
      <c r="AC484" s="75">
        <f>Z484</f>
        <v>0.96</v>
      </c>
    </row>
    <row r="485" spans="1:29" outlineLevel="1" x14ac:dyDescent="0.2">
      <c r="A485" s="121" t="s">
        <v>604</v>
      </c>
      <c r="B485" s="10"/>
      <c r="C485" s="98"/>
      <c r="D485" s="10"/>
      <c r="E485" s="10"/>
      <c r="F485" s="10"/>
      <c r="G485" s="67"/>
      <c r="H485" s="10"/>
      <c r="I485" s="57"/>
      <c r="J485" s="57"/>
      <c r="K485" s="57"/>
      <c r="L485" s="58"/>
      <c r="M485" s="27"/>
      <c r="N485" s="90"/>
      <c r="O485" s="91"/>
      <c r="P485" s="23"/>
      <c r="Q485" s="11"/>
      <c r="R485" s="11"/>
      <c r="S485" s="12"/>
      <c r="T485" s="27"/>
      <c r="U485" s="23"/>
      <c r="V485" s="11"/>
      <c r="W485" s="11"/>
      <c r="X485" s="12"/>
      <c r="Y485" s="30"/>
      <c r="Z485" s="63"/>
      <c r="AA485" s="34"/>
      <c r="AB485" s="12"/>
      <c r="AC485" s="712">
        <f>SUBTOTAL(9,AC482:AC484)</f>
        <v>14.559999999999999</v>
      </c>
    </row>
    <row r="486" spans="1:29" x14ac:dyDescent="0.2">
      <c r="A486" s="121" t="s">
        <v>511</v>
      </c>
      <c r="B486" s="10"/>
      <c r="C486" s="98"/>
      <c r="D486" s="10"/>
      <c r="E486" s="10"/>
      <c r="F486" s="10"/>
      <c r="G486" s="67"/>
      <c r="H486" s="10"/>
      <c r="I486" s="57"/>
      <c r="J486" s="57"/>
      <c r="K486" s="57"/>
      <c r="L486" s="58"/>
      <c r="M486" s="27"/>
      <c r="N486" s="90"/>
      <c r="O486" s="91"/>
      <c r="P486" s="23"/>
      <c r="Q486" s="11"/>
      <c r="R486" s="11"/>
      <c r="S486" s="12"/>
      <c r="T486" s="27"/>
      <c r="U486" s="23"/>
      <c r="V486" s="11"/>
      <c r="W486" s="11"/>
      <c r="X486" s="12"/>
      <c r="Y486" s="30"/>
      <c r="Z486" s="63"/>
      <c r="AA486" s="34"/>
      <c r="AB486" s="12"/>
      <c r="AC486" s="712">
        <f>SUBTOTAL(9,AC430:AC484)</f>
        <v>782.40000000000009</v>
      </c>
    </row>
    <row r="487" spans="1:29" x14ac:dyDescent="0.2">
      <c r="AC487" s="125"/>
    </row>
    <row r="563" spans="3:3" x14ac:dyDescent="0.2">
      <c r="C563" s="52"/>
    </row>
  </sheetData>
  <sortState ref="A430:AC469">
    <sortCondition ref="A430:A469"/>
  </sortState>
  <pageMargins left="0.31496062992125984" right="0.31496062992125984" top="0.35433070866141736" bottom="0.35433070866141736" header="0.31496062992125984" footer="0.31496062992125984"/>
  <pageSetup paperSize="9" scale="56" fitToHeight="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topLeftCell="F1" workbookViewId="0">
      <selection activeCell="Q35" sqref="Q35"/>
    </sheetView>
  </sheetViews>
  <sheetFormatPr defaultColWidth="11.42578125" defaultRowHeight="12.75" outlineLevelRow="2" x14ac:dyDescent="0.2"/>
  <cols>
    <col min="1" max="1" width="5.7109375" customWidth="1"/>
    <col min="2" max="2" width="4" customWidth="1"/>
    <col min="3" max="3" width="4.140625" customWidth="1"/>
    <col min="4" max="5" width="9.140625"/>
    <col min="6" max="6" width="28" customWidth="1"/>
    <col min="7" max="7" width="7.140625" customWidth="1"/>
    <col min="8" max="8" width="6.5703125" customWidth="1"/>
    <col min="9" max="10" width="9.140625"/>
    <col min="11" max="11" width="0" hidden="1" customWidth="1"/>
    <col min="12" max="12" width="9.140625"/>
    <col min="13" max="13" width="0" hidden="1" customWidth="1"/>
    <col min="14" max="17" width="9.140625"/>
    <col min="18" max="18" width="0" hidden="1" customWidth="1"/>
    <col min="19" max="19" width="9.140625"/>
    <col min="20" max="20" width="0" hidden="1" customWidth="1"/>
    <col min="21" max="22" width="9.140625"/>
    <col min="23" max="23" width="0" hidden="1" customWidth="1"/>
    <col min="24" max="24" width="9.140625"/>
    <col min="25" max="25" width="0" hidden="1" customWidth="1"/>
  </cols>
  <sheetData>
    <row r="1" spans="1:39" ht="114.75" x14ac:dyDescent="0.2">
      <c r="A1" s="44" t="s">
        <v>514</v>
      </c>
      <c r="B1" s="45" t="s">
        <v>0</v>
      </c>
      <c r="C1" s="45" t="s">
        <v>515</v>
      </c>
      <c r="D1" s="45" t="s">
        <v>516</v>
      </c>
      <c r="E1" s="45" t="s">
        <v>517</v>
      </c>
      <c r="F1" s="122" t="s">
        <v>612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32" t="s">
        <v>561</v>
      </c>
      <c r="AA1" s="43" t="s">
        <v>524</v>
      </c>
      <c r="AB1" s="36" t="s">
        <v>525</v>
      </c>
      <c r="AC1" s="73" t="s">
        <v>526</v>
      </c>
    </row>
    <row r="2" spans="1:39" s="52" customFormat="1" outlineLevel="2" x14ac:dyDescent="0.2">
      <c r="A2" s="17" t="s">
        <v>122</v>
      </c>
      <c r="B2" s="18" t="s">
        <v>14</v>
      </c>
      <c r="C2" s="18" t="s">
        <v>48</v>
      </c>
      <c r="D2" s="18" t="s">
        <v>246</v>
      </c>
      <c r="E2" s="18" t="s">
        <v>247</v>
      </c>
      <c r="F2" s="18" t="s">
        <v>248</v>
      </c>
      <c r="G2" s="83">
        <v>6</v>
      </c>
      <c r="H2" s="18" t="s">
        <v>249</v>
      </c>
      <c r="I2" s="55">
        <v>0.125</v>
      </c>
      <c r="J2" s="55">
        <f>I2*13.5</f>
        <v>1.6875</v>
      </c>
      <c r="K2" s="55">
        <v>0</v>
      </c>
      <c r="L2" s="56">
        <f>I2*4.5</f>
        <v>0.5625</v>
      </c>
      <c r="M2" s="26">
        <v>0</v>
      </c>
      <c r="N2" s="72">
        <f>J2*10/3/G2</f>
        <v>0.9375</v>
      </c>
      <c r="O2" s="89">
        <f>L2*10/3/G2</f>
        <v>0.3125</v>
      </c>
      <c r="P2" s="21">
        <v>100</v>
      </c>
      <c r="Q2" s="19">
        <v>1.92</v>
      </c>
      <c r="R2" s="19">
        <v>0</v>
      </c>
      <c r="S2" s="22">
        <v>5</v>
      </c>
      <c r="T2" s="26">
        <v>0</v>
      </c>
      <c r="U2" s="23">
        <v>20</v>
      </c>
      <c r="V2" s="11">
        <v>0.33</v>
      </c>
      <c r="W2" s="11">
        <v>0</v>
      </c>
      <c r="X2" s="12">
        <v>1</v>
      </c>
      <c r="Y2" s="29">
        <v>0</v>
      </c>
      <c r="Z2" s="62">
        <f>J2*(Q2+V2)+L2*(S2+X2)</f>
        <v>7.171875</v>
      </c>
      <c r="AA2" s="33">
        <f>J2*Q2+L2*S2</f>
        <v>6.0525000000000002</v>
      </c>
      <c r="AB2" s="22">
        <f>J2*V2+L2*X2</f>
        <v>1.119375</v>
      </c>
      <c r="AC2" s="74">
        <f>Z2</f>
        <v>7.171875</v>
      </c>
      <c r="AE2" s="1"/>
      <c r="AF2" s="5" t="s">
        <v>14</v>
      </c>
      <c r="AG2" s="1"/>
      <c r="AH2" s="5" t="s">
        <v>8</v>
      </c>
      <c r="AI2" s="1"/>
      <c r="AJ2" s="5" t="s">
        <v>80</v>
      </c>
      <c r="AK2" s="5" t="s">
        <v>85</v>
      </c>
      <c r="AL2" s="1"/>
      <c r="AM2" s="5" t="s">
        <v>618</v>
      </c>
    </row>
    <row r="3" spans="1:39" outlineLevel="2" x14ac:dyDescent="0.2">
      <c r="A3" s="9" t="s">
        <v>122</v>
      </c>
      <c r="B3" s="10" t="s">
        <v>80</v>
      </c>
      <c r="C3" s="10" t="s">
        <v>48</v>
      </c>
      <c r="D3" s="10" t="s">
        <v>246</v>
      </c>
      <c r="E3" s="10" t="s">
        <v>247</v>
      </c>
      <c r="F3" s="10" t="s">
        <v>248</v>
      </c>
      <c r="G3" s="67">
        <v>6</v>
      </c>
      <c r="H3" s="10" t="s">
        <v>249</v>
      </c>
      <c r="I3" s="57">
        <v>0.125</v>
      </c>
      <c r="J3" s="57">
        <f>I3*13.5</f>
        <v>1.6875</v>
      </c>
      <c r="K3" s="57">
        <v>0</v>
      </c>
      <c r="L3" s="58">
        <f>I3*4.5</f>
        <v>0.5625</v>
      </c>
      <c r="M3" s="27">
        <v>0</v>
      </c>
      <c r="N3" s="90">
        <f>J3*10/3/G3</f>
        <v>0.9375</v>
      </c>
      <c r="O3" s="91">
        <f>L3*10/3/G3</f>
        <v>0.3125</v>
      </c>
      <c r="P3" s="23">
        <v>40</v>
      </c>
      <c r="Q3" s="11">
        <v>0.77</v>
      </c>
      <c r="R3" s="11">
        <v>0</v>
      </c>
      <c r="S3" s="12">
        <v>2</v>
      </c>
      <c r="T3" s="27">
        <v>0</v>
      </c>
      <c r="U3" s="23">
        <v>10</v>
      </c>
      <c r="V3" s="11">
        <v>0.17</v>
      </c>
      <c r="W3" s="11">
        <v>0</v>
      </c>
      <c r="X3" s="12">
        <v>0.5</v>
      </c>
      <c r="Y3" s="30">
        <v>0</v>
      </c>
      <c r="Z3" s="63">
        <f>J3*(Q3+V3)+L3*(S3+X3)</f>
        <v>2.9925000000000002</v>
      </c>
      <c r="AA3" s="34">
        <f>J3*Q3+L3*S3</f>
        <v>2.4243749999999999</v>
      </c>
      <c r="AB3" s="12">
        <f>J3*V3+L3*X3</f>
        <v>0.56812499999999999</v>
      </c>
      <c r="AC3" s="75">
        <f>Z3</f>
        <v>2.9925000000000002</v>
      </c>
    </row>
    <row r="4" spans="1:39" outlineLevel="2" x14ac:dyDescent="0.2">
      <c r="A4" s="9" t="s">
        <v>122</v>
      </c>
      <c r="B4" s="10" t="s">
        <v>85</v>
      </c>
      <c r="C4" s="10" t="s">
        <v>48</v>
      </c>
      <c r="D4" s="10" t="s">
        <v>246</v>
      </c>
      <c r="E4" s="10" t="s">
        <v>247</v>
      </c>
      <c r="F4" s="10" t="s">
        <v>248</v>
      </c>
      <c r="G4" s="67">
        <v>6</v>
      </c>
      <c r="H4" s="10" t="s">
        <v>249</v>
      </c>
      <c r="I4" s="57">
        <v>0.125</v>
      </c>
      <c r="J4" s="57">
        <f>I4*13.5</f>
        <v>1.6875</v>
      </c>
      <c r="K4" s="57">
        <v>0</v>
      </c>
      <c r="L4" s="58">
        <f>I4*4.5</f>
        <v>0.5625</v>
      </c>
      <c r="M4" s="27">
        <v>0</v>
      </c>
      <c r="N4" s="90">
        <f>J4*10/3/G4</f>
        <v>0.9375</v>
      </c>
      <c r="O4" s="91">
        <f>L4*10/3/G4</f>
        <v>0.3125</v>
      </c>
      <c r="P4" s="23">
        <v>40</v>
      </c>
      <c r="Q4" s="11">
        <v>0.77</v>
      </c>
      <c r="R4" s="11">
        <v>0</v>
      </c>
      <c r="S4" s="12">
        <v>2</v>
      </c>
      <c r="T4" s="27">
        <v>0</v>
      </c>
      <c r="U4" s="23">
        <v>10</v>
      </c>
      <c r="V4" s="11">
        <v>0.17</v>
      </c>
      <c r="W4" s="11">
        <v>0</v>
      </c>
      <c r="X4" s="12">
        <v>0.5</v>
      </c>
      <c r="Y4" s="30">
        <v>0</v>
      </c>
      <c r="Z4" s="63">
        <f>J4*(Q4+V4)+L4*(S4+X4)</f>
        <v>2.9925000000000002</v>
      </c>
      <c r="AA4" s="34">
        <f>J4*Q4+L4*S4</f>
        <v>2.4243749999999999</v>
      </c>
      <c r="AB4" s="12">
        <f>J4*V4+L4*X4</f>
        <v>0.56812499999999999</v>
      </c>
      <c r="AC4" s="75">
        <f>Z4</f>
        <v>2.9925000000000002</v>
      </c>
      <c r="AE4">
        <v>260</v>
      </c>
      <c r="AF4" s="192">
        <f t="shared" ref="AF4:AK4" si="0">$X$32*AF5/$X$33</f>
        <v>1.9230769230769231</v>
      </c>
      <c r="AG4" s="192">
        <f t="shared" si="0"/>
        <v>0</v>
      </c>
      <c r="AH4" s="192">
        <f t="shared" si="0"/>
        <v>1.1538461538461537</v>
      </c>
      <c r="AI4" s="192">
        <f t="shared" si="0"/>
        <v>0</v>
      </c>
      <c r="AJ4" s="192">
        <f t="shared" si="0"/>
        <v>1.1538461538461537</v>
      </c>
      <c r="AK4" s="192">
        <f t="shared" si="0"/>
        <v>0.76923076923076927</v>
      </c>
      <c r="AM4" s="191">
        <v>5</v>
      </c>
    </row>
    <row r="5" spans="1:39" outlineLevel="2" x14ac:dyDescent="0.2">
      <c r="A5" s="9" t="s">
        <v>122</v>
      </c>
      <c r="B5" s="10" t="s">
        <v>8</v>
      </c>
      <c r="C5" s="10" t="s">
        <v>48</v>
      </c>
      <c r="D5" s="10" t="s">
        <v>246</v>
      </c>
      <c r="E5" s="10" t="s">
        <v>247</v>
      </c>
      <c r="F5" s="10" t="s">
        <v>248</v>
      </c>
      <c r="G5" s="67">
        <v>6</v>
      </c>
      <c r="H5" s="10" t="s">
        <v>249</v>
      </c>
      <c r="I5" s="57">
        <v>0.125</v>
      </c>
      <c r="J5" s="57">
        <f>I5*13.5</f>
        <v>1.6875</v>
      </c>
      <c r="K5" s="57">
        <v>0</v>
      </c>
      <c r="L5" s="58">
        <f>I5*4.5</f>
        <v>0.5625</v>
      </c>
      <c r="M5" s="27">
        <v>0</v>
      </c>
      <c r="N5" s="90">
        <f>J5*10/3/G5</f>
        <v>0.9375</v>
      </c>
      <c r="O5" s="91">
        <f>L5*10/3/G5</f>
        <v>0.3125</v>
      </c>
      <c r="P5" s="23">
        <v>80</v>
      </c>
      <c r="Q5" s="11">
        <v>1.54</v>
      </c>
      <c r="R5" s="11">
        <v>0</v>
      </c>
      <c r="S5" s="12">
        <v>4</v>
      </c>
      <c r="T5" s="27">
        <v>0</v>
      </c>
      <c r="U5" s="23">
        <v>20</v>
      </c>
      <c r="V5" s="11">
        <v>0.33</v>
      </c>
      <c r="W5" s="11">
        <v>0</v>
      </c>
      <c r="X5" s="12">
        <v>1</v>
      </c>
      <c r="Y5" s="30">
        <v>0</v>
      </c>
      <c r="Z5" s="63">
        <f>J5*(Q5+V5)+L5*(S5+X5)</f>
        <v>5.9681250000000006</v>
      </c>
      <c r="AA5" s="34">
        <f>J5*Q5+L5*S5</f>
        <v>4.8487499999999999</v>
      </c>
      <c r="AB5" s="12">
        <f>J5*V5+L5*X5</f>
        <v>1.119375</v>
      </c>
      <c r="AC5" s="75">
        <f>Z5</f>
        <v>5.9681250000000006</v>
      </c>
      <c r="AE5">
        <v>60</v>
      </c>
      <c r="AF5" s="191">
        <v>5</v>
      </c>
      <c r="AG5" s="47"/>
      <c r="AH5" s="191">
        <v>3</v>
      </c>
      <c r="AI5" s="47"/>
      <c r="AJ5" s="191">
        <v>3</v>
      </c>
      <c r="AK5" s="191">
        <v>2</v>
      </c>
      <c r="AM5" s="191">
        <f>SUM(AF5:AK5)</f>
        <v>13</v>
      </c>
    </row>
    <row r="6" spans="1:39" outlineLevel="1" x14ac:dyDescent="0.2">
      <c r="A6" s="193" t="s">
        <v>619</v>
      </c>
      <c r="B6" s="10"/>
      <c r="C6" s="10"/>
      <c r="D6" s="10"/>
      <c r="E6" s="10"/>
      <c r="F6" s="10"/>
      <c r="G6" s="67"/>
      <c r="H6" s="10"/>
      <c r="I6" s="57"/>
      <c r="J6" s="57"/>
      <c r="K6" s="57"/>
      <c r="L6" s="58"/>
      <c r="M6" s="27"/>
      <c r="N6" s="90"/>
      <c r="O6" s="91"/>
      <c r="P6" s="23"/>
      <c r="Q6" s="11"/>
      <c r="R6" s="11"/>
      <c r="S6" s="12"/>
      <c r="T6" s="27"/>
      <c r="U6" s="23"/>
      <c r="V6" s="11"/>
      <c r="W6" s="11"/>
      <c r="X6" s="12"/>
      <c r="Y6" s="30"/>
      <c r="Z6" s="63"/>
      <c r="AA6" s="34"/>
      <c r="AB6" s="12"/>
      <c r="AC6" s="75">
        <f>SUBTOTAL(9,AC2:AC5)</f>
        <v>19.125</v>
      </c>
      <c r="AF6" s="191"/>
      <c r="AG6" s="47"/>
      <c r="AH6" s="191"/>
      <c r="AI6" s="47"/>
      <c r="AJ6" s="191"/>
      <c r="AK6" s="191"/>
      <c r="AM6" s="191"/>
    </row>
    <row r="7" spans="1:39" outlineLevel="2" x14ac:dyDescent="0.2">
      <c r="A7" s="9" t="s">
        <v>245</v>
      </c>
      <c r="B7" s="10" t="s">
        <v>14</v>
      </c>
      <c r="C7" s="10" t="s">
        <v>48</v>
      </c>
      <c r="D7" s="10" t="s">
        <v>246</v>
      </c>
      <c r="E7" s="10" t="s">
        <v>247</v>
      </c>
      <c r="F7" s="10" t="s">
        <v>248</v>
      </c>
      <c r="G7" s="67">
        <v>6</v>
      </c>
      <c r="H7" s="10" t="s">
        <v>249</v>
      </c>
      <c r="I7" s="57">
        <v>0.10539999999999999</v>
      </c>
      <c r="J7" s="57">
        <f>I7*13.5</f>
        <v>1.4228999999999998</v>
      </c>
      <c r="K7" s="57">
        <v>0</v>
      </c>
      <c r="L7" s="58">
        <f>I7*4.5</f>
        <v>0.47429999999999994</v>
      </c>
      <c r="M7" s="27">
        <v>0</v>
      </c>
      <c r="N7" s="90">
        <f>J7*10/3/G7</f>
        <v>0.79049999999999987</v>
      </c>
      <c r="O7" s="91">
        <f>L7*10/3/G7</f>
        <v>0.26349999999999996</v>
      </c>
      <c r="P7" s="23">
        <v>100</v>
      </c>
      <c r="Q7" s="11">
        <v>1.92</v>
      </c>
      <c r="R7" s="11">
        <v>0</v>
      </c>
      <c r="S7" s="12">
        <v>5</v>
      </c>
      <c r="T7" s="27">
        <v>0</v>
      </c>
      <c r="U7" s="23">
        <v>20</v>
      </c>
      <c r="V7" s="11">
        <v>0.33</v>
      </c>
      <c r="W7" s="11">
        <v>0</v>
      </c>
      <c r="X7" s="12">
        <v>1</v>
      </c>
      <c r="Y7" s="30">
        <v>0</v>
      </c>
      <c r="Z7" s="63">
        <f>J7*(Q7+V7)+L7*(S7+X7)</f>
        <v>6.047324999999999</v>
      </c>
      <c r="AA7" s="34">
        <f>J7*Q7+L7*S7</f>
        <v>5.1034679999999994</v>
      </c>
      <c r="AB7" s="12">
        <f>J7*V7+L7*X7</f>
        <v>0.94385699999999995</v>
      </c>
      <c r="AC7" s="75">
        <f>Z7</f>
        <v>6.047324999999999</v>
      </c>
      <c r="AF7">
        <f t="shared" ref="AF7:AK7" si="1">$P$32*AF4/$X$32</f>
        <v>100</v>
      </c>
      <c r="AG7">
        <f t="shared" si="1"/>
        <v>0</v>
      </c>
      <c r="AH7">
        <f t="shared" si="1"/>
        <v>60</v>
      </c>
      <c r="AI7">
        <f t="shared" si="1"/>
        <v>0</v>
      </c>
      <c r="AJ7">
        <f t="shared" si="1"/>
        <v>60</v>
      </c>
      <c r="AK7">
        <f t="shared" si="1"/>
        <v>40</v>
      </c>
      <c r="AL7" t="e">
        <f>$P$32*AL4/AS4</f>
        <v>#DIV/0!</v>
      </c>
    </row>
    <row r="8" spans="1:39" outlineLevel="2" x14ac:dyDescent="0.2">
      <c r="A8" s="9" t="s">
        <v>245</v>
      </c>
      <c r="B8" s="10" t="s">
        <v>80</v>
      </c>
      <c r="C8" s="10" t="s">
        <v>48</v>
      </c>
      <c r="D8" s="10" t="s">
        <v>246</v>
      </c>
      <c r="E8" s="10" t="s">
        <v>247</v>
      </c>
      <c r="F8" s="10" t="s">
        <v>248</v>
      </c>
      <c r="G8" s="67">
        <v>6</v>
      </c>
      <c r="H8" s="10" t="s">
        <v>249</v>
      </c>
      <c r="I8" s="57">
        <v>0.10539999999999999</v>
      </c>
      <c r="J8" s="57">
        <f>I8*13.5</f>
        <v>1.4228999999999998</v>
      </c>
      <c r="K8" s="57">
        <v>0</v>
      </c>
      <c r="L8" s="58">
        <f>I8*4.5</f>
        <v>0.47429999999999994</v>
      </c>
      <c r="M8" s="27">
        <v>0</v>
      </c>
      <c r="N8" s="90">
        <f>J8*10/3/G8</f>
        <v>0.79049999999999987</v>
      </c>
      <c r="O8" s="91">
        <f>L8*10/3/G8</f>
        <v>0.26349999999999996</v>
      </c>
      <c r="P8" s="23">
        <v>40</v>
      </c>
      <c r="Q8" s="11">
        <v>0.77</v>
      </c>
      <c r="R8" s="11">
        <v>0</v>
      </c>
      <c r="S8" s="12">
        <v>2</v>
      </c>
      <c r="T8" s="27">
        <v>0</v>
      </c>
      <c r="U8" s="23">
        <v>10</v>
      </c>
      <c r="V8" s="11">
        <v>0.17</v>
      </c>
      <c r="W8" s="11">
        <v>0</v>
      </c>
      <c r="X8" s="12">
        <v>0.5</v>
      </c>
      <c r="Y8" s="30">
        <v>0</v>
      </c>
      <c r="Z8" s="63">
        <f>J8*(Q8+V8)+L8*(S8+X8)</f>
        <v>2.5232760000000001</v>
      </c>
      <c r="AA8" s="34">
        <f>J8*Q8+L8*S8</f>
        <v>2.0442329999999997</v>
      </c>
      <c r="AB8" s="12">
        <f>J8*V8+L8*X8</f>
        <v>0.479043</v>
      </c>
      <c r="AC8" s="75">
        <f>Z8</f>
        <v>2.5232760000000001</v>
      </c>
      <c r="AD8" s="80"/>
    </row>
    <row r="9" spans="1:39" outlineLevel="2" x14ac:dyDescent="0.2">
      <c r="A9" s="9" t="s">
        <v>245</v>
      </c>
      <c r="B9" s="10" t="s">
        <v>85</v>
      </c>
      <c r="C9" s="10" t="s">
        <v>48</v>
      </c>
      <c r="D9" s="10" t="s">
        <v>246</v>
      </c>
      <c r="E9" s="10" t="s">
        <v>247</v>
      </c>
      <c r="F9" s="10" t="s">
        <v>248</v>
      </c>
      <c r="G9" s="67">
        <v>6</v>
      </c>
      <c r="H9" s="10" t="s">
        <v>249</v>
      </c>
      <c r="I9" s="57">
        <v>0.10539999999999999</v>
      </c>
      <c r="J9" s="57">
        <f>I9*13.5</f>
        <v>1.4228999999999998</v>
      </c>
      <c r="K9" s="57">
        <v>0</v>
      </c>
      <c r="L9" s="58">
        <f>I9*4.5</f>
        <v>0.47429999999999994</v>
      </c>
      <c r="M9" s="27">
        <v>0</v>
      </c>
      <c r="N9" s="90">
        <f>J9*10/3/G9</f>
        <v>0.79049999999999987</v>
      </c>
      <c r="O9" s="91">
        <f>L9*10/3/G9</f>
        <v>0.26349999999999996</v>
      </c>
      <c r="P9" s="23">
        <v>40</v>
      </c>
      <c r="Q9" s="11">
        <v>0.77</v>
      </c>
      <c r="R9" s="11">
        <v>0</v>
      </c>
      <c r="S9" s="12">
        <v>2</v>
      </c>
      <c r="T9" s="27">
        <v>0</v>
      </c>
      <c r="U9" s="23">
        <v>10</v>
      </c>
      <c r="V9" s="11">
        <v>0.17</v>
      </c>
      <c r="W9" s="11">
        <v>0</v>
      </c>
      <c r="X9" s="12">
        <v>0.5</v>
      </c>
      <c r="Y9" s="30">
        <v>0</v>
      </c>
      <c r="Z9" s="63">
        <f>J9*(Q9+V9)+L9*(S9+X9)</f>
        <v>2.5232760000000001</v>
      </c>
      <c r="AA9" s="34">
        <f>J9*Q9+L9*S9</f>
        <v>2.0442329999999997</v>
      </c>
      <c r="AB9" s="12">
        <f>J9*V9+L9*X9</f>
        <v>0.479043</v>
      </c>
      <c r="AC9" s="75">
        <f>Z9</f>
        <v>2.5232760000000001</v>
      </c>
      <c r="AD9" s="80"/>
    </row>
    <row r="10" spans="1:39" outlineLevel="2" x14ac:dyDescent="0.2">
      <c r="A10" s="9" t="s">
        <v>245</v>
      </c>
      <c r="B10" s="10" t="s">
        <v>8</v>
      </c>
      <c r="C10" s="10" t="s">
        <v>48</v>
      </c>
      <c r="D10" s="10" t="s">
        <v>246</v>
      </c>
      <c r="E10" s="10" t="s">
        <v>247</v>
      </c>
      <c r="F10" s="10" t="s">
        <v>248</v>
      </c>
      <c r="G10" s="67">
        <v>6</v>
      </c>
      <c r="H10" s="10" t="s">
        <v>249</v>
      </c>
      <c r="I10" s="57">
        <v>0.10539999999999999</v>
      </c>
      <c r="J10" s="57">
        <f>I10*13.5</f>
        <v>1.4228999999999998</v>
      </c>
      <c r="K10" s="57">
        <v>0</v>
      </c>
      <c r="L10" s="58">
        <f>I10*4.5</f>
        <v>0.47429999999999994</v>
      </c>
      <c r="M10" s="27">
        <v>0</v>
      </c>
      <c r="N10" s="90">
        <f>J10*10/3/G10</f>
        <v>0.79049999999999987</v>
      </c>
      <c r="O10" s="91">
        <f>L10*10/3/G10</f>
        <v>0.26349999999999996</v>
      </c>
      <c r="P10" s="23">
        <v>80</v>
      </c>
      <c r="Q10" s="11">
        <v>1.54</v>
      </c>
      <c r="R10" s="11">
        <v>0</v>
      </c>
      <c r="S10" s="12">
        <v>4</v>
      </c>
      <c r="T10" s="27">
        <v>0</v>
      </c>
      <c r="U10" s="23">
        <v>20</v>
      </c>
      <c r="V10" s="11">
        <v>0.33</v>
      </c>
      <c r="W10" s="11">
        <v>0</v>
      </c>
      <c r="X10" s="12">
        <v>1</v>
      </c>
      <c r="Y10" s="30">
        <v>0</v>
      </c>
      <c r="Z10" s="63">
        <f>J10*(Q10+V10)+L10*(S10+X10)</f>
        <v>5.0323229999999999</v>
      </c>
      <c r="AA10" s="34">
        <f>J10*Q10+L10*S10</f>
        <v>4.0884659999999995</v>
      </c>
      <c r="AB10" s="12">
        <f>J10*V10+L10*X10</f>
        <v>0.94385699999999995</v>
      </c>
      <c r="AC10" s="75">
        <f>Z10</f>
        <v>5.0323229999999999</v>
      </c>
      <c r="AD10" s="80"/>
      <c r="AE10">
        <v>280</v>
      </c>
      <c r="AF10" s="192">
        <f t="shared" ref="AF10:AK10" si="2">$X$32*AF12/$X$33</f>
        <v>1.9230769230769231</v>
      </c>
      <c r="AG10" s="192">
        <f t="shared" si="2"/>
        <v>0</v>
      </c>
      <c r="AH10" s="192">
        <f t="shared" si="2"/>
        <v>1.1538461538461537</v>
      </c>
      <c r="AI10" s="192">
        <f t="shared" si="2"/>
        <v>0</v>
      </c>
      <c r="AJ10" s="192">
        <f t="shared" si="2"/>
        <v>1.1538461538461537</v>
      </c>
      <c r="AK10" s="192">
        <f t="shared" si="2"/>
        <v>1.1538461538461537</v>
      </c>
      <c r="AM10" s="191">
        <v>5</v>
      </c>
    </row>
    <row r="11" spans="1:39" outlineLevel="1" x14ac:dyDescent="0.2">
      <c r="A11" s="120" t="s">
        <v>620</v>
      </c>
      <c r="B11" s="10"/>
      <c r="C11" s="10"/>
      <c r="D11" s="10"/>
      <c r="E11" s="10"/>
      <c r="F11" s="10"/>
      <c r="G11" s="67"/>
      <c r="H11" s="10"/>
      <c r="I11" s="57"/>
      <c r="J11" s="57"/>
      <c r="K11" s="57"/>
      <c r="L11" s="58"/>
      <c r="M11" s="27"/>
      <c r="N11" s="90"/>
      <c r="O11" s="91"/>
      <c r="P11" s="23"/>
      <c r="Q11" s="11"/>
      <c r="R11" s="11"/>
      <c r="S11" s="12"/>
      <c r="T11" s="27"/>
      <c r="U11" s="23"/>
      <c r="V11" s="11"/>
      <c r="W11" s="11"/>
      <c r="X11" s="12"/>
      <c r="Y11" s="30"/>
      <c r="Z11" s="63"/>
      <c r="AA11" s="34"/>
      <c r="AB11" s="12"/>
      <c r="AC11" s="75">
        <f>SUBTOTAL(9,AC7:AC10)</f>
        <v>16.126199999999997</v>
      </c>
      <c r="AD11" s="80"/>
      <c r="AF11" s="192"/>
      <c r="AG11" s="192"/>
      <c r="AH11" s="192"/>
      <c r="AI11" s="192"/>
      <c r="AJ11" s="192"/>
      <c r="AK11" s="192"/>
      <c r="AM11" s="191"/>
    </row>
    <row r="12" spans="1:39" outlineLevel="2" x14ac:dyDescent="0.2">
      <c r="A12" s="9" t="s">
        <v>330</v>
      </c>
      <c r="B12" s="10" t="s">
        <v>14</v>
      </c>
      <c r="C12" s="10" t="s">
        <v>48</v>
      </c>
      <c r="D12" s="10" t="s">
        <v>246</v>
      </c>
      <c r="E12" s="10" t="s">
        <v>247</v>
      </c>
      <c r="F12" s="10" t="s">
        <v>248</v>
      </c>
      <c r="G12" s="67">
        <v>6</v>
      </c>
      <c r="H12" s="10" t="s">
        <v>249</v>
      </c>
      <c r="I12" s="57">
        <v>0.28920000000000001</v>
      </c>
      <c r="J12" s="57">
        <f>I12*13.5</f>
        <v>3.9042000000000003</v>
      </c>
      <c r="K12" s="57">
        <v>0</v>
      </c>
      <c r="L12" s="58">
        <f>I12*4.5</f>
        <v>1.3014000000000001</v>
      </c>
      <c r="M12" s="27">
        <v>0</v>
      </c>
      <c r="N12" s="90">
        <f>J12*10/3/G12</f>
        <v>2.169</v>
      </c>
      <c r="O12" s="91">
        <f>L12*10/3/G12</f>
        <v>0.72299999999999998</v>
      </c>
      <c r="P12" s="23">
        <v>100</v>
      </c>
      <c r="Q12" s="11">
        <v>1.92</v>
      </c>
      <c r="R12" s="11">
        <v>0</v>
      </c>
      <c r="S12" s="12">
        <v>5</v>
      </c>
      <c r="T12" s="27">
        <v>0</v>
      </c>
      <c r="U12" s="23">
        <v>20</v>
      </c>
      <c r="V12" s="11">
        <v>0.33</v>
      </c>
      <c r="W12" s="11">
        <v>0</v>
      </c>
      <c r="X12" s="12">
        <v>1</v>
      </c>
      <c r="Y12" s="30">
        <v>0</v>
      </c>
      <c r="Z12" s="63">
        <f>J12*(Q12+V12)+L12*(S12+X12)</f>
        <v>16.592850000000002</v>
      </c>
      <c r="AA12" s="34">
        <f>J12*Q12+L12*S12</f>
        <v>14.003064000000002</v>
      </c>
      <c r="AB12" s="12">
        <f>J12*V12+L12*X12</f>
        <v>2.5897860000000001</v>
      </c>
      <c r="AC12" s="75">
        <f>Z12</f>
        <v>16.592850000000002</v>
      </c>
      <c r="AD12" s="80"/>
      <c r="AE12">
        <v>60</v>
      </c>
      <c r="AF12" s="191">
        <v>5</v>
      </c>
      <c r="AG12" s="47"/>
      <c r="AH12" s="191">
        <v>3</v>
      </c>
      <c r="AI12" s="47"/>
      <c r="AJ12" s="191">
        <v>3</v>
      </c>
      <c r="AK12" s="191">
        <v>3</v>
      </c>
      <c r="AM12" s="191">
        <f>SUM(AF12:AK12)</f>
        <v>14</v>
      </c>
    </row>
    <row r="13" spans="1:39" outlineLevel="2" x14ac:dyDescent="0.2">
      <c r="A13" s="9" t="s">
        <v>330</v>
      </c>
      <c r="B13" s="10" t="s">
        <v>80</v>
      </c>
      <c r="C13" s="10" t="s">
        <v>48</v>
      </c>
      <c r="D13" s="10" t="s">
        <v>246</v>
      </c>
      <c r="E13" s="10" t="s">
        <v>247</v>
      </c>
      <c r="F13" s="10" t="s">
        <v>248</v>
      </c>
      <c r="G13" s="67">
        <v>6</v>
      </c>
      <c r="H13" s="10" t="s">
        <v>249</v>
      </c>
      <c r="I13" s="57">
        <v>0.28920000000000001</v>
      </c>
      <c r="J13" s="57">
        <f>I13*13.5</f>
        <v>3.9042000000000003</v>
      </c>
      <c r="K13" s="57">
        <v>0</v>
      </c>
      <c r="L13" s="58">
        <f>I13*4.5</f>
        <v>1.3014000000000001</v>
      </c>
      <c r="M13" s="27">
        <v>0</v>
      </c>
      <c r="N13" s="90">
        <f>J13*10/3/G13</f>
        <v>2.169</v>
      </c>
      <c r="O13" s="91">
        <f>L13*10/3/G13</f>
        <v>0.72299999999999998</v>
      </c>
      <c r="P13" s="23">
        <v>40</v>
      </c>
      <c r="Q13" s="11">
        <v>0.77</v>
      </c>
      <c r="R13" s="11">
        <v>0</v>
      </c>
      <c r="S13" s="12">
        <v>2</v>
      </c>
      <c r="T13" s="27">
        <v>0</v>
      </c>
      <c r="U13" s="23">
        <v>10</v>
      </c>
      <c r="V13" s="11">
        <v>0.17</v>
      </c>
      <c r="W13" s="11">
        <v>0</v>
      </c>
      <c r="X13" s="12">
        <v>0.5</v>
      </c>
      <c r="Y13" s="30">
        <v>0</v>
      </c>
      <c r="Z13" s="63">
        <f>J13*(Q13+V13)+L13*(S13+X13)</f>
        <v>6.9234480000000005</v>
      </c>
      <c r="AA13" s="34">
        <f>J13*Q13+L13*S13</f>
        <v>5.6090340000000012</v>
      </c>
      <c r="AB13" s="12">
        <f>J13*V13+L13*X13</f>
        <v>1.3144140000000002</v>
      </c>
      <c r="AC13" s="75">
        <f>Z13</f>
        <v>6.9234480000000005</v>
      </c>
      <c r="AD13" s="80"/>
      <c r="AF13">
        <f t="shared" ref="AF13:AK13" si="3">$P$32*AF10/$X$32</f>
        <v>100</v>
      </c>
      <c r="AG13">
        <f t="shared" si="3"/>
        <v>0</v>
      </c>
      <c r="AH13">
        <f t="shared" si="3"/>
        <v>60</v>
      </c>
      <c r="AI13">
        <f t="shared" si="3"/>
        <v>0</v>
      </c>
      <c r="AJ13">
        <f t="shared" si="3"/>
        <v>60</v>
      </c>
      <c r="AK13">
        <f t="shared" si="3"/>
        <v>60</v>
      </c>
      <c r="AL13" t="e">
        <f>$P$32*AL10/AS10</f>
        <v>#DIV/0!</v>
      </c>
    </row>
    <row r="14" spans="1:39" outlineLevel="2" x14ac:dyDescent="0.2">
      <c r="A14" s="9" t="s">
        <v>330</v>
      </c>
      <c r="B14" s="10" t="s">
        <v>85</v>
      </c>
      <c r="C14" s="10" t="s">
        <v>48</v>
      </c>
      <c r="D14" s="10" t="s">
        <v>246</v>
      </c>
      <c r="E14" s="10" t="s">
        <v>247</v>
      </c>
      <c r="F14" s="10" t="s">
        <v>248</v>
      </c>
      <c r="G14" s="67">
        <v>6</v>
      </c>
      <c r="H14" s="10" t="s">
        <v>249</v>
      </c>
      <c r="I14" s="57">
        <v>0.28920000000000001</v>
      </c>
      <c r="J14" s="57">
        <f>I14*13.5</f>
        <v>3.9042000000000003</v>
      </c>
      <c r="K14" s="57">
        <v>0</v>
      </c>
      <c r="L14" s="58">
        <f>I14*4.5</f>
        <v>1.3014000000000001</v>
      </c>
      <c r="M14" s="27">
        <v>0</v>
      </c>
      <c r="N14" s="90">
        <f>J14*10/3/G14</f>
        <v>2.169</v>
      </c>
      <c r="O14" s="91">
        <f>L14*10/3/G14</f>
        <v>0.72299999999999998</v>
      </c>
      <c r="P14" s="23">
        <v>40</v>
      </c>
      <c r="Q14" s="11">
        <v>0.77</v>
      </c>
      <c r="R14" s="11">
        <v>0</v>
      </c>
      <c r="S14" s="12">
        <v>2</v>
      </c>
      <c r="T14" s="27">
        <v>0</v>
      </c>
      <c r="U14" s="23">
        <v>10</v>
      </c>
      <c r="V14" s="11">
        <v>0.17</v>
      </c>
      <c r="W14" s="11">
        <v>0</v>
      </c>
      <c r="X14" s="12">
        <v>0.5</v>
      </c>
      <c r="Y14" s="30">
        <v>0</v>
      </c>
      <c r="Z14" s="63">
        <f>J14*(Q14+V14)+L14*(S14+X14)</f>
        <v>6.9234480000000005</v>
      </c>
      <c r="AA14" s="34">
        <f>J14*Q14+L14*S14</f>
        <v>5.6090340000000012</v>
      </c>
      <c r="AB14" s="12">
        <f>J14*V14+L14*X14</f>
        <v>1.3144140000000002</v>
      </c>
      <c r="AC14" s="75">
        <f>Z14</f>
        <v>6.9234480000000005</v>
      </c>
      <c r="AD14" s="80"/>
    </row>
    <row r="15" spans="1:39" outlineLevel="2" x14ac:dyDescent="0.2">
      <c r="A15" s="9" t="s">
        <v>330</v>
      </c>
      <c r="B15" s="10" t="s">
        <v>8</v>
      </c>
      <c r="C15" s="10" t="s">
        <v>48</v>
      </c>
      <c r="D15" s="10" t="s">
        <v>246</v>
      </c>
      <c r="E15" s="10" t="s">
        <v>247</v>
      </c>
      <c r="F15" s="10" t="s">
        <v>248</v>
      </c>
      <c r="G15" s="67">
        <v>6</v>
      </c>
      <c r="H15" s="10" t="s">
        <v>249</v>
      </c>
      <c r="I15" s="57">
        <v>0.28920000000000001</v>
      </c>
      <c r="J15" s="57">
        <f>I15*13.5</f>
        <v>3.9042000000000003</v>
      </c>
      <c r="K15" s="57">
        <v>0</v>
      </c>
      <c r="L15" s="58">
        <f>I15*4.5</f>
        <v>1.3014000000000001</v>
      </c>
      <c r="M15" s="27">
        <v>0</v>
      </c>
      <c r="N15" s="90">
        <f>J15*10/3/G15</f>
        <v>2.169</v>
      </c>
      <c r="O15" s="91">
        <f>L15*10/3/G15</f>
        <v>0.72299999999999998</v>
      </c>
      <c r="P15" s="23">
        <v>80</v>
      </c>
      <c r="Q15" s="11">
        <v>1.54</v>
      </c>
      <c r="R15" s="11">
        <v>0</v>
      </c>
      <c r="S15" s="12">
        <v>4</v>
      </c>
      <c r="T15" s="27">
        <v>0</v>
      </c>
      <c r="U15" s="23">
        <v>20</v>
      </c>
      <c r="V15" s="11">
        <v>0.33</v>
      </c>
      <c r="W15" s="11">
        <v>0</v>
      </c>
      <c r="X15" s="12">
        <v>1</v>
      </c>
      <c r="Y15" s="30">
        <v>0</v>
      </c>
      <c r="Z15" s="63">
        <f>J15*(Q15+V15)+L15*(S15+X15)</f>
        <v>13.807854000000003</v>
      </c>
      <c r="AA15" s="34">
        <f>J15*Q15+L15*S15</f>
        <v>11.218068000000002</v>
      </c>
      <c r="AB15" s="12">
        <f>J15*V15+L15*X15</f>
        <v>2.5897860000000001</v>
      </c>
      <c r="AC15" s="75">
        <f>Z15</f>
        <v>13.807854000000003</v>
      </c>
      <c r="AD15" s="80"/>
    </row>
    <row r="16" spans="1:39" outlineLevel="1" x14ac:dyDescent="0.2">
      <c r="A16" s="120" t="s">
        <v>621</v>
      </c>
      <c r="B16" s="10"/>
      <c r="C16" s="10"/>
      <c r="D16" s="10"/>
      <c r="E16" s="10"/>
      <c r="F16" s="10"/>
      <c r="G16" s="67"/>
      <c r="H16" s="10"/>
      <c r="I16" s="57"/>
      <c r="J16" s="57"/>
      <c r="K16" s="57"/>
      <c r="L16" s="58"/>
      <c r="M16" s="27"/>
      <c r="N16" s="90"/>
      <c r="O16" s="91"/>
      <c r="P16" s="23"/>
      <c r="Q16" s="11"/>
      <c r="R16" s="11"/>
      <c r="S16" s="12"/>
      <c r="T16" s="27"/>
      <c r="U16" s="23"/>
      <c r="V16" s="11"/>
      <c r="W16" s="11"/>
      <c r="X16" s="12"/>
      <c r="Y16" s="30"/>
      <c r="Z16" s="63"/>
      <c r="AA16" s="34"/>
      <c r="AB16" s="12"/>
      <c r="AC16" s="75">
        <f>SUBTOTAL(9,AC12:AC15)</f>
        <v>44.247600000000006</v>
      </c>
      <c r="AD16" s="80"/>
    </row>
    <row r="17" spans="1:39" outlineLevel="2" x14ac:dyDescent="0.2">
      <c r="A17" s="9" t="s">
        <v>409</v>
      </c>
      <c r="B17" s="10" t="s">
        <v>14</v>
      </c>
      <c r="C17" s="10" t="s">
        <v>48</v>
      </c>
      <c r="D17" s="10" t="s">
        <v>246</v>
      </c>
      <c r="E17" s="10" t="s">
        <v>247</v>
      </c>
      <c r="F17" s="10" t="s">
        <v>248</v>
      </c>
      <c r="G17" s="67">
        <v>6</v>
      </c>
      <c r="H17" s="10" t="s">
        <v>249</v>
      </c>
      <c r="I17" s="57">
        <v>0.10539999999999999</v>
      </c>
      <c r="J17" s="57">
        <f>I17*13.5</f>
        <v>1.4228999999999998</v>
      </c>
      <c r="K17" s="57">
        <v>0</v>
      </c>
      <c r="L17" s="58">
        <f>I17*4.5</f>
        <v>0.47429999999999994</v>
      </c>
      <c r="M17" s="27">
        <v>0</v>
      </c>
      <c r="N17" s="90">
        <f>J17*10/3/G17</f>
        <v>0.79049999999999987</v>
      </c>
      <c r="O17" s="91">
        <f>L17*10/3/G17</f>
        <v>0.26349999999999996</v>
      </c>
      <c r="P17" s="23">
        <v>100</v>
      </c>
      <c r="Q17" s="11">
        <v>1.92</v>
      </c>
      <c r="R17" s="11">
        <v>0</v>
      </c>
      <c r="S17" s="12">
        <v>5</v>
      </c>
      <c r="T17" s="27">
        <v>0</v>
      </c>
      <c r="U17" s="23">
        <v>20</v>
      </c>
      <c r="V17" s="11">
        <v>0.33</v>
      </c>
      <c r="W17" s="11">
        <v>0</v>
      </c>
      <c r="X17" s="12">
        <v>1</v>
      </c>
      <c r="Y17" s="30">
        <v>0</v>
      </c>
      <c r="Z17" s="63">
        <f>J17*(Q17+V17)+L17*(S17+X17)</f>
        <v>6.047324999999999</v>
      </c>
      <c r="AA17" s="34">
        <f>J17*Q17+L17*S17</f>
        <v>5.1034679999999994</v>
      </c>
      <c r="AB17" s="12">
        <f>J17*V17+L17*X17</f>
        <v>0.94385699999999995</v>
      </c>
      <c r="AC17" s="75">
        <f>Z17</f>
        <v>6.047324999999999</v>
      </c>
      <c r="AD17" s="80"/>
      <c r="AE17">
        <v>260</v>
      </c>
      <c r="AF17" s="192">
        <f t="shared" ref="AF17:AK17" si="4">$X$32*AF18/$X$33</f>
        <v>1.9230769230769231</v>
      </c>
      <c r="AG17" s="192">
        <f t="shared" si="4"/>
        <v>0</v>
      </c>
      <c r="AH17" s="192">
        <f t="shared" si="4"/>
        <v>1.5384615384615385</v>
      </c>
      <c r="AI17" s="192">
        <f t="shared" si="4"/>
        <v>0</v>
      </c>
      <c r="AJ17" s="192">
        <f t="shared" si="4"/>
        <v>0.76923076923076927</v>
      </c>
      <c r="AK17" s="192">
        <f t="shared" si="4"/>
        <v>0.76923076923076927</v>
      </c>
      <c r="AM17" s="191">
        <v>5</v>
      </c>
    </row>
    <row r="18" spans="1:39" outlineLevel="2" x14ac:dyDescent="0.2">
      <c r="A18" s="9" t="s">
        <v>409</v>
      </c>
      <c r="B18" s="10" t="s">
        <v>80</v>
      </c>
      <c r="C18" s="10" t="s">
        <v>48</v>
      </c>
      <c r="D18" s="10" t="s">
        <v>246</v>
      </c>
      <c r="E18" s="10" t="s">
        <v>247</v>
      </c>
      <c r="F18" s="10" t="s">
        <v>248</v>
      </c>
      <c r="G18" s="67">
        <v>6</v>
      </c>
      <c r="H18" s="10" t="s">
        <v>249</v>
      </c>
      <c r="I18" s="57">
        <v>0.10539999999999999</v>
      </c>
      <c r="J18" s="57">
        <f>I18*13.5</f>
        <v>1.4228999999999998</v>
      </c>
      <c r="K18" s="57">
        <v>0</v>
      </c>
      <c r="L18" s="58">
        <f>I18*4.5</f>
        <v>0.47429999999999994</v>
      </c>
      <c r="M18" s="27">
        <v>0</v>
      </c>
      <c r="N18" s="90">
        <f>J18*10/3/G18</f>
        <v>0.79049999999999987</v>
      </c>
      <c r="O18" s="91">
        <f>L18*10/3/G18</f>
        <v>0.26349999999999996</v>
      </c>
      <c r="P18" s="23">
        <v>40</v>
      </c>
      <c r="Q18" s="11">
        <v>0.77</v>
      </c>
      <c r="R18" s="11">
        <v>0</v>
      </c>
      <c r="S18" s="12">
        <v>2</v>
      </c>
      <c r="T18" s="27">
        <v>0</v>
      </c>
      <c r="U18" s="23">
        <v>10</v>
      </c>
      <c r="V18" s="11">
        <v>0.17</v>
      </c>
      <c r="W18" s="11">
        <v>0</v>
      </c>
      <c r="X18" s="12">
        <v>0.5</v>
      </c>
      <c r="Y18" s="30">
        <v>0</v>
      </c>
      <c r="Z18" s="63">
        <f>J18*(Q18+V18)+L18*(S18+X18)</f>
        <v>2.5232760000000001</v>
      </c>
      <c r="AA18" s="34">
        <f>J18*Q18+L18*S18</f>
        <v>2.0442329999999997</v>
      </c>
      <c r="AB18" s="12">
        <f>J18*V18+L18*X18</f>
        <v>0.479043</v>
      </c>
      <c r="AC18" s="75">
        <f>Z18</f>
        <v>2.5232760000000001</v>
      </c>
      <c r="AD18" s="80"/>
      <c r="AE18">
        <v>60</v>
      </c>
      <c r="AF18" s="191">
        <v>5</v>
      </c>
      <c r="AG18" s="47"/>
      <c r="AH18" s="191">
        <v>4</v>
      </c>
      <c r="AI18" s="47"/>
      <c r="AJ18" s="191">
        <v>2</v>
      </c>
      <c r="AK18" s="191">
        <v>2</v>
      </c>
      <c r="AM18" s="191">
        <f>SUM(AF18:AK18)</f>
        <v>13</v>
      </c>
    </row>
    <row r="19" spans="1:39" outlineLevel="2" x14ac:dyDescent="0.2">
      <c r="A19" s="9" t="s">
        <v>409</v>
      </c>
      <c r="B19" s="10" t="s">
        <v>85</v>
      </c>
      <c r="C19" s="10" t="s">
        <v>48</v>
      </c>
      <c r="D19" s="10" t="s">
        <v>246</v>
      </c>
      <c r="E19" s="10" t="s">
        <v>247</v>
      </c>
      <c r="F19" s="10" t="s">
        <v>248</v>
      </c>
      <c r="G19" s="67">
        <v>6</v>
      </c>
      <c r="H19" s="10" t="s">
        <v>249</v>
      </c>
      <c r="I19" s="57">
        <v>0.10539999999999999</v>
      </c>
      <c r="J19" s="57">
        <f>I19*13.5</f>
        <v>1.4228999999999998</v>
      </c>
      <c r="K19" s="57">
        <v>0</v>
      </c>
      <c r="L19" s="58">
        <f>I19*4.5</f>
        <v>0.47429999999999994</v>
      </c>
      <c r="M19" s="27">
        <v>0</v>
      </c>
      <c r="N19" s="90">
        <f>J19*10/3/G19</f>
        <v>0.79049999999999987</v>
      </c>
      <c r="O19" s="91">
        <f>L19*10/3/G19</f>
        <v>0.26349999999999996</v>
      </c>
      <c r="P19" s="23">
        <v>40</v>
      </c>
      <c r="Q19" s="11">
        <v>0.77</v>
      </c>
      <c r="R19" s="11">
        <v>0</v>
      </c>
      <c r="S19" s="12">
        <v>2</v>
      </c>
      <c r="T19" s="27">
        <v>0</v>
      </c>
      <c r="U19" s="23">
        <v>10</v>
      </c>
      <c r="V19" s="11">
        <v>0.17</v>
      </c>
      <c r="W19" s="11">
        <v>0</v>
      </c>
      <c r="X19" s="12">
        <v>0.5</v>
      </c>
      <c r="Y19" s="30">
        <v>0</v>
      </c>
      <c r="Z19" s="63">
        <f>J19*(Q19+V19)+L19*(S19+X19)</f>
        <v>2.5232760000000001</v>
      </c>
      <c r="AA19" s="34">
        <f>J19*Q19+L19*S19</f>
        <v>2.0442329999999997</v>
      </c>
      <c r="AB19" s="12">
        <f>J19*V19+L19*X19</f>
        <v>0.479043</v>
      </c>
      <c r="AC19" s="75">
        <f>Z19</f>
        <v>2.5232760000000001</v>
      </c>
      <c r="AD19" s="80"/>
      <c r="AF19">
        <f t="shared" ref="AF19:AK19" si="5">$P$32*AF17/$X$32</f>
        <v>100</v>
      </c>
      <c r="AG19">
        <f t="shared" si="5"/>
        <v>0</v>
      </c>
      <c r="AH19">
        <f t="shared" si="5"/>
        <v>80</v>
      </c>
      <c r="AI19">
        <f t="shared" si="5"/>
        <v>0</v>
      </c>
      <c r="AJ19">
        <f t="shared" si="5"/>
        <v>40</v>
      </c>
      <c r="AK19">
        <f t="shared" si="5"/>
        <v>40</v>
      </c>
      <c r="AL19" t="e">
        <f>$P$32*AL17/AS17</f>
        <v>#DIV/0!</v>
      </c>
    </row>
    <row r="20" spans="1:39" outlineLevel="2" x14ac:dyDescent="0.2">
      <c r="A20" s="9" t="s">
        <v>409</v>
      </c>
      <c r="B20" s="10" t="s">
        <v>8</v>
      </c>
      <c r="C20" s="10" t="s">
        <v>48</v>
      </c>
      <c r="D20" s="10" t="s">
        <v>246</v>
      </c>
      <c r="E20" s="10" t="s">
        <v>247</v>
      </c>
      <c r="F20" s="10" t="s">
        <v>248</v>
      </c>
      <c r="G20" s="67">
        <v>6</v>
      </c>
      <c r="H20" s="10" t="s">
        <v>249</v>
      </c>
      <c r="I20" s="57">
        <v>0.10539999999999999</v>
      </c>
      <c r="J20" s="57">
        <f>I20*13.5</f>
        <v>1.4228999999999998</v>
      </c>
      <c r="K20" s="57">
        <v>0</v>
      </c>
      <c r="L20" s="58">
        <f>I20*4.5</f>
        <v>0.47429999999999994</v>
      </c>
      <c r="M20" s="27">
        <v>0</v>
      </c>
      <c r="N20" s="90">
        <f>J20*10/3/G20</f>
        <v>0.79049999999999987</v>
      </c>
      <c r="O20" s="91">
        <f>L20*10/3/G20</f>
        <v>0.26349999999999996</v>
      </c>
      <c r="P20" s="23">
        <v>80</v>
      </c>
      <c r="Q20" s="11">
        <v>1.54</v>
      </c>
      <c r="R20" s="11">
        <v>0</v>
      </c>
      <c r="S20" s="12">
        <v>4</v>
      </c>
      <c r="T20" s="27">
        <v>0</v>
      </c>
      <c r="U20" s="23">
        <v>20</v>
      </c>
      <c r="V20" s="11">
        <v>0.33</v>
      </c>
      <c r="W20" s="11">
        <v>0</v>
      </c>
      <c r="X20" s="12">
        <v>1</v>
      </c>
      <c r="Y20" s="30">
        <v>0</v>
      </c>
      <c r="Z20" s="63">
        <f>J20*(Q20+V20)+L20*(S20+X20)</f>
        <v>5.0323229999999999</v>
      </c>
      <c r="AA20" s="34">
        <f>J20*Q20+L20*S20</f>
        <v>4.0884659999999995</v>
      </c>
      <c r="AB20" s="12">
        <f>J20*V20+L20*X20</f>
        <v>0.94385699999999995</v>
      </c>
      <c r="AC20" s="75">
        <f>Z20</f>
        <v>5.0323229999999999</v>
      </c>
      <c r="AD20" s="80"/>
    </row>
    <row r="21" spans="1:39" outlineLevel="1" x14ac:dyDescent="0.2">
      <c r="A21" s="120" t="s">
        <v>622</v>
      </c>
      <c r="B21" s="10"/>
      <c r="C21" s="10"/>
      <c r="D21" s="10"/>
      <c r="E21" s="10"/>
      <c r="F21" s="10"/>
      <c r="G21" s="67"/>
      <c r="H21" s="10"/>
      <c r="I21" s="57"/>
      <c r="J21" s="57"/>
      <c r="K21" s="57"/>
      <c r="L21" s="58"/>
      <c r="M21" s="27"/>
      <c r="N21" s="90"/>
      <c r="O21" s="91"/>
      <c r="P21" s="23"/>
      <c r="Q21" s="11"/>
      <c r="R21" s="11"/>
      <c r="S21" s="12"/>
      <c r="T21" s="27"/>
      <c r="U21" s="23"/>
      <c r="V21" s="11"/>
      <c r="W21" s="11"/>
      <c r="X21" s="12"/>
      <c r="Y21" s="30"/>
      <c r="Z21" s="63"/>
      <c r="AA21" s="34"/>
      <c r="AB21" s="12"/>
      <c r="AC21" s="75">
        <f>SUBTOTAL(9,AC17:AC20)</f>
        <v>16.126199999999997</v>
      </c>
      <c r="AD21" s="80"/>
    </row>
    <row r="22" spans="1:39" outlineLevel="2" x14ac:dyDescent="0.2">
      <c r="A22" s="9" t="s">
        <v>492</v>
      </c>
      <c r="B22" s="10" t="s">
        <v>14</v>
      </c>
      <c r="C22" s="10" t="s">
        <v>48</v>
      </c>
      <c r="D22" s="10" t="s">
        <v>246</v>
      </c>
      <c r="E22" s="10" t="s">
        <v>247</v>
      </c>
      <c r="F22" s="10" t="s">
        <v>248</v>
      </c>
      <c r="G22" s="67">
        <v>6</v>
      </c>
      <c r="H22" s="10" t="s">
        <v>249</v>
      </c>
      <c r="I22" s="57">
        <v>0.375</v>
      </c>
      <c r="J22" s="57">
        <f>I22*13.5</f>
        <v>5.0625</v>
      </c>
      <c r="K22" s="57">
        <v>0</v>
      </c>
      <c r="L22" s="58">
        <f>I22*4.5</f>
        <v>1.6875</v>
      </c>
      <c r="M22" s="27">
        <v>0</v>
      </c>
      <c r="N22" s="90">
        <f>J22*10/3/G22</f>
        <v>2.8125</v>
      </c>
      <c r="O22" s="91">
        <f>L22*10/3/G22</f>
        <v>0.9375</v>
      </c>
      <c r="P22" s="23">
        <v>100</v>
      </c>
      <c r="Q22" s="11">
        <v>1.92</v>
      </c>
      <c r="R22" s="11">
        <v>0</v>
      </c>
      <c r="S22" s="12">
        <v>5</v>
      </c>
      <c r="T22" s="27">
        <v>0</v>
      </c>
      <c r="U22" s="23">
        <v>20</v>
      </c>
      <c r="V22" s="11">
        <v>0.33</v>
      </c>
      <c r="W22" s="11">
        <v>0</v>
      </c>
      <c r="X22" s="12">
        <v>1</v>
      </c>
      <c r="Y22" s="30">
        <v>0</v>
      </c>
      <c r="Z22" s="63">
        <f>J22*(Q22+V22)+L22*(S22+X22)</f>
        <v>21.515625</v>
      </c>
      <c r="AA22" s="34">
        <f>J22*Q22+L22*S22</f>
        <v>18.157499999999999</v>
      </c>
      <c r="AB22" s="12">
        <f>J22*V22+L22*X22</f>
        <v>3.3581250000000002</v>
      </c>
      <c r="AC22" s="75">
        <f>Z22</f>
        <v>21.515625</v>
      </c>
      <c r="AD22" s="80"/>
    </row>
    <row r="23" spans="1:39" outlineLevel="2" x14ac:dyDescent="0.2">
      <c r="A23" s="9" t="s">
        <v>492</v>
      </c>
      <c r="B23" s="10" t="s">
        <v>80</v>
      </c>
      <c r="C23" s="10" t="s">
        <v>48</v>
      </c>
      <c r="D23" s="10" t="s">
        <v>246</v>
      </c>
      <c r="E23" s="10" t="s">
        <v>247</v>
      </c>
      <c r="F23" s="10" t="s">
        <v>248</v>
      </c>
      <c r="G23" s="67">
        <v>6</v>
      </c>
      <c r="H23" s="10" t="s">
        <v>249</v>
      </c>
      <c r="I23" s="57">
        <v>0.375</v>
      </c>
      <c r="J23" s="57">
        <f>I23*13.5</f>
        <v>5.0625</v>
      </c>
      <c r="K23" s="57">
        <v>0</v>
      </c>
      <c r="L23" s="58">
        <f>I23*4.5</f>
        <v>1.6875</v>
      </c>
      <c r="M23" s="27">
        <v>0</v>
      </c>
      <c r="N23" s="90">
        <f>J23*10/3/G23</f>
        <v>2.8125</v>
      </c>
      <c r="O23" s="91">
        <f>L23*10/3/G23</f>
        <v>0.9375</v>
      </c>
      <c r="P23" s="23">
        <v>40</v>
      </c>
      <c r="Q23" s="11">
        <v>0.77</v>
      </c>
      <c r="R23" s="11">
        <v>0</v>
      </c>
      <c r="S23" s="12">
        <v>2</v>
      </c>
      <c r="T23" s="27">
        <v>0</v>
      </c>
      <c r="U23" s="23">
        <v>10</v>
      </c>
      <c r="V23" s="11">
        <v>0.17</v>
      </c>
      <c r="W23" s="11">
        <v>0</v>
      </c>
      <c r="X23" s="12">
        <v>0.5</v>
      </c>
      <c r="Y23" s="30">
        <v>0</v>
      </c>
      <c r="Z23" s="63">
        <f>J23*(Q23+V23)+L23*(S23+X23)</f>
        <v>8.9774999999999991</v>
      </c>
      <c r="AA23" s="34">
        <f>J23*Q23+L23*S23</f>
        <v>7.2731250000000003</v>
      </c>
      <c r="AB23" s="12">
        <f>J23*V23+L23*X23</f>
        <v>1.7043750000000002</v>
      </c>
      <c r="AC23" s="75">
        <f>Z23</f>
        <v>8.9774999999999991</v>
      </c>
      <c r="AD23" s="80"/>
      <c r="AE23">
        <v>240</v>
      </c>
      <c r="AF23" s="192">
        <f t="shared" ref="AF23:AK23" si="6">$X$32*AF24/$X$33</f>
        <v>1.9230769230769231</v>
      </c>
      <c r="AG23" s="192">
        <f t="shared" si="6"/>
        <v>0</v>
      </c>
      <c r="AH23" s="192">
        <f t="shared" si="6"/>
        <v>1.5384615384615385</v>
      </c>
      <c r="AI23" s="192">
        <f t="shared" si="6"/>
        <v>0</v>
      </c>
      <c r="AJ23" s="192">
        <f t="shared" si="6"/>
        <v>0.76923076923076927</v>
      </c>
      <c r="AK23" s="192">
        <f t="shared" si="6"/>
        <v>0.38461538461538464</v>
      </c>
      <c r="AM23" s="191">
        <v>5</v>
      </c>
    </row>
    <row r="24" spans="1:39" outlineLevel="2" x14ac:dyDescent="0.2">
      <c r="A24" s="9" t="s">
        <v>492</v>
      </c>
      <c r="B24" s="10" t="s">
        <v>85</v>
      </c>
      <c r="C24" s="10" t="s">
        <v>48</v>
      </c>
      <c r="D24" s="10" t="s">
        <v>246</v>
      </c>
      <c r="E24" s="10" t="s">
        <v>247</v>
      </c>
      <c r="F24" s="10" t="s">
        <v>248</v>
      </c>
      <c r="G24" s="67">
        <v>6</v>
      </c>
      <c r="H24" s="10" t="s">
        <v>249</v>
      </c>
      <c r="I24" s="57">
        <v>0.375</v>
      </c>
      <c r="J24" s="57">
        <f>I24*13.5</f>
        <v>5.0625</v>
      </c>
      <c r="K24" s="57">
        <v>0</v>
      </c>
      <c r="L24" s="58">
        <f>I24*4.5</f>
        <v>1.6875</v>
      </c>
      <c r="M24" s="27">
        <v>0</v>
      </c>
      <c r="N24" s="90">
        <f>J24*10/3/G24</f>
        <v>2.8125</v>
      </c>
      <c r="O24" s="91">
        <f>L24*10/3/G24</f>
        <v>0.9375</v>
      </c>
      <c r="P24" s="23">
        <v>40</v>
      </c>
      <c r="Q24" s="11">
        <v>0.77</v>
      </c>
      <c r="R24" s="11">
        <v>0</v>
      </c>
      <c r="S24" s="12">
        <v>2</v>
      </c>
      <c r="T24" s="27">
        <v>0</v>
      </c>
      <c r="U24" s="23">
        <v>10</v>
      </c>
      <c r="V24" s="11">
        <v>0.17</v>
      </c>
      <c r="W24" s="11">
        <v>0</v>
      </c>
      <c r="X24" s="12">
        <v>0.5</v>
      </c>
      <c r="Y24" s="30">
        <v>0</v>
      </c>
      <c r="Z24" s="63">
        <f>J24*(Q24+V24)+L24*(S24+X24)</f>
        <v>8.9774999999999991</v>
      </c>
      <c r="AA24" s="34">
        <f>J24*Q24+L24*S24</f>
        <v>7.2731250000000003</v>
      </c>
      <c r="AB24" s="12">
        <f>J24*V24+L24*X24</f>
        <v>1.7043750000000002</v>
      </c>
      <c r="AC24" s="75">
        <f>Z24</f>
        <v>8.9774999999999991</v>
      </c>
      <c r="AD24" s="80"/>
      <c r="AE24">
        <v>60</v>
      </c>
      <c r="AF24" s="191">
        <v>5</v>
      </c>
      <c r="AG24" s="47"/>
      <c r="AH24" s="191">
        <v>4</v>
      </c>
      <c r="AI24" s="47"/>
      <c r="AJ24" s="191">
        <v>2</v>
      </c>
      <c r="AK24" s="191">
        <v>1</v>
      </c>
      <c r="AM24" s="191">
        <f>SUM(AF24:AK24)</f>
        <v>12</v>
      </c>
    </row>
    <row r="25" spans="1:39" outlineLevel="2" x14ac:dyDescent="0.2">
      <c r="A25" s="9" t="s">
        <v>492</v>
      </c>
      <c r="B25" s="10" t="s">
        <v>8</v>
      </c>
      <c r="C25" s="10" t="s">
        <v>48</v>
      </c>
      <c r="D25" s="10" t="s">
        <v>246</v>
      </c>
      <c r="E25" s="10" t="s">
        <v>247</v>
      </c>
      <c r="F25" s="10" t="s">
        <v>248</v>
      </c>
      <c r="G25" s="67">
        <v>6</v>
      </c>
      <c r="H25" s="10" t="s">
        <v>249</v>
      </c>
      <c r="I25" s="57">
        <v>0.375</v>
      </c>
      <c r="J25" s="57">
        <f>I25*13.5</f>
        <v>5.0625</v>
      </c>
      <c r="K25" s="57">
        <v>0</v>
      </c>
      <c r="L25" s="58">
        <f>I25*4.5</f>
        <v>1.6875</v>
      </c>
      <c r="M25" s="27">
        <v>0</v>
      </c>
      <c r="N25" s="90">
        <f>J25*10/3/G25</f>
        <v>2.8125</v>
      </c>
      <c r="O25" s="91">
        <f>L25*10/3/G25</f>
        <v>0.9375</v>
      </c>
      <c r="P25" s="23">
        <v>80</v>
      </c>
      <c r="Q25" s="11">
        <v>1.54</v>
      </c>
      <c r="R25" s="11">
        <v>0</v>
      </c>
      <c r="S25" s="12">
        <v>4</v>
      </c>
      <c r="T25" s="27">
        <v>0</v>
      </c>
      <c r="U25" s="23">
        <v>20</v>
      </c>
      <c r="V25" s="11">
        <v>0.33</v>
      </c>
      <c r="W25" s="11">
        <v>0</v>
      </c>
      <c r="X25" s="12">
        <v>1</v>
      </c>
      <c r="Y25" s="30">
        <v>0</v>
      </c>
      <c r="Z25" s="63">
        <f>J25*(Q25+V25)+L25*(S25+X25)</f>
        <v>17.904375000000002</v>
      </c>
      <c r="AA25" s="34">
        <f>J25*Q25+L25*S25</f>
        <v>14.546250000000001</v>
      </c>
      <c r="AB25" s="12">
        <f>J25*V25+L25*X25</f>
        <v>3.3581250000000002</v>
      </c>
      <c r="AC25" s="75">
        <f>Z25</f>
        <v>17.904375000000002</v>
      </c>
      <c r="AD25" s="80"/>
      <c r="AF25">
        <f t="shared" ref="AF25:AK25" si="7">$P$32*AF23/$X$32</f>
        <v>100</v>
      </c>
      <c r="AG25">
        <f t="shared" si="7"/>
        <v>0</v>
      </c>
      <c r="AH25">
        <f t="shared" si="7"/>
        <v>80</v>
      </c>
      <c r="AI25">
        <f t="shared" si="7"/>
        <v>0</v>
      </c>
      <c r="AJ25">
        <f t="shared" si="7"/>
        <v>40</v>
      </c>
      <c r="AK25">
        <f t="shared" si="7"/>
        <v>20</v>
      </c>
      <c r="AL25" t="e">
        <f>$P$32*AL23/AS23</f>
        <v>#DIV/0!</v>
      </c>
    </row>
    <row r="26" spans="1:39" outlineLevel="1" x14ac:dyDescent="0.2">
      <c r="A26" s="51" t="s">
        <v>623</v>
      </c>
      <c r="B26" s="48"/>
      <c r="C26" s="48"/>
      <c r="D26" s="48"/>
      <c r="E26" s="48"/>
      <c r="F26" s="48"/>
      <c r="G26" s="84"/>
      <c r="H26" s="48"/>
      <c r="I26" s="65"/>
      <c r="J26" s="65"/>
      <c r="K26" s="65"/>
      <c r="L26" s="65"/>
      <c r="M26" s="50"/>
      <c r="N26" s="65"/>
      <c r="O26" s="65"/>
      <c r="P26" s="50"/>
      <c r="Q26" s="49"/>
      <c r="R26" s="49"/>
      <c r="S26" s="49"/>
      <c r="T26" s="50"/>
      <c r="U26" s="50"/>
      <c r="V26" s="49"/>
      <c r="W26" s="49"/>
      <c r="X26" s="49"/>
      <c r="Y26" s="48"/>
      <c r="Z26" s="66"/>
      <c r="AA26" s="49"/>
      <c r="AB26" s="49"/>
      <c r="AC26" s="77">
        <f>SUBTOTAL(9,AC22:AC25)</f>
        <v>57.375</v>
      </c>
      <c r="AD26" s="80"/>
    </row>
    <row r="27" spans="1:39" x14ac:dyDescent="0.2">
      <c r="A27" s="51" t="s">
        <v>511</v>
      </c>
      <c r="B27" s="48"/>
      <c r="C27" s="48"/>
      <c r="D27" s="48"/>
      <c r="E27" s="48"/>
      <c r="F27" s="48"/>
      <c r="G27" s="84"/>
      <c r="H27" s="48"/>
      <c r="I27" s="65"/>
      <c r="J27" s="65"/>
      <c r="K27" s="65"/>
      <c r="L27" s="65"/>
      <c r="M27" s="50"/>
      <c r="N27" s="65"/>
      <c r="O27" s="65"/>
      <c r="P27" s="50"/>
      <c r="Q27" s="49"/>
      <c r="R27" s="49"/>
      <c r="S27" s="49"/>
      <c r="T27" s="50"/>
      <c r="U27" s="50"/>
      <c r="V27" s="49"/>
      <c r="W27" s="49"/>
      <c r="X27" s="49"/>
      <c r="Y27" s="48"/>
      <c r="Z27" s="66"/>
      <c r="AA27" s="49"/>
      <c r="AB27" s="49"/>
      <c r="AC27" s="77">
        <f>SUBTOTAL(9,AC2:AC25)</f>
        <v>153</v>
      </c>
      <c r="AD27" s="80"/>
    </row>
    <row r="28" spans="1:39" x14ac:dyDescent="0.2">
      <c r="AC28" s="80">
        <f>SUM(AC2:AC25)</f>
        <v>248.62500000000006</v>
      </c>
    </row>
    <row r="29" spans="1:39" x14ac:dyDescent="0.2">
      <c r="AC29" s="80"/>
    </row>
    <row r="30" spans="1:39" x14ac:dyDescent="0.2">
      <c r="I30" t="s">
        <v>624</v>
      </c>
      <c r="J30" s="194">
        <v>3</v>
      </c>
      <c r="L30" s="4" t="s">
        <v>625</v>
      </c>
      <c r="P30" s="1"/>
      <c r="Q30" s="5" t="s">
        <v>14</v>
      </c>
      <c r="R30" s="1"/>
      <c r="S30" s="5" t="s">
        <v>8</v>
      </c>
      <c r="T30" s="1"/>
      <c r="U30" s="5" t="s">
        <v>80</v>
      </c>
      <c r="V30" s="5" t="s">
        <v>85</v>
      </c>
      <c r="W30" s="1"/>
      <c r="X30" s="5" t="s">
        <v>618</v>
      </c>
      <c r="AC30" s="80"/>
    </row>
    <row r="32" spans="1:39" x14ac:dyDescent="0.2">
      <c r="H32" s="10">
        <v>707</v>
      </c>
      <c r="I32" s="57">
        <v>0.125</v>
      </c>
      <c r="J32" s="133">
        <v>19.125</v>
      </c>
      <c r="K32" s="133"/>
      <c r="L32" s="197">
        <f>J32-J30</f>
        <v>16.125</v>
      </c>
      <c r="M32" s="133"/>
      <c r="N32" s="198">
        <f>L32/$L$37</f>
        <v>0.1053921568627451</v>
      </c>
      <c r="O32" s="197">
        <v>0.10539999999999999</v>
      </c>
      <c r="P32" s="133">
        <v>260</v>
      </c>
      <c r="Q32" s="199">
        <f t="shared" ref="Q32:V32" si="8">$X$32*Q33/$X$33</f>
        <v>1.9230769230769231</v>
      </c>
      <c r="R32" s="199">
        <f t="shared" si="8"/>
        <v>0</v>
      </c>
      <c r="S32" s="199">
        <f t="shared" si="8"/>
        <v>1.1538461538461537</v>
      </c>
      <c r="T32" s="199">
        <f t="shared" si="8"/>
        <v>0</v>
      </c>
      <c r="U32" s="199">
        <f t="shared" si="8"/>
        <v>1.1538461538461537</v>
      </c>
      <c r="V32" s="199">
        <f t="shared" si="8"/>
        <v>0.76923076923076927</v>
      </c>
      <c r="W32" s="133"/>
      <c r="X32" s="200">
        <v>5</v>
      </c>
    </row>
    <row r="33" spans="8:24" x14ac:dyDescent="0.2">
      <c r="H33" s="10">
        <v>710</v>
      </c>
      <c r="I33" s="57">
        <v>0.10539999999999999</v>
      </c>
      <c r="J33" s="133">
        <v>16.126200000000001</v>
      </c>
      <c r="K33" s="133"/>
      <c r="L33" s="133">
        <f>J33</f>
        <v>16.126200000000001</v>
      </c>
      <c r="M33" s="133"/>
      <c r="N33" s="198">
        <f>L33/$L$37</f>
        <v>0.10540000000000001</v>
      </c>
      <c r="O33" s="197">
        <v>0.10539999999999999</v>
      </c>
      <c r="P33" s="133">
        <v>60</v>
      </c>
      <c r="Q33" s="200">
        <v>5</v>
      </c>
      <c r="R33" s="201"/>
      <c r="S33" s="200">
        <v>3</v>
      </c>
      <c r="T33" s="201"/>
      <c r="U33" s="200">
        <v>3</v>
      </c>
      <c r="V33" s="200">
        <v>2</v>
      </c>
      <c r="W33" s="133"/>
      <c r="X33" s="200">
        <f>SUM(Q33:V33)</f>
        <v>13</v>
      </c>
    </row>
    <row r="34" spans="8:24" x14ac:dyDescent="0.2">
      <c r="H34" s="10">
        <v>713</v>
      </c>
      <c r="I34" s="57">
        <v>0.28920000000000001</v>
      </c>
      <c r="J34" s="133">
        <v>44.247599999999998</v>
      </c>
      <c r="K34" s="133"/>
      <c r="L34" s="133">
        <f>J34</f>
        <v>44.247599999999998</v>
      </c>
      <c r="M34" s="133"/>
      <c r="N34" s="198">
        <f>L34/$L$37</f>
        <v>0.28920000000000001</v>
      </c>
      <c r="O34" s="197">
        <v>0.28920000000000001</v>
      </c>
      <c r="P34" s="133"/>
      <c r="Q34" s="133">
        <f t="shared" ref="Q34:V34" si="9">$P$32*Q32/$X$32</f>
        <v>100</v>
      </c>
      <c r="R34" s="133">
        <f t="shared" si="9"/>
        <v>0</v>
      </c>
      <c r="S34" s="133">
        <f t="shared" si="9"/>
        <v>60</v>
      </c>
      <c r="T34" s="133">
        <f t="shared" si="9"/>
        <v>0</v>
      </c>
      <c r="U34" s="133">
        <f t="shared" si="9"/>
        <v>60</v>
      </c>
      <c r="V34" s="133">
        <f t="shared" si="9"/>
        <v>40</v>
      </c>
      <c r="W34" s="133" t="e">
        <f>$P$32*W32/AD32</f>
        <v>#DIV/0!</v>
      </c>
      <c r="X34" s="133"/>
    </row>
    <row r="35" spans="8:24" x14ac:dyDescent="0.2">
      <c r="H35" s="10">
        <v>729</v>
      </c>
      <c r="I35" s="57">
        <v>0.10539999999999999</v>
      </c>
      <c r="J35" s="133">
        <v>16.126200000000001</v>
      </c>
      <c r="K35" s="133"/>
      <c r="L35" s="133">
        <f>J35</f>
        <v>16.126200000000001</v>
      </c>
      <c r="M35" s="133"/>
      <c r="N35" s="198">
        <f>L35/$L$37</f>
        <v>0.10540000000000001</v>
      </c>
      <c r="O35" s="197">
        <v>0.10539999999999999</v>
      </c>
    </row>
    <row r="36" spans="8:24" x14ac:dyDescent="0.2">
      <c r="H36" s="10">
        <v>744</v>
      </c>
      <c r="I36" s="57">
        <v>0.375</v>
      </c>
      <c r="J36" s="133">
        <v>57.375</v>
      </c>
      <c r="K36" s="133"/>
      <c r="L36" s="197">
        <f>J36+J30</f>
        <v>60.375</v>
      </c>
      <c r="M36" s="133"/>
      <c r="N36" s="198">
        <f>L36/$L$37</f>
        <v>0.39460784313725489</v>
      </c>
      <c r="O36" s="197">
        <v>0.39460000000000001</v>
      </c>
    </row>
    <row r="37" spans="8:24" x14ac:dyDescent="0.2">
      <c r="J37">
        <f>SUM(J32:J36)</f>
        <v>153</v>
      </c>
      <c r="L37" s="80">
        <f>SUM(L32:L36)</f>
        <v>153</v>
      </c>
      <c r="N37" s="195"/>
      <c r="O37" s="80">
        <f>SUM(O32:O36)</f>
        <v>1</v>
      </c>
      <c r="P37" s="133">
        <v>280</v>
      </c>
      <c r="Q37" s="199">
        <f t="shared" ref="Q37:V37" si="10">$X$32*Q38/$X$33</f>
        <v>1.9230769230769231</v>
      </c>
      <c r="R37" s="199">
        <f t="shared" si="10"/>
        <v>0</v>
      </c>
      <c r="S37" s="199">
        <f t="shared" si="10"/>
        <v>1.1538461538461537</v>
      </c>
      <c r="T37" s="199">
        <f t="shared" si="10"/>
        <v>0</v>
      </c>
      <c r="U37" s="199">
        <f t="shared" si="10"/>
        <v>1.1538461538461537</v>
      </c>
      <c r="V37" s="199">
        <f t="shared" si="10"/>
        <v>1.1538461538461537</v>
      </c>
      <c r="W37" s="133"/>
      <c r="X37" s="200">
        <v>5</v>
      </c>
    </row>
    <row r="38" spans="8:24" x14ac:dyDescent="0.2">
      <c r="P38" s="133">
        <v>60</v>
      </c>
      <c r="Q38" s="200">
        <v>5</v>
      </c>
      <c r="R38" s="201"/>
      <c r="S38" s="200">
        <v>3</v>
      </c>
      <c r="T38" s="201"/>
      <c r="U38" s="200">
        <v>3</v>
      </c>
      <c r="V38" s="200">
        <v>3</v>
      </c>
      <c r="W38" s="133"/>
      <c r="X38" s="200">
        <f>SUM(Q38:V38)</f>
        <v>14</v>
      </c>
    </row>
    <row r="39" spans="8:24" x14ac:dyDescent="0.2">
      <c r="P39" s="133"/>
      <c r="Q39" s="133">
        <f t="shared" ref="Q39:V39" si="11">$P$32*Q37/$X$32</f>
        <v>100</v>
      </c>
      <c r="R39" s="133">
        <f t="shared" si="11"/>
        <v>0</v>
      </c>
      <c r="S39" s="133">
        <f t="shared" si="11"/>
        <v>60</v>
      </c>
      <c r="T39" s="133">
        <f t="shared" si="11"/>
        <v>0</v>
      </c>
      <c r="U39" s="133">
        <f t="shared" si="11"/>
        <v>60</v>
      </c>
      <c r="V39" s="133">
        <f t="shared" si="11"/>
        <v>60</v>
      </c>
      <c r="W39" s="133" t="e">
        <f>$P$32*W37/AD37</f>
        <v>#DIV/0!</v>
      </c>
      <c r="X39" s="133"/>
    </row>
    <row r="42" spans="8:24" x14ac:dyDescent="0.2">
      <c r="P42" s="133">
        <v>260</v>
      </c>
      <c r="Q42" s="199">
        <f t="shared" ref="Q42:V42" si="12">$X$32*Q43/$X$33</f>
        <v>1.9230769230769231</v>
      </c>
      <c r="R42" s="199">
        <f t="shared" si="12"/>
        <v>0</v>
      </c>
      <c r="S42" s="199">
        <f t="shared" si="12"/>
        <v>1.5384615384615385</v>
      </c>
      <c r="T42" s="199">
        <f t="shared" si="12"/>
        <v>0</v>
      </c>
      <c r="U42" s="199">
        <f t="shared" si="12"/>
        <v>0.76923076923076927</v>
      </c>
      <c r="V42" s="199">
        <f t="shared" si="12"/>
        <v>0.76923076923076927</v>
      </c>
      <c r="W42" s="133"/>
      <c r="X42" s="200">
        <v>5</v>
      </c>
    </row>
    <row r="43" spans="8:24" x14ac:dyDescent="0.2">
      <c r="P43" s="133">
        <v>60</v>
      </c>
      <c r="Q43" s="200">
        <v>5</v>
      </c>
      <c r="R43" s="201"/>
      <c r="S43" s="200">
        <v>4</v>
      </c>
      <c r="T43" s="201"/>
      <c r="U43" s="200">
        <v>2</v>
      </c>
      <c r="V43" s="200">
        <v>2</v>
      </c>
      <c r="W43" s="133"/>
      <c r="X43" s="200">
        <f>SUM(Q43:V43)</f>
        <v>13</v>
      </c>
    </row>
    <row r="44" spans="8:24" x14ac:dyDescent="0.2">
      <c r="P44" s="133"/>
      <c r="Q44" s="133">
        <f t="shared" ref="Q44:V44" si="13">$P$32*Q42/$X$32</f>
        <v>100</v>
      </c>
      <c r="R44" s="133">
        <f t="shared" si="13"/>
        <v>0</v>
      </c>
      <c r="S44" s="133">
        <f t="shared" si="13"/>
        <v>80</v>
      </c>
      <c r="T44" s="133">
        <f t="shared" si="13"/>
        <v>0</v>
      </c>
      <c r="U44" s="133">
        <f t="shared" si="13"/>
        <v>40</v>
      </c>
      <c r="V44" s="133">
        <f t="shared" si="13"/>
        <v>40</v>
      </c>
      <c r="W44" s="133" t="e">
        <f>$P$32*W42/AD42</f>
        <v>#DIV/0!</v>
      </c>
      <c r="X44" s="133"/>
    </row>
    <row r="47" spans="8:24" x14ac:dyDescent="0.2">
      <c r="P47" s="133">
        <v>240</v>
      </c>
      <c r="Q47" s="199">
        <f t="shared" ref="Q47:V47" si="14">$X$32*Q48/$X$33</f>
        <v>1.9230769230769231</v>
      </c>
      <c r="R47" s="199">
        <f t="shared" si="14"/>
        <v>0</v>
      </c>
      <c r="S47" s="199">
        <f t="shared" si="14"/>
        <v>1.5384615384615385</v>
      </c>
      <c r="T47" s="199">
        <f t="shared" si="14"/>
        <v>0</v>
      </c>
      <c r="U47" s="199">
        <f t="shared" si="14"/>
        <v>0.76923076923076927</v>
      </c>
      <c r="V47" s="199">
        <f t="shared" si="14"/>
        <v>0.38461538461538464</v>
      </c>
      <c r="W47" s="133"/>
      <c r="X47" s="200">
        <v>5</v>
      </c>
    </row>
    <row r="48" spans="8:24" x14ac:dyDescent="0.2">
      <c r="P48" s="133">
        <v>60</v>
      </c>
      <c r="Q48" s="200">
        <v>5</v>
      </c>
      <c r="R48" s="201"/>
      <c r="S48" s="200">
        <v>4</v>
      </c>
      <c r="T48" s="201"/>
      <c r="U48" s="200">
        <v>2</v>
      </c>
      <c r="V48" s="200">
        <v>1</v>
      </c>
      <c r="W48" s="133"/>
      <c r="X48" s="200">
        <f>SUM(Q48:V48)</f>
        <v>12</v>
      </c>
    </row>
    <row r="49" spans="16:24" x14ac:dyDescent="0.2">
      <c r="P49" s="133"/>
      <c r="Q49" s="133">
        <f t="shared" ref="Q49:V49" si="15">$P$32*Q47/$X$32</f>
        <v>100</v>
      </c>
      <c r="R49" s="133">
        <f t="shared" si="15"/>
        <v>0</v>
      </c>
      <c r="S49" s="133">
        <f t="shared" si="15"/>
        <v>80</v>
      </c>
      <c r="T49" s="133">
        <f t="shared" si="15"/>
        <v>0</v>
      </c>
      <c r="U49" s="133">
        <f t="shared" si="15"/>
        <v>40</v>
      </c>
      <c r="V49" s="133">
        <f t="shared" si="15"/>
        <v>20</v>
      </c>
      <c r="W49" s="133" t="e">
        <f>$P$32*W47/AD47</f>
        <v>#DIV/0!</v>
      </c>
      <c r="X49" s="133"/>
    </row>
  </sheetData>
  <sortState ref="A2:AC21">
    <sortCondition ref="A2:A21"/>
    <sortCondition ref="B2:B2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4" workbookViewId="0">
      <selection activeCell="G19" sqref="G19"/>
    </sheetView>
  </sheetViews>
  <sheetFormatPr defaultColWidth="9.140625" defaultRowHeight="12.75" x14ac:dyDescent="0.2"/>
  <cols>
    <col min="1" max="1" width="26.42578125" customWidth="1"/>
    <col min="2" max="2" width="5.28515625" customWidth="1"/>
    <col min="3" max="3" width="5.7109375" customWidth="1"/>
    <col min="7" max="7" width="67" customWidth="1"/>
  </cols>
  <sheetData>
    <row r="1" spans="1:8" x14ac:dyDescent="0.2">
      <c r="A1" s="4"/>
      <c r="B1" s="4"/>
      <c r="C1" s="4"/>
      <c r="D1" s="4"/>
      <c r="E1" s="4"/>
      <c r="F1" s="4"/>
      <c r="G1" s="4"/>
      <c r="H1" s="4"/>
    </row>
    <row r="2" spans="1:8" x14ac:dyDescent="0.2">
      <c r="A2" s="4" t="s">
        <v>809</v>
      </c>
      <c r="B2" s="4" t="s">
        <v>810</v>
      </c>
      <c r="C2" s="4" t="s">
        <v>605</v>
      </c>
      <c r="D2" s="4" t="s">
        <v>804</v>
      </c>
      <c r="E2" s="4" t="s">
        <v>805</v>
      </c>
      <c r="F2" s="4" t="s">
        <v>806</v>
      </c>
      <c r="G2" s="4" t="s">
        <v>807</v>
      </c>
      <c r="H2" s="4" t="s">
        <v>808</v>
      </c>
    </row>
    <row r="3" spans="1:8" x14ac:dyDescent="0.2">
      <c r="A3" s="421" t="s">
        <v>122</v>
      </c>
      <c r="B3" s="422" t="s">
        <v>75</v>
      </c>
      <c r="C3" s="422" t="s">
        <v>23</v>
      </c>
      <c r="D3" s="422" t="s">
        <v>781</v>
      </c>
      <c r="E3" s="422" t="s">
        <v>774</v>
      </c>
      <c r="F3" s="422" t="s">
        <v>816</v>
      </c>
      <c r="G3" s="422" t="s">
        <v>815</v>
      </c>
      <c r="H3" s="423">
        <v>5</v>
      </c>
    </row>
    <row r="4" spans="1:8" x14ac:dyDescent="0.2">
      <c r="A4" s="453"/>
      <c r="B4" s="454"/>
      <c r="C4" s="454"/>
      <c r="D4" s="454"/>
      <c r="E4" s="454"/>
      <c r="F4" s="454"/>
      <c r="G4" s="454"/>
      <c r="H4" s="455"/>
    </row>
    <row r="5" spans="1:8" x14ac:dyDescent="0.2">
      <c r="A5" s="4" t="s">
        <v>809</v>
      </c>
      <c r="B5" s="4" t="s">
        <v>810</v>
      </c>
      <c r="C5" s="4" t="s">
        <v>605</v>
      </c>
      <c r="D5" s="4" t="s">
        <v>804</v>
      </c>
      <c r="E5" s="4" t="s">
        <v>805</v>
      </c>
      <c r="F5" s="4" t="s">
        <v>806</v>
      </c>
      <c r="G5" s="4" t="s">
        <v>807</v>
      </c>
      <c r="H5" s="4" t="s">
        <v>808</v>
      </c>
    </row>
    <row r="6" spans="1:8" x14ac:dyDescent="0.2">
      <c r="A6" s="421" t="s">
        <v>811</v>
      </c>
      <c r="B6" s="422" t="s">
        <v>650</v>
      </c>
      <c r="C6" s="422" t="s">
        <v>48</v>
      </c>
      <c r="D6" s="422" t="s">
        <v>780</v>
      </c>
      <c r="E6" s="422" t="s">
        <v>764</v>
      </c>
      <c r="F6" s="422" t="s">
        <v>679</v>
      </c>
      <c r="G6" s="422" t="s">
        <v>676</v>
      </c>
      <c r="H6" s="423">
        <v>5</v>
      </c>
    </row>
    <row r="7" spans="1:8" x14ac:dyDescent="0.2">
      <c r="A7" s="421" t="s">
        <v>811</v>
      </c>
      <c r="B7" s="422" t="s">
        <v>650</v>
      </c>
      <c r="C7" s="441" t="s">
        <v>48</v>
      </c>
      <c r="D7" s="422" t="s">
        <v>780</v>
      </c>
      <c r="E7" s="422" t="s">
        <v>765</v>
      </c>
      <c r="F7" s="422" t="s">
        <v>678</v>
      </c>
      <c r="G7" s="422" t="s">
        <v>677</v>
      </c>
      <c r="H7" s="423">
        <v>5</v>
      </c>
    </row>
    <row r="8" spans="1:8" x14ac:dyDescent="0.2">
      <c r="A8" s="421" t="s">
        <v>811</v>
      </c>
      <c r="B8" s="422" t="s">
        <v>650</v>
      </c>
      <c r="C8" s="441" t="s">
        <v>48</v>
      </c>
      <c r="D8" s="422" t="s">
        <v>780</v>
      </c>
      <c r="E8" s="422" t="s">
        <v>766</v>
      </c>
      <c r="F8" s="422" t="s">
        <v>681</v>
      </c>
      <c r="G8" s="422" t="s">
        <v>680</v>
      </c>
      <c r="H8" s="423">
        <v>5</v>
      </c>
    </row>
    <row r="9" spans="1:8" x14ac:dyDescent="0.2">
      <c r="A9" s="421" t="s">
        <v>812</v>
      </c>
      <c r="B9" s="422" t="s">
        <v>650</v>
      </c>
      <c r="C9" s="441" t="s">
        <v>48</v>
      </c>
      <c r="D9" s="422" t="s">
        <v>780</v>
      </c>
      <c r="E9" s="422" t="s">
        <v>767</v>
      </c>
      <c r="F9" s="422" t="s">
        <v>683</v>
      </c>
      <c r="G9" s="422" t="s">
        <v>682</v>
      </c>
      <c r="H9" s="423">
        <v>5</v>
      </c>
    </row>
    <row r="10" spans="1:8" x14ac:dyDescent="0.2">
      <c r="A10" s="421" t="s">
        <v>334</v>
      </c>
      <c r="B10" s="422" t="s">
        <v>650</v>
      </c>
      <c r="C10" s="441" t="s">
        <v>19</v>
      </c>
      <c r="D10" s="422" t="s">
        <v>780</v>
      </c>
      <c r="E10" s="422" t="s">
        <v>768</v>
      </c>
      <c r="F10" s="422" t="s">
        <v>691</v>
      </c>
      <c r="G10" s="422" t="s">
        <v>690</v>
      </c>
      <c r="H10" s="423">
        <v>5</v>
      </c>
    </row>
    <row r="11" spans="1:8" x14ac:dyDescent="0.2">
      <c r="A11" s="421" t="s">
        <v>38</v>
      </c>
      <c r="B11" s="422" t="s">
        <v>650</v>
      </c>
      <c r="C11" s="441" t="s">
        <v>48</v>
      </c>
      <c r="D11" s="422" t="s">
        <v>780</v>
      </c>
      <c r="E11" s="422" t="s">
        <v>769</v>
      </c>
      <c r="F11" s="422" t="s">
        <v>685</v>
      </c>
      <c r="G11" s="422" t="s">
        <v>684</v>
      </c>
      <c r="H11" s="423">
        <v>5</v>
      </c>
    </row>
    <row r="12" spans="1:8" x14ac:dyDescent="0.2">
      <c r="A12" s="421" t="s">
        <v>813</v>
      </c>
      <c r="B12" s="422" t="s">
        <v>650</v>
      </c>
      <c r="C12" s="441" t="s">
        <v>19</v>
      </c>
      <c r="D12" s="422" t="s">
        <v>780</v>
      </c>
      <c r="E12" s="422" t="s">
        <v>771</v>
      </c>
      <c r="F12" s="422" t="s">
        <v>687</v>
      </c>
      <c r="G12" s="422" t="s">
        <v>686</v>
      </c>
      <c r="H12" s="423">
        <v>5</v>
      </c>
    </row>
    <row r="13" spans="1:8" x14ac:dyDescent="0.2">
      <c r="A13" s="421" t="s">
        <v>811</v>
      </c>
      <c r="B13" s="422" t="s">
        <v>650</v>
      </c>
      <c r="C13" s="441" t="s">
        <v>48</v>
      </c>
      <c r="D13" s="422" t="s">
        <v>780</v>
      </c>
      <c r="E13" s="422" t="s">
        <v>770</v>
      </c>
      <c r="F13" s="422" t="s">
        <v>689</v>
      </c>
      <c r="G13" s="422" t="s">
        <v>688</v>
      </c>
      <c r="H13" s="423">
        <v>5</v>
      </c>
    </row>
    <row r="14" spans="1:8" x14ac:dyDescent="0.2">
      <c r="A14" s="421" t="s">
        <v>811</v>
      </c>
      <c r="B14" s="422" t="s">
        <v>650</v>
      </c>
      <c r="C14" s="441" t="s">
        <v>19</v>
      </c>
      <c r="D14" s="422" t="s">
        <v>780</v>
      </c>
      <c r="E14" s="422" t="s">
        <v>772</v>
      </c>
      <c r="F14" s="422" t="s">
        <v>693</v>
      </c>
      <c r="G14" s="422" t="s">
        <v>692</v>
      </c>
      <c r="H14" s="423">
        <v>5</v>
      </c>
    </row>
    <row r="15" spans="1:8" x14ac:dyDescent="0.2">
      <c r="A15" s="421" t="s">
        <v>814</v>
      </c>
      <c r="B15" s="422" t="s">
        <v>650</v>
      </c>
      <c r="C15" s="441" t="s">
        <v>19</v>
      </c>
      <c r="D15" s="422" t="s">
        <v>756</v>
      </c>
      <c r="E15" s="422" t="s">
        <v>773</v>
      </c>
      <c r="F15" s="422" t="s">
        <v>168</v>
      </c>
      <c r="G15" s="422" t="s">
        <v>169</v>
      </c>
      <c r="H15" s="423">
        <v>15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6" sqref="I6"/>
    </sheetView>
  </sheetViews>
  <sheetFormatPr defaultColWidth="11.42578125" defaultRowHeight="12.75" x14ac:dyDescent="0.2"/>
  <cols>
    <col min="2" max="2" width="6.85546875" customWidth="1"/>
    <col min="3" max="6" width="11.42578125" style="470"/>
    <col min="7" max="7" width="4.5703125" customWidth="1"/>
    <col min="8" max="8" width="11.42578125" style="1"/>
  </cols>
  <sheetData>
    <row r="1" spans="1:9" x14ac:dyDescent="0.2">
      <c r="A1" t="s">
        <v>849</v>
      </c>
      <c r="C1" s="469" t="s">
        <v>852</v>
      </c>
      <c r="D1" s="469"/>
      <c r="E1" s="469" t="s">
        <v>853</v>
      </c>
      <c r="F1" s="469"/>
    </row>
    <row r="2" spans="1:9" x14ac:dyDescent="0.2">
      <c r="C2" s="469" t="s">
        <v>850</v>
      </c>
      <c r="D2" s="469" t="s">
        <v>851</v>
      </c>
      <c r="E2" s="469" t="s">
        <v>850</v>
      </c>
      <c r="F2" s="469" t="s">
        <v>851</v>
      </c>
      <c r="H2" s="469" t="s">
        <v>854</v>
      </c>
    </row>
    <row r="3" spans="1:9" x14ac:dyDescent="0.2">
      <c r="C3" s="469"/>
      <c r="D3" s="469"/>
      <c r="E3" s="469"/>
      <c r="F3" s="469"/>
    </row>
    <row r="4" spans="1:9" x14ac:dyDescent="0.2">
      <c r="A4" s="4" t="s">
        <v>374</v>
      </c>
      <c r="B4" s="4"/>
      <c r="C4" s="470">
        <v>2</v>
      </c>
      <c r="D4" s="470">
        <v>5</v>
      </c>
      <c r="E4" s="470">
        <v>2</v>
      </c>
      <c r="F4" s="470">
        <v>6</v>
      </c>
      <c r="H4" s="5">
        <v>13.5</v>
      </c>
      <c r="I4" s="4" t="s">
        <v>856</v>
      </c>
    </row>
    <row r="5" spans="1:9" x14ac:dyDescent="0.2">
      <c r="A5" s="4" t="s">
        <v>383</v>
      </c>
      <c r="B5" s="4"/>
      <c r="C5" s="470">
        <v>1</v>
      </c>
      <c r="D5" s="470">
        <v>2</v>
      </c>
      <c r="E5" s="470">
        <v>1</v>
      </c>
      <c r="F5" s="470">
        <v>3</v>
      </c>
      <c r="H5" s="1">
        <v>9</v>
      </c>
      <c r="I5" s="4" t="s">
        <v>857</v>
      </c>
    </row>
    <row r="6" spans="1:9" x14ac:dyDescent="0.2">
      <c r="A6" s="4" t="s">
        <v>386</v>
      </c>
      <c r="B6" s="4"/>
      <c r="C6" s="470">
        <v>1</v>
      </c>
      <c r="D6" s="470">
        <v>1</v>
      </c>
      <c r="E6" s="470">
        <v>1</v>
      </c>
      <c r="F6" s="470">
        <v>2</v>
      </c>
      <c r="H6" s="1">
        <v>9</v>
      </c>
      <c r="I6" s="4" t="s">
        <v>857</v>
      </c>
    </row>
    <row r="7" spans="1:9" x14ac:dyDescent="0.2">
      <c r="A7" s="4" t="s">
        <v>395</v>
      </c>
      <c r="B7" s="4"/>
      <c r="C7" s="470">
        <v>1</v>
      </c>
      <c r="D7" s="470">
        <v>1</v>
      </c>
      <c r="E7" s="470">
        <v>1</v>
      </c>
      <c r="F7" s="470">
        <v>2</v>
      </c>
      <c r="H7" s="1">
        <v>9</v>
      </c>
      <c r="I7" s="4" t="s">
        <v>858</v>
      </c>
    </row>
    <row r="8" spans="1:9" x14ac:dyDescent="0.2">
      <c r="A8" s="4" t="s">
        <v>843</v>
      </c>
      <c r="B8" s="4"/>
      <c r="C8" s="470">
        <v>0</v>
      </c>
      <c r="D8" s="470">
        <v>0</v>
      </c>
      <c r="E8" s="470">
        <v>1</v>
      </c>
      <c r="F8" s="470">
        <v>1</v>
      </c>
      <c r="H8" s="1">
        <v>18</v>
      </c>
      <c r="I8" s="4" t="s">
        <v>859</v>
      </c>
    </row>
    <row r="9" spans="1:9" x14ac:dyDescent="0.2">
      <c r="A9" s="4" t="s">
        <v>855</v>
      </c>
      <c r="B9" s="4"/>
      <c r="C9" s="470">
        <v>0</v>
      </c>
      <c r="D9" s="470">
        <v>0</v>
      </c>
      <c r="E9" s="470">
        <v>1</v>
      </c>
      <c r="F9" s="470">
        <v>1</v>
      </c>
      <c r="H9" s="1">
        <v>18</v>
      </c>
      <c r="I9" s="4" t="s">
        <v>859</v>
      </c>
    </row>
    <row r="11" spans="1:9" x14ac:dyDescent="0.2">
      <c r="A11" s="4" t="s">
        <v>860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P5" sqref="P5"/>
    </sheetView>
  </sheetViews>
  <sheetFormatPr defaultColWidth="11.42578125" defaultRowHeight="12.75" x14ac:dyDescent="0.2"/>
  <cols>
    <col min="7" max="9" width="11.42578125" customWidth="1"/>
  </cols>
  <sheetData>
    <row r="1" spans="1:20" ht="15.75" x14ac:dyDescent="0.25">
      <c r="A1" s="504" t="s">
        <v>847</v>
      </c>
      <c r="B1" s="502"/>
      <c r="C1" s="503"/>
      <c r="D1" s="503"/>
      <c r="E1" s="503"/>
      <c r="F1" s="503"/>
      <c r="G1" s="503"/>
      <c r="H1" s="503"/>
      <c r="I1" s="503"/>
      <c r="J1" s="503"/>
      <c r="K1" s="503"/>
      <c r="L1" s="505"/>
      <c r="M1" s="503"/>
      <c r="N1" s="503"/>
      <c r="O1" s="506"/>
      <c r="P1" s="507"/>
      <c r="Q1" s="508"/>
      <c r="R1" s="507"/>
      <c r="S1" s="503"/>
      <c r="T1" s="502"/>
    </row>
    <row r="2" spans="1:20" ht="15.75" x14ac:dyDescent="0.25">
      <c r="A2" s="504"/>
      <c r="B2" s="502"/>
      <c r="C2" s="503"/>
      <c r="D2" s="509"/>
      <c r="E2" s="510"/>
      <c r="F2" s="503"/>
      <c r="G2" s="510"/>
      <c r="H2" s="510"/>
      <c r="I2" s="510"/>
      <c r="J2" s="509"/>
      <c r="K2" s="503"/>
      <c r="L2" s="505"/>
      <c r="M2" s="503"/>
      <c r="N2" s="554" t="s">
        <v>892</v>
      </c>
      <c r="O2" s="555"/>
      <c r="P2" s="556"/>
      <c r="Q2" s="557"/>
      <c r="R2" s="556"/>
      <c r="S2" s="558"/>
      <c r="T2" s="502"/>
    </row>
    <row r="3" spans="1:20" ht="15.75" x14ac:dyDescent="0.25">
      <c r="A3" s="503"/>
      <c r="B3" s="502"/>
      <c r="C3" s="503"/>
      <c r="D3" s="503"/>
      <c r="E3" s="503"/>
      <c r="F3" s="511"/>
      <c r="G3" s="512" t="s">
        <v>641</v>
      </c>
      <c r="H3" s="511"/>
      <c r="I3" s="513"/>
      <c r="J3" s="514" t="s">
        <v>641</v>
      </c>
      <c r="K3" s="515"/>
      <c r="L3" s="516" t="s">
        <v>640</v>
      </c>
      <c r="M3" s="515"/>
      <c r="N3" s="562" t="s">
        <v>888</v>
      </c>
      <c r="O3" s="559"/>
      <c r="P3" s="560" t="s">
        <v>890</v>
      </c>
      <c r="Q3" s="561"/>
      <c r="R3" s="554"/>
      <c r="S3" s="558"/>
      <c r="T3" s="502"/>
    </row>
    <row r="4" spans="1:20" ht="16.5" x14ac:dyDescent="0.3">
      <c r="A4" s="517"/>
      <c r="B4" s="518"/>
      <c r="C4" s="519" t="s">
        <v>540</v>
      </c>
      <c r="D4" s="520" t="s">
        <v>541</v>
      </c>
      <c r="E4" s="520" t="s">
        <v>542</v>
      </c>
      <c r="F4" s="520" t="s">
        <v>572</v>
      </c>
      <c r="G4" s="520" t="s">
        <v>633</v>
      </c>
      <c r="H4" s="520" t="s">
        <v>634</v>
      </c>
      <c r="I4" s="520" t="s">
        <v>633</v>
      </c>
      <c r="J4" s="521" t="s">
        <v>715</v>
      </c>
      <c r="K4" s="521" t="s">
        <v>637</v>
      </c>
      <c r="L4" s="535" t="s">
        <v>715</v>
      </c>
      <c r="M4" s="521" t="s">
        <v>637</v>
      </c>
      <c r="N4" s="521" t="s">
        <v>845</v>
      </c>
      <c r="O4" s="536" t="s">
        <v>889</v>
      </c>
      <c r="P4" s="537" t="s">
        <v>845</v>
      </c>
      <c r="Q4" s="538" t="s">
        <v>891</v>
      </c>
      <c r="R4" s="539" t="s">
        <v>846</v>
      </c>
      <c r="S4" s="503"/>
      <c r="T4" s="502"/>
    </row>
    <row r="5" spans="1:20" ht="16.5" x14ac:dyDescent="0.3">
      <c r="A5" s="522" t="s">
        <v>543</v>
      </c>
      <c r="B5" s="523">
        <v>340</v>
      </c>
      <c r="C5" s="522">
        <v>236.21</v>
      </c>
      <c r="D5" s="524">
        <v>253.76</v>
      </c>
      <c r="E5" s="540">
        <v>250.25</v>
      </c>
      <c r="F5" s="541">
        <v>219.142</v>
      </c>
      <c r="G5" s="541">
        <f>Agrup_depts_17_18!AC8</f>
        <v>4</v>
      </c>
      <c r="H5" s="541"/>
      <c r="I5" s="541">
        <f t="shared" ref="I5:I17" si="0">G5+H5</f>
        <v>4</v>
      </c>
      <c r="J5" s="542">
        <f>G5-F5</f>
        <v>-215.142</v>
      </c>
      <c r="K5" s="543">
        <f t="shared" ref="K5:K17" si="1">J5/F5</f>
        <v>-0.98174699509906815</v>
      </c>
      <c r="L5" s="544">
        <f t="shared" ref="L5:L17" si="2">I5-F5</f>
        <v>-215.142</v>
      </c>
      <c r="M5" s="543">
        <f t="shared" ref="M5:M17" si="3">L5/F5</f>
        <v>-0.98174699509906815</v>
      </c>
      <c r="N5" s="542">
        <v>207.56200000000001</v>
      </c>
      <c r="O5" s="545">
        <f>N5-I5</f>
        <v>203.56200000000001</v>
      </c>
      <c r="P5" s="546">
        <v>226.12110000000001</v>
      </c>
      <c r="Q5" s="547">
        <f>P5-I5</f>
        <v>222.12110000000001</v>
      </c>
      <c r="R5" s="548">
        <f>Q5/N5</f>
        <v>1.0701433788458388</v>
      </c>
      <c r="S5" s="522">
        <v>340</v>
      </c>
      <c r="T5" s="523" t="s">
        <v>543</v>
      </c>
    </row>
    <row r="6" spans="1:20" ht="16.5" x14ac:dyDescent="0.3">
      <c r="A6" s="522" t="s">
        <v>544</v>
      </c>
      <c r="B6" s="523">
        <v>701</v>
      </c>
      <c r="C6" s="522">
        <v>304.33</v>
      </c>
      <c r="D6" s="524">
        <v>326</v>
      </c>
      <c r="E6" s="540">
        <v>318.5</v>
      </c>
      <c r="F6" s="541">
        <v>328.58</v>
      </c>
      <c r="G6" s="541">
        <f>Agrup_depts_17_18!AC23</f>
        <v>18</v>
      </c>
      <c r="H6" s="541">
        <v>11.25</v>
      </c>
      <c r="I6" s="541">
        <f t="shared" si="0"/>
        <v>29.25</v>
      </c>
      <c r="J6" s="542">
        <f t="shared" ref="J6:J20" si="4">G6-F6</f>
        <v>-310.58</v>
      </c>
      <c r="K6" s="543">
        <f t="shared" si="1"/>
        <v>-0.94521882037859883</v>
      </c>
      <c r="L6" s="544">
        <f t="shared" si="2"/>
        <v>-299.33</v>
      </c>
      <c r="M6" s="543">
        <f t="shared" si="3"/>
        <v>-0.91098058311522312</v>
      </c>
      <c r="N6" s="542">
        <v>315.04000000000002</v>
      </c>
      <c r="O6" s="545">
        <f t="shared" ref="O6:O22" si="5">N6-I6</f>
        <v>285.79000000000002</v>
      </c>
      <c r="P6" s="546">
        <v>315.97000000000003</v>
      </c>
      <c r="Q6" s="547">
        <f t="shared" ref="Q6:Q22" si="6">P6-I6</f>
        <v>286.72000000000003</v>
      </c>
      <c r="R6" s="548">
        <f t="shared" ref="R6:R22" si="7">Q6/N6</f>
        <v>0.91010665312341288</v>
      </c>
      <c r="S6" s="522">
        <v>701</v>
      </c>
      <c r="T6" s="523" t="s">
        <v>544</v>
      </c>
    </row>
    <row r="7" spans="1:20" ht="16.5" x14ac:dyDescent="0.3">
      <c r="A7" s="522" t="s">
        <v>545</v>
      </c>
      <c r="B7" s="523">
        <v>702</v>
      </c>
      <c r="C7" s="522">
        <v>422.78</v>
      </c>
      <c r="D7" s="524">
        <v>483.14</v>
      </c>
      <c r="E7" s="540">
        <v>589.52500000000009</v>
      </c>
      <c r="F7" s="541">
        <v>617.16999999999996</v>
      </c>
      <c r="G7" s="541">
        <f>Agrup_depts_17_18!AC43</f>
        <v>0.2</v>
      </c>
      <c r="H7" s="541">
        <v>7.9166999999999996</v>
      </c>
      <c r="I7" s="541">
        <f t="shared" si="0"/>
        <v>8.1166999999999998</v>
      </c>
      <c r="J7" s="542">
        <f t="shared" si="4"/>
        <v>-616.96999999999991</v>
      </c>
      <c r="K7" s="543">
        <f t="shared" si="1"/>
        <v>-0.99967594017855688</v>
      </c>
      <c r="L7" s="544">
        <f t="shared" si="2"/>
        <v>-609.05329999999992</v>
      </c>
      <c r="M7" s="543">
        <f t="shared" si="3"/>
        <v>-0.98684851823646635</v>
      </c>
      <c r="N7" s="542">
        <v>594.14670000000001</v>
      </c>
      <c r="O7" s="545">
        <f t="shared" si="5"/>
        <v>586.03</v>
      </c>
      <c r="P7" s="546">
        <v>589.25</v>
      </c>
      <c r="Q7" s="547">
        <f t="shared" si="6"/>
        <v>581.13329999999996</v>
      </c>
      <c r="R7" s="548">
        <f t="shared" si="7"/>
        <v>0.97809732848806519</v>
      </c>
      <c r="S7" s="522">
        <v>702</v>
      </c>
      <c r="T7" s="523" t="s">
        <v>545</v>
      </c>
    </row>
    <row r="8" spans="1:20" ht="16.5" x14ac:dyDescent="0.3">
      <c r="A8" s="522" t="s">
        <v>546</v>
      </c>
      <c r="B8" s="523">
        <v>707</v>
      </c>
      <c r="C8" s="522">
        <v>486.94</v>
      </c>
      <c r="D8" s="524">
        <v>483.27</v>
      </c>
      <c r="E8" s="540">
        <v>567</v>
      </c>
      <c r="F8" s="541">
        <v>552.90499999999997</v>
      </c>
      <c r="G8" s="541">
        <f>Agrup_depts_17_18!AC80</f>
        <v>0.1</v>
      </c>
      <c r="H8" s="541">
        <v>14.666700000000001</v>
      </c>
      <c r="I8" s="541">
        <f t="shared" si="0"/>
        <v>14.7667</v>
      </c>
      <c r="J8" s="542">
        <f t="shared" si="4"/>
        <v>-552.80499999999995</v>
      </c>
      <c r="K8" s="543">
        <f t="shared" si="1"/>
        <v>-0.99981913710311898</v>
      </c>
      <c r="L8" s="544">
        <f t="shared" si="2"/>
        <v>-538.13829999999996</v>
      </c>
      <c r="M8" s="543">
        <f t="shared" si="3"/>
        <v>-0.97329251860627053</v>
      </c>
      <c r="N8" s="542">
        <v>530.37860000000001</v>
      </c>
      <c r="O8" s="545">
        <f t="shared" si="5"/>
        <v>515.61189999999999</v>
      </c>
      <c r="P8" s="546">
        <v>487.11</v>
      </c>
      <c r="Q8" s="547">
        <f t="shared" si="6"/>
        <v>472.3433</v>
      </c>
      <c r="R8" s="548">
        <f t="shared" si="7"/>
        <v>0.89057759871910369</v>
      </c>
      <c r="S8" s="522">
        <v>707</v>
      </c>
      <c r="T8" s="523" t="s">
        <v>546</v>
      </c>
    </row>
    <row r="9" spans="1:20" ht="16.5" x14ac:dyDescent="0.3">
      <c r="A9" s="522" t="s">
        <v>547</v>
      </c>
      <c r="B9" s="523">
        <v>709</v>
      </c>
      <c r="C9" s="522">
        <v>534.44000000000005</v>
      </c>
      <c r="D9" s="524">
        <v>633.19000000000005</v>
      </c>
      <c r="E9" s="540">
        <v>701.59999999999991</v>
      </c>
      <c r="F9" s="541">
        <v>663.57</v>
      </c>
      <c r="G9" s="541">
        <f>Agrup_depts_17_18!AC119</f>
        <v>0.05</v>
      </c>
      <c r="H9" s="541"/>
      <c r="I9" s="541">
        <f t="shared" si="0"/>
        <v>0.05</v>
      </c>
      <c r="J9" s="542">
        <f t="shared" si="4"/>
        <v>-663.5200000000001</v>
      </c>
      <c r="K9" s="543">
        <f t="shared" si="1"/>
        <v>-0.99992464999924657</v>
      </c>
      <c r="L9" s="544">
        <f t="shared" si="2"/>
        <v>-663.5200000000001</v>
      </c>
      <c r="M9" s="543">
        <f t="shared" si="3"/>
        <v>-0.99992464999924657</v>
      </c>
      <c r="N9" s="542">
        <v>658.66</v>
      </c>
      <c r="O9" s="545">
        <f t="shared" si="5"/>
        <v>658.61</v>
      </c>
      <c r="P9" s="546">
        <v>661.34</v>
      </c>
      <c r="Q9" s="547">
        <f t="shared" si="6"/>
        <v>661.29000000000008</v>
      </c>
      <c r="R9" s="548">
        <f t="shared" si="7"/>
        <v>1.0039929553942855</v>
      </c>
      <c r="S9" s="522">
        <v>709</v>
      </c>
      <c r="T9" s="523" t="s">
        <v>547</v>
      </c>
    </row>
    <row r="10" spans="1:20" ht="16.5" x14ac:dyDescent="0.3">
      <c r="A10" s="522" t="s">
        <v>548</v>
      </c>
      <c r="B10" s="523">
        <v>710</v>
      </c>
      <c r="C10" s="522">
        <v>705.89</v>
      </c>
      <c r="D10" s="524">
        <v>634.64</v>
      </c>
      <c r="E10" s="540">
        <v>548.15</v>
      </c>
      <c r="F10" s="541">
        <v>538.86620000000005</v>
      </c>
      <c r="G10" s="541">
        <f>Agrup_depts_17_18!AC159</f>
        <v>0.1</v>
      </c>
      <c r="H10" s="541"/>
      <c r="I10" s="541">
        <f t="shared" si="0"/>
        <v>0.1</v>
      </c>
      <c r="J10" s="542">
        <f t="shared" si="4"/>
        <v>-538.76620000000003</v>
      </c>
      <c r="K10" s="543">
        <f t="shared" si="1"/>
        <v>-0.99981442517641661</v>
      </c>
      <c r="L10" s="544">
        <f t="shared" si="2"/>
        <v>-538.76620000000003</v>
      </c>
      <c r="M10" s="543">
        <f t="shared" si="3"/>
        <v>-0.99981442517641661</v>
      </c>
      <c r="N10" s="542">
        <v>528.77189999999996</v>
      </c>
      <c r="O10" s="545">
        <f t="shared" si="5"/>
        <v>528.67189999999994</v>
      </c>
      <c r="P10" s="546">
        <v>530.87189999999998</v>
      </c>
      <c r="Q10" s="547">
        <f t="shared" si="6"/>
        <v>530.77189999999996</v>
      </c>
      <c r="R10" s="548">
        <f t="shared" si="7"/>
        <v>1.0037823492511611</v>
      </c>
      <c r="S10" s="522">
        <v>710</v>
      </c>
      <c r="T10" s="523" t="s">
        <v>548</v>
      </c>
    </row>
    <row r="11" spans="1:20" ht="16.5" x14ac:dyDescent="0.3">
      <c r="A11" s="522" t="s">
        <v>549</v>
      </c>
      <c r="B11" s="523">
        <v>712</v>
      </c>
      <c r="C11" s="522">
        <v>390.72</v>
      </c>
      <c r="D11" s="524">
        <v>409.34</v>
      </c>
      <c r="E11" s="540">
        <v>473.13</v>
      </c>
      <c r="F11" s="541">
        <v>472.71000000000004</v>
      </c>
      <c r="G11" s="541">
        <f>Agrup_depts_17_18!AC182</f>
        <v>13.5</v>
      </c>
      <c r="H11" s="541"/>
      <c r="I11" s="541">
        <f t="shared" si="0"/>
        <v>13.5</v>
      </c>
      <c r="J11" s="542">
        <f t="shared" si="4"/>
        <v>-459.21000000000004</v>
      </c>
      <c r="K11" s="543">
        <f t="shared" si="1"/>
        <v>-0.97144126420003807</v>
      </c>
      <c r="L11" s="544">
        <f t="shared" si="2"/>
        <v>-459.21000000000004</v>
      </c>
      <c r="M11" s="543">
        <f t="shared" si="3"/>
        <v>-0.97144126420003807</v>
      </c>
      <c r="N11" s="542">
        <v>462.73</v>
      </c>
      <c r="O11" s="545">
        <f t="shared" si="5"/>
        <v>449.23</v>
      </c>
      <c r="P11" s="546">
        <v>461.17759999999998</v>
      </c>
      <c r="Q11" s="547">
        <f t="shared" si="6"/>
        <v>447.67759999999998</v>
      </c>
      <c r="R11" s="548">
        <f t="shared" si="7"/>
        <v>0.96747044712899521</v>
      </c>
      <c r="S11" s="522">
        <v>712</v>
      </c>
      <c r="T11" s="523" t="s">
        <v>549</v>
      </c>
    </row>
    <row r="12" spans="1:20" ht="16.5" x14ac:dyDescent="0.3">
      <c r="A12" s="522" t="s">
        <v>550</v>
      </c>
      <c r="B12" s="523">
        <v>713</v>
      </c>
      <c r="C12" s="522">
        <v>321.99</v>
      </c>
      <c r="D12" s="524">
        <v>283.35000000000002</v>
      </c>
      <c r="E12" s="540">
        <v>222.25000000000003</v>
      </c>
      <c r="F12" s="541">
        <v>233.24760000000001</v>
      </c>
      <c r="G12" s="541">
        <f>Agrup_depts_17_18!AC191</f>
        <v>29.25</v>
      </c>
      <c r="H12" s="541"/>
      <c r="I12" s="541">
        <f t="shared" si="0"/>
        <v>29.25</v>
      </c>
      <c r="J12" s="542">
        <f t="shared" si="4"/>
        <v>-203.99760000000001</v>
      </c>
      <c r="K12" s="543">
        <f t="shared" si="1"/>
        <v>-0.87459678041703326</v>
      </c>
      <c r="L12" s="544">
        <f t="shared" si="2"/>
        <v>-203.99760000000001</v>
      </c>
      <c r="M12" s="543">
        <f t="shared" si="3"/>
        <v>-0.87459678041703326</v>
      </c>
      <c r="N12" s="542">
        <v>231.9462</v>
      </c>
      <c r="O12" s="545">
        <f t="shared" si="5"/>
        <v>202.6962</v>
      </c>
      <c r="P12" s="546">
        <v>234.1062</v>
      </c>
      <c r="Q12" s="547">
        <f t="shared" si="6"/>
        <v>204.8562</v>
      </c>
      <c r="R12" s="548">
        <f t="shared" si="7"/>
        <v>0.88320567441932651</v>
      </c>
      <c r="S12" s="522">
        <v>713</v>
      </c>
      <c r="T12" s="523" t="s">
        <v>550</v>
      </c>
    </row>
    <row r="13" spans="1:20" ht="16.5" x14ac:dyDescent="0.3">
      <c r="A13" s="522" t="s">
        <v>551</v>
      </c>
      <c r="B13" s="523">
        <v>717</v>
      </c>
      <c r="C13" s="522">
        <v>790.58</v>
      </c>
      <c r="D13" s="524">
        <v>742.58</v>
      </c>
      <c r="E13" s="540">
        <v>675.95</v>
      </c>
      <c r="F13" s="541">
        <v>712.95999999999992</v>
      </c>
      <c r="G13" s="541">
        <f>Agrup_depts_17_18!AC218</f>
        <v>0.5</v>
      </c>
      <c r="H13" s="541">
        <v>43.916600000000003</v>
      </c>
      <c r="I13" s="541">
        <f t="shared" si="0"/>
        <v>44.416600000000003</v>
      </c>
      <c r="J13" s="542">
        <f t="shared" si="4"/>
        <v>-712.45999999999992</v>
      </c>
      <c r="K13" s="543">
        <f t="shared" si="1"/>
        <v>-0.99929869838420105</v>
      </c>
      <c r="L13" s="544">
        <f t="shared" si="2"/>
        <v>-668.54339999999991</v>
      </c>
      <c r="M13" s="543">
        <f t="shared" si="3"/>
        <v>-0.93770113330341109</v>
      </c>
      <c r="N13" s="542">
        <v>770.24670000000003</v>
      </c>
      <c r="O13" s="545">
        <f t="shared" si="5"/>
        <v>725.83010000000002</v>
      </c>
      <c r="P13" s="546">
        <v>786.63239999999996</v>
      </c>
      <c r="Q13" s="547">
        <f t="shared" si="6"/>
        <v>742.21579999999994</v>
      </c>
      <c r="R13" s="548">
        <f t="shared" si="7"/>
        <v>0.96360789341908237</v>
      </c>
      <c r="S13" s="522">
        <v>717</v>
      </c>
      <c r="T13" s="523" t="s">
        <v>551</v>
      </c>
    </row>
    <row r="14" spans="1:20" ht="16.5" x14ac:dyDescent="0.3">
      <c r="A14" s="522" t="s">
        <v>552</v>
      </c>
      <c r="B14" s="523">
        <v>723</v>
      </c>
      <c r="C14" s="522">
        <v>562.37</v>
      </c>
      <c r="D14" s="524">
        <v>559.01</v>
      </c>
      <c r="E14" s="540">
        <v>526.91000000000008</v>
      </c>
      <c r="F14" s="541">
        <v>555.16</v>
      </c>
      <c r="G14" s="541">
        <f>Agrup_depts_17_18!AC240</f>
        <v>18</v>
      </c>
      <c r="H14" s="541"/>
      <c r="I14" s="541">
        <f t="shared" si="0"/>
        <v>18</v>
      </c>
      <c r="J14" s="542">
        <f t="shared" si="4"/>
        <v>-537.16</v>
      </c>
      <c r="K14" s="543">
        <f t="shared" si="1"/>
        <v>-0.96757691476331142</v>
      </c>
      <c r="L14" s="544">
        <f t="shared" si="2"/>
        <v>-537.16</v>
      </c>
      <c r="M14" s="543">
        <f t="shared" si="3"/>
        <v>-0.96757691476331142</v>
      </c>
      <c r="N14" s="542">
        <v>647.08000000000004</v>
      </c>
      <c r="O14" s="545">
        <f t="shared" si="5"/>
        <v>629.08000000000004</v>
      </c>
      <c r="P14" s="546">
        <v>628.22</v>
      </c>
      <c r="Q14" s="538">
        <f t="shared" si="6"/>
        <v>610.22</v>
      </c>
      <c r="R14" s="548">
        <f t="shared" si="7"/>
        <v>0.94303640971750013</v>
      </c>
      <c r="S14" s="522">
        <v>723</v>
      </c>
      <c r="T14" s="523" t="s">
        <v>552</v>
      </c>
    </row>
    <row r="15" spans="1:20" ht="16.5" x14ac:dyDescent="0.3">
      <c r="A15" s="522" t="s">
        <v>553</v>
      </c>
      <c r="B15" s="523">
        <v>729</v>
      </c>
      <c r="C15" s="522">
        <v>232.35</v>
      </c>
      <c r="D15" s="524">
        <v>253.14</v>
      </c>
      <c r="E15" s="540">
        <v>309.75</v>
      </c>
      <c r="F15" s="541">
        <v>311.27820000000003</v>
      </c>
      <c r="G15" s="541">
        <f>Agrup_depts_17_18!AC264</f>
        <v>1</v>
      </c>
      <c r="H15" s="541">
        <v>7.9166999999999996</v>
      </c>
      <c r="I15" s="541">
        <f t="shared" si="0"/>
        <v>8.9166999999999987</v>
      </c>
      <c r="J15" s="542">
        <f t="shared" si="4"/>
        <v>-310.27820000000003</v>
      </c>
      <c r="K15" s="543">
        <f t="shared" si="1"/>
        <v>-0.99678743966008543</v>
      </c>
      <c r="L15" s="544">
        <f t="shared" si="2"/>
        <v>-302.36150000000004</v>
      </c>
      <c r="M15" s="543">
        <f t="shared" si="3"/>
        <v>-0.97135456321708369</v>
      </c>
      <c r="N15" s="542">
        <v>309.1506</v>
      </c>
      <c r="O15" s="545">
        <f t="shared" si="5"/>
        <v>300.23390000000001</v>
      </c>
      <c r="P15" s="546">
        <v>305.33390000000003</v>
      </c>
      <c r="Q15" s="547">
        <f t="shared" si="6"/>
        <v>296.41720000000004</v>
      </c>
      <c r="R15" s="548">
        <f t="shared" si="7"/>
        <v>0.95881166007764518</v>
      </c>
      <c r="S15" s="522">
        <v>729</v>
      </c>
      <c r="T15" s="523" t="s">
        <v>553</v>
      </c>
    </row>
    <row r="16" spans="1:20" ht="16.5" x14ac:dyDescent="0.3">
      <c r="A16" s="522" t="s">
        <v>554</v>
      </c>
      <c r="B16" s="523">
        <v>732</v>
      </c>
      <c r="C16" s="522">
        <v>418.04</v>
      </c>
      <c r="D16" s="524">
        <v>398.58</v>
      </c>
      <c r="E16" s="540">
        <v>327.76499999999999</v>
      </c>
      <c r="F16" s="541">
        <v>374.17</v>
      </c>
      <c r="G16" s="541">
        <f>Agrup_depts_17_18!AC290</f>
        <v>9</v>
      </c>
      <c r="H16" s="541"/>
      <c r="I16" s="541">
        <f t="shared" si="0"/>
        <v>9</v>
      </c>
      <c r="J16" s="542">
        <f t="shared" si="4"/>
        <v>-365.17</v>
      </c>
      <c r="K16" s="543">
        <f t="shared" si="1"/>
        <v>-0.97594676216692944</v>
      </c>
      <c r="L16" s="544">
        <f t="shared" si="2"/>
        <v>-365.17</v>
      </c>
      <c r="M16" s="543">
        <f t="shared" si="3"/>
        <v>-0.97594676216692944</v>
      </c>
      <c r="N16" s="542">
        <v>330.31</v>
      </c>
      <c r="O16" s="545">
        <f t="shared" si="5"/>
        <v>321.31</v>
      </c>
      <c r="P16" s="546">
        <v>324.49</v>
      </c>
      <c r="Q16" s="547">
        <f t="shared" si="6"/>
        <v>315.49</v>
      </c>
      <c r="R16" s="548">
        <f t="shared" si="7"/>
        <v>0.9551330568254065</v>
      </c>
      <c r="S16" s="522">
        <v>732</v>
      </c>
      <c r="T16" s="523" t="s">
        <v>554</v>
      </c>
    </row>
    <row r="17" spans="1:20" ht="16.5" x14ac:dyDescent="0.3">
      <c r="A17" s="522" t="s">
        <v>555</v>
      </c>
      <c r="B17" s="523">
        <v>737</v>
      </c>
      <c r="C17" s="522">
        <v>313.02999999999997</v>
      </c>
      <c r="D17" s="524">
        <v>343.6</v>
      </c>
      <c r="E17" s="540">
        <v>351.98</v>
      </c>
      <c r="F17" s="541">
        <v>342.22</v>
      </c>
      <c r="G17" s="541">
        <f>Agrup_depts_17_18!AC305</f>
        <v>18</v>
      </c>
      <c r="H17" s="541"/>
      <c r="I17" s="541">
        <f t="shared" si="0"/>
        <v>18</v>
      </c>
      <c r="J17" s="542">
        <f t="shared" si="4"/>
        <v>-324.22000000000003</v>
      </c>
      <c r="K17" s="543">
        <f t="shared" si="1"/>
        <v>-0.94740225585880433</v>
      </c>
      <c r="L17" s="544">
        <f t="shared" si="2"/>
        <v>-324.22000000000003</v>
      </c>
      <c r="M17" s="543">
        <f t="shared" si="3"/>
        <v>-0.94740225585880433</v>
      </c>
      <c r="N17" s="542">
        <v>315.70999999999998</v>
      </c>
      <c r="O17" s="545">
        <f t="shared" si="5"/>
        <v>297.70999999999998</v>
      </c>
      <c r="P17" s="546">
        <v>322.5</v>
      </c>
      <c r="Q17" s="547">
        <f t="shared" si="6"/>
        <v>304.5</v>
      </c>
      <c r="R17" s="548">
        <f t="shared" si="7"/>
        <v>0.96449273067055219</v>
      </c>
      <c r="S17" s="522">
        <v>737</v>
      </c>
      <c r="T17" s="523" t="s">
        <v>555</v>
      </c>
    </row>
    <row r="18" spans="1:20" ht="16.5" x14ac:dyDescent="0.3">
      <c r="A18" s="522" t="s">
        <v>556</v>
      </c>
      <c r="B18" s="523">
        <v>739</v>
      </c>
      <c r="C18" s="522">
        <v>224.46</v>
      </c>
      <c r="D18" s="524">
        <v>136.5</v>
      </c>
      <c r="E18" s="540">
        <v>31</v>
      </c>
      <c r="F18" s="541">
        <v>0</v>
      </c>
      <c r="G18" s="541"/>
      <c r="H18" s="541"/>
      <c r="I18" s="541"/>
      <c r="J18" s="542"/>
      <c r="K18" s="543"/>
      <c r="L18" s="544"/>
      <c r="M18" s="543"/>
      <c r="N18" s="542"/>
      <c r="O18" s="545"/>
      <c r="P18" s="546"/>
      <c r="Q18" s="547"/>
      <c r="R18" s="548"/>
      <c r="S18" s="522"/>
      <c r="T18" s="523"/>
    </row>
    <row r="19" spans="1:20" ht="16.5" x14ac:dyDescent="0.3">
      <c r="A19" s="522" t="s">
        <v>557</v>
      </c>
      <c r="B19" s="523">
        <v>744</v>
      </c>
      <c r="C19" s="522">
        <v>212.37</v>
      </c>
      <c r="D19" s="524">
        <v>201.01</v>
      </c>
      <c r="E19" s="540">
        <v>199</v>
      </c>
      <c r="F19" s="541">
        <v>202.495</v>
      </c>
      <c r="G19" s="541">
        <f>Agrup_depts_17_18!AC325</f>
        <v>0.54</v>
      </c>
      <c r="H19" s="541">
        <v>4.9166999999999996</v>
      </c>
      <c r="I19" s="541">
        <f>G19+H19</f>
        <v>5.4566999999999997</v>
      </c>
      <c r="J19" s="542">
        <f t="shared" si="4"/>
        <v>-201.95500000000001</v>
      </c>
      <c r="K19" s="543">
        <f>J19/F19</f>
        <v>-0.99733326748808615</v>
      </c>
      <c r="L19" s="544">
        <f>I19-F19</f>
        <v>-197.03829999999999</v>
      </c>
      <c r="M19" s="543">
        <f>L19/F19</f>
        <v>-0.97305266796711021</v>
      </c>
      <c r="N19" s="542">
        <v>224.82480000000001</v>
      </c>
      <c r="O19" s="545">
        <f t="shared" si="5"/>
        <v>219.3681</v>
      </c>
      <c r="P19" s="546">
        <v>261.33089999999999</v>
      </c>
      <c r="Q19" s="547">
        <f t="shared" si="6"/>
        <v>255.87419999999997</v>
      </c>
      <c r="R19" s="548">
        <f t="shared" si="7"/>
        <v>1.1381048709928796</v>
      </c>
      <c r="S19" s="522">
        <v>744</v>
      </c>
      <c r="T19" s="523" t="s">
        <v>557</v>
      </c>
    </row>
    <row r="20" spans="1:20" ht="16.5" x14ac:dyDescent="0.3">
      <c r="A20" s="522" t="s">
        <v>584</v>
      </c>
      <c r="B20" s="523">
        <v>748</v>
      </c>
      <c r="C20" s="522">
        <v>306.68</v>
      </c>
      <c r="D20" s="524">
        <v>327.75</v>
      </c>
      <c r="E20" s="540">
        <v>351</v>
      </c>
      <c r="F20" s="541">
        <v>360</v>
      </c>
      <c r="G20" s="541">
        <f>Agrup_depts_17_18!AC338</f>
        <v>49.5</v>
      </c>
      <c r="H20" s="541"/>
      <c r="I20" s="541">
        <f>G20+H20</f>
        <v>49.5</v>
      </c>
      <c r="J20" s="542">
        <f t="shared" si="4"/>
        <v>-310.5</v>
      </c>
      <c r="K20" s="543">
        <f>J20/F20</f>
        <v>-0.86250000000000004</v>
      </c>
      <c r="L20" s="544">
        <f>I20-F20</f>
        <v>-310.5</v>
      </c>
      <c r="M20" s="543">
        <f>L20/F20</f>
        <v>-0.86250000000000004</v>
      </c>
      <c r="N20" s="542">
        <v>358.2</v>
      </c>
      <c r="O20" s="545">
        <f t="shared" si="5"/>
        <v>308.7</v>
      </c>
      <c r="P20" s="546">
        <v>358.44</v>
      </c>
      <c r="Q20" s="547">
        <f t="shared" si="6"/>
        <v>308.94</v>
      </c>
      <c r="R20" s="548">
        <f t="shared" si="7"/>
        <v>0.86247906197654944</v>
      </c>
      <c r="S20" s="522">
        <v>748</v>
      </c>
      <c r="T20" s="523" t="s">
        <v>584</v>
      </c>
    </row>
    <row r="21" spans="1:20" ht="16.5" x14ac:dyDescent="0.3">
      <c r="A21" s="522" t="s">
        <v>585</v>
      </c>
      <c r="B21" s="523">
        <v>749</v>
      </c>
      <c r="C21" s="522">
        <v>665.55</v>
      </c>
      <c r="D21" s="524">
        <v>690</v>
      </c>
      <c r="E21" s="540">
        <v>710.75</v>
      </c>
      <c r="F21" s="541">
        <v>727.06200000000001</v>
      </c>
      <c r="G21" s="541">
        <f>Agrup_depts_17_18!AC366</f>
        <v>54</v>
      </c>
      <c r="H21" s="541">
        <v>28.916599999999999</v>
      </c>
      <c r="I21" s="541">
        <f>G21+H21</f>
        <v>82.916600000000003</v>
      </c>
      <c r="J21" s="542">
        <f>G21-F21</f>
        <v>-673.06200000000001</v>
      </c>
      <c r="K21" s="543">
        <f>J21/F21</f>
        <v>-0.92572847982702988</v>
      </c>
      <c r="L21" s="544">
        <f>I21-F21</f>
        <v>-644.1454</v>
      </c>
      <c r="M21" s="543">
        <f>L21/F21</f>
        <v>-0.88595663093381305</v>
      </c>
      <c r="N21" s="542">
        <v>761.9787</v>
      </c>
      <c r="O21" s="545">
        <f t="shared" si="5"/>
        <v>679.06209999999999</v>
      </c>
      <c r="P21" s="546">
        <v>758.702</v>
      </c>
      <c r="Q21" s="547">
        <f t="shared" si="6"/>
        <v>675.78539999999998</v>
      </c>
      <c r="R21" s="548">
        <f t="shared" si="7"/>
        <v>0.88688227111860207</v>
      </c>
      <c r="S21" s="522">
        <v>749</v>
      </c>
      <c r="T21" s="523" t="s">
        <v>585</v>
      </c>
    </row>
    <row r="22" spans="1:20" ht="16.5" x14ac:dyDescent="0.3">
      <c r="A22" s="522" t="s">
        <v>636</v>
      </c>
      <c r="B22" s="523">
        <v>756</v>
      </c>
      <c r="C22" s="522">
        <v>121.8</v>
      </c>
      <c r="D22" s="524">
        <v>112.5</v>
      </c>
      <c r="E22" s="540">
        <v>112.5</v>
      </c>
      <c r="F22" s="541">
        <v>112.804</v>
      </c>
      <c r="G22" s="541">
        <f>Agrup_depts_17_18!AC384</f>
        <v>18</v>
      </c>
      <c r="H22" s="541"/>
      <c r="I22" s="541">
        <f>G22+H22</f>
        <v>18</v>
      </c>
      <c r="J22" s="542">
        <f>G22-F22</f>
        <v>-94.804000000000002</v>
      </c>
      <c r="K22" s="543">
        <f>J22/F22</f>
        <v>-0.8404311903833197</v>
      </c>
      <c r="L22" s="544">
        <f>I22-F22</f>
        <v>-94.804000000000002</v>
      </c>
      <c r="M22" s="543">
        <f>L22/F22</f>
        <v>-0.8404311903833197</v>
      </c>
      <c r="N22" s="542">
        <v>157.804</v>
      </c>
      <c r="O22" s="545">
        <f t="shared" si="5"/>
        <v>139.804</v>
      </c>
      <c r="P22" s="546">
        <v>153.304</v>
      </c>
      <c r="Q22" s="547">
        <f t="shared" si="6"/>
        <v>135.304</v>
      </c>
      <c r="R22" s="548">
        <f t="shared" si="7"/>
        <v>0.85741806291348766</v>
      </c>
      <c r="S22" s="522">
        <v>756</v>
      </c>
      <c r="T22" s="523" t="s">
        <v>636</v>
      </c>
    </row>
    <row r="23" spans="1:20" ht="16.5" x14ac:dyDescent="0.3">
      <c r="A23" s="522" t="s">
        <v>539</v>
      </c>
      <c r="B23" s="523"/>
      <c r="C23" s="522">
        <f>SUM(C5:C22)</f>
        <v>7250.5300000000007</v>
      </c>
      <c r="D23" s="522">
        <f>SUM(D5:D22)</f>
        <v>7271.3600000000015</v>
      </c>
      <c r="E23" s="524">
        <f>SUM(E5:E22)</f>
        <v>7267.01</v>
      </c>
      <c r="F23" s="549">
        <f>SUM(F5:F22)</f>
        <v>7324.3399999999992</v>
      </c>
      <c r="G23" s="549">
        <f>SUM(G5:G22)</f>
        <v>233.74</v>
      </c>
      <c r="H23" s="549"/>
      <c r="I23" s="549">
        <f>SUM(I5:I22)</f>
        <v>353.24</v>
      </c>
      <c r="J23" s="550">
        <f t="shared" ref="J23:N23" si="8">SUM(J5:J22)</f>
        <v>-7090.5999999999995</v>
      </c>
      <c r="K23" s="550">
        <f t="shared" si="8"/>
        <v>-16.285243021083847</v>
      </c>
      <c r="L23" s="550">
        <f t="shared" si="8"/>
        <v>-6971.1</v>
      </c>
      <c r="M23" s="550">
        <f t="shared" si="8"/>
        <v>-16.060567853443548</v>
      </c>
      <c r="N23" s="550">
        <f t="shared" si="8"/>
        <v>7404.5401999999995</v>
      </c>
      <c r="O23" s="551"/>
      <c r="P23" s="552">
        <f>SUM(P5:P22)</f>
        <v>7404.9</v>
      </c>
      <c r="Q23" s="553"/>
      <c r="R23" s="552"/>
      <c r="S23" s="522"/>
      <c r="T23" s="523" t="s">
        <v>539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4"/>
  <sheetViews>
    <sheetView topLeftCell="A343" workbookViewId="0">
      <selection activeCell="AD359" sqref="AD359"/>
    </sheetView>
  </sheetViews>
  <sheetFormatPr defaultColWidth="11.42578125" defaultRowHeight="12.75" outlineLevelRow="2" x14ac:dyDescent="0.2"/>
  <cols>
    <col min="1" max="1" width="6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45.85546875" style="4" hidden="1" customWidth="1"/>
    <col min="7" max="7" width="6.7109375" style="46" hidden="1" customWidth="1"/>
    <col min="8" max="8" width="5.7109375" style="4" hidden="1" customWidth="1"/>
    <col min="9" max="12" width="8.7109375" style="61" hidden="1" customWidth="1"/>
    <col min="13" max="13" width="9" style="5" hidden="1" customWidth="1"/>
    <col min="14" max="15" width="9" style="61" hidden="1" customWidth="1"/>
    <col min="16" max="16" width="6.7109375" style="5" hidden="1" customWidth="1"/>
    <col min="17" max="19" width="6.7109375" style="6" hidden="1" customWidth="1"/>
    <col min="20" max="21" width="6.7109375" style="5" hidden="1" customWidth="1"/>
    <col min="22" max="24" width="6.7109375" style="6" hidden="1" customWidth="1"/>
    <col min="25" max="25" width="5" style="4" hidden="1" customWidth="1"/>
    <col min="26" max="26" width="8.7109375" style="7" hidden="1" customWidth="1"/>
    <col min="27" max="28" width="8.7109375" style="6" hidden="1" customWidth="1"/>
    <col min="29" max="29" width="12.7109375" style="79" customWidth="1"/>
    <col min="30" max="30" width="23.85546875" style="80" customWidth="1"/>
    <col min="31" max="31" width="11.42578125" style="80" customWidth="1"/>
    <col min="32" max="32" width="10" style="1" customWidth="1"/>
    <col min="33" max="33" width="9.7109375" style="95" customWidth="1"/>
    <col min="34" max="34" width="11.42578125" style="95"/>
  </cols>
  <sheetData>
    <row r="1" spans="1:31" ht="63.75" x14ac:dyDescent="0.2">
      <c r="A1" s="44" t="s">
        <v>514</v>
      </c>
      <c r="B1" s="45" t="s">
        <v>0</v>
      </c>
      <c r="C1" s="45" t="s">
        <v>515</v>
      </c>
      <c r="D1" s="464" t="s">
        <v>516</v>
      </c>
      <c r="E1" s="464" t="s">
        <v>517</v>
      </c>
      <c r="F1" s="465" t="s">
        <v>957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32" t="s">
        <v>561</v>
      </c>
      <c r="AA1" s="43" t="s">
        <v>524</v>
      </c>
      <c r="AB1" s="36" t="s">
        <v>525</v>
      </c>
      <c r="AC1" s="73" t="s">
        <v>526</v>
      </c>
    </row>
    <row r="2" spans="1:31" outlineLevel="2" x14ac:dyDescent="0.2">
      <c r="A2" s="253" t="s">
        <v>7</v>
      </c>
      <c r="B2" s="18" t="s">
        <v>650</v>
      </c>
      <c r="C2" s="500" t="s">
        <v>48</v>
      </c>
      <c r="D2" s="597" t="s">
        <v>830</v>
      </c>
      <c r="E2" s="10" t="s">
        <v>881</v>
      </c>
      <c r="F2" s="598" t="s">
        <v>829</v>
      </c>
      <c r="G2" s="462">
        <v>5</v>
      </c>
      <c r="H2" s="18" t="s">
        <v>18</v>
      </c>
      <c r="I2" s="55">
        <f>14/15</f>
        <v>0.93333333333333335</v>
      </c>
      <c r="J2" s="55">
        <f>11.25*I2</f>
        <v>10.5</v>
      </c>
      <c r="K2" s="55"/>
      <c r="L2" s="56">
        <v>0</v>
      </c>
      <c r="M2" s="26">
        <v>0</v>
      </c>
      <c r="N2" s="72">
        <f>J2*10/3/G2</f>
        <v>7</v>
      </c>
      <c r="O2" s="89">
        <f>L2*10/3/G2</f>
        <v>0</v>
      </c>
      <c r="P2" s="21">
        <v>10</v>
      </c>
      <c r="Q2" s="19">
        <v>1</v>
      </c>
      <c r="R2" s="19"/>
      <c r="S2" s="22">
        <v>0</v>
      </c>
      <c r="T2" s="26"/>
      <c r="U2" s="21">
        <v>0</v>
      </c>
      <c r="V2" s="19">
        <v>0</v>
      </c>
      <c r="W2" s="19"/>
      <c r="X2" s="22">
        <v>0</v>
      </c>
      <c r="Y2" s="17">
        <v>0</v>
      </c>
      <c r="Z2" s="257">
        <f>J2*(Q2+V2)+L2*(S2+X2)</f>
        <v>10.5</v>
      </c>
      <c r="AA2" s="33">
        <f>J2*Q2+L2*S2</f>
        <v>10.5</v>
      </c>
      <c r="AB2" s="22">
        <f>J2*V2+L2*X2</f>
        <v>0</v>
      </c>
      <c r="AC2" s="259">
        <f>Z2</f>
        <v>10.5</v>
      </c>
    </row>
    <row r="3" spans="1:31" outlineLevel="1" x14ac:dyDescent="0.2">
      <c r="A3" s="277" t="s">
        <v>965</v>
      </c>
      <c r="B3" s="262"/>
      <c r="C3" s="694"/>
      <c r="D3" s="597"/>
      <c r="E3" s="10"/>
      <c r="F3" s="598"/>
      <c r="G3" s="605"/>
      <c r="H3" s="262"/>
      <c r="I3" s="265"/>
      <c r="J3" s="265"/>
      <c r="K3" s="265"/>
      <c r="L3" s="266"/>
      <c r="M3" s="267"/>
      <c r="N3" s="268"/>
      <c r="O3" s="269"/>
      <c r="P3" s="270"/>
      <c r="Q3" s="271"/>
      <c r="R3" s="271"/>
      <c r="S3" s="272"/>
      <c r="T3" s="267"/>
      <c r="U3" s="270"/>
      <c r="V3" s="271"/>
      <c r="W3" s="271"/>
      <c r="X3" s="272"/>
      <c r="Y3" s="273"/>
      <c r="Z3" s="274"/>
      <c r="AA3" s="275"/>
      <c r="AB3" s="272"/>
      <c r="AC3" s="276">
        <f>SUBTOTAL(9,AC2:AC2)</f>
        <v>10.5</v>
      </c>
    </row>
    <row r="4" spans="1:31" ht="15.75" outlineLevel="2" x14ac:dyDescent="0.25">
      <c r="A4" s="103" t="s">
        <v>38</v>
      </c>
      <c r="B4" s="10" t="s">
        <v>650</v>
      </c>
      <c r="C4" s="461" t="s">
        <v>48</v>
      </c>
      <c r="D4" s="597" t="s">
        <v>832</v>
      </c>
      <c r="E4" s="10" t="s">
        <v>882</v>
      </c>
      <c r="F4" s="598" t="s">
        <v>831</v>
      </c>
      <c r="G4" s="463">
        <v>5</v>
      </c>
      <c r="H4" s="10" t="s">
        <v>18</v>
      </c>
      <c r="I4" s="57">
        <v>1</v>
      </c>
      <c r="J4" s="57">
        <f>11.25*I4</f>
        <v>11.25</v>
      </c>
      <c r="K4" s="57"/>
      <c r="L4" s="58">
        <v>0</v>
      </c>
      <c r="M4" s="27">
        <v>0</v>
      </c>
      <c r="N4" s="268">
        <f>J4*10/3/G4</f>
        <v>7.5</v>
      </c>
      <c r="O4" s="269">
        <f>L4*10/3/G4</f>
        <v>0</v>
      </c>
      <c r="P4" s="23">
        <v>10</v>
      </c>
      <c r="Q4" s="11">
        <v>1</v>
      </c>
      <c r="R4" s="11"/>
      <c r="S4" s="12">
        <v>0</v>
      </c>
      <c r="T4" s="27"/>
      <c r="U4" s="23">
        <v>0</v>
      </c>
      <c r="V4" s="11">
        <v>0</v>
      </c>
      <c r="W4" s="11"/>
      <c r="X4" s="12">
        <v>0</v>
      </c>
      <c r="Y4" s="9">
        <v>0</v>
      </c>
      <c r="Z4" s="258">
        <f>J4*(Q4+V4)+L4*(S4+X4)</f>
        <v>11.25</v>
      </c>
      <c r="AA4" s="34">
        <f>J4*Q4+L4*S4</f>
        <v>11.25</v>
      </c>
      <c r="AB4" s="12">
        <f>J4*V4+L4*X4</f>
        <v>0</v>
      </c>
      <c r="AC4" s="260">
        <f>Z4</f>
        <v>11.25</v>
      </c>
      <c r="AD4" s="341" t="s">
        <v>775</v>
      </c>
      <c r="AE4" s="379">
        <f>AE38</f>
        <v>0.4</v>
      </c>
    </row>
    <row r="5" spans="1:31" ht="15.75" outlineLevel="1" x14ac:dyDescent="0.25">
      <c r="A5" s="121" t="s">
        <v>695</v>
      </c>
      <c r="B5" s="10"/>
      <c r="C5" s="461"/>
      <c r="D5" s="597"/>
      <c r="E5" s="10"/>
      <c r="F5" s="598"/>
      <c r="G5" s="463"/>
      <c r="H5" s="10"/>
      <c r="I5" s="57"/>
      <c r="J5" s="57"/>
      <c r="K5" s="57"/>
      <c r="L5" s="58"/>
      <c r="M5" s="27"/>
      <c r="N5" s="268"/>
      <c r="O5" s="269"/>
      <c r="P5" s="23"/>
      <c r="Q5" s="11"/>
      <c r="R5" s="11"/>
      <c r="S5" s="12"/>
      <c r="T5" s="27"/>
      <c r="U5" s="23"/>
      <c r="V5" s="11"/>
      <c r="W5" s="11"/>
      <c r="X5" s="12"/>
      <c r="Y5" s="9"/>
      <c r="Z5" s="258"/>
      <c r="AA5" s="34"/>
      <c r="AB5" s="12"/>
      <c r="AC5" s="260">
        <f>SUBTOTAL(9,AC4:AC4)</f>
        <v>11.25</v>
      </c>
      <c r="AD5" s="341"/>
      <c r="AE5" s="379"/>
    </row>
    <row r="6" spans="1:31" ht="15.75" outlineLevel="2" x14ac:dyDescent="0.25">
      <c r="A6" s="103" t="s">
        <v>79</v>
      </c>
      <c r="B6" s="10" t="s">
        <v>650</v>
      </c>
      <c r="C6" s="461" t="s">
        <v>19</v>
      </c>
      <c r="D6" s="597" t="s">
        <v>841</v>
      </c>
      <c r="E6" s="10" t="s">
        <v>168</v>
      </c>
      <c r="F6" s="598" t="s">
        <v>169</v>
      </c>
      <c r="G6" s="463">
        <v>15</v>
      </c>
      <c r="H6" s="10" t="s">
        <v>160</v>
      </c>
      <c r="I6" s="57">
        <v>1</v>
      </c>
      <c r="J6" s="57">
        <f>$AE$4</f>
        <v>0.4</v>
      </c>
      <c r="K6" s="57"/>
      <c r="L6" s="58">
        <v>0</v>
      </c>
      <c r="M6" s="27">
        <v>0</v>
      </c>
      <c r="N6" s="268">
        <f>J6*10/3/G6</f>
        <v>8.8888888888888878E-2</v>
      </c>
      <c r="O6" s="269">
        <f>L6*10/3/G6</f>
        <v>0</v>
      </c>
      <c r="P6" s="23">
        <v>0</v>
      </c>
      <c r="Q6" s="11">
        <v>0</v>
      </c>
      <c r="R6" s="11"/>
      <c r="S6" s="12">
        <v>0</v>
      </c>
      <c r="T6" s="27"/>
      <c r="U6" s="23">
        <v>1</v>
      </c>
      <c r="V6" s="11">
        <f>U6</f>
        <v>1</v>
      </c>
      <c r="W6" s="11"/>
      <c r="X6" s="12">
        <v>0</v>
      </c>
      <c r="Y6" s="9">
        <v>0</v>
      </c>
      <c r="Z6" s="258">
        <f>J6*(Q6+V6)+L6*(S6+X6)</f>
        <v>0.4</v>
      </c>
      <c r="AA6" s="34">
        <f>J6*Q6+L6*S6</f>
        <v>0</v>
      </c>
      <c r="AB6" s="12">
        <f>J6*V6+L6*X6</f>
        <v>0.4</v>
      </c>
      <c r="AC6" s="260">
        <f>Z6</f>
        <v>0.4</v>
      </c>
      <c r="AD6" s="92"/>
      <c r="AE6" s="340"/>
    </row>
    <row r="7" spans="1:31" ht="15.75" outlineLevel="2" x14ac:dyDescent="0.25">
      <c r="A7" s="103" t="s">
        <v>79</v>
      </c>
      <c r="B7" s="10" t="s">
        <v>650</v>
      </c>
      <c r="C7" s="461" t="s">
        <v>19</v>
      </c>
      <c r="D7" s="597" t="s">
        <v>838</v>
      </c>
      <c r="E7" s="10" t="s">
        <v>885</v>
      </c>
      <c r="F7" s="598" t="s">
        <v>837</v>
      </c>
      <c r="G7" s="463">
        <v>5</v>
      </c>
      <c r="H7" s="10" t="s">
        <v>18</v>
      </c>
      <c r="I7" s="57">
        <f>1/3</f>
        <v>0.33333333333333331</v>
      </c>
      <c r="J7" s="57">
        <f>11.25*I7</f>
        <v>3.75</v>
      </c>
      <c r="K7" s="57"/>
      <c r="L7" s="58">
        <v>0</v>
      </c>
      <c r="M7" s="27">
        <v>0</v>
      </c>
      <c r="N7" s="268">
        <f>J7*10/3/G7</f>
        <v>2.5</v>
      </c>
      <c r="O7" s="269">
        <f>L7*10/3/G7</f>
        <v>0</v>
      </c>
      <c r="P7" s="23">
        <v>0</v>
      </c>
      <c r="Q7" s="11">
        <v>0</v>
      </c>
      <c r="R7" s="11"/>
      <c r="S7" s="12">
        <v>0</v>
      </c>
      <c r="T7" s="27"/>
      <c r="U7" s="23">
        <v>10</v>
      </c>
      <c r="V7" s="11">
        <v>1</v>
      </c>
      <c r="W7" s="11"/>
      <c r="X7" s="12">
        <v>0</v>
      </c>
      <c r="Y7" s="9">
        <v>0</v>
      </c>
      <c r="Z7" s="258">
        <f>J7*(Q7+V7)+L7*(S7+X7)</f>
        <v>3.75</v>
      </c>
      <c r="AA7" s="34">
        <f>J7*Q7+L7*S7</f>
        <v>0</v>
      </c>
      <c r="AB7" s="12">
        <f>J7*V7+L7*X7</f>
        <v>3.75</v>
      </c>
      <c r="AC7" s="260">
        <f>Z7</f>
        <v>3.75</v>
      </c>
      <c r="AD7" s="92"/>
      <c r="AE7" s="340"/>
    </row>
    <row r="8" spans="1:31" ht="15.75" outlineLevel="1" x14ac:dyDescent="0.25">
      <c r="A8" s="121" t="s">
        <v>696</v>
      </c>
      <c r="B8" s="10"/>
      <c r="C8" s="461"/>
      <c r="D8" s="597"/>
      <c r="E8" s="10"/>
      <c r="F8" s="598"/>
      <c r="G8" s="463"/>
      <c r="H8" s="10"/>
      <c r="I8" s="57"/>
      <c r="J8" s="57"/>
      <c r="K8" s="57"/>
      <c r="L8" s="58"/>
      <c r="M8" s="27"/>
      <c r="N8" s="268"/>
      <c r="O8" s="269"/>
      <c r="P8" s="23"/>
      <c r="Q8" s="11"/>
      <c r="R8" s="11"/>
      <c r="S8" s="12"/>
      <c r="T8" s="27"/>
      <c r="U8" s="23"/>
      <c r="V8" s="11"/>
      <c r="W8" s="11"/>
      <c r="X8" s="12"/>
      <c r="Y8" s="9"/>
      <c r="Z8" s="258"/>
      <c r="AA8" s="34"/>
      <c r="AB8" s="12"/>
      <c r="AC8" s="260">
        <f>SUBTOTAL(9,AC6:AC7)</f>
        <v>4.1500000000000004</v>
      </c>
      <c r="AD8" s="92"/>
      <c r="AE8" s="340"/>
    </row>
    <row r="9" spans="1:31" outlineLevel="2" x14ac:dyDescent="0.2">
      <c r="A9" s="103" t="s">
        <v>122</v>
      </c>
      <c r="B9" s="10" t="s">
        <v>650</v>
      </c>
      <c r="C9" s="461" t="s">
        <v>19</v>
      </c>
      <c r="D9" s="597" t="s">
        <v>841</v>
      </c>
      <c r="E9" s="10" t="s">
        <v>168</v>
      </c>
      <c r="F9" s="598" t="s">
        <v>169</v>
      </c>
      <c r="G9" s="463">
        <v>15</v>
      </c>
      <c r="H9" s="10" t="s">
        <v>160</v>
      </c>
      <c r="I9" s="57">
        <v>1</v>
      </c>
      <c r="J9" s="57">
        <f>$AE$4</f>
        <v>0.4</v>
      </c>
      <c r="K9" s="57"/>
      <c r="L9" s="58">
        <v>0</v>
      </c>
      <c r="M9" s="27">
        <v>0</v>
      </c>
      <c r="N9" s="268">
        <f>J9*10/3/G9</f>
        <v>8.8888888888888878E-2</v>
      </c>
      <c r="O9" s="269">
        <f>L9*10/3/G9</f>
        <v>0</v>
      </c>
      <c r="P9" s="23">
        <v>0</v>
      </c>
      <c r="Q9" s="11">
        <v>0</v>
      </c>
      <c r="R9" s="11"/>
      <c r="S9" s="12">
        <v>0</v>
      </c>
      <c r="T9" s="27"/>
      <c r="U9" s="23">
        <v>0</v>
      </c>
      <c r="V9" s="11">
        <f>U9</f>
        <v>0</v>
      </c>
      <c r="W9" s="11"/>
      <c r="X9" s="12">
        <v>0</v>
      </c>
      <c r="Y9" s="9">
        <v>0</v>
      </c>
      <c r="Z9" s="258">
        <f>J9*(Q9+V9)+L9*(S9+X9)</f>
        <v>0</v>
      </c>
      <c r="AA9" s="34">
        <f>J9*Q9+L9*S9</f>
        <v>0</v>
      </c>
      <c r="AB9" s="12">
        <f>J9*V9+L9*X9</f>
        <v>0</v>
      </c>
      <c r="AC9" s="260">
        <f>Z9</f>
        <v>0</v>
      </c>
      <c r="AD9" s="61"/>
      <c r="AE9" s="47"/>
    </row>
    <row r="10" spans="1:31" outlineLevel="1" x14ac:dyDescent="0.2">
      <c r="A10" s="121" t="s">
        <v>619</v>
      </c>
      <c r="B10" s="10"/>
      <c r="C10" s="461"/>
      <c r="D10" s="597"/>
      <c r="E10" s="10"/>
      <c r="F10" s="598"/>
      <c r="G10" s="463"/>
      <c r="H10" s="10"/>
      <c r="I10" s="57"/>
      <c r="J10" s="57"/>
      <c r="K10" s="57"/>
      <c r="L10" s="58"/>
      <c r="M10" s="27"/>
      <c r="N10" s="268"/>
      <c r="O10" s="269"/>
      <c r="P10" s="23"/>
      <c r="Q10" s="11"/>
      <c r="R10" s="11"/>
      <c r="S10" s="12"/>
      <c r="T10" s="27"/>
      <c r="U10" s="23"/>
      <c r="V10" s="11"/>
      <c r="W10" s="11"/>
      <c r="X10" s="12"/>
      <c r="Y10" s="9"/>
      <c r="Z10" s="258"/>
      <c r="AA10" s="34"/>
      <c r="AB10" s="12"/>
      <c r="AC10" s="260">
        <f>SUBTOTAL(9,AC9:AC9)</f>
        <v>0</v>
      </c>
      <c r="AD10" s="61"/>
      <c r="AE10" s="47"/>
    </row>
    <row r="11" spans="1:31" outlineLevel="2" x14ac:dyDescent="0.2">
      <c r="A11" s="103" t="s">
        <v>334</v>
      </c>
      <c r="B11" s="10" t="s">
        <v>650</v>
      </c>
      <c r="C11" s="468" t="s">
        <v>48</v>
      </c>
      <c r="D11" s="597" t="s">
        <v>824</v>
      </c>
      <c r="E11" s="10" t="s">
        <v>877</v>
      </c>
      <c r="F11" s="598" t="s">
        <v>823</v>
      </c>
      <c r="G11" s="463">
        <v>5</v>
      </c>
      <c r="H11" s="10" t="s">
        <v>675</v>
      </c>
      <c r="I11" s="57">
        <v>0.5</v>
      </c>
      <c r="J11" s="57">
        <v>4.5</v>
      </c>
      <c r="K11" s="57">
        <v>0</v>
      </c>
      <c r="L11" s="58">
        <v>0</v>
      </c>
      <c r="M11" s="27">
        <v>0</v>
      </c>
      <c r="N11" s="268">
        <f t="shared" ref="N11:N17" si="0">J11*10/3/G11</f>
        <v>3</v>
      </c>
      <c r="O11" s="269">
        <f t="shared" ref="O11:O17" si="1">L11*10/3/G11</f>
        <v>0</v>
      </c>
      <c r="P11" s="23">
        <v>10</v>
      </c>
      <c r="Q11" s="11">
        <v>1</v>
      </c>
      <c r="R11" s="11">
        <v>0</v>
      </c>
      <c r="S11" s="12">
        <v>0</v>
      </c>
      <c r="T11" s="27">
        <v>0</v>
      </c>
      <c r="U11" s="23">
        <v>0</v>
      </c>
      <c r="V11" s="11">
        <v>0</v>
      </c>
      <c r="W11" s="11">
        <v>0</v>
      </c>
      <c r="X11" s="12">
        <v>0</v>
      </c>
      <c r="Y11" s="9">
        <v>0</v>
      </c>
      <c r="Z11" s="258">
        <f t="shared" ref="Z11:Z17" si="2">J11*(Q11+V11)+L11*(S11+X11)</f>
        <v>4.5</v>
      </c>
      <c r="AA11" s="34">
        <f t="shared" ref="AA11:AA17" si="3">J11*Q11+L11*S11</f>
        <v>4.5</v>
      </c>
      <c r="AB11" s="12">
        <f t="shared" ref="AB11:AB17" si="4">J11*V11+L11*X11</f>
        <v>0</v>
      </c>
      <c r="AC11" s="260">
        <f t="shared" ref="AC11:AC17" si="5">Z11</f>
        <v>4.5</v>
      </c>
    </row>
    <row r="12" spans="1:31" ht="15.75" outlineLevel="2" x14ac:dyDescent="0.25">
      <c r="A12" s="103" t="s">
        <v>334</v>
      </c>
      <c r="B12" s="10" t="s">
        <v>650</v>
      </c>
      <c r="C12" s="461" t="s">
        <v>48</v>
      </c>
      <c r="D12" s="597" t="s">
        <v>825</v>
      </c>
      <c r="E12" s="10" t="s">
        <v>879</v>
      </c>
      <c r="F12" s="598" t="s">
        <v>826</v>
      </c>
      <c r="G12" s="463">
        <v>5</v>
      </c>
      <c r="H12" s="10" t="s">
        <v>675</v>
      </c>
      <c r="I12" s="57">
        <v>0.5</v>
      </c>
      <c r="J12" s="57">
        <v>4.5</v>
      </c>
      <c r="K12" s="57"/>
      <c r="L12" s="58">
        <v>0</v>
      </c>
      <c r="M12" s="27">
        <v>0</v>
      </c>
      <c r="N12" s="268">
        <f t="shared" si="0"/>
        <v>3</v>
      </c>
      <c r="O12" s="269">
        <f t="shared" si="1"/>
        <v>0</v>
      </c>
      <c r="P12" s="23">
        <v>10</v>
      </c>
      <c r="Q12" s="11">
        <v>1</v>
      </c>
      <c r="R12" s="11"/>
      <c r="S12" s="12">
        <v>0</v>
      </c>
      <c r="T12" s="27"/>
      <c r="U12" s="23">
        <v>0</v>
      </c>
      <c r="V12" s="11">
        <v>0</v>
      </c>
      <c r="W12" s="11"/>
      <c r="X12" s="12">
        <v>0</v>
      </c>
      <c r="Y12" s="9">
        <v>0</v>
      </c>
      <c r="Z12" s="258">
        <f t="shared" si="2"/>
        <v>4.5</v>
      </c>
      <c r="AA12" s="34">
        <f t="shared" si="3"/>
        <v>4.5</v>
      </c>
      <c r="AB12" s="12">
        <f t="shared" si="4"/>
        <v>0</v>
      </c>
      <c r="AC12" s="260">
        <f t="shared" si="5"/>
        <v>4.5</v>
      </c>
      <c r="AD12" s="341"/>
      <c r="AE12" s="340"/>
    </row>
    <row r="13" spans="1:31" outlineLevel="2" x14ac:dyDescent="0.2">
      <c r="A13" s="103" t="s">
        <v>334</v>
      </c>
      <c r="B13" s="10" t="s">
        <v>650</v>
      </c>
      <c r="C13" s="461" t="s">
        <v>48</v>
      </c>
      <c r="D13" s="597" t="s">
        <v>828</v>
      </c>
      <c r="E13" s="10" t="s">
        <v>880</v>
      </c>
      <c r="F13" s="598" t="s">
        <v>827</v>
      </c>
      <c r="G13" s="463">
        <v>5</v>
      </c>
      <c r="H13" s="10" t="s">
        <v>675</v>
      </c>
      <c r="I13" s="57">
        <v>0.5</v>
      </c>
      <c r="J13" s="57">
        <v>4.5</v>
      </c>
      <c r="K13" s="57"/>
      <c r="L13" s="58">
        <v>0</v>
      </c>
      <c r="M13" s="27">
        <v>0</v>
      </c>
      <c r="N13" s="268">
        <f t="shared" si="0"/>
        <v>3</v>
      </c>
      <c r="O13" s="269">
        <f t="shared" si="1"/>
        <v>0</v>
      </c>
      <c r="P13" s="23">
        <v>10</v>
      </c>
      <c r="Q13" s="11">
        <v>1</v>
      </c>
      <c r="R13" s="11"/>
      <c r="S13" s="12">
        <v>0</v>
      </c>
      <c r="T13" s="27"/>
      <c r="U13" s="23">
        <v>0</v>
      </c>
      <c r="V13" s="11">
        <v>0</v>
      </c>
      <c r="W13" s="11"/>
      <c r="X13" s="12">
        <v>0</v>
      </c>
      <c r="Y13" s="9">
        <v>0</v>
      </c>
      <c r="Z13" s="258">
        <f t="shared" si="2"/>
        <v>4.5</v>
      </c>
      <c r="AA13" s="34">
        <f t="shared" si="3"/>
        <v>4.5</v>
      </c>
      <c r="AB13" s="12">
        <f t="shared" si="4"/>
        <v>0</v>
      </c>
      <c r="AC13" s="260">
        <f t="shared" si="5"/>
        <v>4.5</v>
      </c>
      <c r="AE13" s="47"/>
    </row>
    <row r="14" spans="1:31" outlineLevel="2" x14ac:dyDescent="0.2">
      <c r="A14" s="103" t="s">
        <v>334</v>
      </c>
      <c r="B14" s="10" t="s">
        <v>650</v>
      </c>
      <c r="C14" s="461" t="s">
        <v>48</v>
      </c>
      <c r="D14" s="597" t="s">
        <v>834</v>
      </c>
      <c r="E14" s="10" t="s">
        <v>883</v>
      </c>
      <c r="F14" s="598" t="s">
        <v>833</v>
      </c>
      <c r="G14" s="463">
        <v>5</v>
      </c>
      <c r="H14" s="10" t="s">
        <v>18</v>
      </c>
      <c r="I14" s="57">
        <f>2/3</f>
        <v>0.66666666666666663</v>
      </c>
      <c r="J14" s="57">
        <f>11.25*I14</f>
        <v>7.5</v>
      </c>
      <c r="K14" s="57"/>
      <c r="L14" s="58">
        <v>0</v>
      </c>
      <c r="M14" s="27">
        <v>0</v>
      </c>
      <c r="N14" s="268">
        <f t="shared" si="0"/>
        <v>5</v>
      </c>
      <c r="O14" s="269">
        <f t="shared" si="1"/>
        <v>0</v>
      </c>
      <c r="P14" s="23">
        <v>10</v>
      </c>
      <c r="Q14" s="11">
        <v>1</v>
      </c>
      <c r="R14" s="11"/>
      <c r="S14" s="12">
        <v>0</v>
      </c>
      <c r="T14" s="27"/>
      <c r="U14" s="23">
        <v>0</v>
      </c>
      <c r="V14" s="11">
        <v>0</v>
      </c>
      <c r="W14" s="11"/>
      <c r="X14" s="12">
        <v>0</v>
      </c>
      <c r="Y14" s="9">
        <v>0</v>
      </c>
      <c r="Z14" s="258">
        <f t="shared" si="2"/>
        <v>7.5</v>
      </c>
      <c r="AA14" s="34">
        <f t="shared" si="3"/>
        <v>7.5</v>
      </c>
      <c r="AB14" s="12">
        <f t="shared" si="4"/>
        <v>0</v>
      </c>
      <c r="AC14" s="260">
        <f t="shared" si="5"/>
        <v>7.5</v>
      </c>
    </row>
    <row r="15" spans="1:31" outlineLevel="2" x14ac:dyDescent="0.2">
      <c r="A15" s="103" t="s">
        <v>334</v>
      </c>
      <c r="B15" s="10" t="s">
        <v>650</v>
      </c>
      <c r="C15" s="461" t="s">
        <v>19</v>
      </c>
      <c r="D15" s="597" t="s">
        <v>841</v>
      </c>
      <c r="E15" s="10" t="s">
        <v>168</v>
      </c>
      <c r="F15" s="598" t="s">
        <v>169</v>
      </c>
      <c r="G15" s="463">
        <v>15</v>
      </c>
      <c r="H15" s="10" t="s">
        <v>160</v>
      </c>
      <c r="I15" s="57">
        <v>1</v>
      </c>
      <c r="J15" s="57">
        <f>$AE$4</f>
        <v>0.4</v>
      </c>
      <c r="K15" s="57"/>
      <c r="L15" s="58">
        <v>0</v>
      </c>
      <c r="M15" s="27">
        <v>0</v>
      </c>
      <c r="N15" s="268">
        <f t="shared" si="0"/>
        <v>8.8888888888888878E-2</v>
      </c>
      <c r="O15" s="269">
        <f t="shared" si="1"/>
        <v>0</v>
      </c>
      <c r="P15" s="23">
        <v>0</v>
      </c>
      <c r="Q15" s="11">
        <v>0</v>
      </c>
      <c r="R15" s="11"/>
      <c r="S15" s="12">
        <v>0</v>
      </c>
      <c r="T15" s="27"/>
      <c r="U15" s="23">
        <v>3</v>
      </c>
      <c r="V15" s="11">
        <f>U15</f>
        <v>3</v>
      </c>
      <c r="W15" s="11"/>
      <c r="X15" s="12">
        <v>0</v>
      </c>
      <c r="Y15" s="9">
        <v>0</v>
      </c>
      <c r="Z15" s="258">
        <f t="shared" si="2"/>
        <v>1.2000000000000002</v>
      </c>
      <c r="AA15" s="34">
        <f t="shared" si="3"/>
        <v>0</v>
      </c>
      <c r="AB15" s="12">
        <f t="shared" si="4"/>
        <v>1.2000000000000002</v>
      </c>
      <c r="AC15" s="260">
        <f t="shared" si="5"/>
        <v>1.2000000000000002</v>
      </c>
    </row>
    <row r="16" spans="1:31" outlineLevel="2" x14ac:dyDescent="0.2">
      <c r="A16" s="103" t="s">
        <v>334</v>
      </c>
      <c r="B16" s="10" t="s">
        <v>650</v>
      </c>
      <c r="C16" s="461" t="s">
        <v>19</v>
      </c>
      <c r="D16" s="597" t="s">
        <v>836</v>
      </c>
      <c r="E16" s="10" t="s">
        <v>884</v>
      </c>
      <c r="F16" s="598" t="s">
        <v>835</v>
      </c>
      <c r="G16" s="463">
        <v>5</v>
      </c>
      <c r="H16" s="10" t="s">
        <v>18</v>
      </c>
      <c r="I16" s="57">
        <v>1</v>
      </c>
      <c r="J16" s="57">
        <f>11.25*I16</f>
        <v>11.25</v>
      </c>
      <c r="K16" s="57"/>
      <c r="L16" s="58">
        <v>0</v>
      </c>
      <c r="M16" s="27">
        <v>0</v>
      </c>
      <c r="N16" s="268">
        <f t="shared" si="0"/>
        <v>7.5</v>
      </c>
      <c r="O16" s="269">
        <f t="shared" si="1"/>
        <v>0</v>
      </c>
      <c r="P16" s="23">
        <v>0</v>
      </c>
      <c r="Q16" s="11">
        <v>0</v>
      </c>
      <c r="R16" s="11"/>
      <c r="S16" s="12">
        <v>0</v>
      </c>
      <c r="T16" s="27"/>
      <c r="U16" s="23">
        <v>10</v>
      </c>
      <c r="V16" s="11">
        <v>1</v>
      </c>
      <c r="W16" s="11"/>
      <c r="X16" s="12">
        <v>0</v>
      </c>
      <c r="Y16" s="9">
        <v>0</v>
      </c>
      <c r="Z16" s="258">
        <f t="shared" si="2"/>
        <v>11.25</v>
      </c>
      <c r="AA16" s="34">
        <f t="shared" si="3"/>
        <v>0</v>
      </c>
      <c r="AB16" s="12">
        <f t="shared" si="4"/>
        <v>11.25</v>
      </c>
      <c r="AC16" s="260">
        <f t="shared" si="5"/>
        <v>11.25</v>
      </c>
    </row>
    <row r="17" spans="1:31" outlineLevel="2" x14ac:dyDescent="0.2">
      <c r="A17" s="103" t="s">
        <v>334</v>
      </c>
      <c r="B17" s="10" t="s">
        <v>650</v>
      </c>
      <c r="C17" s="461" t="s">
        <v>19</v>
      </c>
      <c r="D17" s="597" t="s">
        <v>840</v>
      </c>
      <c r="E17" s="10" t="s">
        <v>886</v>
      </c>
      <c r="F17" s="598" t="s">
        <v>839</v>
      </c>
      <c r="G17" s="463">
        <v>5</v>
      </c>
      <c r="H17" s="10" t="s">
        <v>18</v>
      </c>
      <c r="I17" s="57">
        <f>2/3</f>
        <v>0.66666666666666663</v>
      </c>
      <c r="J17" s="57">
        <f>11.25*I17</f>
        <v>7.5</v>
      </c>
      <c r="K17" s="57"/>
      <c r="L17" s="58">
        <v>0</v>
      </c>
      <c r="M17" s="27">
        <v>0</v>
      </c>
      <c r="N17" s="268">
        <f t="shared" si="0"/>
        <v>5</v>
      </c>
      <c r="O17" s="269">
        <f t="shared" si="1"/>
        <v>0</v>
      </c>
      <c r="P17" s="23">
        <v>0</v>
      </c>
      <c r="Q17" s="11">
        <v>0</v>
      </c>
      <c r="R17" s="11"/>
      <c r="S17" s="12">
        <v>0</v>
      </c>
      <c r="T17" s="27"/>
      <c r="U17" s="23">
        <v>10</v>
      </c>
      <c r="V17" s="11">
        <v>1</v>
      </c>
      <c r="W17" s="11"/>
      <c r="X17" s="12">
        <v>0</v>
      </c>
      <c r="Y17" s="9">
        <v>0</v>
      </c>
      <c r="Z17" s="258">
        <f t="shared" si="2"/>
        <v>7.5</v>
      </c>
      <c r="AA17" s="34">
        <f t="shared" si="3"/>
        <v>0</v>
      </c>
      <c r="AB17" s="12">
        <f t="shared" si="4"/>
        <v>7.5</v>
      </c>
      <c r="AC17" s="260">
        <f t="shared" si="5"/>
        <v>7.5</v>
      </c>
    </row>
    <row r="18" spans="1:31" outlineLevel="1" x14ac:dyDescent="0.2">
      <c r="A18" s="121" t="s">
        <v>697</v>
      </c>
      <c r="B18" s="10"/>
      <c r="C18" s="461"/>
      <c r="D18" s="597"/>
      <c r="E18" s="10"/>
      <c r="F18" s="598"/>
      <c r="G18" s="463"/>
      <c r="H18" s="10"/>
      <c r="I18" s="57"/>
      <c r="J18" s="57"/>
      <c r="K18" s="57"/>
      <c r="L18" s="58"/>
      <c r="M18" s="27"/>
      <c r="N18" s="268"/>
      <c r="O18" s="269"/>
      <c r="P18" s="23"/>
      <c r="Q18" s="11"/>
      <c r="R18" s="11"/>
      <c r="S18" s="12"/>
      <c r="T18" s="27"/>
      <c r="U18" s="23"/>
      <c r="V18" s="11"/>
      <c r="W18" s="11"/>
      <c r="X18" s="12"/>
      <c r="Y18" s="9"/>
      <c r="Z18" s="258"/>
      <c r="AA18" s="34"/>
      <c r="AB18" s="12"/>
      <c r="AC18" s="260">
        <f>SUBTOTAL(9,AC11:AC17)</f>
        <v>40.950000000000003</v>
      </c>
    </row>
    <row r="19" spans="1:31" ht="15.75" outlineLevel="2" x14ac:dyDescent="0.25">
      <c r="A19" s="103" t="s">
        <v>409</v>
      </c>
      <c r="B19" s="10" t="s">
        <v>650</v>
      </c>
      <c r="C19" s="461" t="s">
        <v>19</v>
      </c>
      <c r="D19" s="597" t="s">
        <v>841</v>
      </c>
      <c r="E19" s="10" t="s">
        <v>168</v>
      </c>
      <c r="F19" s="598" t="s">
        <v>169</v>
      </c>
      <c r="G19" s="463">
        <v>15</v>
      </c>
      <c r="H19" s="10" t="s">
        <v>160</v>
      </c>
      <c r="I19" s="57">
        <v>1</v>
      </c>
      <c r="J19" s="57">
        <f>$AE$4</f>
        <v>0.4</v>
      </c>
      <c r="K19" s="57"/>
      <c r="L19" s="58">
        <v>0</v>
      </c>
      <c r="M19" s="27">
        <v>0</v>
      </c>
      <c r="N19" s="268">
        <f>J19*10/3/G19</f>
        <v>8.8888888888888878E-2</v>
      </c>
      <c r="O19" s="269">
        <f>L19*10/3/G19</f>
        <v>0</v>
      </c>
      <c r="P19" s="23">
        <v>0</v>
      </c>
      <c r="Q19" s="11">
        <v>0</v>
      </c>
      <c r="R19" s="11"/>
      <c r="S19" s="12">
        <v>0</v>
      </c>
      <c r="T19" s="27"/>
      <c r="U19" s="23">
        <v>2</v>
      </c>
      <c r="V19" s="11">
        <f>U19</f>
        <v>2</v>
      </c>
      <c r="W19" s="11"/>
      <c r="X19" s="12">
        <v>0</v>
      </c>
      <c r="Y19" s="9">
        <v>0</v>
      </c>
      <c r="Z19" s="258">
        <f>J19*(Q19+V19)+L19*(S19+X19)</f>
        <v>0.8</v>
      </c>
      <c r="AA19" s="34">
        <f>J19*Q19+L19*S19</f>
        <v>0</v>
      </c>
      <c r="AB19" s="12">
        <f>J19*V19+L19*X19</f>
        <v>0.8</v>
      </c>
      <c r="AC19" s="260">
        <f>Z19</f>
        <v>0.8</v>
      </c>
      <c r="AD19" s="92"/>
      <c r="AE19" s="93"/>
    </row>
    <row r="20" spans="1:31" outlineLevel="2" x14ac:dyDescent="0.2">
      <c r="A20" s="103" t="s">
        <v>409</v>
      </c>
      <c r="B20" s="10" t="s">
        <v>650</v>
      </c>
      <c r="C20" s="461" t="s">
        <v>19</v>
      </c>
      <c r="D20" s="597" t="s">
        <v>838</v>
      </c>
      <c r="E20" s="10" t="s">
        <v>885</v>
      </c>
      <c r="F20" s="598" t="s">
        <v>837</v>
      </c>
      <c r="G20" s="463">
        <v>5</v>
      </c>
      <c r="H20" s="10" t="s">
        <v>18</v>
      </c>
      <c r="I20" s="57">
        <f>1/3</f>
        <v>0.33333333333333331</v>
      </c>
      <c r="J20" s="57">
        <f>11.25*I20</f>
        <v>3.75</v>
      </c>
      <c r="K20" s="57"/>
      <c r="L20" s="58">
        <v>0</v>
      </c>
      <c r="M20" s="27">
        <v>0</v>
      </c>
      <c r="N20" s="268">
        <f>J20*10/3/G20</f>
        <v>2.5</v>
      </c>
      <c r="O20" s="269">
        <f>L20*10/3/G20</f>
        <v>0</v>
      </c>
      <c r="P20" s="23">
        <v>0</v>
      </c>
      <c r="Q20" s="11">
        <v>0</v>
      </c>
      <c r="R20" s="11"/>
      <c r="S20" s="12">
        <v>0</v>
      </c>
      <c r="T20" s="27"/>
      <c r="U20" s="23">
        <v>10</v>
      </c>
      <c r="V20" s="11">
        <v>1</v>
      </c>
      <c r="W20" s="11"/>
      <c r="X20" s="12">
        <v>0</v>
      </c>
      <c r="Y20" s="9">
        <v>0</v>
      </c>
      <c r="Z20" s="258">
        <f>J20*(Q20+V20)+L20*(S20+X20)</f>
        <v>3.75</v>
      </c>
      <c r="AA20" s="34">
        <f>J20*Q20+L20*S20</f>
        <v>0</v>
      </c>
      <c r="AB20" s="12">
        <f>J20*V20+L20*X20</f>
        <v>3.75</v>
      </c>
      <c r="AC20" s="260">
        <f>Z20</f>
        <v>3.75</v>
      </c>
      <c r="AE20" s="47"/>
    </row>
    <row r="21" spans="1:31" outlineLevel="1" x14ac:dyDescent="0.2">
      <c r="A21" s="121" t="s">
        <v>622</v>
      </c>
      <c r="B21" s="10"/>
      <c r="C21" s="461"/>
      <c r="D21" s="597"/>
      <c r="E21" s="10"/>
      <c r="F21" s="598"/>
      <c r="G21" s="463"/>
      <c r="H21" s="10"/>
      <c r="I21" s="57"/>
      <c r="J21" s="57"/>
      <c r="K21" s="57"/>
      <c r="L21" s="58"/>
      <c r="M21" s="27"/>
      <c r="N21" s="268"/>
      <c r="O21" s="269"/>
      <c r="P21" s="23"/>
      <c r="Q21" s="11"/>
      <c r="R21" s="11"/>
      <c r="S21" s="12"/>
      <c r="T21" s="27"/>
      <c r="U21" s="23"/>
      <c r="V21" s="11"/>
      <c r="W21" s="11"/>
      <c r="X21" s="12"/>
      <c r="Y21" s="9"/>
      <c r="Z21" s="258"/>
      <c r="AA21" s="34"/>
      <c r="AB21" s="12"/>
      <c r="AC21" s="260">
        <f>SUBTOTAL(9,AC19:AC20)</f>
        <v>4.55</v>
      </c>
      <c r="AE21" s="47"/>
    </row>
    <row r="22" spans="1:31" ht="15.75" outlineLevel="2" x14ac:dyDescent="0.25">
      <c r="A22" s="103" t="s">
        <v>492</v>
      </c>
      <c r="B22" s="10" t="s">
        <v>650</v>
      </c>
      <c r="C22" s="461" t="s">
        <v>48</v>
      </c>
      <c r="D22" s="597" t="s">
        <v>830</v>
      </c>
      <c r="E22" s="10" t="s">
        <v>881</v>
      </c>
      <c r="F22" s="598" t="s">
        <v>829</v>
      </c>
      <c r="G22" s="463">
        <v>5</v>
      </c>
      <c r="H22" s="10" t="s">
        <v>18</v>
      </c>
      <c r="I22" s="57">
        <v>6.6666666666666666E-2</v>
      </c>
      <c r="J22" s="57">
        <f>11.25*I22</f>
        <v>0.75</v>
      </c>
      <c r="K22" s="57"/>
      <c r="L22" s="58">
        <v>0</v>
      </c>
      <c r="M22" s="27">
        <v>0</v>
      </c>
      <c r="N22" s="268">
        <f>J22*10/3/G22</f>
        <v>0.5</v>
      </c>
      <c r="O22" s="269">
        <f>L22*10/3/G22</f>
        <v>0</v>
      </c>
      <c r="P22" s="23">
        <v>10</v>
      </c>
      <c r="Q22" s="11">
        <v>1</v>
      </c>
      <c r="R22" s="11"/>
      <c r="S22" s="12">
        <v>0</v>
      </c>
      <c r="T22" s="27"/>
      <c r="U22" s="23">
        <v>0</v>
      </c>
      <c r="V22" s="11">
        <v>0</v>
      </c>
      <c r="W22" s="11"/>
      <c r="X22" s="12">
        <v>0</v>
      </c>
      <c r="Y22" s="9">
        <v>0</v>
      </c>
      <c r="Z22" s="258">
        <f>J22*(Q22+V22)+L22*(S22+X22)</f>
        <v>0.75</v>
      </c>
      <c r="AA22" s="34">
        <f>J22*Q22+L22*S22</f>
        <v>0.75</v>
      </c>
      <c r="AB22" s="12">
        <f>J22*V22+L22*X22</f>
        <v>0</v>
      </c>
      <c r="AC22" s="260">
        <f>Z22</f>
        <v>0.75</v>
      </c>
      <c r="AD22" s="202"/>
      <c r="AE22" s="203"/>
    </row>
    <row r="23" spans="1:31" ht="15.75" outlineLevel="2" x14ac:dyDescent="0.25">
      <c r="A23" s="103" t="s">
        <v>492</v>
      </c>
      <c r="B23" s="10" t="s">
        <v>650</v>
      </c>
      <c r="C23" s="461" t="s">
        <v>19</v>
      </c>
      <c r="D23" s="597" t="s">
        <v>841</v>
      </c>
      <c r="E23" s="10" t="s">
        <v>168</v>
      </c>
      <c r="F23" s="598" t="s">
        <v>169</v>
      </c>
      <c r="G23" s="463">
        <v>15</v>
      </c>
      <c r="H23" s="10" t="s">
        <v>160</v>
      </c>
      <c r="I23" s="57">
        <v>1</v>
      </c>
      <c r="J23" s="57">
        <f>$AE$4</f>
        <v>0.4</v>
      </c>
      <c r="K23" s="57"/>
      <c r="L23" s="58">
        <v>0</v>
      </c>
      <c r="M23" s="27">
        <v>0</v>
      </c>
      <c r="N23" s="268">
        <f>J23*10/3/G23</f>
        <v>8.8888888888888878E-2</v>
      </c>
      <c r="O23" s="269">
        <f>L23*10/3/G23</f>
        <v>0</v>
      </c>
      <c r="P23" s="23">
        <v>0</v>
      </c>
      <c r="Q23" s="11">
        <v>0</v>
      </c>
      <c r="R23" s="11"/>
      <c r="S23" s="12">
        <v>0</v>
      </c>
      <c r="T23" s="27"/>
      <c r="U23" s="23">
        <v>2</v>
      </c>
      <c r="V23" s="11">
        <f>U23</f>
        <v>2</v>
      </c>
      <c r="W23" s="11"/>
      <c r="X23" s="12">
        <v>0</v>
      </c>
      <c r="Y23" s="9">
        <v>0</v>
      </c>
      <c r="Z23" s="258">
        <f>J23*(Q23+V23)+L23*(S23+X23)</f>
        <v>0.8</v>
      </c>
      <c r="AA23" s="34">
        <f>J23*Q23+L23*S23</f>
        <v>0</v>
      </c>
      <c r="AB23" s="12">
        <f>J23*V23+L23*X23</f>
        <v>0.8</v>
      </c>
      <c r="AC23" s="260">
        <f>Z23</f>
        <v>0.8</v>
      </c>
      <c r="AD23" s="95"/>
      <c r="AE23" s="93"/>
    </row>
    <row r="24" spans="1:31" ht="15.75" outlineLevel="1" x14ac:dyDescent="0.25">
      <c r="A24" s="121" t="s">
        <v>623</v>
      </c>
      <c r="B24" s="10"/>
      <c r="C24" s="461"/>
      <c r="D24" s="597"/>
      <c r="E24" s="10"/>
      <c r="F24" s="598"/>
      <c r="G24" s="463"/>
      <c r="H24" s="10"/>
      <c r="I24" s="57"/>
      <c r="J24" s="57"/>
      <c r="K24" s="57"/>
      <c r="L24" s="58"/>
      <c r="M24" s="27"/>
      <c r="N24" s="268"/>
      <c r="O24" s="269"/>
      <c r="P24" s="23"/>
      <c r="Q24" s="11"/>
      <c r="R24" s="11"/>
      <c r="S24" s="12"/>
      <c r="T24" s="27"/>
      <c r="U24" s="23"/>
      <c r="V24" s="11"/>
      <c r="W24" s="11"/>
      <c r="X24" s="12"/>
      <c r="Y24" s="9"/>
      <c r="Z24" s="258"/>
      <c r="AA24" s="34"/>
      <c r="AB24" s="12"/>
      <c r="AC24" s="260">
        <f>SUBTOTAL(9,AC22:AC23)</f>
        <v>1.55</v>
      </c>
      <c r="AD24" s="95"/>
      <c r="AE24" s="93"/>
    </row>
    <row r="25" spans="1:31" outlineLevel="2" x14ac:dyDescent="0.2">
      <c r="A25" s="103" t="s">
        <v>581</v>
      </c>
      <c r="B25" s="10" t="s">
        <v>650</v>
      </c>
      <c r="C25" s="461" t="s">
        <v>48</v>
      </c>
      <c r="D25" s="597" t="s">
        <v>824</v>
      </c>
      <c r="E25" s="10" t="s">
        <v>877</v>
      </c>
      <c r="F25" s="598" t="s">
        <v>823</v>
      </c>
      <c r="G25" s="463">
        <v>5</v>
      </c>
      <c r="H25" s="10" t="s">
        <v>675</v>
      </c>
      <c r="I25" s="57">
        <v>0.5</v>
      </c>
      <c r="J25" s="57">
        <v>4.5</v>
      </c>
      <c r="K25" s="57"/>
      <c r="L25" s="58">
        <v>0</v>
      </c>
      <c r="M25" s="27">
        <v>0</v>
      </c>
      <c r="N25" s="268">
        <f t="shared" ref="N25:N31" si="6">J25*10/3/G25</f>
        <v>3</v>
      </c>
      <c r="O25" s="269">
        <f t="shared" ref="O25:O31" si="7">L25*10/3/G25</f>
        <v>0</v>
      </c>
      <c r="P25" s="23">
        <v>10</v>
      </c>
      <c r="Q25" s="11">
        <v>1</v>
      </c>
      <c r="R25" s="11"/>
      <c r="S25" s="12">
        <v>0</v>
      </c>
      <c r="T25" s="27"/>
      <c r="U25" s="23">
        <v>0</v>
      </c>
      <c r="V25" s="11">
        <v>0</v>
      </c>
      <c r="W25" s="11"/>
      <c r="X25" s="12">
        <v>0</v>
      </c>
      <c r="Y25" s="9">
        <v>0</v>
      </c>
      <c r="Z25" s="258">
        <f t="shared" ref="Z25:Z31" si="8">J25*(Q25+V25)+L25*(S25+X25)</f>
        <v>4.5</v>
      </c>
      <c r="AA25" s="34">
        <f t="shared" ref="AA25:AA31" si="9">J25*Q25+L25*S25</f>
        <v>4.5</v>
      </c>
      <c r="AB25" s="12">
        <f t="shared" ref="AB25:AB31" si="10">J25*V25+L25*X25</f>
        <v>0</v>
      </c>
      <c r="AC25" s="260">
        <f t="shared" ref="AC25:AC31" si="11">Z25</f>
        <v>4.5</v>
      </c>
      <c r="AE25" s="197"/>
    </row>
    <row r="26" spans="1:31" outlineLevel="2" x14ac:dyDescent="0.2">
      <c r="A26" s="103" t="s">
        <v>581</v>
      </c>
      <c r="B26" s="10" t="s">
        <v>650</v>
      </c>
      <c r="C26" s="461" t="s">
        <v>48</v>
      </c>
      <c r="D26" s="597" t="s">
        <v>825</v>
      </c>
      <c r="E26" s="10" t="s">
        <v>879</v>
      </c>
      <c r="F26" s="598" t="s">
        <v>826</v>
      </c>
      <c r="G26" s="463">
        <v>5</v>
      </c>
      <c r="H26" s="10" t="s">
        <v>675</v>
      </c>
      <c r="I26" s="57">
        <v>0.5</v>
      </c>
      <c r="J26" s="57">
        <v>4.5</v>
      </c>
      <c r="K26" s="57"/>
      <c r="L26" s="58">
        <v>0</v>
      </c>
      <c r="M26" s="27">
        <v>0</v>
      </c>
      <c r="N26" s="268">
        <f t="shared" si="6"/>
        <v>3</v>
      </c>
      <c r="O26" s="269">
        <f t="shared" si="7"/>
        <v>0</v>
      </c>
      <c r="P26" s="23">
        <v>10</v>
      </c>
      <c r="Q26" s="11">
        <v>1</v>
      </c>
      <c r="R26" s="11"/>
      <c r="S26" s="12">
        <v>0</v>
      </c>
      <c r="T26" s="27"/>
      <c r="U26" s="23">
        <v>0</v>
      </c>
      <c r="V26" s="11">
        <v>0</v>
      </c>
      <c r="W26" s="11"/>
      <c r="X26" s="12">
        <v>0</v>
      </c>
      <c r="Y26" s="9">
        <v>0</v>
      </c>
      <c r="Z26" s="258">
        <f t="shared" si="8"/>
        <v>4.5</v>
      </c>
      <c r="AA26" s="34">
        <f t="shared" si="9"/>
        <v>4.5</v>
      </c>
      <c r="AB26" s="12">
        <f t="shared" si="10"/>
        <v>0</v>
      </c>
      <c r="AC26" s="260">
        <f t="shared" si="11"/>
        <v>4.5</v>
      </c>
    </row>
    <row r="27" spans="1:31" outlineLevel="2" x14ac:dyDescent="0.2">
      <c r="A27" s="103" t="s">
        <v>581</v>
      </c>
      <c r="B27" s="10" t="s">
        <v>650</v>
      </c>
      <c r="C27" s="461" t="s">
        <v>48</v>
      </c>
      <c r="D27" s="597" t="s">
        <v>828</v>
      </c>
      <c r="E27" s="10" t="s">
        <v>880</v>
      </c>
      <c r="F27" s="598" t="s">
        <v>827</v>
      </c>
      <c r="G27" s="463">
        <v>5</v>
      </c>
      <c r="H27" s="10" t="s">
        <v>675</v>
      </c>
      <c r="I27" s="57">
        <v>0.5</v>
      </c>
      <c r="J27" s="57">
        <v>4.5</v>
      </c>
      <c r="K27" s="57"/>
      <c r="L27" s="58">
        <v>0</v>
      </c>
      <c r="M27" s="27">
        <v>0</v>
      </c>
      <c r="N27" s="268">
        <f t="shared" si="6"/>
        <v>3</v>
      </c>
      <c r="O27" s="269">
        <f t="shared" si="7"/>
        <v>0</v>
      </c>
      <c r="P27" s="23">
        <v>10</v>
      </c>
      <c r="Q27" s="11">
        <v>1</v>
      </c>
      <c r="R27" s="11"/>
      <c r="S27" s="12">
        <v>0</v>
      </c>
      <c r="T27" s="27"/>
      <c r="U27" s="23">
        <v>0</v>
      </c>
      <c r="V27" s="11">
        <v>0</v>
      </c>
      <c r="W27" s="11"/>
      <c r="X27" s="12">
        <v>0</v>
      </c>
      <c r="Y27" s="9">
        <v>0</v>
      </c>
      <c r="Z27" s="258">
        <f t="shared" si="8"/>
        <v>4.5</v>
      </c>
      <c r="AA27" s="34">
        <f t="shared" si="9"/>
        <v>4.5</v>
      </c>
      <c r="AB27" s="12">
        <f t="shared" si="10"/>
        <v>0</v>
      </c>
      <c r="AC27" s="260">
        <f t="shared" si="11"/>
        <v>4.5</v>
      </c>
    </row>
    <row r="28" spans="1:31" outlineLevel="2" x14ac:dyDescent="0.2">
      <c r="A28" s="103" t="s">
        <v>581</v>
      </c>
      <c r="B28" s="10" t="s">
        <v>650</v>
      </c>
      <c r="C28" s="461" t="s">
        <v>48</v>
      </c>
      <c r="D28" s="597" t="s">
        <v>834</v>
      </c>
      <c r="E28" s="10" t="s">
        <v>883</v>
      </c>
      <c r="F28" s="598" t="s">
        <v>833</v>
      </c>
      <c r="G28" s="463">
        <v>5</v>
      </c>
      <c r="H28" s="10" t="s">
        <v>18</v>
      </c>
      <c r="I28" s="57">
        <f>1/3</f>
        <v>0.33333333333333331</v>
      </c>
      <c r="J28" s="57">
        <f>11.25*I28</f>
        <v>3.75</v>
      </c>
      <c r="K28" s="57"/>
      <c r="L28" s="58">
        <v>0</v>
      </c>
      <c r="M28" s="27">
        <v>0</v>
      </c>
      <c r="N28" s="268">
        <f t="shared" si="6"/>
        <v>2.5</v>
      </c>
      <c r="O28" s="269">
        <f t="shared" si="7"/>
        <v>0</v>
      </c>
      <c r="P28" s="23">
        <v>10</v>
      </c>
      <c r="Q28" s="11">
        <v>1</v>
      </c>
      <c r="R28" s="11"/>
      <c r="S28" s="12">
        <v>0</v>
      </c>
      <c r="T28" s="27"/>
      <c r="U28" s="23">
        <v>0</v>
      </c>
      <c r="V28" s="11">
        <v>0</v>
      </c>
      <c r="W28" s="11"/>
      <c r="X28" s="12">
        <v>0</v>
      </c>
      <c r="Y28" s="9">
        <v>0</v>
      </c>
      <c r="Z28" s="258">
        <f t="shared" si="8"/>
        <v>3.75</v>
      </c>
      <c r="AA28" s="34">
        <f t="shared" si="9"/>
        <v>3.75</v>
      </c>
      <c r="AB28" s="12">
        <f t="shared" si="10"/>
        <v>0</v>
      </c>
      <c r="AC28" s="260">
        <f t="shared" si="11"/>
        <v>3.75</v>
      </c>
    </row>
    <row r="29" spans="1:31" outlineLevel="2" x14ac:dyDescent="0.2">
      <c r="A29" s="103" t="s">
        <v>581</v>
      </c>
      <c r="B29" s="10" t="s">
        <v>650</v>
      </c>
      <c r="C29" s="461" t="s">
        <v>19</v>
      </c>
      <c r="D29" s="597" t="s">
        <v>841</v>
      </c>
      <c r="E29" s="10" t="s">
        <v>168</v>
      </c>
      <c r="F29" s="598" t="s">
        <v>169</v>
      </c>
      <c r="G29" s="463">
        <v>15</v>
      </c>
      <c r="H29" s="10" t="s">
        <v>160</v>
      </c>
      <c r="I29" s="57">
        <v>1</v>
      </c>
      <c r="J29" s="57">
        <f>$AE$4</f>
        <v>0.4</v>
      </c>
      <c r="K29" s="57"/>
      <c r="L29" s="58">
        <v>0</v>
      </c>
      <c r="M29" s="27">
        <v>0</v>
      </c>
      <c r="N29" s="268">
        <f t="shared" si="6"/>
        <v>8.8888888888888878E-2</v>
      </c>
      <c r="O29" s="269">
        <f t="shared" si="7"/>
        <v>0</v>
      </c>
      <c r="P29" s="23">
        <v>0</v>
      </c>
      <c r="Q29" s="11">
        <v>0</v>
      </c>
      <c r="R29" s="11"/>
      <c r="S29" s="12">
        <v>0</v>
      </c>
      <c r="T29" s="27"/>
      <c r="U29" s="23">
        <v>2</v>
      </c>
      <c r="V29" s="11">
        <f>U29</f>
        <v>2</v>
      </c>
      <c r="W29" s="11"/>
      <c r="X29" s="12">
        <v>0</v>
      </c>
      <c r="Y29" s="9">
        <v>0</v>
      </c>
      <c r="Z29" s="258">
        <f t="shared" si="8"/>
        <v>0.8</v>
      </c>
      <c r="AA29" s="34">
        <f t="shared" si="9"/>
        <v>0</v>
      </c>
      <c r="AB29" s="12">
        <f t="shared" si="10"/>
        <v>0.8</v>
      </c>
      <c r="AC29" s="260">
        <f t="shared" si="11"/>
        <v>0.8</v>
      </c>
    </row>
    <row r="30" spans="1:31" ht="15.75" outlineLevel="2" x14ac:dyDescent="0.25">
      <c r="A30" s="103" t="s">
        <v>581</v>
      </c>
      <c r="B30" s="10" t="s">
        <v>650</v>
      </c>
      <c r="C30" s="461" t="s">
        <v>19</v>
      </c>
      <c r="D30" s="597" t="s">
        <v>838</v>
      </c>
      <c r="E30" s="10" t="s">
        <v>885</v>
      </c>
      <c r="F30" s="598" t="s">
        <v>837</v>
      </c>
      <c r="G30" s="463">
        <v>5</v>
      </c>
      <c r="H30" s="10" t="s">
        <v>18</v>
      </c>
      <c r="I30" s="57">
        <f>1/3</f>
        <v>0.33333333333333331</v>
      </c>
      <c r="J30" s="57">
        <f>11.25*I30</f>
        <v>3.75</v>
      </c>
      <c r="K30" s="57"/>
      <c r="L30" s="58">
        <v>0</v>
      </c>
      <c r="M30" s="27">
        <v>0</v>
      </c>
      <c r="N30" s="268">
        <f t="shared" si="6"/>
        <v>2.5</v>
      </c>
      <c r="O30" s="269">
        <f t="shared" si="7"/>
        <v>0</v>
      </c>
      <c r="P30" s="23">
        <v>0</v>
      </c>
      <c r="Q30" s="11">
        <v>0</v>
      </c>
      <c r="R30" s="11"/>
      <c r="S30" s="12">
        <v>0</v>
      </c>
      <c r="T30" s="27"/>
      <c r="U30" s="23">
        <v>10</v>
      </c>
      <c r="V30" s="11">
        <v>1</v>
      </c>
      <c r="W30" s="11"/>
      <c r="X30" s="12">
        <v>0</v>
      </c>
      <c r="Y30" s="9">
        <v>0</v>
      </c>
      <c r="Z30" s="258">
        <f t="shared" si="8"/>
        <v>3.75</v>
      </c>
      <c r="AA30" s="34">
        <f t="shared" si="9"/>
        <v>0</v>
      </c>
      <c r="AB30" s="12">
        <f t="shared" si="10"/>
        <v>3.75</v>
      </c>
      <c r="AC30" s="260">
        <f t="shared" si="11"/>
        <v>3.75</v>
      </c>
      <c r="AD30" s="577" t="s">
        <v>898</v>
      </c>
    </row>
    <row r="31" spans="1:31" outlineLevel="2" x14ac:dyDescent="0.2">
      <c r="A31" s="103" t="s">
        <v>581</v>
      </c>
      <c r="B31" s="10" t="s">
        <v>650</v>
      </c>
      <c r="C31" s="461" t="s">
        <v>19</v>
      </c>
      <c r="D31" s="597" t="s">
        <v>840</v>
      </c>
      <c r="E31" s="10" t="s">
        <v>886</v>
      </c>
      <c r="F31" s="598" t="s">
        <v>839</v>
      </c>
      <c r="G31" s="463">
        <v>5</v>
      </c>
      <c r="H31" s="10" t="s">
        <v>18</v>
      </c>
      <c r="I31" s="57">
        <f>1/3</f>
        <v>0.33333333333333331</v>
      </c>
      <c r="J31" s="57">
        <f>11.25*I31</f>
        <v>3.75</v>
      </c>
      <c r="K31" s="57"/>
      <c r="L31" s="58">
        <v>0</v>
      </c>
      <c r="M31" s="27">
        <v>0</v>
      </c>
      <c r="N31" s="268">
        <f t="shared" si="6"/>
        <v>2.5</v>
      </c>
      <c r="O31" s="269">
        <f t="shared" si="7"/>
        <v>0</v>
      </c>
      <c r="P31" s="23">
        <v>0</v>
      </c>
      <c r="Q31" s="11">
        <v>0</v>
      </c>
      <c r="R31" s="11"/>
      <c r="S31" s="12">
        <v>0</v>
      </c>
      <c r="T31" s="27"/>
      <c r="U31" s="23">
        <v>10</v>
      </c>
      <c r="V31" s="11">
        <v>1</v>
      </c>
      <c r="W31" s="11"/>
      <c r="X31" s="12">
        <v>0</v>
      </c>
      <c r="Y31" s="9">
        <v>0</v>
      </c>
      <c r="Z31" s="258">
        <f t="shared" si="8"/>
        <v>3.75</v>
      </c>
      <c r="AA31" s="34">
        <f t="shared" si="9"/>
        <v>0</v>
      </c>
      <c r="AB31" s="12">
        <f t="shared" si="10"/>
        <v>3.75</v>
      </c>
      <c r="AC31" s="260">
        <f t="shared" si="11"/>
        <v>3.75</v>
      </c>
    </row>
    <row r="32" spans="1:31" outlineLevel="1" x14ac:dyDescent="0.2">
      <c r="A32" s="695" t="s">
        <v>698</v>
      </c>
      <c r="B32" s="262"/>
      <c r="C32" s="694"/>
      <c r="D32" s="603"/>
      <c r="E32" s="262"/>
      <c r="F32" s="604"/>
      <c r="G32" s="605"/>
      <c r="H32" s="262"/>
      <c r="I32" s="265"/>
      <c r="J32" s="265"/>
      <c r="K32" s="265"/>
      <c r="L32" s="266"/>
      <c r="M32" s="267"/>
      <c r="N32" s="268"/>
      <c r="O32" s="269"/>
      <c r="P32" s="270"/>
      <c r="Q32" s="271"/>
      <c r="R32" s="271"/>
      <c r="S32" s="272"/>
      <c r="T32" s="267"/>
      <c r="U32" s="270"/>
      <c r="V32" s="271"/>
      <c r="W32" s="271"/>
      <c r="X32" s="272"/>
      <c r="Y32" s="457"/>
      <c r="Z32" s="458"/>
      <c r="AA32" s="275"/>
      <c r="AB32" s="272"/>
      <c r="AC32" s="459">
        <f>SUBTOTAL(9,AC25:AC31)</f>
        <v>25.55</v>
      </c>
    </row>
    <row r="33" spans="1:32" ht="15.75" outlineLevel="2" x14ac:dyDescent="0.25">
      <c r="A33" s="273" t="s">
        <v>7</v>
      </c>
      <c r="B33" s="262" t="s">
        <v>14</v>
      </c>
      <c r="C33" s="262" t="s">
        <v>19</v>
      </c>
      <c r="D33" s="262" t="s">
        <v>15</v>
      </c>
      <c r="E33" s="262" t="s">
        <v>16</v>
      </c>
      <c r="F33" s="262" t="s">
        <v>17</v>
      </c>
      <c r="G33" s="264">
        <v>6</v>
      </c>
      <c r="H33" s="262" t="s">
        <v>18</v>
      </c>
      <c r="I33" s="265">
        <v>1</v>
      </c>
      <c r="J33" s="265">
        <v>13.5</v>
      </c>
      <c r="K33" s="265">
        <v>0</v>
      </c>
      <c r="L33" s="266">
        <v>4.5</v>
      </c>
      <c r="M33" s="267">
        <v>0</v>
      </c>
      <c r="N33" s="268">
        <f t="shared" ref="N33:N38" si="12">J33*10/3/G33</f>
        <v>7.5</v>
      </c>
      <c r="O33" s="269">
        <f t="shared" ref="O33:O38" si="13">L33*10/3/G33</f>
        <v>2.5</v>
      </c>
      <c r="P33" s="270">
        <v>0</v>
      </c>
      <c r="Q33" s="271">
        <v>0</v>
      </c>
      <c r="R33" s="271">
        <v>0</v>
      </c>
      <c r="S33" s="272">
        <v>0</v>
      </c>
      <c r="T33" s="267">
        <v>0</v>
      </c>
      <c r="U33" s="270">
        <v>120</v>
      </c>
      <c r="V33" s="271">
        <v>2</v>
      </c>
      <c r="W33" s="271">
        <v>0</v>
      </c>
      <c r="X33" s="272">
        <v>6</v>
      </c>
      <c r="Y33" s="457">
        <v>0</v>
      </c>
      <c r="Z33" s="458">
        <f t="shared" ref="Z33:Z38" si="14">J33*(Q33+V33)+L33*(S33+X33)</f>
        <v>54</v>
      </c>
      <c r="AA33" s="275">
        <f t="shared" ref="AA33:AA38" si="15">J33*Q33+L33*S33</f>
        <v>0</v>
      </c>
      <c r="AB33" s="272">
        <f t="shared" ref="AB33:AB38" si="16">J33*V33+L33*X33</f>
        <v>54</v>
      </c>
      <c r="AC33" s="459">
        <f t="shared" ref="AC33:AC38" si="17">Z33</f>
        <v>54</v>
      </c>
      <c r="AD33" s="94" t="s">
        <v>565</v>
      </c>
      <c r="AE33" s="340">
        <v>0.2</v>
      </c>
      <c r="AF33" s="574" t="s">
        <v>862</v>
      </c>
    </row>
    <row r="34" spans="1:32" ht="15.75" outlineLevel="2" x14ac:dyDescent="0.25">
      <c r="A34" s="9" t="s">
        <v>7</v>
      </c>
      <c r="B34" s="10" t="s">
        <v>14</v>
      </c>
      <c r="C34" s="10" t="s">
        <v>23</v>
      </c>
      <c r="D34" s="10" t="s">
        <v>20</v>
      </c>
      <c r="E34" s="10" t="s">
        <v>21</v>
      </c>
      <c r="F34" s="10" t="s">
        <v>22</v>
      </c>
      <c r="G34" s="67">
        <v>6</v>
      </c>
      <c r="H34" s="10" t="s">
        <v>18</v>
      </c>
      <c r="I34" s="57">
        <v>1</v>
      </c>
      <c r="J34" s="57">
        <v>9</v>
      </c>
      <c r="K34" s="57">
        <v>0</v>
      </c>
      <c r="L34" s="58">
        <v>9</v>
      </c>
      <c r="M34" s="27">
        <v>0</v>
      </c>
      <c r="N34" s="90">
        <f t="shared" si="12"/>
        <v>5</v>
      </c>
      <c r="O34" s="91">
        <f t="shared" si="13"/>
        <v>5</v>
      </c>
      <c r="P34" s="23">
        <v>120</v>
      </c>
      <c r="Q34" s="11">
        <v>2</v>
      </c>
      <c r="R34" s="11">
        <v>0</v>
      </c>
      <c r="S34" s="12">
        <v>6</v>
      </c>
      <c r="T34" s="27">
        <v>0</v>
      </c>
      <c r="U34" s="23">
        <v>0</v>
      </c>
      <c r="V34" s="11">
        <v>0</v>
      </c>
      <c r="W34" s="11">
        <v>0</v>
      </c>
      <c r="X34" s="12">
        <v>0</v>
      </c>
      <c r="Y34" s="30">
        <v>0</v>
      </c>
      <c r="Z34" s="63">
        <f t="shared" si="14"/>
        <v>72</v>
      </c>
      <c r="AA34" s="34">
        <f t="shared" si="15"/>
        <v>72</v>
      </c>
      <c r="AB34" s="12">
        <f t="shared" si="16"/>
        <v>0</v>
      </c>
      <c r="AC34" s="75">
        <f t="shared" si="17"/>
        <v>72</v>
      </c>
      <c r="AD34" s="92" t="s">
        <v>566</v>
      </c>
      <c r="AE34" s="340">
        <v>0.02</v>
      </c>
      <c r="AF34" s="574" t="s">
        <v>862</v>
      </c>
    </row>
    <row r="35" spans="1:32" ht="15.75" outlineLevel="2" x14ac:dyDescent="0.25">
      <c r="A35" s="9" t="s">
        <v>7</v>
      </c>
      <c r="B35" s="10" t="s">
        <v>14</v>
      </c>
      <c r="C35" s="10" t="s">
        <v>27</v>
      </c>
      <c r="D35" s="10" t="s">
        <v>24</v>
      </c>
      <c r="E35" s="10" t="s">
        <v>25</v>
      </c>
      <c r="F35" s="10" t="s">
        <v>26</v>
      </c>
      <c r="G35" s="67">
        <v>6</v>
      </c>
      <c r="H35" s="10" t="s">
        <v>18</v>
      </c>
      <c r="I35" s="57">
        <v>1</v>
      </c>
      <c r="J35" s="57">
        <v>9</v>
      </c>
      <c r="K35" s="57">
        <v>0</v>
      </c>
      <c r="L35" s="58">
        <v>9</v>
      </c>
      <c r="M35" s="27">
        <v>0</v>
      </c>
      <c r="N35" s="90">
        <f t="shared" si="12"/>
        <v>5</v>
      </c>
      <c r="O35" s="91">
        <f t="shared" si="13"/>
        <v>5</v>
      </c>
      <c r="P35" s="23">
        <v>90</v>
      </c>
      <c r="Q35" s="11">
        <v>2</v>
      </c>
      <c r="R35" s="11">
        <v>0</v>
      </c>
      <c r="S35" s="12">
        <v>5</v>
      </c>
      <c r="T35" s="27">
        <v>0</v>
      </c>
      <c r="U35" s="23">
        <v>0</v>
      </c>
      <c r="V35" s="11">
        <v>0</v>
      </c>
      <c r="W35" s="11">
        <v>0</v>
      </c>
      <c r="X35" s="12">
        <v>0</v>
      </c>
      <c r="Y35" s="30">
        <v>0</v>
      </c>
      <c r="Z35" s="63">
        <f t="shared" si="14"/>
        <v>63</v>
      </c>
      <c r="AA35" s="34">
        <f t="shared" si="15"/>
        <v>63</v>
      </c>
      <c r="AB35" s="12">
        <f t="shared" si="16"/>
        <v>0</v>
      </c>
      <c r="AC35" s="75">
        <f t="shared" si="17"/>
        <v>63</v>
      </c>
      <c r="AD35" s="92" t="s">
        <v>567</v>
      </c>
      <c r="AE35" s="340">
        <v>4</v>
      </c>
      <c r="AF35" s="575"/>
    </row>
    <row r="36" spans="1:32" outlineLevel="2" x14ac:dyDescent="0.2">
      <c r="A36" s="103" t="s">
        <v>7</v>
      </c>
      <c r="B36" s="10" t="s">
        <v>14</v>
      </c>
      <c r="C36" s="10" t="s">
        <v>103</v>
      </c>
      <c r="D36" s="10" t="s">
        <v>154</v>
      </c>
      <c r="E36" s="10" t="s">
        <v>155</v>
      </c>
      <c r="F36" s="10" t="s">
        <v>156</v>
      </c>
      <c r="G36" s="67">
        <v>6</v>
      </c>
      <c r="H36" s="10" t="s">
        <v>102</v>
      </c>
      <c r="I36" s="57">
        <v>1</v>
      </c>
      <c r="J36" s="57">
        <f>(9+$AE$36)*I36</f>
        <v>13.5</v>
      </c>
      <c r="K36" s="57">
        <v>0</v>
      </c>
      <c r="L36" s="58">
        <f>4.5*I36</f>
        <v>4.5</v>
      </c>
      <c r="M36" s="27">
        <v>0</v>
      </c>
      <c r="N36" s="90">
        <f t="shared" si="12"/>
        <v>7.5</v>
      </c>
      <c r="O36" s="91">
        <f t="shared" si="13"/>
        <v>2.5</v>
      </c>
      <c r="P36" s="23">
        <v>40</v>
      </c>
      <c r="Q36" s="11">
        <v>1</v>
      </c>
      <c r="R36" s="11">
        <v>0</v>
      </c>
      <c r="S36" s="12">
        <v>2</v>
      </c>
      <c r="T36" s="27">
        <v>0</v>
      </c>
      <c r="U36" s="23">
        <v>0</v>
      </c>
      <c r="V36" s="11">
        <v>0</v>
      </c>
      <c r="W36" s="11">
        <v>0</v>
      </c>
      <c r="X36" s="12">
        <v>0</v>
      </c>
      <c r="Y36" s="30">
        <v>0</v>
      </c>
      <c r="Z36" s="63">
        <f t="shared" si="14"/>
        <v>22.5</v>
      </c>
      <c r="AA36" s="34">
        <f t="shared" si="15"/>
        <v>22.5</v>
      </c>
      <c r="AB36" s="12">
        <f t="shared" si="16"/>
        <v>0</v>
      </c>
      <c r="AC36" s="75">
        <f t="shared" si="17"/>
        <v>22.5</v>
      </c>
      <c r="AD36" s="61" t="s">
        <v>569</v>
      </c>
      <c r="AE36" s="47">
        <f>(AE35-3)*4.5</f>
        <v>4.5</v>
      </c>
      <c r="AF36" s="575"/>
    </row>
    <row r="37" spans="1:32" outlineLevel="2" x14ac:dyDescent="0.2">
      <c r="A37" s="9" t="s">
        <v>7</v>
      </c>
      <c r="B37" s="10" t="s">
        <v>14</v>
      </c>
      <c r="C37" s="10" t="s">
        <v>13</v>
      </c>
      <c r="D37" s="10" t="s">
        <v>493</v>
      </c>
      <c r="E37" s="10" t="s">
        <v>512</v>
      </c>
      <c r="F37" s="10" t="s">
        <v>513</v>
      </c>
      <c r="G37" s="67">
        <v>6</v>
      </c>
      <c r="H37" s="10" t="s">
        <v>37</v>
      </c>
      <c r="I37" s="57">
        <v>0.33329999999999999</v>
      </c>
      <c r="J37" s="57">
        <f>(4.5+$AE$36)*I37</f>
        <v>2.9996999999999998</v>
      </c>
      <c r="K37" s="57">
        <v>3</v>
      </c>
      <c r="L37" s="58">
        <f>9*I37</f>
        <v>2.9996999999999998</v>
      </c>
      <c r="M37" s="27">
        <v>0</v>
      </c>
      <c r="N37" s="90">
        <f t="shared" si="12"/>
        <v>1.6665000000000001</v>
      </c>
      <c r="O37" s="91">
        <f t="shared" si="13"/>
        <v>1.6665000000000001</v>
      </c>
      <c r="P37" s="23">
        <v>0</v>
      </c>
      <c r="Q37" s="11">
        <v>0</v>
      </c>
      <c r="R37" s="11">
        <v>0</v>
      </c>
      <c r="S37" s="12">
        <v>0</v>
      </c>
      <c r="T37" s="27">
        <v>0</v>
      </c>
      <c r="U37" s="23">
        <v>8</v>
      </c>
      <c r="V37" s="11">
        <v>0.2</v>
      </c>
      <c r="W37" s="11">
        <v>0</v>
      </c>
      <c r="X37" s="12">
        <v>0.4</v>
      </c>
      <c r="Y37" s="30">
        <v>0</v>
      </c>
      <c r="Z37" s="63">
        <f t="shared" si="14"/>
        <v>1.79982</v>
      </c>
      <c r="AA37" s="34">
        <f t="shared" si="15"/>
        <v>0</v>
      </c>
      <c r="AB37" s="12">
        <f t="shared" si="16"/>
        <v>1.79982</v>
      </c>
      <c r="AC37" s="75">
        <f t="shared" si="17"/>
        <v>1.79982</v>
      </c>
      <c r="AF37" s="575"/>
    </row>
    <row r="38" spans="1:32" ht="15.75" outlineLevel="2" x14ac:dyDescent="0.25">
      <c r="A38" s="9" t="s">
        <v>7</v>
      </c>
      <c r="B38" s="10" t="s">
        <v>14</v>
      </c>
      <c r="C38" s="10" t="s">
        <v>13</v>
      </c>
      <c r="D38" s="10" t="s">
        <v>28</v>
      </c>
      <c r="E38" s="10" t="s">
        <v>10</v>
      </c>
      <c r="F38" s="10" t="s">
        <v>11</v>
      </c>
      <c r="G38" s="67">
        <v>24</v>
      </c>
      <c r="H38" s="10" t="s">
        <v>12</v>
      </c>
      <c r="I38" s="57">
        <v>1</v>
      </c>
      <c r="J38" s="57">
        <f>$AE$33</f>
        <v>0.2</v>
      </c>
      <c r="K38" s="57">
        <v>0</v>
      </c>
      <c r="L38" s="58">
        <v>0</v>
      </c>
      <c r="M38" s="27">
        <v>0</v>
      </c>
      <c r="N38" s="90">
        <f t="shared" si="12"/>
        <v>2.7777777777777776E-2</v>
      </c>
      <c r="O38" s="91">
        <f t="shared" si="13"/>
        <v>0</v>
      </c>
      <c r="P38" s="23">
        <v>6</v>
      </c>
      <c r="Q38" s="11">
        <f>P38</f>
        <v>6</v>
      </c>
      <c r="R38" s="11">
        <v>0</v>
      </c>
      <c r="S38" s="12">
        <v>0</v>
      </c>
      <c r="T38" s="27">
        <v>0</v>
      </c>
      <c r="U38" s="23">
        <v>3</v>
      </c>
      <c r="V38" s="11">
        <f>U38</f>
        <v>3</v>
      </c>
      <c r="W38" s="11">
        <v>0</v>
      </c>
      <c r="X38" s="12">
        <v>0</v>
      </c>
      <c r="Y38" s="30">
        <v>0</v>
      </c>
      <c r="Z38" s="63">
        <f t="shared" si="14"/>
        <v>1.8</v>
      </c>
      <c r="AA38" s="34">
        <f t="shared" si="15"/>
        <v>1.2000000000000002</v>
      </c>
      <c r="AB38" s="12">
        <f t="shared" si="16"/>
        <v>0.60000000000000009</v>
      </c>
      <c r="AC38" s="75">
        <f t="shared" si="17"/>
        <v>1.8</v>
      </c>
      <c r="AD38" s="341" t="s">
        <v>887</v>
      </c>
      <c r="AE38" s="340">
        <v>0.4</v>
      </c>
      <c r="AF38" s="574" t="s">
        <v>862</v>
      </c>
    </row>
    <row r="39" spans="1:32" ht="15.75" outlineLevel="1" x14ac:dyDescent="0.25">
      <c r="A39" s="120" t="s">
        <v>965</v>
      </c>
      <c r="B39" s="10"/>
      <c r="C39" s="10"/>
      <c r="D39" s="10"/>
      <c r="E39" s="10"/>
      <c r="F39" s="10"/>
      <c r="G39" s="67"/>
      <c r="H39" s="10"/>
      <c r="I39" s="57"/>
      <c r="J39" s="57"/>
      <c r="K39" s="57"/>
      <c r="L39" s="58"/>
      <c r="M39" s="27"/>
      <c r="N39" s="90"/>
      <c r="O39" s="91"/>
      <c r="P39" s="23"/>
      <c r="Q39" s="11"/>
      <c r="R39" s="11"/>
      <c r="S39" s="12"/>
      <c r="T39" s="27"/>
      <c r="U39" s="23"/>
      <c r="V39" s="11"/>
      <c r="W39" s="11"/>
      <c r="X39" s="12"/>
      <c r="Y39" s="30"/>
      <c r="Z39" s="63"/>
      <c r="AA39" s="34"/>
      <c r="AB39" s="12"/>
      <c r="AC39" s="75">
        <f>SUBTOTAL(9,AC33:AC38)</f>
        <v>215.09982000000002</v>
      </c>
      <c r="AD39" s="341"/>
      <c r="AE39" s="340"/>
      <c r="AF39" s="574"/>
    </row>
    <row r="40" spans="1:32" outlineLevel="2" x14ac:dyDescent="0.2">
      <c r="A40" s="9" t="s">
        <v>79</v>
      </c>
      <c r="B40" s="10" t="s">
        <v>14</v>
      </c>
      <c r="C40" s="10" t="s">
        <v>19</v>
      </c>
      <c r="D40" s="10" t="s">
        <v>98</v>
      </c>
      <c r="E40" s="10" t="s">
        <v>82</v>
      </c>
      <c r="F40" s="10" t="s">
        <v>83</v>
      </c>
      <c r="G40" s="67">
        <v>6</v>
      </c>
      <c r="H40" s="10" t="s">
        <v>84</v>
      </c>
      <c r="I40" s="57">
        <v>1</v>
      </c>
      <c r="J40" s="57">
        <v>9</v>
      </c>
      <c r="K40" s="57">
        <v>0</v>
      </c>
      <c r="L40" s="58">
        <v>9</v>
      </c>
      <c r="M40" s="27">
        <v>0</v>
      </c>
      <c r="N40" s="90">
        <f t="shared" ref="N40:N49" si="18">J40*10/3/G40</f>
        <v>5</v>
      </c>
      <c r="O40" s="91">
        <f t="shared" ref="O40:O49" si="19">L40*10/3/G40</f>
        <v>5</v>
      </c>
      <c r="P40" s="23">
        <v>60</v>
      </c>
      <c r="Q40" s="11">
        <v>1</v>
      </c>
      <c r="R40" s="11">
        <v>0</v>
      </c>
      <c r="S40" s="12">
        <v>4</v>
      </c>
      <c r="T40" s="27">
        <v>0</v>
      </c>
      <c r="U40" s="23">
        <v>90</v>
      </c>
      <c r="V40" s="11">
        <v>2</v>
      </c>
      <c r="W40" s="11">
        <v>0</v>
      </c>
      <c r="X40" s="12">
        <v>6</v>
      </c>
      <c r="Y40" s="30">
        <v>0</v>
      </c>
      <c r="Z40" s="63">
        <f t="shared" ref="Z40:Z49" si="20">J40*(Q40+V40)+L40*(S40+X40)</f>
        <v>117</v>
      </c>
      <c r="AA40" s="34">
        <f t="shared" ref="AA40:AA49" si="21">J40*Q40+L40*S40</f>
        <v>45</v>
      </c>
      <c r="AB40" s="12">
        <f t="shared" ref="AB40:AB49" si="22">J40*V40+L40*X40</f>
        <v>72</v>
      </c>
      <c r="AC40" s="75">
        <f t="shared" ref="AC40:AC49" si="23">Z40</f>
        <v>117</v>
      </c>
      <c r="AE40" s="47"/>
    </row>
    <row r="41" spans="1:32" outlineLevel="2" x14ac:dyDescent="0.2">
      <c r="A41" s="9" t="s">
        <v>79</v>
      </c>
      <c r="B41" s="10" t="s">
        <v>14</v>
      </c>
      <c r="C41" s="10" t="s">
        <v>23</v>
      </c>
      <c r="D41" s="10" t="s">
        <v>89</v>
      </c>
      <c r="E41" s="10" t="s">
        <v>90</v>
      </c>
      <c r="F41" s="10" t="s">
        <v>91</v>
      </c>
      <c r="G41" s="67">
        <v>6</v>
      </c>
      <c r="H41" s="10" t="s">
        <v>18</v>
      </c>
      <c r="I41" s="57">
        <v>0.1</v>
      </c>
      <c r="J41" s="57">
        <f>9*I41</f>
        <v>0.9</v>
      </c>
      <c r="K41" s="57">
        <v>0</v>
      </c>
      <c r="L41" s="58">
        <f>9*I41</f>
        <v>0.9</v>
      </c>
      <c r="M41" s="27">
        <v>0</v>
      </c>
      <c r="N41" s="90">
        <f t="shared" si="18"/>
        <v>0.5</v>
      </c>
      <c r="O41" s="91">
        <f t="shared" si="19"/>
        <v>0.5</v>
      </c>
      <c r="P41" s="23">
        <v>120</v>
      </c>
      <c r="Q41" s="11">
        <v>2</v>
      </c>
      <c r="R41" s="11">
        <v>0</v>
      </c>
      <c r="S41" s="12">
        <v>6</v>
      </c>
      <c r="T41" s="27">
        <v>0</v>
      </c>
      <c r="U41" s="23">
        <v>0</v>
      </c>
      <c r="V41" s="11">
        <v>0</v>
      </c>
      <c r="W41" s="11">
        <v>0</v>
      </c>
      <c r="X41" s="12">
        <v>0</v>
      </c>
      <c r="Y41" s="30">
        <v>0</v>
      </c>
      <c r="Z41" s="63">
        <f t="shared" si="20"/>
        <v>7.2</v>
      </c>
      <c r="AA41" s="34">
        <f t="shared" si="21"/>
        <v>7.2</v>
      </c>
      <c r="AB41" s="12">
        <f t="shared" si="22"/>
        <v>0</v>
      </c>
      <c r="AC41" s="75">
        <f t="shared" si="23"/>
        <v>7.2</v>
      </c>
    </row>
    <row r="42" spans="1:32" outlineLevel="2" x14ac:dyDescent="0.2">
      <c r="A42" s="9" t="s">
        <v>79</v>
      </c>
      <c r="B42" s="10" t="s">
        <v>14</v>
      </c>
      <c r="C42" s="10" t="s">
        <v>61</v>
      </c>
      <c r="D42" s="10" t="s">
        <v>315</v>
      </c>
      <c r="E42" s="10" t="s">
        <v>316</v>
      </c>
      <c r="F42" s="10" t="s">
        <v>317</v>
      </c>
      <c r="G42" s="67">
        <v>6</v>
      </c>
      <c r="H42" s="10" t="s">
        <v>18</v>
      </c>
      <c r="I42" s="57">
        <v>0.2</v>
      </c>
      <c r="J42" s="57">
        <f>9*I42</f>
        <v>1.8</v>
      </c>
      <c r="K42" s="57">
        <v>0</v>
      </c>
      <c r="L42" s="58">
        <f>9*I42</f>
        <v>1.8</v>
      </c>
      <c r="M42" s="27">
        <v>0</v>
      </c>
      <c r="N42" s="90">
        <f t="shared" si="18"/>
        <v>1</v>
      </c>
      <c r="O42" s="91">
        <f t="shared" si="19"/>
        <v>1</v>
      </c>
      <c r="P42" s="23">
        <v>0</v>
      </c>
      <c r="Q42" s="11">
        <v>0</v>
      </c>
      <c r="R42" s="11">
        <v>0</v>
      </c>
      <c r="S42" s="12">
        <v>0</v>
      </c>
      <c r="T42" s="27">
        <v>0</v>
      </c>
      <c r="U42" s="23">
        <v>100</v>
      </c>
      <c r="V42" s="11">
        <v>2</v>
      </c>
      <c r="W42" s="11">
        <v>0</v>
      </c>
      <c r="X42" s="12">
        <v>5</v>
      </c>
      <c r="Y42" s="30">
        <v>0</v>
      </c>
      <c r="Z42" s="63">
        <f t="shared" si="20"/>
        <v>12.6</v>
      </c>
      <c r="AA42" s="34">
        <f t="shared" si="21"/>
        <v>0</v>
      </c>
      <c r="AB42" s="12">
        <f t="shared" si="22"/>
        <v>12.6</v>
      </c>
      <c r="AC42" s="75">
        <f t="shared" si="23"/>
        <v>12.6</v>
      </c>
    </row>
    <row r="43" spans="1:32" outlineLevel="2" x14ac:dyDescent="0.2">
      <c r="A43" s="9" t="s">
        <v>79</v>
      </c>
      <c r="B43" s="10" t="s">
        <v>14</v>
      </c>
      <c r="C43" s="10" t="s">
        <v>27</v>
      </c>
      <c r="D43" s="10" t="s">
        <v>95</v>
      </c>
      <c r="E43" s="10" t="s">
        <v>96</v>
      </c>
      <c r="F43" s="10" t="s">
        <v>97</v>
      </c>
      <c r="G43" s="67">
        <v>6</v>
      </c>
      <c r="H43" s="10" t="s">
        <v>18</v>
      </c>
      <c r="I43" s="57">
        <v>1</v>
      </c>
      <c r="J43" s="57">
        <v>13.5</v>
      </c>
      <c r="K43" s="57">
        <v>0</v>
      </c>
      <c r="L43" s="58">
        <v>4.5</v>
      </c>
      <c r="M43" s="27">
        <v>0</v>
      </c>
      <c r="N43" s="90">
        <f t="shared" si="18"/>
        <v>7.5</v>
      </c>
      <c r="O43" s="91">
        <f t="shared" si="19"/>
        <v>2.5</v>
      </c>
      <c r="P43" s="23">
        <v>90</v>
      </c>
      <c r="Q43" s="11">
        <v>2</v>
      </c>
      <c r="R43" s="11">
        <v>0</v>
      </c>
      <c r="S43" s="12">
        <v>6</v>
      </c>
      <c r="T43" s="27">
        <v>0</v>
      </c>
      <c r="U43" s="23">
        <v>0</v>
      </c>
      <c r="V43" s="11">
        <v>0</v>
      </c>
      <c r="W43" s="11">
        <v>0</v>
      </c>
      <c r="X43" s="12">
        <v>0</v>
      </c>
      <c r="Y43" s="30">
        <v>0</v>
      </c>
      <c r="Z43" s="63">
        <f t="shared" si="20"/>
        <v>54</v>
      </c>
      <c r="AA43" s="34">
        <f t="shared" si="21"/>
        <v>54</v>
      </c>
      <c r="AB43" s="12">
        <f t="shared" si="22"/>
        <v>0</v>
      </c>
      <c r="AC43" s="75">
        <f t="shared" si="23"/>
        <v>54</v>
      </c>
      <c r="AF43" s="69" t="e">
        <f>AE45-AF45</f>
        <v>#REF!</v>
      </c>
    </row>
    <row r="44" spans="1:32" outlineLevel="2" x14ac:dyDescent="0.2">
      <c r="A44" s="9" t="s">
        <v>79</v>
      </c>
      <c r="B44" s="10" t="s">
        <v>14</v>
      </c>
      <c r="C44" s="10" t="s">
        <v>43</v>
      </c>
      <c r="D44" s="10" t="s">
        <v>92</v>
      </c>
      <c r="E44" s="10" t="s">
        <v>93</v>
      </c>
      <c r="F44" s="10" t="s">
        <v>94</v>
      </c>
      <c r="G44" s="67">
        <v>6</v>
      </c>
      <c r="H44" s="10" t="s">
        <v>18</v>
      </c>
      <c r="I44" s="57">
        <v>0.3</v>
      </c>
      <c r="J44" s="57">
        <f>9*I44</f>
        <v>2.6999999999999997</v>
      </c>
      <c r="K44" s="57">
        <v>0</v>
      </c>
      <c r="L44" s="58">
        <f>9*I44</f>
        <v>2.6999999999999997</v>
      </c>
      <c r="M44" s="27">
        <v>0</v>
      </c>
      <c r="N44" s="90">
        <f t="shared" si="18"/>
        <v>1.4999999999999998</v>
      </c>
      <c r="O44" s="91">
        <f t="shared" si="19"/>
        <v>1.4999999999999998</v>
      </c>
      <c r="P44" s="23">
        <v>0</v>
      </c>
      <c r="Q44" s="11">
        <v>0</v>
      </c>
      <c r="R44" s="11">
        <v>0</v>
      </c>
      <c r="S44" s="12">
        <v>0</v>
      </c>
      <c r="T44" s="27">
        <v>0</v>
      </c>
      <c r="U44" s="23">
        <v>80</v>
      </c>
      <c r="V44" s="11">
        <v>2</v>
      </c>
      <c r="W44" s="11">
        <v>0</v>
      </c>
      <c r="X44" s="12">
        <v>4</v>
      </c>
      <c r="Y44" s="30">
        <v>0</v>
      </c>
      <c r="Z44" s="63">
        <f t="shared" si="20"/>
        <v>16.2</v>
      </c>
      <c r="AA44" s="34">
        <f t="shared" si="21"/>
        <v>0</v>
      </c>
      <c r="AB44" s="12">
        <f t="shared" si="22"/>
        <v>16.2</v>
      </c>
      <c r="AC44" s="75">
        <f t="shared" si="23"/>
        <v>16.2</v>
      </c>
    </row>
    <row r="45" spans="1:32" ht="15.75" outlineLevel="2" x14ac:dyDescent="0.25">
      <c r="A45" s="9" t="s">
        <v>79</v>
      </c>
      <c r="B45" s="10" t="s">
        <v>14</v>
      </c>
      <c r="C45" s="10" t="s">
        <v>103</v>
      </c>
      <c r="D45" s="10" t="s">
        <v>107</v>
      </c>
      <c r="E45" s="10" t="s">
        <v>108</v>
      </c>
      <c r="F45" s="10" t="s">
        <v>109</v>
      </c>
      <c r="G45" s="67">
        <v>6</v>
      </c>
      <c r="H45" s="10" t="s">
        <v>102</v>
      </c>
      <c r="I45" s="57">
        <v>1</v>
      </c>
      <c r="J45" s="57">
        <f>(9+$AE$36)*I45</f>
        <v>13.5</v>
      </c>
      <c r="K45" s="57">
        <v>0</v>
      </c>
      <c r="L45" s="58">
        <v>4.5</v>
      </c>
      <c r="M45" s="27">
        <v>0</v>
      </c>
      <c r="N45" s="90">
        <f t="shared" si="18"/>
        <v>7.5</v>
      </c>
      <c r="O45" s="91">
        <f t="shared" si="19"/>
        <v>2.5</v>
      </c>
      <c r="P45" s="23">
        <v>30</v>
      </c>
      <c r="Q45" s="11">
        <v>1</v>
      </c>
      <c r="R45" s="11">
        <v>0</v>
      </c>
      <c r="S45" s="12">
        <v>2</v>
      </c>
      <c r="T45" s="27">
        <v>0</v>
      </c>
      <c r="U45" s="23">
        <v>0</v>
      </c>
      <c r="V45" s="11">
        <v>0</v>
      </c>
      <c r="W45" s="11">
        <v>0</v>
      </c>
      <c r="X45" s="12">
        <v>0</v>
      </c>
      <c r="Y45" s="30">
        <v>0</v>
      </c>
      <c r="Z45" s="63">
        <f t="shared" si="20"/>
        <v>22.5</v>
      </c>
      <c r="AA45" s="34">
        <f t="shared" si="21"/>
        <v>22.5</v>
      </c>
      <c r="AB45" s="12">
        <f t="shared" si="22"/>
        <v>0</v>
      </c>
      <c r="AC45" s="75">
        <f t="shared" si="23"/>
        <v>22.5</v>
      </c>
      <c r="AD45" s="92" t="s">
        <v>564</v>
      </c>
      <c r="AE45" s="93" t="e">
        <f>#REF!</f>
        <v>#REF!</v>
      </c>
      <c r="AF45" s="224">
        <v>7404.9</v>
      </c>
    </row>
    <row r="46" spans="1:32" outlineLevel="2" x14ac:dyDescent="0.2">
      <c r="A46" s="9" t="s">
        <v>79</v>
      </c>
      <c r="B46" s="10" t="s">
        <v>14</v>
      </c>
      <c r="C46" s="10" t="s">
        <v>103</v>
      </c>
      <c r="D46" s="10" t="s">
        <v>116</v>
      </c>
      <c r="E46" s="10" t="s">
        <v>117</v>
      </c>
      <c r="F46" s="10" t="s">
        <v>118</v>
      </c>
      <c r="G46" s="67">
        <v>6</v>
      </c>
      <c r="H46" s="10" t="s">
        <v>102</v>
      </c>
      <c r="I46" s="57">
        <v>1</v>
      </c>
      <c r="J46" s="57">
        <f>(9+$AE$36)*I46</f>
        <v>13.5</v>
      </c>
      <c r="K46" s="57">
        <v>0</v>
      </c>
      <c r="L46" s="58">
        <v>4.5</v>
      </c>
      <c r="M46" s="27">
        <v>0</v>
      </c>
      <c r="N46" s="90">
        <f t="shared" si="18"/>
        <v>7.5</v>
      </c>
      <c r="O46" s="91">
        <f t="shared" si="19"/>
        <v>2.5</v>
      </c>
      <c r="P46" s="23">
        <v>40</v>
      </c>
      <c r="Q46" s="11">
        <v>1</v>
      </c>
      <c r="R46" s="11">
        <v>0</v>
      </c>
      <c r="S46" s="12">
        <v>2</v>
      </c>
      <c r="T46" s="27">
        <v>0</v>
      </c>
      <c r="U46" s="23">
        <v>0</v>
      </c>
      <c r="V46" s="11">
        <v>0</v>
      </c>
      <c r="W46" s="11">
        <v>0</v>
      </c>
      <c r="X46" s="12">
        <v>0</v>
      </c>
      <c r="Y46" s="30">
        <v>0</v>
      </c>
      <c r="Z46" s="63">
        <f t="shared" si="20"/>
        <v>22.5</v>
      </c>
      <c r="AA46" s="34">
        <f t="shared" si="21"/>
        <v>22.5</v>
      </c>
      <c r="AB46" s="12">
        <f t="shared" si="22"/>
        <v>0</v>
      </c>
      <c r="AC46" s="75">
        <f t="shared" si="23"/>
        <v>22.5</v>
      </c>
      <c r="AE46" s="47"/>
    </row>
    <row r="47" spans="1:32" ht="15.75" outlineLevel="2" x14ac:dyDescent="0.25">
      <c r="A47" s="9" t="s">
        <v>79</v>
      </c>
      <c r="B47" s="10" t="s">
        <v>14</v>
      </c>
      <c r="C47" s="10" t="s">
        <v>103</v>
      </c>
      <c r="D47" s="10" t="s">
        <v>119</v>
      </c>
      <c r="E47" s="10" t="s">
        <v>120</v>
      </c>
      <c r="F47" s="10" t="s">
        <v>121</v>
      </c>
      <c r="G47" s="67">
        <v>6</v>
      </c>
      <c r="H47" s="10" t="s">
        <v>102</v>
      </c>
      <c r="I47" s="57">
        <f>2/3</f>
        <v>0.66666666666666663</v>
      </c>
      <c r="J47" s="57">
        <f>(9+$AE$36)*I47</f>
        <v>9</v>
      </c>
      <c r="K47" s="57">
        <v>0</v>
      </c>
      <c r="L47" s="58">
        <f>4.5*I47</f>
        <v>3</v>
      </c>
      <c r="M47" s="27">
        <v>0</v>
      </c>
      <c r="N47" s="90">
        <f t="shared" si="18"/>
        <v>5</v>
      </c>
      <c r="O47" s="91">
        <f t="shared" si="19"/>
        <v>1.6666666666666667</v>
      </c>
      <c r="P47" s="23">
        <v>60</v>
      </c>
      <c r="Q47" s="11">
        <v>1</v>
      </c>
      <c r="R47" s="11">
        <v>0</v>
      </c>
      <c r="S47" s="12">
        <v>3</v>
      </c>
      <c r="T47" s="27">
        <v>0</v>
      </c>
      <c r="U47" s="23">
        <v>0</v>
      </c>
      <c r="V47" s="11">
        <v>0</v>
      </c>
      <c r="W47" s="11">
        <v>0</v>
      </c>
      <c r="X47" s="12">
        <v>0</v>
      </c>
      <c r="Y47" s="30">
        <v>0</v>
      </c>
      <c r="Z47" s="63">
        <f t="shared" si="20"/>
        <v>18</v>
      </c>
      <c r="AA47" s="34">
        <f t="shared" si="21"/>
        <v>18</v>
      </c>
      <c r="AB47" s="12">
        <f t="shared" si="22"/>
        <v>0</v>
      </c>
      <c r="AC47" s="75">
        <f t="shared" si="23"/>
        <v>18</v>
      </c>
      <c r="AD47" s="202" t="s">
        <v>632</v>
      </c>
      <c r="AE47" s="203">
        <v>7369</v>
      </c>
      <c r="AF47" s="69"/>
    </row>
    <row r="48" spans="1:32" ht="15.75" outlineLevel="2" x14ac:dyDescent="0.25">
      <c r="A48" s="9" t="s">
        <v>79</v>
      </c>
      <c r="B48" s="10" t="s">
        <v>14</v>
      </c>
      <c r="C48" s="10" t="s">
        <v>13</v>
      </c>
      <c r="D48" s="10" t="s">
        <v>28</v>
      </c>
      <c r="E48" s="10" t="s">
        <v>10</v>
      </c>
      <c r="F48" s="10" t="s">
        <v>11</v>
      </c>
      <c r="G48" s="67">
        <v>24</v>
      </c>
      <c r="H48" s="10" t="s">
        <v>12</v>
      </c>
      <c r="I48" s="57">
        <v>1</v>
      </c>
      <c r="J48" s="57">
        <f>$AE$33</f>
        <v>0.2</v>
      </c>
      <c r="K48" s="57">
        <v>0</v>
      </c>
      <c r="L48" s="58">
        <v>0</v>
      </c>
      <c r="M48" s="27">
        <v>0</v>
      </c>
      <c r="N48" s="90">
        <f t="shared" si="18"/>
        <v>2.7777777777777776E-2</v>
      </c>
      <c r="O48" s="91">
        <f t="shared" si="19"/>
        <v>0</v>
      </c>
      <c r="P48" s="23">
        <v>0</v>
      </c>
      <c r="Q48" s="11">
        <f>P48</f>
        <v>0</v>
      </c>
      <c r="R48" s="11">
        <v>0</v>
      </c>
      <c r="S48" s="12">
        <v>0</v>
      </c>
      <c r="T48" s="27">
        <v>0</v>
      </c>
      <c r="U48" s="23">
        <v>7</v>
      </c>
      <c r="V48" s="11">
        <f>U48</f>
        <v>7</v>
      </c>
      <c r="W48" s="11">
        <v>0</v>
      </c>
      <c r="X48" s="12">
        <v>0</v>
      </c>
      <c r="Y48" s="30">
        <v>0</v>
      </c>
      <c r="Z48" s="63">
        <f t="shared" si="20"/>
        <v>1.4000000000000001</v>
      </c>
      <c r="AA48" s="34">
        <f t="shared" si="21"/>
        <v>0</v>
      </c>
      <c r="AB48" s="12">
        <f t="shared" si="22"/>
        <v>1.4000000000000001</v>
      </c>
      <c r="AC48" s="75">
        <f t="shared" si="23"/>
        <v>1.4000000000000001</v>
      </c>
      <c r="AD48" s="95" t="s">
        <v>573</v>
      </c>
      <c r="AE48" s="93" t="e">
        <f>AE45-AE47</f>
        <v>#REF!</v>
      </c>
      <c r="AF48" s="6" t="s">
        <v>863</v>
      </c>
    </row>
    <row r="49" spans="1:32" outlineLevel="2" x14ac:dyDescent="0.2">
      <c r="A49" s="103" t="s">
        <v>79</v>
      </c>
      <c r="B49" s="10" t="s">
        <v>14</v>
      </c>
      <c r="C49" s="10" t="s">
        <v>13</v>
      </c>
      <c r="D49" s="98" t="s">
        <v>34</v>
      </c>
      <c r="E49" s="10" t="s">
        <v>35</v>
      </c>
      <c r="F49" s="10" t="s">
        <v>36</v>
      </c>
      <c r="G49" s="67">
        <v>12</v>
      </c>
      <c r="H49" s="10" t="s">
        <v>37</v>
      </c>
      <c r="I49" s="57">
        <v>1</v>
      </c>
      <c r="J49" s="57">
        <f>$AE$34</f>
        <v>0.02</v>
      </c>
      <c r="K49" s="57">
        <v>0</v>
      </c>
      <c r="L49" s="58">
        <v>0</v>
      </c>
      <c r="M49" s="27">
        <v>0</v>
      </c>
      <c r="N49" s="90">
        <f t="shared" si="18"/>
        <v>5.5555555555555558E-3</v>
      </c>
      <c r="O49" s="91">
        <f t="shared" si="19"/>
        <v>0</v>
      </c>
      <c r="P49" s="23">
        <v>4</v>
      </c>
      <c r="Q49" s="11">
        <f>P49</f>
        <v>4</v>
      </c>
      <c r="R49" s="11">
        <v>0</v>
      </c>
      <c r="S49" s="12">
        <v>0</v>
      </c>
      <c r="T49" s="27">
        <v>0</v>
      </c>
      <c r="U49" s="23">
        <v>0</v>
      </c>
      <c r="V49" s="11">
        <f>U49</f>
        <v>0</v>
      </c>
      <c r="W49" s="11">
        <v>0</v>
      </c>
      <c r="X49" s="12">
        <v>0</v>
      </c>
      <c r="Y49" s="30">
        <v>0</v>
      </c>
      <c r="Z49" s="63">
        <f t="shared" si="20"/>
        <v>0.08</v>
      </c>
      <c r="AA49" s="34">
        <f t="shared" si="21"/>
        <v>0.08</v>
      </c>
      <c r="AB49" s="12">
        <f t="shared" si="22"/>
        <v>0</v>
      </c>
      <c r="AC49" s="75">
        <f t="shared" si="23"/>
        <v>0.08</v>
      </c>
      <c r="AE49" s="471" t="e">
        <f>36-AE48</f>
        <v>#REF!</v>
      </c>
      <c r="AF49" s="497" t="s">
        <v>861</v>
      </c>
    </row>
    <row r="50" spans="1:32" outlineLevel="1" x14ac:dyDescent="0.2">
      <c r="A50" s="121" t="s">
        <v>696</v>
      </c>
      <c r="B50" s="10"/>
      <c r="C50" s="10"/>
      <c r="D50" s="98"/>
      <c r="E50" s="10"/>
      <c r="F50" s="10"/>
      <c r="G50" s="67"/>
      <c r="H50" s="10"/>
      <c r="I50" s="57"/>
      <c r="J50" s="57"/>
      <c r="K50" s="57"/>
      <c r="L50" s="58"/>
      <c r="M50" s="27"/>
      <c r="N50" s="90"/>
      <c r="O50" s="91"/>
      <c r="P50" s="23"/>
      <c r="Q50" s="11"/>
      <c r="R50" s="11"/>
      <c r="S50" s="12"/>
      <c r="T50" s="27"/>
      <c r="U50" s="23"/>
      <c r="V50" s="11"/>
      <c r="W50" s="11"/>
      <c r="X50" s="12"/>
      <c r="Y50" s="30"/>
      <c r="Z50" s="63"/>
      <c r="AA50" s="34"/>
      <c r="AB50" s="12"/>
      <c r="AC50" s="75">
        <f>SUBTOTAL(9,AC40:AC49)</f>
        <v>271.47999999999996</v>
      </c>
      <c r="AE50" s="607"/>
      <c r="AF50" s="497"/>
    </row>
    <row r="51" spans="1:32" outlineLevel="2" x14ac:dyDescent="0.2">
      <c r="A51" s="9" t="s">
        <v>122</v>
      </c>
      <c r="B51" s="10" t="s">
        <v>14</v>
      </c>
      <c r="C51" s="10" t="s">
        <v>48</v>
      </c>
      <c r="D51" s="10" t="s">
        <v>246</v>
      </c>
      <c r="E51" s="10" t="s">
        <v>247</v>
      </c>
      <c r="F51" s="10" t="s">
        <v>248</v>
      </c>
      <c r="G51" s="67">
        <v>6</v>
      </c>
      <c r="H51" s="10" t="s">
        <v>249</v>
      </c>
      <c r="I51" s="57">
        <v>0</v>
      </c>
      <c r="J51" s="57">
        <f>I51*13.5</f>
        <v>0</v>
      </c>
      <c r="K51" s="57">
        <v>0</v>
      </c>
      <c r="L51" s="58">
        <f>I51*4.5</f>
        <v>0</v>
      </c>
      <c r="M51" s="27">
        <v>0</v>
      </c>
      <c r="N51" s="90">
        <f>J51*10/3/G51</f>
        <v>0</v>
      </c>
      <c r="O51" s="91">
        <f>L51*10/3/G51</f>
        <v>0</v>
      </c>
      <c r="P51" s="23">
        <v>100</v>
      </c>
      <c r="Q51" s="11">
        <v>2</v>
      </c>
      <c r="R51" s="11">
        <v>0</v>
      </c>
      <c r="S51" s="12">
        <v>5</v>
      </c>
      <c r="T51" s="27">
        <v>0</v>
      </c>
      <c r="U51" s="23">
        <v>10</v>
      </c>
      <c r="V51" s="11">
        <v>0.33</v>
      </c>
      <c r="W51" s="11">
        <v>0</v>
      </c>
      <c r="X51" s="12">
        <v>0.5</v>
      </c>
      <c r="Y51" s="30">
        <v>0</v>
      </c>
      <c r="Z51" s="63">
        <f>J51*(Q51+V51)+L51*(S51+X51)</f>
        <v>0</v>
      </c>
      <c r="AA51" s="34">
        <f>J51*Q51+L51*S51</f>
        <v>0</v>
      </c>
      <c r="AB51" s="12">
        <f>J51*V51+L51*X51</f>
        <v>0</v>
      </c>
      <c r="AC51" s="75">
        <f>Z51</f>
        <v>0</v>
      </c>
      <c r="AF51" s="95"/>
    </row>
    <row r="52" spans="1:32" outlineLevel="2" x14ac:dyDescent="0.2">
      <c r="A52" s="9" t="s">
        <v>122</v>
      </c>
      <c r="B52" s="10" t="s">
        <v>14</v>
      </c>
      <c r="C52" s="10" t="s">
        <v>13</v>
      </c>
      <c r="D52" s="10" t="s">
        <v>28</v>
      </c>
      <c r="E52" s="10" t="s">
        <v>10</v>
      </c>
      <c r="F52" s="10" t="s">
        <v>11</v>
      </c>
      <c r="G52" s="67">
        <v>24</v>
      </c>
      <c r="H52" s="10" t="s">
        <v>12</v>
      </c>
      <c r="I52" s="57">
        <v>1</v>
      </c>
      <c r="J52" s="57">
        <f>$AE$33</f>
        <v>0.2</v>
      </c>
      <c r="K52" s="57">
        <v>0</v>
      </c>
      <c r="L52" s="58">
        <v>0</v>
      </c>
      <c r="M52" s="27">
        <v>0</v>
      </c>
      <c r="N52" s="90">
        <f>J52*10/3/G52</f>
        <v>2.7777777777777776E-2</v>
      </c>
      <c r="O52" s="91">
        <f>L52*10/3/G52</f>
        <v>0</v>
      </c>
      <c r="P52" s="23">
        <v>0</v>
      </c>
      <c r="Q52" s="11">
        <f>P52</f>
        <v>0</v>
      </c>
      <c r="R52" s="11">
        <v>0</v>
      </c>
      <c r="S52" s="12">
        <v>0</v>
      </c>
      <c r="T52" s="27">
        <v>0</v>
      </c>
      <c r="U52" s="23">
        <v>2</v>
      </c>
      <c r="V52" s="11">
        <f>U52</f>
        <v>2</v>
      </c>
      <c r="W52" s="11">
        <v>0</v>
      </c>
      <c r="X52" s="12">
        <v>0</v>
      </c>
      <c r="Y52" s="30">
        <v>0</v>
      </c>
      <c r="Z52" s="63">
        <f>J52*(Q52+V52)+L52*(S52+X52)</f>
        <v>0.4</v>
      </c>
      <c r="AA52" s="34">
        <f>J52*Q52+L52*S52</f>
        <v>0</v>
      </c>
      <c r="AB52" s="12">
        <f>J52*V52+L52*X52</f>
        <v>0.4</v>
      </c>
      <c r="AC52" s="75">
        <f>Z52</f>
        <v>0.4</v>
      </c>
      <c r="AD52" s="467"/>
      <c r="AE52" s="379"/>
      <c r="AF52" s="95"/>
    </row>
    <row r="53" spans="1:32" outlineLevel="2" x14ac:dyDescent="0.2">
      <c r="A53" s="103" t="s">
        <v>122</v>
      </c>
      <c r="B53" s="10" t="s">
        <v>14</v>
      </c>
      <c r="C53" s="10" t="s">
        <v>13</v>
      </c>
      <c r="D53" s="10" t="s">
        <v>34</v>
      </c>
      <c r="E53" s="10" t="s">
        <v>35</v>
      </c>
      <c r="F53" s="10" t="s">
        <v>36</v>
      </c>
      <c r="G53" s="67">
        <v>12</v>
      </c>
      <c r="H53" s="10" t="s">
        <v>37</v>
      </c>
      <c r="I53" s="57">
        <v>1</v>
      </c>
      <c r="J53" s="57">
        <f>$AE$34</f>
        <v>0.02</v>
      </c>
      <c r="K53" s="57">
        <v>0</v>
      </c>
      <c r="L53" s="58">
        <v>0</v>
      </c>
      <c r="M53" s="27">
        <v>0</v>
      </c>
      <c r="N53" s="90">
        <f>J53*10/3/G53</f>
        <v>5.5555555555555558E-3</v>
      </c>
      <c r="O53" s="91">
        <f>L53*10/3/G53</f>
        <v>0</v>
      </c>
      <c r="P53" s="23">
        <v>2</v>
      </c>
      <c r="Q53" s="11">
        <f>P53</f>
        <v>2</v>
      </c>
      <c r="R53" s="11">
        <v>0</v>
      </c>
      <c r="S53" s="12">
        <v>0</v>
      </c>
      <c r="T53" s="27">
        <v>0</v>
      </c>
      <c r="U53" s="23">
        <v>0</v>
      </c>
      <c r="V53" s="11">
        <f>U53</f>
        <v>0</v>
      </c>
      <c r="W53" s="11">
        <v>0</v>
      </c>
      <c r="X53" s="12">
        <v>0</v>
      </c>
      <c r="Y53" s="30">
        <v>0</v>
      </c>
      <c r="Z53" s="63">
        <f>J53*(Q53+V53)+L53*(S53+X53)</f>
        <v>0.04</v>
      </c>
      <c r="AA53" s="34">
        <f>J53*Q53+L53*S53</f>
        <v>0.04</v>
      </c>
      <c r="AB53" s="12">
        <f>J53*V53+L53*X53</f>
        <v>0</v>
      </c>
      <c r="AC53" s="75">
        <f>Z53</f>
        <v>0.04</v>
      </c>
      <c r="AE53" s="81"/>
      <c r="AF53" s="139"/>
    </row>
    <row r="54" spans="1:32" outlineLevel="1" x14ac:dyDescent="0.2">
      <c r="A54" s="121" t="s">
        <v>619</v>
      </c>
      <c r="B54" s="10"/>
      <c r="C54" s="10"/>
      <c r="D54" s="10"/>
      <c r="E54" s="10"/>
      <c r="F54" s="10"/>
      <c r="G54" s="67"/>
      <c r="H54" s="10"/>
      <c r="I54" s="57"/>
      <c r="J54" s="57"/>
      <c r="K54" s="57"/>
      <c r="L54" s="58"/>
      <c r="M54" s="27"/>
      <c r="N54" s="90"/>
      <c r="O54" s="91"/>
      <c r="P54" s="23"/>
      <c r="Q54" s="11"/>
      <c r="R54" s="11"/>
      <c r="S54" s="12"/>
      <c r="T54" s="27"/>
      <c r="U54" s="23"/>
      <c r="V54" s="11"/>
      <c r="W54" s="11"/>
      <c r="X54" s="12"/>
      <c r="Y54" s="30"/>
      <c r="Z54" s="63"/>
      <c r="AA54" s="34"/>
      <c r="AB54" s="12"/>
      <c r="AC54" s="75">
        <f>SUBTOTAL(9,AC51:AC53)</f>
        <v>0.44</v>
      </c>
      <c r="AE54" s="81"/>
      <c r="AF54" s="139"/>
    </row>
    <row r="55" spans="1:32" outlineLevel="2" x14ac:dyDescent="0.2">
      <c r="A55" s="9" t="s">
        <v>180</v>
      </c>
      <c r="B55" s="10" t="s">
        <v>14</v>
      </c>
      <c r="C55" s="10" t="s">
        <v>61</v>
      </c>
      <c r="D55" s="10" t="s">
        <v>181</v>
      </c>
      <c r="E55" s="10" t="s">
        <v>182</v>
      </c>
      <c r="F55" s="10" t="s">
        <v>183</v>
      </c>
      <c r="G55" s="67">
        <v>6</v>
      </c>
      <c r="H55" s="10" t="s">
        <v>84</v>
      </c>
      <c r="I55" s="57">
        <v>1</v>
      </c>
      <c r="J55" s="57">
        <v>13.5</v>
      </c>
      <c r="K55" s="57">
        <v>0</v>
      </c>
      <c r="L55" s="58">
        <v>4.5</v>
      </c>
      <c r="M55" s="27">
        <v>0</v>
      </c>
      <c r="N55" s="90">
        <f>J55*10/3/G55</f>
        <v>7.5</v>
      </c>
      <c r="O55" s="91">
        <f>L55*10/3/G55</f>
        <v>2.5</v>
      </c>
      <c r="P55" s="23">
        <v>0</v>
      </c>
      <c r="Q55" s="11">
        <v>0</v>
      </c>
      <c r="R55" s="11">
        <v>0</v>
      </c>
      <c r="S55" s="12">
        <v>0</v>
      </c>
      <c r="T55" s="27">
        <v>0</v>
      </c>
      <c r="U55" s="23">
        <v>99</v>
      </c>
      <c r="V55" s="11">
        <v>2</v>
      </c>
      <c r="W55" s="11">
        <v>0</v>
      </c>
      <c r="X55" s="12">
        <v>11</v>
      </c>
      <c r="Y55" s="30">
        <v>0</v>
      </c>
      <c r="Z55" s="63">
        <f>J55*(Q55+V55)+L55*(S55+X55)</f>
        <v>76.5</v>
      </c>
      <c r="AA55" s="34">
        <f>J55*Q55+L55*S55</f>
        <v>0</v>
      </c>
      <c r="AB55" s="12">
        <f>J55*V55+L55*X55</f>
        <v>76.5</v>
      </c>
      <c r="AC55" s="75">
        <f>Z55</f>
        <v>76.5</v>
      </c>
    </row>
    <row r="56" spans="1:32" outlineLevel="2" x14ac:dyDescent="0.2">
      <c r="A56" s="9" t="s">
        <v>180</v>
      </c>
      <c r="B56" s="10" t="s">
        <v>14</v>
      </c>
      <c r="C56" s="10" t="s">
        <v>43</v>
      </c>
      <c r="D56" s="10" t="s">
        <v>187</v>
      </c>
      <c r="E56" s="10" t="s">
        <v>188</v>
      </c>
      <c r="F56" s="10" t="s">
        <v>189</v>
      </c>
      <c r="G56" s="67">
        <v>6</v>
      </c>
      <c r="H56" s="10" t="s">
        <v>84</v>
      </c>
      <c r="I56" s="685">
        <v>0.25</v>
      </c>
      <c r="J56" s="57">
        <f>9*I56</f>
        <v>2.25</v>
      </c>
      <c r="K56" s="57">
        <v>0</v>
      </c>
      <c r="L56" s="58">
        <f>9*I56</f>
        <v>2.25</v>
      </c>
      <c r="M56" s="27">
        <v>0</v>
      </c>
      <c r="N56" s="90">
        <f>J56*10/3/G56</f>
        <v>1.25</v>
      </c>
      <c r="O56" s="91">
        <f>L56*10/3/G56</f>
        <v>1.25</v>
      </c>
      <c r="P56" s="23">
        <v>0</v>
      </c>
      <c r="Q56" s="11">
        <v>0</v>
      </c>
      <c r="R56" s="11">
        <v>0</v>
      </c>
      <c r="S56" s="12">
        <v>0</v>
      </c>
      <c r="T56" s="27">
        <v>0</v>
      </c>
      <c r="U56" s="23">
        <v>100</v>
      </c>
      <c r="V56" s="11">
        <v>2</v>
      </c>
      <c r="W56" s="11">
        <v>0</v>
      </c>
      <c r="X56" s="12">
        <v>5</v>
      </c>
      <c r="Y56" s="30">
        <v>0</v>
      </c>
      <c r="Z56" s="63">
        <f>J56*(Q56+V56)+L56*(S56+X56)</f>
        <v>15.75</v>
      </c>
      <c r="AA56" s="34">
        <f>J56*Q56+L56*S56</f>
        <v>0</v>
      </c>
      <c r="AB56" s="12">
        <f>J56*V56+L56*X56</f>
        <v>15.75</v>
      </c>
      <c r="AC56" s="684">
        <f>Z56</f>
        <v>15.75</v>
      </c>
    </row>
    <row r="57" spans="1:32" outlineLevel="2" x14ac:dyDescent="0.2">
      <c r="A57" s="9" t="s">
        <v>180</v>
      </c>
      <c r="B57" s="10" t="s">
        <v>14</v>
      </c>
      <c r="C57" s="10" t="s">
        <v>13</v>
      </c>
      <c r="D57" s="10" t="s">
        <v>28</v>
      </c>
      <c r="E57" s="10" t="s">
        <v>10</v>
      </c>
      <c r="F57" s="10" t="s">
        <v>11</v>
      </c>
      <c r="G57" s="67">
        <v>24</v>
      </c>
      <c r="H57" s="10" t="s">
        <v>12</v>
      </c>
      <c r="I57" s="57">
        <v>1</v>
      </c>
      <c r="J57" s="57">
        <f>$AE$33</f>
        <v>0.2</v>
      </c>
      <c r="K57" s="57">
        <v>0</v>
      </c>
      <c r="L57" s="58">
        <v>0</v>
      </c>
      <c r="M57" s="27">
        <v>0</v>
      </c>
      <c r="N57" s="90">
        <f>J57*10/3/G57</f>
        <v>2.7777777777777776E-2</v>
      </c>
      <c r="O57" s="91">
        <f>L57*10/3/G57</f>
        <v>0</v>
      </c>
      <c r="P57" s="23">
        <v>0</v>
      </c>
      <c r="Q57" s="11">
        <f>P57</f>
        <v>0</v>
      </c>
      <c r="R57" s="11">
        <v>0</v>
      </c>
      <c r="S57" s="12">
        <v>0</v>
      </c>
      <c r="T57" s="27">
        <v>0</v>
      </c>
      <c r="U57" s="23">
        <v>2</v>
      </c>
      <c r="V57" s="11">
        <f>U57</f>
        <v>2</v>
      </c>
      <c r="W57" s="11">
        <v>0</v>
      </c>
      <c r="X57" s="12">
        <v>0</v>
      </c>
      <c r="Y57" s="30">
        <v>0</v>
      </c>
      <c r="Z57" s="63">
        <f>J57*(Q57+V57)+L57*(S57+X57)</f>
        <v>0.4</v>
      </c>
      <c r="AA57" s="34">
        <f>J57*Q57+L57*S57</f>
        <v>0</v>
      </c>
      <c r="AB57" s="12">
        <f>J57*V57+L57*X57</f>
        <v>0.4</v>
      </c>
      <c r="AC57" s="75">
        <f>Z57</f>
        <v>0.4</v>
      </c>
    </row>
    <row r="58" spans="1:32" outlineLevel="2" x14ac:dyDescent="0.2">
      <c r="A58" s="103" t="s">
        <v>180</v>
      </c>
      <c r="B58" s="10" t="s">
        <v>14</v>
      </c>
      <c r="C58" s="10" t="s">
        <v>13</v>
      </c>
      <c r="D58" s="10" t="s">
        <v>34</v>
      </c>
      <c r="E58" s="10" t="s">
        <v>35</v>
      </c>
      <c r="F58" s="10" t="s">
        <v>36</v>
      </c>
      <c r="G58" s="67">
        <v>12</v>
      </c>
      <c r="H58" s="10" t="s">
        <v>37</v>
      </c>
      <c r="I58" s="57">
        <v>1</v>
      </c>
      <c r="J58" s="57">
        <f>$AE$34</f>
        <v>0.02</v>
      </c>
      <c r="K58" s="57">
        <v>0</v>
      </c>
      <c r="L58" s="58">
        <v>0</v>
      </c>
      <c r="M58" s="27">
        <v>0</v>
      </c>
      <c r="N58" s="90">
        <f>J58*10/3/G58</f>
        <v>5.5555555555555558E-3</v>
      </c>
      <c r="O58" s="91">
        <f>L58*10/3/G58</f>
        <v>0</v>
      </c>
      <c r="P58" s="23">
        <v>2</v>
      </c>
      <c r="Q58" s="11">
        <f>P58</f>
        <v>2</v>
      </c>
      <c r="R58" s="11">
        <v>0</v>
      </c>
      <c r="S58" s="12">
        <v>0</v>
      </c>
      <c r="T58" s="27">
        <v>0</v>
      </c>
      <c r="U58" s="23">
        <v>0</v>
      </c>
      <c r="V58" s="11">
        <f>U58</f>
        <v>0</v>
      </c>
      <c r="W58" s="11">
        <v>0</v>
      </c>
      <c r="X58" s="12">
        <v>0</v>
      </c>
      <c r="Y58" s="30">
        <v>0</v>
      </c>
      <c r="Z58" s="63">
        <f>J58*(Q58+V58)+L58*(S58+X58)</f>
        <v>0.04</v>
      </c>
      <c r="AA58" s="34">
        <f>J58*Q58+L58*S58</f>
        <v>0.04</v>
      </c>
      <c r="AB58" s="12">
        <f>J58*V58+L58*X58</f>
        <v>0</v>
      </c>
      <c r="AC58" s="75">
        <f>Z58</f>
        <v>0.04</v>
      </c>
    </row>
    <row r="59" spans="1:32" outlineLevel="1" x14ac:dyDescent="0.2">
      <c r="A59" s="121" t="s">
        <v>966</v>
      </c>
      <c r="B59" s="10"/>
      <c r="C59" s="10"/>
      <c r="D59" s="10"/>
      <c r="E59" s="10"/>
      <c r="F59" s="10"/>
      <c r="G59" s="67"/>
      <c r="H59" s="10"/>
      <c r="I59" s="57"/>
      <c r="J59" s="57"/>
      <c r="K59" s="57"/>
      <c r="L59" s="58"/>
      <c r="M59" s="27"/>
      <c r="N59" s="90"/>
      <c r="O59" s="91"/>
      <c r="P59" s="23"/>
      <c r="Q59" s="11"/>
      <c r="R59" s="11"/>
      <c r="S59" s="12"/>
      <c r="T59" s="27"/>
      <c r="U59" s="23"/>
      <c r="V59" s="11"/>
      <c r="W59" s="11"/>
      <c r="X59" s="12"/>
      <c r="Y59" s="30"/>
      <c r="Z59" s="63"/>
      <c r="AA59" s="34"/>
      <c r="AB59" s="12"/>
      <c r="AC59" s="75">
        <f>SUBTOTAL(9,AC55:AC58)</f>
        <v>92.690000000000012</v>
      </c>
    </row>
    <row r="60" spans="1:32" outlineLevel="2" x14ac:dyDescent="0.2">
      <c r="A60" s="9" t="s">
        <v>245</v>
      </c>
      <c r="B60" s="10" t="s">
        <v>14</v>
      </c>
      <c r="C60" s="10" t="s">
        <v>48</v>
      </c>
      <c r="D60" s="10" t="s">
        <v>246</v>
      </c>
      <c r="E60" s="10" t="s">
        <v>247</v>
      </c>
      <c r="F60" s="10" t="s">
        <v>248</v>
      </c>
      <c r="G60" s="67">
        <v>6</v>
      </c>
      <c r="H60" s="10" t="s">
        <v>249</v>
      </c>
      <c r="I60" s="57">
        <v>0.10539999999999999</v>
      </c>
      <c r="J60" s="57">
        <f>I60*13.5</f>
        <v>1.4228999999999998</v>
      </c>
      <c r="K60" s="57">
        <v>0</v>
      </c>
      <c r="L60" s="58">
        <f>I60*4.5</f>
        <v>0.47429999999999994</v>
      </c>
      <c r="M60" s="27">
        <v>0</v>
      </c>
      <c r="N60" s="90">
        <f t="shared" ref="N60:N66" si="24">J60*10/3/G60</f>
        <v>0.79049999999999987</v>
      </c>
      <c r="O60" s="91">
        <f t="shared" ref="O60:O66" si="25">L60*10/3/G60</f>
        <v>0.26349999999999996</v>
      </c>
      <c r="P60" s="23">
        <v>100</v>
      </c>
      <c r="Q60" s="11">
        <v>2</v>
      </c>
      <c r="R60" s="11">
        <v>0</v>
      </c>
      <c r="S60" s="12">
        <v>5</v>
      </c>
      <c r="T60" s="27">
        <v>0</v>
      </c>
      <c r="U60" s="23">
        <v>10</v>
      </c>
      <c r="V60" s="11">
        <v>0.33</v>
      </c>
      <c r="W60" s="11">
        <v>0</v>
      </c>
      <c r="X60" s="12">
        <v>0.5</v>
      </c>
      <c r="Y60" s="30">
        <v>0</v>
      </c>
      <c r="Z60" s="63">
        <f t="shared" ref="Z60:Z66" si="26">J60*(Q60+V60)+L60*(S60+X60)</f>
        <v>5.9240069999999996</v>
      </c>
      <c r="AA60" s="34">
        <f t="shared" ref="AA60:AA66" si="27">J60*Q60+L60*S60</f>
        <v>5.2172999999999998</v>
      </c>
      <c r="AB60" s="12">
        <f t="shared" ref="AB60:AB66" si="28">J60*V60+L60*X60</f>
        <v>0.70670699999999997</v>
      </c>
      <c r="AC60" s="75">
        <f t="shared" ref="AC60:AC66" si="29">Z60</f>
        <v>5.9240069999999996</v>
      </c>
    </row>
    <row r="61" spans="1:32" outlineLevel="2" x14ac:dyDescent="0.2">
      <c r="A61" s="9" t="s">
        <v>245</v>
      </c>
      <c r="B61" s="10" t="s">
        <v>14</v>
      </c>
      <c r="C61" s="10" t="s">
        <v>27</v>
      </c>
      <c r="D61" s="116" t="s">
        <v>576</v>
      </c>
      <c r="E61" s="10" t="s">
        <v>559</v>
      </c>
      <c r="F61" s="10" t="s">
        <v>560</v>
      </c>
      <c r="G61" s="67">
        <v>6</v>
      </c>
      <c r="H61" s="10" t="s">
        <v>84</v>
      </c>
      <c r="I61" s="57">
        <v>1</v>
      </c>
      <c r="J61" s="57">
        <v>13.5</v>
      </c>
      <c r="K61" s="57">
        <v>0</v>
      </c>
      <c r="L61" s="58">
        <v>4.5</v>
      </c>
      <c r="M61" s="27">
        <v>0</v>
      </c>
      <c r="N61" s="90">
        <f t="shared" si="24"/>
        <v>7.5</v>
      </c>
      <c r="O61" s="91">
        <f t="shared" si="25"/>
        <v>2.5</v>
      </c>
      <c r="P61" s="23">
        <v>80</v>
      </c>
      <c r="Q61" s="11">
        <v>2</v>
      </c>
      <c r="R61" s="11">
        <v>0</v>
      </c>
      <c r="S61" s="12">
        <v>5</v>
      </c>
      <c r="T61" s="27">
        <v>0</v>
      </c>
      <c r="U61" s="23">
        <v>0</v>
      </c>
      <c r="V61" s="11">
        <v>0</v>
      </c>
      <c r="W61" s="11">
        <v>0</v>
      </c>
      <c r="X61" s="12">
        <v>0</v>
      </c>
      <c r="Y61" s="30">
        <v>0</v>
      </c>
      <c r="Z61" s="63">
        <f t="shared" si="26"/>
        <v>49.5</v>
      </c>
      <c r="AA61" s="34">
        <f t="shared" si="27"/>
        <v>49.5</v>
      </c>
      <c r="AB61" s="12">
        <f t="shared" si="28"/>
        <v>0</v>
      </c>
      <c r="AC61" s="75">
        <f t="shared" si="29"/>
        <v>49.5</v>
      </c>
    </row>
    <row r="62" spans="1:32" outlineLevel="2" x14ac:dyDescent="0.2">
      <c r="A62" s="9" t="s">
        <v>245</v>
      </c>
      <c r="B62" s="10" t="s">
        <v>14</v>
      </c>
      <c r="C62" s="10" t="s">
        <v>103</v>
      </c>
      <c r="D62" s="10" t="s">
        <v>110</v>
      </c>
      <c r="E62" s="10" t="s">
        <v>111</v>
      </c>
      <c r="F62" s="10" t="s">
        <v>112</v>
      </c>
      <c r="G62" s="67">
        <v>6</v>
      </c>
      <c r="H62" s="10" t="s">
        <v>102</v>
      </c>
      <c r="I62" s="57">
        <v>1</v>
      </c>
      <c r="J62" s="57">
        <f>(4.5+$AE$36)*I62</f>
        <v>9</v>
      </c>
      <c r="K62" s="57">
        <v>0</v>
      </c>
      <c r="L62" s="58">
        <v>9</v>
      </c>
      <c r="M62" s="27">
        <v>0</v>
      </c>
      <c r="N62" s="90">
        <f t="shared" si="24"/>
        <v>5</v>
      </c>
      <c r="O62" s="91">
        <f t="shared" si="25"/>
        <v>5</v>
      </c>
      <c r="P62" s="23">
        <v>10</v>
      </c>
      <c r="Q62" s="11">
        <v>0.5</v>
      </c>
      <c r="R62" s="11">
        <v>0</v>
      </c>
      <c r="S62" s="12">
        <v>0.5</v>
      </c>
      <c r="T62" s="27">
        <v>0</v>
      </c>
      <c r="U62" s="23">
        <v>0</v>
      </c>
      <c r="V62" s="11">
        <v>0</v>
      </c>
      <c r="W62" s="11">
        <v>0</v>
      </c>
      <c r="X62" s="12">
        <v>0</v>
      </c>
      <c r="Y62" s="30">
        <v>0</v>
      </c>
      <c r="Z62" s="63">
        <f t="shared" si="26"/>
        <v>9</v>
      </c>
      <c r="AA62" s="34">
        <f t="shared" si="27"/>
        <v>9</v>
      </c>
      <c r="AB62" s="12">
        <f t="shared" si="28"/>
        <v>0</v>
      </c>
      <c r="AC62" s="75">
        <f t="shared" si="29"/>
        <v>9</v>
      </c>
    </row>
    <row r="63" spans="1:32" outlineLevel="2" x14ac:dyDescent="0.2">
      <c r="A63" s="9" t="s">
        <v>245</v>
      </c>
      <c r="B63" s="10" t="s">
        <v>14</v>
      </c>
      <c r="C63" s="10" t="s">
        <v>103</v>
      </c>
      <c r="D63" s="10" t="s">
        <v>113</v>
      </c>
      <c r="E63" s="10" t="s">
        <v>114</v>
      </c>
      <c r="F63" s="10" t="s">
        <v>115</v>
      </c>
      <c r="G63" s="67">
        <v>6</v>
      </c>
      <c r="H63" s="10" t="s">
        <v>102</v>
      </c>
      <c r="I63" s="57">
        <v>1</v>
      </c>
      <c r="J63" s="57">
        <f>(9+$AE$36)*I63</f>
        <v>13.5</v>
      </c>
      <c r="K63" s="57">
        <v>0</v>
      </c>
      <c r="L63" s="58">
        <v>4.5</v>
      </c>
      <c r="M63" s="27">
        <v>0</v>
      </c>
      <c r="N63" s="90">
        <f t="shared" si="24"/>
        <v>7.5</v>
      </c>
      <c r="O63" s="91">
        <f t="shared" si="25"/>
        <v>2.5</v>
      </c>
      <c r="P63" s="23">
        <v>10</v>
      </c>
      <c r="Q63" s="11">
        <v>0.5</v>
      </c>
      <c r="R63" s="11">
        <v>0</v>
      </c>
      <c r="S63" s="12">
        <v>0.5</v>
      </c>
      <c r="T63" s="27">
        <v>0</v>
      </c>
      <c r="U63" s="23">
        <v>0</v>
      </c>
      <c r="V63" s="11">
        <v>0</v>
      </c>
      <c r="W63" s="11">
        <v>0</v>
      </c>
      <c r="X63" s="12">
        <v>0</v>
      </c>
      <c r="Y63" s="30">
        <v>0</v>
      </c>
      <c r="Z63" s="63">
        <f t="shared" si="26"/>
        <v>9</v>
      </c>
      <c r="AA63" s="34">
        <f t="shared" si="27"/>
        <v>9</v>
      </c>
      <c r="AB63" s="12">
        <f t="shared" si="28"/>
        <v>0</v>
      </c>
      <c r="AC63" s="75">
        <f t="shared" si="29"/>
        <v>9</v>
      </c>
    </row>
    <row r="64" spans="1:32" outlineLevel="2" x14ac:dyDescent="0.2">
      <c r="A64" s="9" t="s">
        <v>245</v>
      </c>
      <c r="B64" s="10" t="s">
        <v>14</v>
      </c>
      <c r="C64" s="10" t="s">
        <v>13</v>
      </c>
      <c r="D64" s="10" t="s">
        <v>250</v>
      </c>
      <c r="E64" s="10" t="s">
        <v>251</v>
      </c>
      <c r="F64" s="10" t="s">
        <v>252</v>
      </c>
      <c r="G64" s="67">
        <v>6</v>
      </c>
      <c r="H64" s="10" t="s">
        <v>37</v>
      </c>
      <c r="I64" s="57">
        <v>0.5</v>
      </c>
      <c r="J64" s="57">
        <f>(4.5+$AE$36)*I64</f>
        <v>4.5</v>
      </c>
      <c r="K64" s="57">
        <v>0</v>
      </c>
      <c r="L64" s="58">
        <f>9*I64</f>
        <v>4.5</v>
      </c>
      <c r="M64" s="27">
        <v>0</v>
      </c>
      <c r="N64" s="90">
        <f t="shared" si="24"/>
        <v>2.5</v>
      </c>
      <c r="O64" s="91">
        <f t="shared" si="25"/>
        <v>2.5</v>
      </c>
      <c r="P64" s="23">
        <v>0</v>
      </c>
      <c r="Q64" s="11">
        <v>0</v>
      </c>
      <c r="R64" s="11">
        <v>0</v>
      </c>
      <c r="S64" s="12">
        <v>0</v>
      </c>
      <c r="T64" s="27">
        <v>0</v>
      </c>
      <c r="U64" s="23">
        <v>8</v>
      </c>
      <c r="V64" s="11">
        <v>0.2</v>
      </c>
      <c r="W64" s="11">
        <v>0</v>
      </c>
      <c r="X64" s="12">
        <v>0.4</v>
      </c>
      <c r="Y64" s="30">
        <v>0</v>
      </c>
      <c r="Z64" s="63">
        <f t="shared" si="26"/>
        <v>2.7</v>
      </c>
      <c r="AA64" s="34">
        <f t="shared" si="27"/>
        <v>0</v>
      </c>
      <c r="AB64" s="12">
        <f t="shared" si="28"/>
        <v>2.7</v>
      </c>
      <c r="AC64" s="75">
        <f t="shared" si="29"/>
        <v>2.7</v>
      </c>
      <c r="AF64" s="95"/>
    </row>
    <row r="65" spans="1:32" outlineLevel="2" x14ac:dyDescent="0.2">
      <c r="A65" s="9" t="s">
        <v>245</v>
      </c>
      <c r="B65" s="10" t="s">
        <v>14</v>
      </c>
      <c r="C65" s="10" t="s">
        <v>13</v>
      </c>
      <c r="D65" s="10" t="s">
        <v>28</v>
      </c>
      <c r="E65" s="10" t="s">
        <v>10</v>
      </c>
      <c r="F65" s="10" t="s">
        <v>11</v>
      </c>
      <c r="G65" s="67">
        <v>24</v>
      </c>
      <c r="H65" s="10" t="s">
        <v>12</v>
      </c>
      <c r="I65" s="57">
        <v>1</v>
      </c>
      <c r="J65" s="57">
        <f>$AE$33</f>
        <v>0.2</v>
      </c>
      <c r="K65" s="57">
        <v>0</v>
      </c>
      <c r="L65" s="58">
        <v>0</v>
      </c>
      <c r="M65" s="27">
        <v>0</v>
      </c>
      <c r="N65" s="90">
        <f t="shared" si="24"/>
        <v>2.7777777777777776E-2</v>
      </c>
      <c r="O65" s="91">
        <f t="shared" si="25"/>
        <v>0</v>
      </c>
      <c r="P65" s="23">
        <v>0</v>
      </c>
      <c r="Q65" s="11">
        <f>P65</f>
        <v>0</v>
      </c>
      <c r="R65" s="11">
        <v>0</v>
      </c>
      <c r="S65" s="12">
        <v>0</v>
      </c>
      <c r="T65" s="27">
        <v>0</v>
      </c>
      <c r="U65" s="23">
        <v>2</v>
      </c>
      <c r="V65" s="11">
        <f>U65</f>
        <v>2</v>
      </c>
      <c r="W65" s="11">
        <v>0</v>
      </c>
      <c r="X65" s="12">
        <v>0</v>
      </c>
      <c r="Y65" s="30">
        <v>0</v>
      </c>
      <c r="Z65" s="63">
        <f t="shared" si="26"/>
        <v>0.4</v>
      </c>
      <c r="AA65" s="34">
        <f t="shared" si="27"/>
        <v>0</v>
      </c>
      <c r="AB65" s="12">
        <f t="shared" si="28"/>
        <v>0.4</v>
      </c>
      <c r="AC65" s="75">
        <f t="shared" si="29"/>
        <v>0.4</v>
      </c>
    </row>
    <row r="66" spans="1:32" outlineLevel="2" x14ac:dyDescent="0.2">
      <c r="A66" s="103" t="s">
        <v>245</v>
      </c>
      <c r="B66" s="10" t="s">
        <v>14</v>
      </c>
      <c r="C66" s="10" t="s">
        <v>13</v>
      </c>
      <c r="D66" s="10" t="s">
        <v>34</v>
      </c>
      <c r="E66" s="10" t="s">
        <v>35</v>
      </c>
      <c r="F66" s="10" t="s">
        <v>36</v>
      </c>
      <c r="G66" s="67">
        <v>12</v>
      </c>
      <c r="H66" s="10" t="s">
        <v>37</v>
      </c>
      <c r="I66" s="57">
        <v>1</v>
      </c>
      <c r="J66" s="57">
        <f>$AE$34</f>
        <v>0.02</v>
      </c>
      <c r="K66" s="57">
        <v>0</v>
      </c>
      <c r="L66" s="58">
        <v>0</v>
      </c>
      <c r="M66" s="27">
        <v>0</v>
      </c>
      <c r="N66" s="90">
        <f t="shared" si="24"/>
        <v>5.5555555555555558E-3</v>
      </c>
      <c r="O66" s="91">
        <f t="shared" si="25"/>
        <v>0</v>
      </c>
      <c r="P66" s="23">
        <v>2</v>
      </c>
      <c r="Q66" s="11">
        <f>P66</f>
        <v>2</v>
      </c>
      <c r="R66" s="11">
        <v>0</v>
      </c>
      <c r="S66" s="12">
        <v>0</v>
      </c>
      <c r="T66" s="27">
        <v>0</v>
      </c>
      <c r="U66" s="23">
        <v>0</v>
      </c>
      <c r="V66" s="11">
        <f>U66</f>
        <v>0</v>
      </c>
      <c r="W66" s="11">
        <v>0</v>
      </c>
      <c r="X66" s="12">
        <v>0</v>
      </c>
      <c r="Y66" s="30">
        <v>0</v>
      </c>
      <c r="Z66" s="63">
        <f t="shared" si="26"/>
        <v>0.04</v>
      </c>
      <c r="AA66" s="34">
        <f t="shared" si="27"/>
        <v>0.04</v>
      </c>
      <c r="AB66" s="12">
        <f t="shared" si="28"/>
        <v>0</v>
      </c>
      <c r="AC66" s="75">
        <f t="shared" si="29"/>
        <v>0.04</v>
      </c>
    </row>
    <row r="67" spans="1:32" outlineLevel="1" x14ac:dyDescent="0.2">
      <c r="A67" s="121" t="s">
        <v>620</v>
      </c>
      <c r="B67" s="10"/>
      <c r="C67" s="10"/>
      <c r="D67" s="10"/>
      <c r="E67" s="10"/>
      <c r="F67" s="10"/>
      <c r="G67" s="67"/>
      <c r="H67" s="10"/>
      <c r="I67" s="57"/>
      <c r="J67" s="57"/>
      <c r="K67" s="57"/>
      <c r="L67" s="58"/>
      <c r="M67" s="27"/>
      <c r="N67" s="90"/>
      <c r="O67" s="91"/>
      <c r="P67" s="23"/>
      <c r="Q67" s="11"/>
      <c r="R67" s="11"/>
      <c r="S67" s="12"/>
      <c r="T67" s="27"/>
      <c r="U67" s="23"/>
      <c r="V67" s="11"/>
      <c r="W67" s="11"/>
      <c r="X67" s="12"/>
      <c r="Y67" s="30"/>
      <c r="Z67" s="63"/>
      <c r="AA67" s="34"/>
      <c r="AB67" s="12"/>
      <c r="AC67" s="75">
        <f>SUBTOTAL(9,AC60:AC66)</f>
        <v>76.564007000000018</v>
      </c>
    </row>
    <row r="68" spans="1:32" outlineLevel="2" x14ac:dyDescent="0.2">
      <c r="A68" s="9" t="s">
        <v>298</v>
      </c>
      <c r="B68" s="10" t="s">
        <v>14</v>
      </c>
      <c r="C68" s="10" t="s">
        <v>23</v>
      </c>
      <c r="D68" s="10" t="s">
        <v>89</v>
      </c>
      <c r="E68" s="10" t="s">
        <v>90</v>
      </c>
      <c r="F68" s="10" t="s">
        <v>91</v>
      </c>
      <c r="G68" s="67">
        <v>6</v>
      </c>
      <c r="H68" s="10" t="s">
        <v>18</v>
      </c>
      <c r="I68" s="57">
        <v>0.15</v>
      </c>
      <c r="J68" s="57">
        <f>9*I68</f>
        <v>1.3499999999999999</v>
      </c>
      <c r="K68" s="57">
        <v>0</v>
      </c>
      <c r="L68" s="58">
        <f>9*I68</f>
        <v>1.3499999999999999</v>
      </c>
      <c r="M68" s="27">
        <v>0</v>
      </c>
      <c r="N68" s="90">
        <f t="shared" ref="N68:N75" si="30">J68*10/3/G68</f>
        <v>0.74999999999999989</v>
      </c>
      <c r="O68" s="91">
        <f t="shared" ref="O68:O75" si="31">L68*10/3/G68</f>
        <v>0.74999999999999989</v>
      </c>
      <c r="P68" s="23">
        <v>120</v>
      </c>
      <c r="Q68" s="11">
        <v>2</v>
      </c>
      <c r="R68" s="11">
        <v>0</v>
      </c>
      <c r="S68" s="12">
        <v>6</v>
      </c>
      <c r="T68" s="27">
        <v>0</v>
      </c>
      <c r="U68" s="23">
        <v>0</v>
      </c>
      <c r="V68" s="11">
        <v>0</v>
      </c>
      <c r="W68" s="11">
        <v>0</v>
      </c>
      <c r="X68" s="12">
        <v>0</v>
      </c>
      <c r="Y68" s="30">
        <v>0</v>
      </c>
      <c r="Z68" s="63">
        <f t="shared" ref="Z68:Z75" si="32">J68*(Q68+V68)+L68*(S68+X68)</f>
        <v>10.799999999999999</v>
      </c>
      <c r="AA68" s="34">
        <f t="shared" ref="AA68:AA75" si="33">J68*Q68+L68*S68</f>
        <v>10.799999999999999</v>
      </c>
      <c r="AB68" s="12">
        <f t="shared" ref="AB68:AB75" si="34">J68*V68+L68*X68</f>
        <v>0</v>
      </c>
      <c r="AC68" s="75">
        <f t="shared" ref="AC68:AC75" si="35">Z68</f>
        <v>10.799999999999999</v>
      </c>
    </row>
    <row r="69" spans="1:32" outlineLevel="2" x14ac:dyDescent="0.2">
      <c r="A69" s="9" t="s">
        <v>298</v>
      </c>
      <c r="B69" s="10" t="s">
        <v>14</v>
      </c>
      <c r="C69" s="10" t="s">
        <v>23</v>
      </c>
      <c r="D69" s="10" t="s">
        <v>312</v>
      </c>
      <c r="E69" s="10" t="s">
        <v>313</v>
      </c>
      <c r="F69" s="10" t="s">
        <v>314</v>
      </c>
      <c r="G69" s="67">
        <v>6</v>
      </c>
      <c r="H69" s="10" t="s">
        <v>18</v>
      </c>
      <c r="I69" s="57">
        <v>0.8</v>
      </c>
      <c r="J69" s="57">
        <f>13.5*I69</f>
        <v>10.8</v>
      </c>
      <c r="K69" s="57">
        <v>0</v>
      </c>
      <c r="L69" s="58">
        <f>4.5*I69</f>
        <v>3.6</v>
      </c>
      <c r="M69" s="27">
        <v>0</v>
      </c>
      <c r="N69" s="90">
        <f t="shared" si="30"/>
        <v>6</v>
      </c>
      <c r="O69" s="91">
        <f t="shared" si="31"/>
        <v>2</v>
      </c>
      <c r="P69" s="23">
        <v>150</v>
      </c>
      <c r="Q69" s="11">
        <v>2</v>
      </c>
      <c r="R69" s="11">
        <v>0</v>
      </c>
      <c r="S69" s="12">
        <v>10</v>
      </c>
      <c r="T69" s="27">
        <v>0</v>
      </c>
      <c r="U69" s="23">
        <v>0</v>
      </c>
      <c r="V69" s="11">
        <v>0</v>
      </c>
      <c r="W69" s="11">
        <v>0</v>
      </c>
      <c r="X69" s="12">
        <v>0</v>
      </c>
      <c r="Y69" s="30">
        <v>0</v>
      </c>
      <c r="Z69" s="63">
        <f t="shared" si="32"/>
        <v>57.6</v>
      </c>
      <c r="AA69" s="34">
        <f t="shared" si="33"/>
        <v>57.6</v>
      </c>
      <c r="AB69" s="12">
        <f t="shared" si="34"/>
        <v>0</v>
      </c>
      <c r="AC69" s="75">
        <f t="shared" si="35"/>
        <v>57.6</v>
      </c>
    </row>
    <row r="70" spans="1:32" outlineLevel="2" x14ac:dyDescent="0.2">
      <c r="A70" s="9" t="s">
        <v>298</v>
      </c>
      <c r="B70" s="10" t="s">
        <v>14</v>
      </c>
      <c r="C70" s="10" t="s">
        <v>61</v>
      </c>
      <c r="D70" s="10" t="s">
        <v>315</v>
      </c>
      <c r="E70" s="10" t="s">
        <v>316</v>
      </c>
      <c r="F70" s="10" t="s">
        <v>317</v>
      </c>
      <c r="G70" s="67">
        <v>6</v>
      </c>
      <c r="H70" s="10" t="s">
        <v>18</v>
      </c>
      <c r="I70" s="57">
        <v>0.2</v>
      </c>
      <c r="J70" s="57">
        <f>9*I70</f>
        <v>1.8</v>
      </c>
      <c r="K70" s="57">
        <v>0</v>
      </c>
      <c r="L70" s="58">
        <f>9*I70</f>
        <v>1.8</v>
      </c>
      <c r="M70" s="27">
        <v>0</v>
      </c>
      <c r="N70" s="90">
        <f t="shared" si="30"/>
        <v>1</v>
      </c>
      <c r="O70" s="91">
        <f t="shared" si="31"/>
        <v>1</v>
      </c>
      <c r="P70" s="23">
        <v>0</v>
      </c>
      <c r="Q70" s="11">
        <v>0</v>
      </c>
      <c r="R70" s="11">
        <v>0</v>
      </c>
      <c r="S70" s="12">
        <v>0</v>
      </c>
      <c r="T70" s="27">
        <v>0</v>
      </c>
      <c r="U70" s="23">
        <v>100</v>
      </c>
      <c r="V70" s="11">
        <v>2</v>
      </c>
      <c r="W70" s="11">
        <v>0</v>
      </c>
      <c r="X70" s="12">
        <v>5</v>
      </c>
      <c r="Y70" s="30">
        <v>0</v>
      </c>
      <c r="Z70" s="63">
        <f t="shared" si="32"/>
        <v>12.6</v>
      </c>
      <c r="AA70" s="34">
        <f t="shared" si="33"/>
        <v>0</v>
      </c>
      <c r="AB70" s="12">
        <f t="shared" si="34"/>
        <v>12.6</v>
      </c>
      <c r="AC70" s="75">
        <f t="shared" si="35"/>
        <v>12.6</v>
      </c>
    </row>
    <row r="71" spans="1:32" outlineLevel="2" x14ac:dyDescent="0.2">
      <c r="A71" s="9" t="s">
        <v>298</v>
      </c>
      <c r="B71" s="10" t="s">
        <v>14</v>
      </c>
      <c r="C71" s="10" t="s">
        <v>27</v>
      </c>
      <c r="D71" s="10" t="s">
        <v>318</v>
      </c>
      <c r="E71" s="10" t="s">
        <v>319</v>
      </c>
      <c r="F71" s="10" t="s">
        <v>320</v>
      </c>
      <c r="G71" s="67">
        <v>6</v>
      </c>
      <c r="H71" s="10" t="s">
        <v>18</v>
      </c>
      <c r="I71" s="57">
        <f>1/3</f>
        <v>0.33333333333333331</v>
      </c>
      <c r="J71" s="57">
        <f>9*I71</f>
        <v>3</v>
      </c>
      <c r="K71" s="57">
        <v>0</v>
      </c>
      <c r="L71" s="58">
        <f>9*I71</f>
        <v>3</v>
      </c>
      <c r="M71" s="27">
        <v>0</v>
      </c>
      <c r="N71" s="90">
        <f t="shared" si="30"/>
        <v>1.6666666666666667</v>
      </c>
      <c r="O71" s="91">
        <f t="shared" si="31"/>
        <v>1.6666666666666667</v>
      </c>
      <c r="P71" s="23">
        <v>90</v>
      </c>
      <c r="Q71" s="11">
        <v>2</v>
      </c>
      <c r="R71" s="11">
        <v>0</v>
      </c>
      <c r="S71" s="12">
        <v>5</v>
      </c>
      <c r="T71" s="27">
        <v>0</v>
      </c>
      <c r="U71" s="23">
        <v>0</v>
      </c>
      <c r="V71" s="11">
        <v>0</v>
      </c>
      <c r="W71" s="11">
        <v>0</v>
      </c>
      <c r="X71" s="12">
        <v>0</v>
      </c>
      <c r="Y71" s="30">
        <v>0</v>
      </c>
      <c r="Z71" s="63">
        <f t="shared" si="32"/>
        <v>21</v>
      </c>
      <c r="AA71" s="34">
        <f t="shared" si="33"/>
        <v>21</v>
      </c>
      <c r="AB71" s="12">
        <f t="shared" si="34"/>
        <v>0</v>
      </c>
      <c r="AC71" s="75">
        <f t="shared" si="35"/>
        <v>21</v>
      </c>
    </row>
    <row r="72" spans="1:32" outlineLevel="2" x14ac:dyDescent="0.2">
      <c r="A72" s="9" t="s">
        <v>298</v>
      </c>
      <c r="B72" s="10" t="s">
        <v>14</v>
      </c>
      <c r="C72" s="10" t="s">
        <v>43</v>
      </c>
      <c r="D72" s="10" t="s">
        <v>321</v>
      </c>
      <c r="E72" s="10" t="s">
        <v>322</v>
      </c>
      <c r="F72" s="10" t="s">
        <v>323</v>
      </c>
      <c r="G72" s="67">
        <v>6</v>
      </c>
      <c r="H72" s="10" t="s">
        <v>18</v>
      </c>
      <c r="I72" s="57">
        <v>1</v>
      </c>
      <c r="J72" s="57">
        <v>13.5</v>
      </c>
      <c r="K72" s="57">
        <v>0</v>
      </c>
      <c r="L72" s="58">
        <v>4.5</v>
      </c>
      <c r="M72" s="27">
        <v>0</v>
      </c>
      <c r="N72" s="90">
        <f t="shared" si="30"/>
        <v>7.5</v>
      </c>
      <c r="O72" s="91">
        <f t="shared" si="31"/>
        <v>2.5</v>
      </c>
      <c r="P72" s="23">
        <v>0</v>
      </c>
      <c r="Q72" s="11">
        <v>0</v>
      </c>
      <c r="R72" s="11">
        <v>0</v>
      </c>
      <c r="S72" s="12">
        <v>0</v>
      </c>
      <c r="T72" s="27">
        <v>0</v>
      </c>
      <c r="U72" s="23">
        <v>120</v>
      </c>
      <c r="V72" s="11">
        <v>2</v>
      </c>
      <c r="W72" s="11">
        <v>0</v>
      </c>
      <c r="X72" s="12">
        <v>6</v>
      </c>
      <c r="Y72" s="30">
        <v>0</v>
      </c>
      <c r="Z72" s="63">
        <f t="shared" si="32"/>
        <v>54</v>
      </c>
      <c r="AA72" s="34">
        <f t="shared" si="33"/>
        <v>0</v>
      </c>
      <c r="AB72" s="12">
        <f t="shared" si="34"/>
        <v>54</v>
      </c>
      <c r="AC72" s="75">
        <f t="shared" si="35"/>
        <v>54</v>
      </c>
    </row>
    <row r="73" spans="1:32" outlineLevel="2" x14ac:dyDescent="0.2">
      <c r="A73" s="9" t="s">
        <v>298</v>
      </c>
      <c r="B73" s="10" t="s">
        <v>14</v>
      </c>
      <c r="C73" s="10" t="s">
        <v>43</v>
      </c>
      <c r="D73" s="10" t="s">
        <v>92</v>
      </c>
      <c r="E73" s="10" t="s">
        <v>93</v>
      </c>
      <c r="F73" s="10" t="s">
        <v>94</v>
      </c>
      <c r="G73" s="67">
        <v>6</v>
      </c>
      <c r="H73" s="10" t="s">
        <v>18</v>
      </c>
      <c r="I73" s="57">
        <v>0.25</v>
      </c>
      <c r="J73" s="57">
        <f>9*I73</f>
        <v>2.25</v>
      </c>
      <c r="K73" s="57">
        <v>0</v>
      </c>
      <c r="L73" s="58">
        <f>9*I73</f>
        <v>2.25</v>
      </c>
      <c r="M73" s="27">
        <v>0</v>
      </c>
      <c r="N73" s="90">
        <f t="shared" si="30"/>
        <v>1.25</v>
      </c>
      <c r="O73" s="91">
        <f t="shared" si="31"/>
        <v>1.25</v>
      </c>
      <c r="P73" s="23">
        <v>0</v>
      </c>
      <c r="Q73" s="11">
        <v>0</v>
      </c>
      <c r="R73" s="11">
        <v>0</v>
      </c>
      <c r="S73" s="12">
        <v>0</v>
      </c>
      <c r="T73" s="27">
        <v>0</v>
      </c>
      <c r="U73" s="23">
        <v>80</v>
      </c>
      <c r="V73" s="11">
        <v>2</v>
      </c>
      <c r="W73" s="11">
        <v>0</v>
      </c>
      <c r="X73" s="12">
        <v>4</v>
      </c>
      <c r="Y73" s="30">
        <v>0</v>
      </c>
      <c r="Z73" s="63">
        <f t="shared" si="32"/>
        <v>13.5</v>
      </c>
      <c r="AA73" s="34">
        <f t="shared" si="33"/>
        <v>0</v>
      </c>
      <c r="AB73" s="12">
        <f t="shared" si="34"/>
        <v>13.5</v>
      </c>
      <c r="AC73" s="75">
        <f t="shared" si="35"/>
        <v>13.5</v>
      </c>
    </row>
    <row r="74" spans="1:32" outlineLevel="2" x14ac:dyDescent="0.2">
      <c r="A74" s="9" t="s">
        <v>298</v>
      </c>
      <c r="B74" s="10" t="s">
        <v>14</v>
      </c>
      <c r="C74" s="10" t="s">
        <v>103</v>
      </c>
      <c r="D74" s="10" t="s">
        <v>324</v>
      </c>
      <c r="E74" s="10" t="s">
        <v>325</v>
      </c>
      <c r="F74" s="10" t="s">
        <v>326</v>
      </c>
      <c r="G74" s="67">
        <v>6</v>
      </c>
      <c r="H74" s="10" t="s">
        <v>102</v>
      </c>
      <c r="I74" s="57">
        <v>1</v>
      </c>
      <c r="J74" s="57">
        <f>(9+$AE$36)*I74</f>
        <v>13.5</v>
      </c>
      <c r="K74" s="57">
        <v>0</v>
      </c>
      <c r="L74" s="58">
        <v>4.5</v>
      </c>
      <c r="M74" s="27">
        <v>0</v>
      </c>
      <c r="N74" s="90">
        <f t="shared" si="30"/>
        <v>7.5</v>
      </c>
      <c r="O74" s="91">
        <f t="shared" si="31"/>
        <v>2.5</v>
      </c>
      <c r="P74" s="23">
        <v>16</v>
      </c>
      <c r="Q74" s="11">
        <v>0.5</v>
      </c>
      <c r="R74" s="11">
        <v>0</v>
      </c>
      <c r="S74" s="12">
        <v>1</v>
      </c>
      <c r="T74" s="27">
        <v>0</v>
      </c>
      <c r="U74" s="23">
        <v>0</v>
      </c>
      <c r="V74" s="11">
        <v>0</v>
      </c>
      <c r="W74" s="11">
        <v>0</v>
      </c>
      <c r="X74" s="12">
        <v>0</v>
      </c>
      <c r="Y74" s="30">
        <v>0</v>
      </c>
      <c r="Z74" s="63">
        <f t="shared" si="32"/>
        <v>11.25</v>
      </c>
      <c r="AA74" s="34">
        <f t="shared" si="33"/>
        <v>11.25</v>
      </c>
      <c r="AB74" s="12">
        <f t="shared" si="34"/>
        <v>0</v>
      </c>
      <c r="AC74" s="75">
        <f t="shared" si="35"/>
        <v>11.25</v>
      </c>
    </row>
    <row r="75" spans="1:32" outlineLevel="2" x14ac:dyDescent="0.2">
      <c r="A75" s="9" t="s">
        <v>298</v>
      </c>
      <c r="B75" s="10" t="s">
        <v>14</v>
      </c>
      <c r="C75" s="10" t="s">
        <v>13</v>
      </c>
      <c r="D75" s="10" t="s">
        <v>28</v>
      </c>
      <c r="E75" s="10" t="s">
        <v>10</v>
      </c>
      <c r="F75" s="10" t="s">
        <v>11</v>
      </c>
      <c r="G75" s="67">
        <v>24</v>
      </c>
      <c r="H75" s="10" t="s">
        <v>12</v>
      </c>
      <c r="I75" s="57">
        <v>1</v>
      </c>
      <c r="J75" s="57">
        <f>$AE$33</f>
        <v>0.2</v>
      </c>
      <c r="K75" s="57">
        <v>0</v>
      </c>
      <c r="L75" s="58">
        <v>0</v>
      </c>
      <c r="M75" s="27">
        <v>0</v>
      </c>
      <c r="N75" s="90">
        <f t="shared" si="30"/>
        <v>2.7777777777777776E-2</v>
      </c>
      <c r="O75" s="91">
        <f t="shared" si="31"/>
        <v>0</v>
      </c>
      <c r="P75" s="23">
        <v>2</v>
      </c>
      <c r="Q75" s="11">
        <f>P75</f>
        <v>2</v>
      </c>
      <c r="R75" s="11">
        <v>0</v>
      </c>
      <c r="S75" s="12">
        <v>0</v>
      </c>
      <c r="T75" s="27">
        <v>0</v>
      </c>
      <c r="U75" s="23">
        <v>3</v>
      </c>
      <c r="V75" s="11">
        <f>U75</f>
        <v>3</v>
      </c>
      <c r="W75" s="11">
        <v>0</v>
      </c>
      <c r="X75" s="12">
        <v>0</v>
      </c>
      <c r="Y75" s="30">
        <v>0</v>
      </c>
      <c r="Z75" s="63">
        <f t="shared" si="32"/>
        <v>1</v>
      </c>
      <c r="AA75" s="34">
        <f t="shared" si="33"/>
        <v>0.4</v>
      </c>
      <c r="AB75" s="12">
        <f t="shared" si="34"/>
        <v>0.60000000000000009</v>
      </c>
      <c r="AC75" s="75">
        <f t="shared" si="35"/>
        <v>1</v>
      </c>
      <c r="AE75" s="79"/>
    </row>
    <row r="76" spans="1:32" outlineLevel="1" x14ac:dyDescent="0.2">
      <c r="A76" s="120" t="s">
        <v>967</v>
      </c>
      <c r="B76" s="10"/>
      <c r="C76" s="10"/>
      <c r="D76" s="10"/>
      <c r="E76" s="10"/>
      <c r="F76" s="10"/>
      <c r="G76" s="67"/>
      <c r="H76" s="10"/>
      <c r="I76" s="57"/>
      <c r="J76" s="57"/>
      <c r="K76" s="57"/>
      <c r="L76" s="58"/>
      <c r="M76" s="27"/>
      <c r="N76" s="90"/>
      <c r="O76" s="91"/>
      <c r="P76" s="23"/>
      <c r="Q76" s="11"/>
      <c r="R76" s="11"/>
      <c r="S76" s="12"/>
      <c r="T76" s="27"/>
      <c r="U76" s="23"/>
      <c r="V76" s="11"/>
      <c r="W76" s="11"/>
      <c r="X76" s="12"/>
      <c r="Y76" s="30"/>
      <c r="Z76" s="63"/>
      <c r="AA76" s="34"/>
      <c r="AB76" s="12"/>
      <c r="AC76" s="75">
        <f>SUBTOTAL(9,AC68:AC75)</f>
        <v>181.75</v>
      </c>
      <c r="AE76" s="79"/>
    </row>
    <row r="77" spans="1:32" outlineLevel="2" x14ac:dyDescent="0.2">
      <c r="A77" s="9" t="s">
        <v>330</v>
      </c>
      <c r="B77" s="10" t="s">
        <v>14</v>
      </c>
      <c r="C77" s="10" t="s">
        <v>48</v>
      </c>
      <c r="D77" s="10" t="s">
        <v>246</v>
      </c>
      <c r="E77" s="10" t="s">
        <v>247</v>
      </c>
      <c r="F77" s="10" t="s">
        <v>248</v>
      </c>
      <c r="G77" s="67">
        <v>6</v>
      </c>
      <c r="H77" s="10" t="s">
        <v>249</v>
      </c>
      <c r="I77" s="57">
        <v>0.28920000000000001</v>
      </c>
      <c r="J77" s="57">
        <f>I77*13.5</f>
        <v>3.9042000000000003</v>
      </c>
      <c r="K77" s="57">
        <v>0</v>
      </c>
      <c r="L77" s="58">
        <f>I77*4.5</f>
        <v>1.3014000000000001</v>
      </c>
      <c r="M77" s="27">
        <v>0</v>
      </c>
      <c r="N77" s="90">
        <f>J77*10/3/G77</f>
        <v>2.169</v>
      </c>
      <c r="O77" s="91">
        <f>L77*10/3/G77</f>
        <v>0.72299999999999998</v>
      </c>
      <c r="P77" s="23">
        <v>100</v>
      </c>
      <c r="Q77" s="11">
        <v>2</v>
      </c>
      <c r="R77" s="11">
        <v>0</v>
      </c>
      <c r="S77" s="12">
        <v>5</v>
      </c>
      <c r="T77" s="27">
        <v>0</v>
      </c>
      <c r="U77" s="23">
        <v>10</v>
      </c>
      <c r="V77" s="11">
        <v>0.33</v>
      </c>
      <c r="W77" s="11">
        <v>0</v>
      </c>
      <c r="X77" s="12">
        <v>0.5</v>
      </c>
      <c r="Y77" s="30">
        <v>0</v>
      </c>
      <c r="Z77" s="63">
        <f>J77*(Q77+V77)+L77*(S77+X77)</f>
        <v>16.254486</v>
      </c>
      <c r="AA77" s="34">
        <f>J77*Q77+L77*S77</f>
        <v>14.3154</v>
      </c>
      <c r="AB77" s="12">
        <f>J77*V77+L77*X77</f>
        <v>1.9390860000000003</v>
      </c>
      <c r="AC77" s="75">
        <f>Z77</f>
        <v>16.254486</v>
      </c>
    </row>
    <row r="78" spans="1:32" outlineLevel="2" x14ac:dyDescent="0.2">
      <c r="A78" s="9" t="s">
        <v>330</v>
      </c>
      <c r="B78" s="10" t="s">
        <v>14</v>
      </c>
      <c r="C78" s="10" t="s">
        <v>48</v>
      </c>
      <c r="D78" s="10" t="s">
        <v>331</v>
      </c>
      <c r="E78" s="10" t="s">
        <v>332</v>
      </c>
      <c r="F78" s="10" t="s">
        <v>333</v>
      </c>
      <c r="G78" s="67">
        <v>6</v>
      </c>
      <c r="H78" s="10" t="s">
        <v>47</v>
      </c>
      <c r="I78" s="57">
        <v>1</v>
      </c>
      <c r="J78" s="57">
        <v>9</v>
      </c>
      <c r="K78" s="57">
        <v>0</v>
      </c>
      <c r="L78" s="58">
        <v>9</v>
      </c>
      <c r="M78" s="27">
        <v>0</v>
      </c>
      <c r="N78" s="90">
        <f>J78*10/3/G78</f>
        <v>5</v>
      </c>
      <c r="O78" s="91">
        <f>L78*10/3/G78</f>
        <v>5</v>
      </c>
      <c r="P78" s="23">
        <v>100</v>
      </c>
      <c r="Q78" s="11">
        <v>2</v>
      </c>
      <c r="R78" s="11">
        <v>0</v>
      </c>
      <c r="S78" s="12">
        <v>5</v>
      </c>
      <c r="T78" s="27">
        <v>0</v>
      </c>
      <c r="U78" s="23">
        <v>40</v>
      </c>
      <c r="V78" s="11">
        <v>1</v>
      </c>
      <c r="W78" s="11">
        <v>0</v>
      </c>
      <c r="X78" s="12">
        <v>2</v>
      </c>
      <c r="Y78" s="30">
        <v>0</v>
      </c>
      <c r="Z78" s="63">
        <f>J78*(Q78+V78)+L78*(S78+X78)</f>
        <v>90</v>
      </c>
      <c r="AA78" s="34">
        <f>J78*Q78+L78*S78</f>
        <v>63</v>
      </c>
      <c r="AB78" s="12">
        <f>J78*V78+L78*X78</f>
        <v>27</v>
      </c>
      <c r="AC78" s="75">
        <f>Z78</f>
        <v>90</v>
      </c>
    </row>
    <row r="79" spans="1:32" outlineLevel="1" x14ac:dyDescent="0.2">
      <c r="A79" s="120" t="s">
        <v>621</v>
      </c>
      <c r="B79" s="10"/>
      <c r="C79" s="10"/>
      <c r="D79" s="10"/>
      <c r="E79" s="10"/>
      <c r="F79" s="10"/>
      <c r="G79" s="67"/>
      <c r="H79" s="10"/>
      <c r="I79" s="57"/>
      <c r="J79" s="57"/>
      <c r="K79" s="57"/>
      <c r="L79" s="58"/>
      <c r="M79" s="27"/>
      <c r="N79" s="90"/>
      <c r="O79" s="91"/>
      <c r="P79" s="23"/>
      <c r="Q79" s="11"/>
      <c r="R79" s="11"/>
      <c r="S79" s="12"/>
      <c r="T79" s="27"/>
      <c r="U79" s="23"/>
      <c r="V79" s="11"/>
      <c r="W79" s="11"/>
      <c r="X79" s="12"/>
      <c r="Y79" s="30"/>
      <c r="Z79" s="63"/>
      <c r="AA79" s="34"/>
      <c r="AB79" s="12"/>
      <c r="AC79" s="75">
        <f>SUBTOTAL(9,AC77:AC78)</f>
        <v>106.254486</v>
      </c>
    </row>
    <row r="80" spans="1:32" outlineLevel="2" x14ac:dyDescent="0.2">
      <c r="A80" s="9" t="s">
        <v>334</v>
      </c>
      <c r="B80" s="10" t="s">
        <v>14</v>
      </c>
      <c r="C80" s="10" t="s">
        <v>19</v>
      </c>
      <c r="D80" s="10" t="s">
        <v>335</v>
      </c>
      <c r="E80" s="10" t="s">
        <v>336</v>
      </c>
      <c r="F80" s="10" t="s">
        <v>337</v>
      </c>
      <c r="G80" s="67">
        <v>6</v>
      </c>
      <c r="H80" s="10" t="s">
        <v>47</v>
      </c>
      <c r="I80" s="57">
        <v>1</v>
      </c>
      <c r="J80" s="57">
        <v>9</v>
      </c>
      <c r="K80" s="57">
        <v>0</v>
      </c>
      <c r="L80" s="58">
        <v>9</v>
      </c>
      <c r="M80" s="27">
        <v>0</v>
      </c>
      <c r="N80" s="90">
        <f t="shared" ref="N80:N94" si="36">J80*10/3/G80</f>
        <v>5</v>
      </c>
      <c r="O80" s="91">
        <f t="shared" ref="O80:O94" si="37">L80*10/3/G80</f>
        <v>5</v>
      </c>
      <c r="P80" s="23">
        <v>30</v>
      </c>
      <c r="Q80" s="11">
        <v>0.8</v>
      </c>
      <c r="R80" s="11">
        <v>0</v>
      </c>
      <c r="S80" s="12">
        <v>1.5</v>
      </c>
      <c r="T80" s="27">
        <v>0</v>
      </c>
      <c r="U80" s="23">
        <v>60</v>
      </c>
      <c r="V80" s="11">
        <v>1</v>
      </c>
      <c r="W80" s="11">
        <v>0</v>
      </c>
      <c r="X80" s="12">
        <v>3</v>
      </c>
      <c r="Y80" s="30">
        <v>0</v>
      </c>
      <c r="Z80" s="63">
        <f t="shared" ref="Z80:Z94" si="38">J80*(Q80+V80)+L80*(S80+X80)</f>
        <v>56.7</v>
      </c>
      <c r="AA80" s="34">
        <f t="shared" ref="AA80:AA94" si="39">J80*Q80+L80*S80</f>
        <v>20.7</v>
      </c>
      <c r="AB80" s="12">
        <f t="shared" ref="AB80:AB94" si="40">J80*V80+L80*X80</f>
        <v>36</v>
      </c>
      <c r="AC80" s="75">
        <f t="shared" ref="AC80:AC94" si="41">Z80</f>
        <v>56.7</v>
      </c>
      <c r="AF80" s="95"/>
    </row>
    <row r="81" spans="1:34" outlineLevel="2" x14ac:dyDescent="0.2">
      <c r="A81" s="9" t="s">
        <v>334</v>
      </c>
      <c r="B81" s="10" t="s">
        <v>14</v>
      </c>
      <c r="C81" s="10" t="s">
        <v>23</v>
      </c>
      <c r="D81" s="10" t="s">
        <v>89</v>
      </c>
      <c r="E81" s="10" t="s">
        <v>90</v>
      </c>
      <c r="F81" s="10" t="s">
        <v>91</v>
      </c>
      <c r="G81" s="67">
        <v>6</v>
      </c>
      <c r="H81" s="10" t="s">
        <v>18</v>
      </c>
      <c r="I81" s="57">
        <v>0.3</v>
      </c>
      <c r="J81" s="57">
        <f>9*I81</f>
        <v>2.6999999999999997</v>
      </c>
      <c r="K81" s="57">
        <v>0</v>
      </c>
      <c r="L81" s="58">
        <f>9*I81</f>
        <v>2.6999999999999997</v>
      </c>
      <c r="M81" s="27">
        <v>0</v>
      </c>
      <c r="N81" s="90">
        <f t="shared" si="36"/>
        <v>1.4999999999999998</v>
      </c>
      <c r="O81" s="91">
        <f t="shared" si="37"/>
        <v>1.4999999999999998</v>
      </c>
      <c r="P81" s="23">
        <v>120</v>
      </c>
      <c r="Q81" s="11">
        <v>2</v>
      </c>
      <c r="R81" s="11">
        <v>0</v>
      </c>
      <c r="S81" s="12">
        <v>6</v>
      </c>
      <c r="T81" s="27">
        <v>0</v>
      </c>
      <c r="U81" s="23">
        <v>0</v>
      </c>
      <c r="V81" s="11">
        <v>0</v>
      </c>
      <c r="W81" s="11">
        <v>0</v>
      </c>
      <c r="X81" s="12">
        <v>0</v>
      </c>
      <c r="Y81" s="30">
        <v>0</v>
      </c>
      <c r="Z81" s="63">
        <f t="shared" si="38"/>
        <v>21.599999999999998</v>
      </c>
      <c r="AA81" s="34">
        <f t="shared" si="39"/>
        <v>21.599999999999998</v>
      </c>
      <c r="AB81" s="12">
        <f t="shared" si="40"/>
        <v>0</v>
      </c>
      <c r="AC81" s="75">
        <f t="shared" si="41"/>
        <v>21.599999999999998</v>
      </c>
    </row>
    <row r="82" spans="1:34" outlineLevel="2" x14ac:dyDescent="0.2">
      <c r="A82" s="9" t="s">
        <v>334</v>
      </c>
      <c r="B82" s="10" t="s">
        <v>14</v>
      </c>
      <c r="C82" s="10" t="s">
        <v>23</v>
      </c>
      <c r="D82" s="10" t="s">
        <v>353</v>
      </c>
      <c r="E82" s="10" t="s">
        <v>354</v>
      </c>
      <c r="F82" s="10" t="s">
        <v>355</v>
      </c>
      <c r="G82" s="67">
        <v>6</v>
      </c>
      <c r="H82" s="10" t="s">
        <v>18</v>
      </c>
      <c r="I82" s="57">
        <v>1</v>
      </c>
      <c r="J82" s="57">
        <v>9</v>
      </c>
      <c r="K82" s="57">
        <v>0</v>
      </c>
      <c r="L82" s="58">
        <v>9</v>
      </c>
      <c r="M82" s="27">
        <v>0</v>
      </c>
      <c r="N82" s="90">
        <f t="shared" si="36"/>
        <v>5</v>
      </c>
      <c r="O82" s="91">
        <f t="shared" si="37"/>
        <v>5</v>
      </c>
      <c r="P82" s="23">
        <v>120</v>
      </c>
      <c r="Q82" s="11">
        <v>2</v>
      </c>
      <c r="R82" s="11">
        <v>0</v>
      </c>
      <c r="S82" s="12">
        <v>10</v>
      </c>
      <c r="T82" s="27">
        <v>0</v>
      </c>
      <c r="U82" s="23">
        <v>0</v>
      </c>
      <c r="V82" s="11">
        <v>0</v>
      </c>
      <c r="W82" s="11">
        <v>0</v>
      </c>
      <c r="X82" s="12">
        <v>0</v>
      </c>
      <c r="Y82" s="30">
        <v>0</v>
      </c>
      <c r="Z82" s="63">
        <f t="shared" si="38"/>
        <v>108</v>
      </c>
      <c r="AA82" s="34">
        <f t="shared" si="39"/>
        <v>108</v>
      </c>
      <c r="AB82" s="12">
        <f t="shared" si="40"/>
        <v>0</v>
      </c>
      <c r="AC82" s="75">
        <f t="shared" si="41"/>
        <v>108</v>
      </c>
    </row>
    <row r="83" spans="1:34" outlineLevel="2" x14ac:dyDescent="0.2">
      <c r="A83" s="9" t="s">
        <v>334</v>
      </c>
      <c r="B83" s="10" t="s">
        <v>14</v>
      </c>
      <c r="C83" s="10" t="s">
        <v>61</v>
      </c>
      <c r="D83" s="10" t="s">
        <v>341</v>
      </c>
      <c r="E83" s="10" t="s">
        <v>342</v>
      </c>
      <c r="F83" s="10" t="s">
        <v>343</v>
      </c>
      <c r="G83" s="67">
        <v>6</v>
      </c>
      <c r="H83" s="10" t="s">
        <v>18</v>
      </c>
      <c r="I83" s="57">
        <v>1</v>
      </c>
      <c r="J83" s="57">
        <v>9</v>
      </c>
      <c r="K83" s="57">
        <v>0</v>
      </c>
      <c r="L83" s="58">
        <v>9</v>
      </c>
      <c r="M83" s="27">
        <v>0</v>
      </c>
      <c r="N83" s="90">
        <f t="shared" si="36"/>
        <v>5</v>
      </c>
      <c r="O83" s="91">
        <f t="shared" si="37"/>
        <v>5</v>
      </c>
      <c r="P83" s="23">
        <v>0</v>
      </c>
      <c r="Q83" s="11">
        <v>0</v>
      </c>
      <c r="R83" s="11">
        <v>0</v>
      </c>
      <c r="S83" s="12">
        <v>0</v>
      </c>
      <c r="T83" s="27">
        <v>0</v>
      </c>
      <c r="U83" s="23">
        <v>120</v>
      </c>
      <c r="V83" s="11">
        <v>2</v>
      </c>
      <c r="W83" s="11">
        <v>0</v>
      </c>
      <c r="X83" s="12">
        <v>6</v>
      </c>
      <c r="Y83" s="30">
        <v>0</v>
      </c>
      <c r="Z83" s="63">
        <f t="shared" si="38"/>
        <v>72</v>
      </c>
      <c r="AA83" s="34">
        <f t="shared" si="39"/>
        <v>0</v>
      </c>
      <c r="AB83" s="12">
        <f t="shared" si="40"/>
        <v>72</v>
      </c>
      <c r="AC83" s="75">
        <f t="shared" si="41"/>
        <v>72</v>
      </c>
    </row>
    <row r="84" spans="1:34" outlineLevel="2" x14ac:dyDescent="0.2">
      <c r="A84" s="9" t="s">
        <v>334</v>
      </c>
      <c r="B84" s="10" t="s">
        <v>14</v>
      </c>
      <c r="C84" s="10" t="s">
        <v>61</v>
      </c>
      <c r="D84" s="10" t="s">
        <v>315</v>
      </c>
      <c r="E84" s="10" t="s">
        <v>316</v>
      </c>
      <c r="F84" s="10" t="s">
        <v>317</v>
      </c>
      <c r="G84" s="67">
        <v>6</v>
      </c>
      <c r="H84" s="10" t="s">
        <v>18</v>
      </c>
      <c r="I84" s="57">
        <v>0.2</v>
      </c>
      <c r="J84" s="57">
        <f>9*I84</f>
        <v>1.8</v>
      </c>
      <c r="K84" s="57">
        <v>0</v>
      </c>
      <c r="L84" s="58">
        <f>9*I84</f>
        <v>1.8</v>
      </c>
      <c r="M84" s="27">
        <v>0</v>
      </c>
      <c r="N84" s="90">
        <f t="shared" si="36"/>
        <v>1</v>
      </c>
      <c r="O84" s="91">
        <f t="shared" si="37"/>
        <v>1</v>
      </c>
      <c r="P84" s="23">
        <v>0</v>
      </c>
      <c r="Q84" s="11">
        <v>0</v>
      </c>
      <c r="R84" s="11">
        <v>0</v>
      </c>
      <c r="S84" s="12">
        <v>0</v>
      </c>
      <c r="T84" s="27">
        <v>0</v>
      </c>
      <c r="U84" s="23">
        <v>100</v>
      </c>
      <c r="V84" s="11">
        <v>2</v>
      </c>
      <c r="W84" s="11">
        <v>0</v>
      </c>
      <c r="X84" s="12">
        <v>5</v>
      </c>
      <c r="Y84" s="30">
        <v>0</v>
      </c>
      <c r="Z84" s="63">
        <f t="shared" si="38"/>
        <v>12.6</v>
      </c>
      <c r="AA84" s="34">
        <f t="shared" si="39"/>
        <v>0</v>
      </c>
      <c r="AB84" s="12">
        <f t="shared" si="40"/>
        <v>12.6</v>
      </c>
      <c r="AC84" s="75">
        <f t="shared" si="41"/>
        <v>12.6</v>
      </c>
    </row>
    <row r="85" spans="1:34" outlineLevel="2" x14ac:dyDescent="0.2">
      <c r="A85" s="9" t="s">
        <v>334</v>
      </c>
      <c r="B85" s="10" t="s">
        <v>14</v>
      </c>
      <c r="C85" s="10" t="s">
        <v>27</v>
      </c>
      <c r="D85" s="10" t="s">
        <v>318</v>
      </c>
      <c r="E85" s="10" t="s">
        <v>319</v>
      </c>
      <c r="F85" s="10" t="s">
        <v>320</v>
      </c>
      <c r="G85" s="67">
        <v>6</v>
      </c>
      <c r="H85" s="10" t="s">
        <v>18</v>
      </c>
      <c r="I85" s="57">
        <f>1/3</f>
        <v>0.33333333333333331</v>
      </c>
      <c r="J85" s="57">
        <f>9*I85</f>
        <v>3</v>
      </c>
      <c r="K85" s="57">
        <v>0</v>
      </c>
      <c r="L85" s="58">
        <f>9*I85</f>
        <v>3</v>
      </c>
      <c r="M85" s="27">
        <v>0</v>
      </c>
      <c r="N85" s="90">
        <f t="shared" si="36"/>
        <v>1.6666666666666667</v>
      </c>
      <c r="O85" s="91">
        <f t="shared" si="37"/>
        <v>1.6666666666666667</v>
      </c>
      <c r="P85" s="23">
        <v>90</v>
      </c>
      <c r="Q85" s="11">
        <v>2</v>
      </c>
      <c r="R85" s="11">
        <v>0</v>
      </c>
      <c r="S85" s="12">
        <v>5</v>
      </c>
      <c r="T85" s="27">
        <v>0</v>
      </c>
      <c r="U85" s="23">
        <v>0</v>
      </c>
      <c r="V85" s="11">
        <v>0</v>
      </c>
      <c r="W85" s="11">
        <v>0</v>
      </c>
      <c r="X85" s="12">
        <v>0</v>
      </c>
      <c r="Y85" s="30">
        <v>0</v>
      </c>
      <c r="Z85" s="63">
        <f t="shared" si="38"/>
        <v>21</v>
      </c>
      <c r="AA85" s="34">
        <f t="shared" si="39"/>
        <v>21</v>
      </c>
      <c r="AB85" s="12">
        <f t="shared" si="40"/>
        <v>0</v>
      </c>
      <c r="AC85" s="75">
        <f t="shared" si="41"/>
        <v>21</v>
      </c>
    </row>
    <row r="86" spans="1:34" outlineLevel="2" x14ac:dyDescent="0.2">
      <c r="A86" s="9" t="s">
        <v>334</v>
      </c>
      <c r="B86" s="10" t="s">
        <v>14</v>
      </c>
      <c r="C86" s="10" t="s">
        <v>27</v>
      </c>
      <c r="D86" s="10" t="s">
        <v>344</v>
      </c>
      <c r="E86" s="10" t="s">
        <v>345</v>
      </c>
      <c r="F86" s="10" t="s">
        <v>346</v>
      </c>
      <c r="G86" s="67">
        <v>6</v>
      </c>
      <c r="H86" s="10" t="s">
        <v>18</v>
      </c>
      <c r="I86" s="57">
        <v>1</v>
      </c>
      <c r="J86" s="57">
        <v>13.5</v>
      </c>
      <c r="K86" s="57">
        <v>0</v>
      </c>
      <c r="L86" s="58">
        <v>4.5</v>
      </c>
      <c r="M86" s="27">
        <v>0</v>
      </c>
      <c r="N86" s="90">
        <f t="shared" si="36"/>
        <v>7.5</v>
      </c>
      <c r="O86" s="91">
        <f t="shared" si="37"/>
        <v>2.5</v>
      </c>
      <c r="P86" s="23">
        <v>90</v>
      </c>
      <c r="Q86" s="11">
        <v>2</v>
      </c>
      <c r="R86" s="11">
        <v>0</v>
      </c>
      <c r="S86" s="12">
        <v>5</v>
      </c>
      <c r="T86" s="27">
        <v>0</v>
      </c>
      <c r="U86" s="23">
        <v>0</v>
      </c>
      <c r="V86" s="11">
        <v>0</v>
      </c>
      <c r="W86" s="11">
        <v>0</v>
      </c>
      <c r="X86" s="12">
        <v>0</v>
      </c>
      <c r="Y86" s="30">
        <v>0</v>
      </c>
      <c r="Z86" s="63">
        <f t="shared" si="38"/>
        <v>49.5</v>
      </c>
      <c r="AA86" s="34">
        <f t="shared" si="39"/>
        <v>49.5</v>
      </c>
      <c r="AB86" s="12">
        <f t="shared" si="40"/>
        <v>0</v>
      </c>
      <c r="AC86" s="75">
        <f t="shared" si="41"/>
        <v>49.5</v>
      </c>
    </row>
    <row r="87" spans="1:34" outlineLevel="2" x14ac:dyDescent="0.2">
      <c r="A87" s="9" t="s">
        <v>334</v>
      </c>
      <c r="B87" s="10" t="s">
        <v>14</v>
      </c>
      <c r="C87" s="10" t="s">
        <v>43</v>
      </c>
      <c r="D87" s="10" t="s">
        <v>187</v>
      </c>
      <c r="E87" s="10" t="s">
        <v>188</v>
      </c>
      <c r="F87" s="10" t="s">
        <v>189</v>
      </c>
      <c r="G87" s="67">
        <v>6</v>
      </c>
      <c r="H87" s="10" t="s">
        <v>84</v>
      </c>
      <c r="I87" s="685">
        <v>0.5</v>
      </c>
      <c r="J87" s="57">
        <f>9*I87</f>
        <v>4.5</v>
      </c>
      <c r="K87" s="57">
        <v>0</v>
      </c>
      <c r="L87" s="58">
        <f>9*I87</f>
        <v>4.5</v>
      </c>
      <c r="M87" s="27">
        <v>0</v>
      </c>
      <c r="N87" s="90">
        <f t="shared" si="36"/>
        <v>2.5</v>
      </c>
      <c r="O87" s="91">
        <f t="shared" si="37"/>
        <v>2.5</v>
      </c>
      <c r="P87" s="23">
        <v>0</v>
      </c>
      <c r="Q87" s="11">
        <v>0</v>
      </c>
      <c r="R87" s="11">
        <v>0</v>
      </c>
      <c r="S87" s="12">
        <v>0</v>
      </c>
      <c r="T87" s="27">
        <v>0</v>
      </c>
      <c r="U87" s="23">
        <v>100</v>
      </c>
      <c r="V87" s="11">
        <v>2</v>
      </c>
      <c r="W87" s="11">
        <v>0</v>
      </c>
      <c r="X87" s="12">
        <v>5</v>
      </c>
      <c r="Y87" s="30">
        <v>0</v>
      </c>
      <c r="Z87" s="63">
        <f t="shared" si="38"/>
        <v>31.5</v>
      </c>
      <c r="AA87" s="34">
        <f t="shared" si="39"/>
        <v>0</v>
      </c>
      <c r="AB87" s="12">
        <f t="shared" si="40"/>
        <v>31.5</v>
      </c>
      <c r="AC87" s="684">
        <f t="shared" si="41"/>
        <v>31.5</v>
      </c>
    </row>
    <row r="88" spans="1:34" outlineLevel="2" x14ac:dyDescent="0.2">
      <c r="A88" s="9" t="s">
        <v>334</v>
      </c>
      <c r="B88" s="10" t="s">
        <v>14</v>
      </c>
      <c r="C88" s="10" t="s">
        <v>43</v>
      </c>
      <c r="D88" s="10" t="s">
        <v>347</v>
      </c>
      <c r="E88" s="10" t="s">
        <v>348</v>
      </c>
      <c r="F88" s="10" t="s">
        <v>349</v>
      </c>
      <c r="G88" s="67">
        <v>6</v>
      </c>
      <c r="H88" s="10" t="s">
        <v>18</v>
      </c>
      <c r="I88" s="57">
        <v>1</v>
      </c>
      <c r="J88" s="57">
        <v>13.5</v>
      </c>
      <c r="K88" s="57">
        <v>0</v>
      </c>
      <c r="L88" s="58">
        <v>4.5</v>
      </c>
      <c r="M88" s="27">
        <v>0</v>
      </c>
      <c r="N88" s="90">
        <f t="shared" si="36"/>
        <v>7.5</v>
      </c>
      <c r="O88" s="91">
        <f t="shared" si="37"/>
        <v>2.5</v>
      </c>
      <c r="P88" s="23">
        <v>0</v>
      </c>
      <c r="Q88" s="11">
        <v>0</v>
      </c>
      <c r="R88" s="11">
        <v>0</v>
      </c>
      <c r="S88" s="12">
        <v>0</v>
      </c>
      <c r="T88" s="27">
        <v>0</v>
      </c>
      <c r="U88" s="23">
        <v>100</v>
      </c>
      <c r="V88" s="11">
        <v>2</v>
      </c>
      <c r="W88" s="11">
        <v>0</v>
      </c>
      <c r="X88" s="12">
        <v>5</v>
      </c>
      <c r="Y88" s="30">
        <v>0</v>
      </c>
      <c r="Z88" s="63">
        <f t="shared" si="38"/>
        <v>49.5</v>
      </c>
      <c r="AA88" s="34">
        <f t="shared" si="39"/>
        <v>0</v>
      </c>
      <c r="AB88" s="12">
        <f t="shared" si="40"/>
        <v>49.5</v>
      </c>
      <c r="AC88" s="75">
        <f t="shared" si="41"/>
        <v>49.5</v>
      </c>
    </row>
    <row r="89" spans="1:34" outlineLevel="2" x14ac:dyDescent="0.2">
      <c r="A89" s="9" t="s">
        <v>334</v>
      </c>
      <c r="B89" s="10" t="s">
        <v>14</v>
      </c>
      <c r="C89" s="10" t="s">
        <v>43</v>
      </c>
      <c r="D89" s="10" t="s">
        <v>350</v>
      </c>
      <c r="E89" s="10" t="s">
        <v>351</v>
      </c>
      <c r="F89" s="10" t="s">
        <v>352</v>
      </c>
      <c r="G89" s="67">
        <v>6</v>
      </c>
      <c r="H89" s="10" t="s">
        <v>18</v>
      </c>
      <c r="I89" s="57">
        <v>1</v>
      </c>
      <c r="J89" s="57">
        <v>13.5</v>
      </c>
      <c r="K89" s="57">
        <v>0</v>
      </c>
      <c r="L89" s="58">
        <v>4.5</v>
      </c>
      <c r="M89" s="27">
        <v>0</v>
      </c>
      <c r="N89" s="90">
        <f t="shared" si="36"/>
        <v>7.5</v>
      </c>
      <c r="O89" s="91">
        <f t="shared" si="37"/>
        <v>2.5</v>
      </c>
      <c r="P89" s="23">
        <v>0</v>
      </c>
      <c r="Q89" s="11">
        <v>0</v>
      </c>
      <c r="R89" s="11">
        <v>0</v>
      </c>
      <c r="S89" s="12">
        <v>0</v>
      </c>
      <c r="T89" s="27">
        <v>0</v>
      </c>
      <c r="U89" s="23">
        <v>80</v>
      </c>
      <c r="V89" s="11">
        <v>2</v>
      </c>
      <c r="W89" s="11">
        <v>0</v>
      </c>
      <c r="X89" s="12">
        <v>4</v>
      </c>
      <c r="Y89" s="30">
        <v>0</v>
      </c>
      <c r="Z89" s="63">
        <f t="shared" si="38"/>
        <v>45</v>
      </c>
      <c r="AA89" s="34">
        <f t="shared" si="39"/>
        <v>0</v>
      </c>
      <c r="AB89" s="12">
        <f t="shared" si="40"/>
        <v>45</v>
      </c>
      <c r="AC89" s="75">
        <f t="shared" si="41"/>
        <v>45</v>
      </c>
    </row>
    <row r="90" spans="1:34" outlineLevel="2" x14ac:dyDescent="0.2">
      <c r="A90" s="9" t="s">
        <v>334</v>
      </c>
      <c r="B90" s="10" t="s">
        <v>14</v>
      </c>
      <c r="C90" s="10" t="s">
        <v>43</v>
      </c>
      <c r="D90" s="10" t="s">
        <v>92</v>
      </c>
      <c r="E90" s="10" t="s">
        <v>93</v>
      </c>
      <c r="F90" s="10" t="s">
        <v>94</v>
      </c>
      <c r="G90" s="67">
        <v>6</v>
      </c>
      <c r="H90" s="10" t="s">
        <v>18</v>
      </c>
      <c r="I90" s="57">
        <v>0.1</v>
      </c>
      <c r="J90" s="57">
        <f>9*I90</f>
        <v>0.9</v>
      </c>
      <c r="K90" s="57">
        <v>0</v>
      </c>
      <c r="L90" s="58">
        <f>9*I90</f>
        <v>0.9</v>
      </c>
      <c r="M90" s="27">
        <v>0</v>
      </c>
      <c r="N90" s="90">
        <f t="shared" si="36"/>
        <v>0.5</v>
      </c>
      <c r="O90" s="91">
        <f t="shared" si="37"/>
        <v>0.5</v>
      </c>
      <c r="P90" s="23">
        <v>0</v>
      </c>
      <c r="Q90" s="11">
        <v>0</v>
      </c>
      <c r="R90" s="11">
        <v>0</v>
      </c>
      <c r="S90" s="12">
        <v>0</v>
      </c>
      <c r="T90" s="27">
        <v>0</v>
      </c>
      <c r="U90" s="23">
        <v>80</v>
      </c>
      <c r="V90" s="11">
        <v>2</v>
      </c>
      <c r="W90" s="11">
        <v>0</v>
      </c>
      <c r="X90" s="12">
        <v>4</v>
      </c>
      <c r="Y90" s="30">
        <v>0</v>
      </c>
      <c r="Z90" s="63">
        <f t="shared" si="38"/>
        <v>5.4</v>
      </c>
      <c r="AA90" s="34">
        <f t="shared" si="39"/>
        <v>0</v>
      </c>
      <c r="AB90" s="12">
        <f t="shared" si="40"/>
        <v>5.4</v>
      </c>
      <c r="AC90" s="75">
        <f t="shared" si="41"/>
        <v>5.4</v>
      </c>
    </row>
    <row r="91" spans="1:34" outlineLevel="2" x14ac:dyDescent="0.2">
      <c r="A91" s="9" t="s">
        <v>334</v>
      </c>
      <c r="B91" s="10" t="s">
        <v>14</v>
      </c>
      <c r="C91" s="10" t="s">
        <v>103</v>
      </c>
      <c r="D91" s="10" t="s">
        <v>356</v>
      </c>
      <c r="E91" s="10" t="s">
        <v>357</v>
      </c>
      <c r="F91" s="10" t="s">
        <v>358</v>
      </c>
      <c r="G91" s="67">
        <v>6</v>
      </c>
      <c r="H91" s="10" t="s">
        <v>102</v>
      </c>
      <c r="I91" s="57">
        <v>0.5</v>
      </c>
      <c r="J91" s="57">
        <f>(9+$AE$36)*I91</f>
        <v>6.75</v>
      </c>
      <c r="K91" s="57">
        <v>0</v>
      </c>
      <c r="L91" s="58">
        <f>4.5*I91</f>
        <v>2.25</v>
      </c>
      <c r="M91" s="27">
        <v>0</v>
      </c>
      <c r="N91" s="90">
        <f t="shared" si="36"/>
        <v>3.75</v>
      </c>
      <c r="O91" s="91">
        <f t="shared" si="37"/>
        <v>1.25</v>
      </c>
      <c r="P91" s="23">
        <v>20</v>
      </c>
      <c r="Q91" s="11">
        <v>1</v>
      </c>
      <c r="R91" s="11">
        <v>0</v>
      </c>
      <c r="S91" s="12">
        <v>1</v>
      </c>
      <c r="T91" s="27">
        <v>0</v>
      </c>
      <c r="U91" s="23">
        <v>0</v>
      </c>
      <c r="V91" s="11">
        <v>0</v>
      </c>
      <c r="W91" s="11">
        <v>0</v>
      </c>
      <c r="X91" s="12">
        <v>0</v>
      </c>
      <c r="Y91" s="30">
        <v>0</v>
      </c>
      <c r="Z91" s="63">
        <f t="shared" si="38"/>
        <v>9</v>
      </c>
      <c r="AA91" s="34">
        <f t="shared" si="39"/>
        <v>9</v>
      </c>
      <c r="AB91" s="12">
        <f t="shared" si="40"/>
        <v>0</v>
      </c>
      <c r="AC91" s="75">
        <f t="shared" si="41"/>
        <v>9</v>
      </c>
    </row>
    <row r="92" spans="1:34" outlineLevel="2" x14ac:dyDescent="0.2">
      <c r="A92" s="9" t="s">
        <v>334</v>
      </c>
      <c r="B92" s="10" t="s">
        <v>14</v>
      </c>
      <c r="C92" s="10" t="s">
        <v>103</v>
      </c>
      <c r="D92" s="10" t="s">
        <v>119</v>
      </c>
      <c r="E92" s="10" t="s">
        <v>120</v>
      </c>
      <c r="F92" s="10" t="s">
        <v>121</v>
      </c>
      <c r="G92" s="67">
        <v>6</v>
      </c>
      <c r="H92" s="10" t="s">
        <v>102</v>
      </c>
      <c r="I92" s="57">
        <f>1/3</f>
        <v>0.33333333333333331</v>
      </c>
      <c r="J92" s="57">
        <f>(9+$AE$36)*I92</f>
        <v>4.5</v>
      </c>
      <c r="K92" s="57">
        <v>0</v>
      </c>
      <c r="L92" s="58">
        <f>4.5*I92</f>
        <v>1.5</v>
      </c>
      <c r="M92" s="27">
        <v>0</v>
      </c>
      <c r="N92" s="90">
        <f t="shared" si="36"/>
        <v>2.5</v>
      </c>
      <c r="O92" s="91">
        <f t="shared" si="37"/>
        <v>0.83333333333333337</v>
      </c>
      <c r="P92" s="23">
        <v>60</v>
      </c>
      <c r="Q92" s="11">
        <v>1</v>
      </c>
      <c r="R92" s="11">
        <v>0</v>
      </c>
      <c r="S92" s="12">
        <v>3</v>
      </c>
      <c r="T92" s="27">
        <v>0</v>
      </c>
      <c r="U92" s="23">
        <v>0</v>
      </c>
      <c r="V92" s="11">
        <v>0</v>
      </c>
      <c r="W92" s="11">
        <v>0</v>
      </c>
      <c r="X92" s="12">
        <v>0</v>
      </c>
      <c r="Y92" s="30">
        <v>0</v>
      </c>
      <c r="Z92" s="63">
        <f t="shared" si="38"/>
        <v>9</v>
      </c>
      <c r="AA92" s="34">
        <f t="shared" si="39"/>
        <v>9</v>
      </c>
      <c r="AB92" s="12">
        <f t="shared" si="40"/>
        <v>0</v>
      </c>
      <c r="AC92" s="75">
        <f t="shared" si="41"/>
        <v>9</v>
      </c>
    </row>
    <row r="93" spans="1:34" outlineLevel="2" x14ac:dyDescent="0.2">
      <c r="A93" s="9" t="s">
        <v>334</v>
      </c>
      <c r="B93" s="10" t="s">
        <v>14</v>
      </c>
      <c r="C93" s="10" t="s">
        <v>13</v>
      </c>
      <c r="D93" s="10" t="s">
        <v>28</v>
      </c>
      <c r="E93" s="10" t="s">
        <v>10</v>
      </c>
      <c r="F93" s="10" t="s">
        <v>11</v>
      </c>
      <c r="G93" s="67">
        <v>24</v>
      </c>
      <c r="H93" s="10" t="s">
        <v>12</v>
      </c>
      <c r="I93" s="57">
        <v>1</v>
      </c>
      <c r="J93" s="57">
        <f>$AE$33</f>
        <v>0.2</v>
      </c>
      <c r="K93" s="57">
        <v>0</v>
      </c>
      <c r="L93" s="58">
        <v>0</v>
      </c>
      <c r="M93" s="27">
        <v>0</v>
      </c>
      <c r="N93" s="90">
        <f t="shared" si="36"/>
        <v>2.7777777777777776E-2</v>
      </c>
      <c r="O93" s="91">
        <f t="shared" si="37"/>
        <v>0</v>
      </c>
      <c r="P93" s="23">
        <v>12</v>
      </c>
      <c r="Q93" s="11">
        <f>P93</f>
        <v>12</v>
      </c>
      <c r="R93" s="11">
        <v>0</v>
      </c>
      <c r="S93" s="12">
        <v>0</v>
      </c>
      <c r="T93" s="27">
        <v>0</v>
      </c>
      <c r="U93" s="23">
        <v>24</v>
      </c>
      <c r="V93" s="11">
        <f>U93</f>
        <v>24</v>
      </c>
      <c r="W93" s="11">
        <v>0</v>
      </c>
      <c r="X93" s="12">
        <v>0</v>
      </c>
      <c r="Y93" s="30">
        <v>0</v>
      </c>
      <c r="Z93" s="63">
        <f t="shared" si="38"/>
        <v>7.2</v>
      </c>
      <c r="AA93" s="34">
        <f t="shared" si="39"/>
        <v>2.4000000000000004</v>
      </c>
      <c r="AB93" s="12">
        <f t="shared" si="40"/>
        <v>4.8000000000000007</v>
      </c>
      <c r="AC93" s="75">
        <f t="shared" si="41"/>
        <v>7.2</v>
      </c>
      <c r="AD93" s="85"/>
      <c r="AE93" s="85"/>
      <c r="AF93" s="498"/>
      <c r="AG93" s="137"/>
      <c r="AH93" s="137"/>
    </row>
    <row r="94" spans="1:34" outlineLevel="2" x14ac:dyDescent="0.2">
      <c r="A94" s="103" t="s">
        <v>334</v>
      </c>
      <c r="B94" s="10" t="s">
        <v>14</v>
      </c>
      <c r="C94" s="10" t="s">
        <v>13</v>
      </c>
      <c r="D94" s="10" t="s">
        <v>34</v>
      </c>
      <c r="E94" s="10" t="s">
        <v>35</v>
      </c>
      <c r="F94" s="10" t="s">
        <v>36</v>
      </c>
      <c r="G94" s="67">
        <v>12</v>
      </c>
      <c r="H94" s="10" t="s">
        <v>37</v>
      </c>
      <c r="I94" s="57">
        <v>1</v>
      </c>
      <c r="J94" s="57">
        <f>$AE$34</f>
        <v>0.02</v>
      </c>
      <c r="K94" s="57">
        <v>0</v>
      </c>
      <c r="L94" s="58">
        <v>0</v>
      </c>
      <c r="M94" s="27">
        <v>0</v>
      </c>
      <c r="N94" s="90">
        <f t="shared" si="36"/>
        <v>5.5555555555555558E-3</v>
      </c>
      <c r="O94" s="91">
        <f t="shared" si="37"/>
        <v>0</v>
      </c>
      <c r="P94" s="23">
        <v>15</v>
      </c>
      <c r="Q94" s="11">
        <f>P94</f>
        <v>15</v>
      </c>
      <c r="R94" s="11">
        <v>0</v>
      </c>
      <c r="S94" s="12">
        <v>0</v>
      </c>
      <c r="T94" s="27">
        <v>0</v>
      </c>
      <c r="U94" s="23">
        <v>5</v>
      </c>
      <c r="V94" s="11">
        <f>U94</f>
        <v>5</v>
      </c>
      <c r="W94" s="11">
        <v>0</v>
      </c>
      <c r="X94" s="12">
        <v>0</v>
      </c>
      <c r="Y94" s="30">
        <v>0</v>
      </c>
      <c r="Z94" s="63">
        <f t="shared" si="38"/>
        <v>0.4</v>
      </c>
      <c r="AA94" s="34">
        <f t="shared" si="39"/>
        <v>0.3</v>
      </c>
      <c r="AB94" s="12">
        <f t="shared" si="40"/>
        <v>0.1</v>
      </c>
      <c r="AC94" s="75">
        <f t="shared" si="41"/>
        <v>0.4</v>
      </c>
    </row>
    <row r="95" spans="1:34" outlineLevel="1" x14ac:dyDescent="0.2">
      <c r="A95" s="121" t="s">
        <v>697</v>
      </c>
      <c r="B95" s="10"/>
      <c r="C95" s="10"/>
      <c r="D95" s="10"/>
      <c r="E95" s="10"/>
      <c r="F95" s="10"/>
      <c r="G95" s="67"/>
      <c r="H95" s="10"/>
      <c r="I95" s="57"/>
      <c r="J95" s="57"/>
      <c r="K95" s="57"/>
      <c r="L95" s="58"/>
      <c r="M95" s="27"/>
      <c r="N95" s="90"/>
      <c r="O95" s="91"/>
      <c r="P95" s="23"/>
      <c r="Q95" s="11"/>
      <c r="R95" s="11"/>
      <c r="S95" s="12"/>
      <c r="T95" s="27"/>
      <c r="U95" s="23"/>
      <c r="V95" s="11"/>
      <c r="W95" s="11"/>
      <c r="X95" s="12"/>
      <c r="Y95" s="30"/>
      <c r="Z95" s="63"/>
      <c r="AA95" s="34"/>
      <c r="AB95" s="12"/>
      <c r="AC95" s="75">
        <f>SUBTOTAL(9,AC80:AC94)</f>
        <v>498.4</v>
      </c>
    </row>
    <row r="96" spans="1:34" outlineLevel="2" x14ac:dyDescent="0.2">
      <c r="A96" s="9" t="s">
        <v>369</v>
      </c>
      <c r="B96" s="10" t="s">
        <v>14</v>
      </c>
      <c r="C96" s="10" t="s">
        <v>48</v>
      </c>
      <c r="D96" s="10" t="s">
        <v>370</v>
      </c>
      <c r="E96" s="10" t="s">
        <v>371</v>
      </c>
      <c r="F96" s="10" t="s">
        <v>372</v>
      </c>
      <c r="G96" s="67">
        <v>6</v>
      </c>
      <c r="H96" s="10" t="s">
        <v>47</v>
      </c>
      <c r="I96" s="57">
        <v>1</v>
      </c>
      <c r="J96" s="57">
        <v>9</v>
      </c>
      <c r="K96" s="57">
        <v>0</v>
      </c>
      <c r="L96" s="58">
        <v>9</v>
      </c>
      <c r="M96" s="27">
        <v>0</v>
      </c>
      <c r="N96" s="90">
        <f>J96*10/3/G96</f>
        <v>5</v>
      </c>
      <c r="O96" s="91">
        <f>L96*10/3/G96</f>
        <v>5</v>
      </c>
      <c r="P96" s="23">
        <v>100</v>
      </c>
      <c r="Q96" s="11">
        <v>2</v>
      </c>
      <c r="R96" s="11">
        <v>0</v>
      </c>
      <c r="S96" s="12">
        <v>5</v>
      </c>
      <c r="T96" s="27">
        <v>0</v>
      </c>
      <c r="U96" s="23">
        <v>20</v>
      </c>
      <c r="V96" s="11">
        <v>0.33</v>
      </c>
      <c r="W96" s="11">
        <v>0</v>
      </c>
      <c r="X96" s="12">
        <v>1</v>
      </c>
      <c r="Y96" s="30">
        <v>0</v>
      </c>
      <c r="Z96" s="63">
        <f>J96*(Q96+V96)+L96*(S96+X96)</f>
        <v>74.97</v>
      </c>
      <c r="AA96" s="34">
        <f>J96*Q96+L96*S96</f>
        <v>63</v>
      </c>
      <c r="AB96" s="12">
        <f>J96*V96+L96*X96</f>
        <v>11.97</v>
      </c>
      <c r="AC96" s="75">
        <f>Z96</f>
        <v>74.97</v>
      </c>
    </row>
    <row r="97" spans="1:30" outlineLevel="2" x14ac:dyDescent="0.2">
      <c r="A97" s="103" t="s">
        <v>369</v>
      </c>
      <c r="B97" s="10" t="s">
        <v>14</v>
      </c>
      <c r="C97" s="10" t="s">
        <v>13</v>
      </c>
      <c r="D97" s="10" t="s">
        <v>28</v>
      </c>
      <c r="E97" s="10" t="s">
        <v>10</v>
      </c>
      <c r="F97" s="10" t="s">
        <v>11</v>
      </c>
      <c r="G97" s="67">
        <v>24</v>
      </c>
      <c r="H97" s="10" t="s">
        <v>12</v>
      </c>
      <c r="I97" s="57">
        <v>1</v>
      </c>
      <c r="J97" s="57">
        <f>$AE$33</f>
        <v>0.2</v>
      </c>
      <c r="K97" s="57">
        <v>0</v>
      </c>
      <c r="L97" s="58">
        <v>0</v>
      </c>
      <c r="M97" s="27">
        <v>0</v>
      </c>
      <c r="N97" s="90">
        <f>J97*10/3/G97</f>
        <v>2.7777777777777776E-2</v>
      </c>
      <c r="O97" s="91">
        <f>L97*10/3/G97</f>
        <v>0</v>
      </c>
      <c r="P97" s="23">
        <v>0</v>
      </c>
      <c r="Q97" s="11">
        <f>P97</f>
        <v>0</v>
      </c>
      <c r="R97" s="11">
        <v>0</v>
      </c>
      <c r="S97" s="12">
        <v>0</v>
      </c>
      <c r="T97" s="27">
        <v>0</v>
      </c>
      <c r="U97" s="23">
        <v>0</v>
      </c>
      <c r="V97" s="11">
        <f>U97</f>
        <v>0</v>
      </c>
      <c r="W97" s="11">
        <v>0</v>
      </c>
      <c r="X97" s="12">
        <v>0</v>
      </c>
      <c r="Y97" s="30">
        <v>0</v>
      </c>
      <c r="Z97" s="63">
        <f>J97*(Q97+V97)+L97*(S97+X97)</f>
        <v>0</v>
      </c>
      <c r="AA97" s="34">
        <f>J97*Q97+L97*S97</f>
        <v>0</v>
      </c>
      <c r="AB97" s="12">
        <f>J97*V97+L97*X97</f>
        <v>0</v>
      </c>
      <c r="AC97" s="75">
        <f>Z97</f>
        <v>0</v>
      </c>
    </row>
    <row r="98" spans="1:30" outlineLevel="1" x14ac:dyDescent="0.2">
      <c r="A98" s="121" t="s">
        <v>968</v>
      </c>
      <c r="B98" s="10"/>
      <c r="C98" s="10"/>
      <c r="D98" s="10"/>
      <c r="E98" s="10"/>
      <c r="F98" s="10"/>
      <c r="G98" s="67"/>
      <c r="H98" s="10"/>
      <c r="I98" s="57"/>
      <c r="J98" s="57"/>
      <c r="K98" s="57"/>
      <c r="L98" s="58"/>
      <c r="M98" s="27"/>
      <c r="N98" s="90"/>
      <c r="O98" s="91"/>
      <c r="P98" s="23"/>
      <c r="Q98" s="11"/>
      <c r="R98" s="11"/>
      <c r="S98" s="12"/>
      <c r="T98" s="27"/>
      <c r="U98" s="23"/>
      <c r="V98" s="11"/>
      <c r="W98" s="11"/>
      <c r="X98" s="12"/>
      <c r="Y98" s="30"/>
      <c r="Z98" s="63"/>
      <c r="AA98" s="34"/>
      <c r="AB98" s="12"/>
      <c r="AC98" s="75">
        <f>SUBTOTAL(9,AC96:AC97)</f>
        <v>74.97</v>
      </c>
    </row>
    <row r="99" spans="1:30" outlineLevel="2" x14ac:dyDescent="0.2">
      <c r="A99" s="9" t="s">
        <v>409</v>
      </c>
      <c r="B99" s="10" t="s">
        <v>14</v>
      </c>
      <c r="C99" s="10" t="s">
        <v>48</v>
      </c>
      <c r="D99" s="10" t="s">
        <v>246</v>
      </c>
      <c r="E99" s="10" t="s">
        <v>247</v>
      </c>
      <c r="F99" s="10" t="s">
        <v>248</v>
      </c>
      <c r="G99" s="67">
        <v>6</v>
      </c>
      <c r="H99" s="10" t="s">
        <v>249</v>
      </c>
      <c r="I99" s="57">
        <v>0.10539999999999999</v>
      </c>
      <c r="J99" s="57">
        <f>I99*13.5</f>
        <v>1.4228999999999998</v>
      </c>
      <c r="K99" s="57">
        <v>0</v>
      </c>
      <c r="L99" s="58">
        <f>I99*4.5</f>
        <v>0.47429999999999994</v>
      </c>
      <c r="M99" s="27">
        <v>0</v>
      </c>
      <c r="N99" s="90">
        <f>J99*10/3/G99</f>
        <v>0.79049999999999987</v>
      </c>
      <c r="O99" s="91">
        <f>L99*10/3/G99</f>
        <v>0.26349999999999996</v>
      </c>
      <c r="P99" s="23">
        <v>100</v>
      </c>
      <c r="Q99" s="11">
        <v>2</v>
      </c>
      <c r="R99" s="11">
        <v>0</v>
      </c>
      <c r="S99" s="12">
        <v>5</v>
      </c>
      <c r="T99" s="27">
        <v>0</v>
      </c>
      <c r="U99" s="23">
        <v>10</v>
      </c>
      <c r="V99" s="11">
        <v>0.33</v>
      </c>
      <c r="W99" s="11">
        <v>0</v>
      </c>
      <c r="X99" s="12">
        <v>0.5</v>
      </c>
      <c r="Y99" s="30">
        <v>0</v>
      </c>
      <c r="Z99" s="63">
        <f>J99*(Q99+V99)+L99*(S99+X99)</f>
        <v>5.9240069999999996</v>
      </c>
      <c r="AA99" s="34">
        <f>J99*Q99+L99*S99</f>
        <v>5.2172999999999998</v>
      </c>
      <c r="AB99" s="12">
        <f>J99*V99+L99*X99</f>
        <v>0.70670699999999997</v>
      </c>
      <c r="AC99" s="75">
        <f>Z99</f>
        <v>5.9240069999999996</v>
      </c>
    </row>
    <row r="100" spans="1:30" outlineLevel="2" x14ac:dyDescent="0.2">
      <c r="A100" s="9" t="s">
        <v>409</v>
      </c>
      <c r="B100" s="10" t="s">
        <v>14</v>
      </c>
      <c r="C100" s="10" t="s">
        <v>23</v>
      </c>
      <c r="D100" s="10" t="s">
        <v>312</v>
      </c>
      <c r="E100" s="10" t="s">
        <v>313</v>
      </c>
      <c r="F100" s="10" t="s">
        <v>314</v>
      </c>
      <c r="G100" s="67">
        <v>6</v>
      </c>
      <c r="H100" s="10" t="s">
        <v>18</v>
      </c>
      <c r="I100" s="57">
        <v>0.2</v>
      </c>
      <c r="J100" s="57">
        <f>13.5*I100</f>
        <v>2.7</v>
      </c>
      <c r="K100" s="57">
        <v>0</v>
      </c>
      <c r="L100" s="58">
        <f>4.5*I100</f>
        <v>0.9</v>
      </c>
      <c r="M100" s="27">
        <v>0</v>
      </c>
      <c r="N100" s="90">
        <f>J100*10/3/G100</f>
        <v>1.5</v>
      </c>
      <c r="O100" s="91">
        <f>L100*10/3/G100</f>
        <v>0.5</v>
      </c>
      <c r="P100" s="23">
        <v>150</v>
      </c>
      <c r="Q100" s="11">
        <v>2</v>
      </c>
      <c r="R100" s="11">
        <v>0</v>
      </c>
      <c r="S100" s="12">
        <v>10</v>
      </c>
      <c r="T100" s="27">
        <v>0</v>
      </c>
      <c r="U100" s="23">
        <v>0</v>
      </c>
      <c r="V100" s="11">
        <v>0</v>
      </c>
      <c r="W100" s="11">
        <v>0</v>
      </c>
      <c r="X100" s="12">
        <v>0</v>
      </c>
      <c r="Y100" s="30">
        <v>0</v>
      </c>
      <c r="Z100" s="63">
        <f>J100*(Q100+V100)+L100*(S100+X100)</f>
        <v>14.4</v>
      </c>
      <c r="AA100" s="34">
        <f>J100*Q100+L100*S100</f>
        <v>14.4</v>
      </c>
      <c r="AB100" s="12">
        <f>J100*V100+L100*X100</f>
        <v>0</v>
      </c>
      <c r="AC100" s="75">
        <f>Z100</f>
        <v>14.4</v>
      </c>
      <c r="AD100" s="96"/>
    </row>
    <row r="101" spans="1:30" outlineLevel="2" x14ac:dyDescent="0.2">
      <c r="A101" s="9" t="s">
        <v>409</v>
      </c>
      <c r="B101" s="10" t="s">
        <v>14</v>
      </c>
      <c r="C101" s="10" t="s">
        <v>13</v>
      </c>
      <c r="D101" s="10" t="s">
        <v>250</v>
      </c>
      <c r="E101" s="10" t="s">
        <v>251</v>
      </c>
      <c r="F101" s="10" t="s">
        <v>252</v>
      </c>
      <c r="G101" s="67">
        <v>6</v>
      </c>
      <c r="H101" s="10" t="s">
        <v>37</v>
      </c>
      <c r="I101" s="57">
        <v>0.5</v>
      </c>
      <c r="J101" s="57">
        <f>(4.5+$AE$36)*I101</f>
        <v>4.5</v>
      </c>
      <c r="K101" s="57">
        <v>1</v>
      </c>
      <c r="L101" s="58">
        <f>9*I101</f>
        <v>4.5</v>
      </c>
      <c r="M101" s="27">
        <v>0</v>
      </c>
      <c r="N101" s="90">
        <f>J101*10/3/G101</f>
        <v>2.5</v>
      </c>
      <c r="O101" s="91">
        <f>L101*10/3/G101</f>
        <v>2.5</v>
      </c>
      <c r="P101" s="23">
        <v>0</v>
      </c>
      <c r="Q101" s="11">
        <v>0</v>
      </c>
      <c r="R101" s="11">
        <v>0</v>
      </c>
      <c r="S101" s="12">
        <v>0</v>
      </c>
      <c r="T101" s="27">
        <v>0</v>
      </c>
      <c r="U101" s="23">
        <v>8</v>
      </c>
      <c r="V101" s="11">
        <v>0.2</v>
      </c>
      <c r="W101" s="11">
        <v>0</v>
      </c>
      <c r="X101" s="12">
        <v>0.4</v>
      </c>
      <c r="Y101" s="30">
        <v>0</v>
      </c>
      <c r="Z101" s="63">
        <f>J101*(Q101+V101)+L101*(S101+X101)</f>
        <v>2.7</v>
      </c>
      <c r="AA101" s="34">
        <f>J101*Q101+L101*S101</f>
        <v>0</v>
      </c>
      <c r="AB101" s="12">
        <f>J101*V101+L101*X101</f>
        <v>2.7</v>
      </c>
      <c r="AC101" s="75">
        <f>Z101</f>
        <v>2.7</v>
      </c>
      <c r="AD101" s="96"/>
    </row>
    <row r="102" spans="1:30" outlineLevel="1" x14ac:dyDescent="0.2">
      <c r="A102" s="120" t="s">
        <v>622</v>
      </c>
      <c r="B102" s="10"/>
      <c r="C102" s="10"/>
      <c r="D102" s="10"/>
      <c r="E102" s="10"/>
      <c r="F102" s="10"/>
      <c r="G102" s="67"/>
      <c r="H102" s="10"/>
      <c r="I102" s="57"/>
      <c r="J102" s="57"/>
      <c r="K102" s="57"/>
      <c r="L102" s="58"/>
      <c r="M102" s="27"/>
      <c r="N102" s="90"/>
      <c r="O102" s="91"/>
      <c r="P102" s="23"/>
      <c r="Q102" s="11"/>
      <c r="R102" s="11"/>
      <c r="S102" s="12"/>
      <c r="T102" s="27"/>
      <c r="U102" s="23"/>
      <c r="V102" s="11"/>
      <c r="W102" s="11"/>
      <c r="X102" s="12"/>
      <c r="Y102" s="30"/>
      <c r="Z102" s="63"/>
      <c r="AA102" s="34"/>
      <c r="AB102" s="12"/>
      <c r="AC102" s="75">
        <f>SUBTOTAL(9,AC99:AC101)</f>
        <v>23.024007000000001</v>
      </c>
      <c r="AD102" s="96"/>
    </row>
    <row r="103" spans="1:30" outlineLevel="2" x14ac:dyDescent="0.2">
      <c r="A103" s="9" t="s">
        <v>425</v>
      </c>
      <c r="B103" s="10" t="s">
        <v>14</v>
      </c>
      <c r="C103" s="10" t="s">
        <v>23</v>
      </c>
      <c r="D103" s="10" t="s">
        <v>89</v>
      </c>
      <c r="E103" s="10" t="s">
        <v>90</v>
      </c>
      <c r="F103" s="10" t="s">
        <v>91</v>
      </c>
      <c r="G103" s="67">
        <v>6</v>
      </c>
      <c r="H103" s="10" t="s">
        <v>18</v>
      </c>
      <c r="I103" s="57">
        <v>0.3</v>
      </c>
      <c r="J103" s="57">
        <f>9*I103</f>
        <v>2.6999999999999997</v>
      </c>
      <c r="K103" s="57">
        <v>0</v>
      </c>
      <c r="L103" s="58">
        <f>9*I103</f>
        <v>2.6999999999999997</v>
      </c>
      <c r="M103" s="27">
        <v>0</v>
      </c>
      <c r="N103" s="90">
        <f t="shared" ref="N103:N112" si="42">J103*10/3/G103</f>
        <v>1.4999999999999998</v>
      </c>
      <c r="O103" s="91">
        <f t="shared" ref="O103:O112" si="43">L103*10/3/G103</f>
        <v>1.4999999999999998</v>
      </c>
      <c r="P103" s="23">
        <v>120</v>
      </c>
      <c r="Q103" s="11">
        <v>2</v>
      </c>
      <c r="R103" s="11">
        <v>0</v>
      </c>
      <c r="S103" s="12">
        <v>6</v>
      </c>
      <c r="T103" s="27">
        <v>0</v>
      </c>
      <c r="U103" s="23">
        <v>0</v>
      </c>
      <c r="V103" s="11">
        <v>0</v>
      </c>
      <c r="W103" s="11">
        <v>0</v>
      </c>
      <c r="X103" s="12">
        <v>0</v>
      </c>
      <c r="Y103" s="30">
        <v>0</v>
      </c>
      <c r="Z103" s="63">
        <f t="shared" ref="Z103:Z112" si="44">J103*(Q103+V103)+L103*(S103+X103)</f>
        <v>21.599999999999998</v>
      </c>
      <c r="AA103" s="34">
        <f t="shared" ref="AA103:AA112" si="45">J103*Q103+L103*S103</f>
        <v>21.599999999999998</v>
      </c>
      <c r="AB103" s="12">
        <f t="shared" ref="AB103:AB112" si="46">J103*V103+L103*X103</f>
        <v>0</v>
      </c>
      <c r="AC103" s="75">
        <f t="shared" ref="AC103:AC112" si="47">Z103</f>
        <v>21.599999999999998</v>
      </c>
    </row>
    <row r="104" spans="1:30" outlineLevel="2" x14ac:dyDescent="0.2">
      <c r="A104" s="9" t="s">
        <v>425</v>
      </c>
      <c r="B104" s="10" t="s">
        <v>14</v>
      </c>
      <c r="C104" s="10" t="s">
        <v>61</v>
      </c>
      <c r="D104" s="10" t="s">
        <v>426</v>
      </c>
      <c r="E104" s="10" t="s">
        <v>427</v>
      </c>
      <c r="F104" s="10" t="s">
        <v>428</v>
      </c>
      <c r="G104" s="67">
        <v>6</v>
      </c>
      <c r="H104" s="10" t="s">
        <v>47</v>
      </c>
      <c r="I104" s="57">
        <v>1</v>
      </c>
      <c r="J104" s="57">
        <v>11.25</v>
      </c>
      <c r="K104" s="57">
        <v>0</v>
      </c>
      <c r="L104" s="58">
        <v>6.75</v>
      </c>
      <c r="M104" s="27">
        <v>0</v>
      </c>
      <c r="N104" s="90">
        <f t="shared" si="42"/>
        <v>6.25</v>
      </c>
      <c r="O104" s="91">
        <f t="shared" si="43"/>
        <v>3.75</v>
      </c>
      <c r="P104" s="23">
        <v>0</v>
      </c>
      <c r="Q104" s="11">
        <v>0</v>
      </c>
      <c r="R104" s="11">
        <v>0</v>
      </c>
      <c r="S104" s="12">
        <v>0</v>
      </c>
      <c r="T104" s="27">
        <v>0</v>
      </c>
      <c r="U104" s="23">
        <v>90</v>
      </c>
      <c r="V104" s="11">
        <v>2</v>
      </c>
      <c r="W104" s="11">
        <v>0</v>
      </c>
      <c r="X104" s="12">
        <v>3</v>
      </c>
      <c r="Y104" s="30">
        <v>0</v>
      </c>
      <c r="Z104" s="63">
        <f t="shared" si="44"/>
        <v>42.75</v>
      </c>
      <c r="AA104" s="34">
        <f t="shared" si="45"/>
        <v>0</v>
      </c>
      <c r="AB104" s="12">
        <f t="shared" si="46"/>
        <v>42.75</v>
      </c>
      <c r="AC104" s="75">
        <f t="shared" si="47"/>
        <v>42.75</v>
      </c>
    </row>
    <row r="105" spans="1:30" outlineLevel="2" x14ac:dyDescent="0.2">
      <c r="A105" s="9" t="s">
        <v>425</v>
      </c>
      <c r="B105" s="10" t="s">
        <v>14</v>
      </c>
      <c r="C105" s="10" t="s">
        <v>61</v>
      </c>
      <c r="D105" s="10" t="s">
        <v>315</v>
      </c>
      <c r="E105" s="10" t="s">
        <v>316</v>
      </c>
      <c r="F105" s="10" t="s">
        <v>317</v>
      </c>
      <c r="G105" s="67">
        <v>6</v>
      </c>
      <c r="H105" s="10" t="s">
        <v>18</v>
      </c>
      <c r="I105" s="57">
        <v>0.2</v>
      </c>
      <c r="J105" s="57">
        <f>9*I105</f>
        <v>1.8</v>
      </c>
      <c r="K105" s="57">
        <v>0</v>
      </c>
      <c r="L105" s="58">
        <f>9*I105</f>
        <v>1.8</v>
      </c>
      <c r="M105" s="27">
        <v>0</v>
      </c>
      <c r="N105" s="90">
        <f t="shared" si="42"/>
        <v>1</v>
      </c>
      <c r="O105" s="91">
        <f t="shared" si="43"/>
        <v>1</v>
      </c>
      <c r="P105" s="23">
        <v>0</v>
      </c>
      <c r="Q105" s="11">
        <v>0</v>
      </c>
      <c r="R105" s="11">
        <v>0</v>
      </c>
      <c r="S105" s="12">
        <v>0</v>
      </c>
      <c r="T105" s="27">
        <v>0</v>
      </c>
      <c r="U105" s="23">
        <v>100</v>
      </c>
      <c r="V105" s="11">
        <v>2</v>
      </c>
      <c r="W105" s="11">
        <v>0</v>
      </c>
      <c r="X105" s="12">
        <v>5</v>
      </c>
      <c r="Y105" s="30">
        <v>0</v>
      </c>
      <c r="Z105" s="63">
        <f t="shared" si="44"/>
        <v>12.6</v>
      </c>
      <c r="AA105" s="34">
        <f t="shared" si="45"/>
        <v>0</v>
      </c>
      <c r="AB105" s="12">
        <f t="shared" si="46"/>
        <v>12.6</v>
      </c>
      <c r="AC105" s="75">
        <f t="shared" si="47"/>
        <v>12.6</v>
      </c>
    </row>
    <row r="106" spans="1:30" outlineLevel="2" x14ac:dyDescent="0.2">
      <c r="A106" s="9" t="s">
        <v>425</v>
      </c>
      <c r="B106" s="10" t="s">
        <v>14</v>
      </c>
      <c r="C106" s="10" t="s">
        <v>43</v>
      </c>
      <c r="D106" s="10" t="s">
        <v>187</v>
      </c>
      <c r="E106" s="10" t="s">
        <v>188</v>
      </c>
      <c r="F106" s="10" t="s">
        <v>189</v>
      </c>
      <c r="G106" s="67">
        <v>6</v>
      </c>
      <c r="H106" s="10" t="s">
        <v>84</v>
      </c>
      <c r="I106" s="424">
        <v>0.25</v>
      </c>
      <c r="J106" s="57">
        <f>9*I106</f>
        <v>2.25</v>
      </c>
      <c r="K106" s="57">
        <v>0</v>
      </c>
      <c r="L106" s="58">
        <f>9*I106</f>
        <v>2.25</v>
      </c>
      <c r="M106" s="27">
        <v>0</v>
      </c>
      <c r="N106" s="90">
        <f t="shared" si="42"/>
        <v>1.25</v>
      </c>
      <c r="O106" s="91">
        <f t="shared" si="43"/>
        <v>1.25</v>
      </c>
      <c r="P106" s="23">
        <v>0</v>
      </c>
      <c r="Q106" s="11">
        <v>0</v>
      </c>
      <c r="R106" s="11">
        <v>0</v>
      </c>
      <c r="S106" s="12">
        <v>0</v>
      </c>
      <c r="T106" s="27">
        <v>0</v>
      </c>
      <c r="U106" s="23">
        <v>100</v>
      </c>
      <c r="V106" s="11">
        <v>2</v>
      </c>
      <c r="W106" s="11">
        <v>0</v>
      </c>
      <c r="X106" s="12">
        <v>5</v>
      </c>
      <c r="Y106" s="30">
        <v>0</v>
      </c>
      <c r="Z106" s="63">
        <f t="shared" si="44"/>
        <v>15.75</v>
      </c>
      <c r="AA106" s="34">
        <f t="shared" si="45"/>
        <v>0</v>
      </c>
      <c r="AB106" s="12">
        <f t="shared" si="46"/>
        <v>15.75</v>
      </c>
      <c r="AC106" s="75">
        <f t="shared" si="47"/>
        <v>15.75</v>
      </c>
    </row>
    <row r="107" spans="1:30" outlineLevel="2" x14ac:dyDescent="0.2">
      <c r="A107" s="9" t="s">
        <v>425</v>
      </c>
      <c r="B107" s="10" t="s">
        <v>14</v>
      </c>
      <c r="C107" s="10" t="s">
        <v>43</v>
      </c>
      <c r="D107" s="10" t="s">
        <v>92</v>
      </c>
      <c r="E107" s="10" t="s">
        <v>93</v>
      </c>
      <c r="F107" s="10" t="s">
        <v>94</v>
      </c>
      <c r="G107" s="67">
        <v>6</v>
      </c>
      <c r="H107" s="10" t="s">
        <v>18</v>
      </c>
      <c r="I107" s="57">
        <v>0.1</v>
      </c>
      <c r="J107" s="57">
        <f>9*I107</f>
        <v>0.9</v>
      </c>
      <c r="K107" s="57">
        <v>0</v>
      </c>
      <c r="L107" s="58">
        <f>9*I107</f>
        <v>0.9</v>
      </c>
      <c r="M107" s="27">
        <v>0</v>
      </c>
      <c r="N107" s="90">
        <f t="shared" si="42"/>
        <v>0.5</v>
      </c>
      <c r="O107" s="91">
        <f t="shared" si="43"/>
        <v>0.5</v>
      </c>
      <c r="P107" s="23">
        <v>0</v>
      </c>
      <c r="Q107" s="11">
        <v>0</v>
      </c>
      <c r="R107" s="11">
        <v>0</v>
      </c>
      <c r="S107" s="12">
        <v>0</v>
      </c>
      <c r="T107" s="27">
        <v>0</v>
      </c>
      <c r="U107" s="23">
        <v>80</v>
      </c>
      <c r="V107" s="11">
        <v>2</v>
      </c>
      <c r="W107" s="11">
        <v>0</v>
      </c>
      <c r="X107" s="12">
        <v>4</v>
      </c>
      <c r="Y107" s="30">
        <v>0</v>
      </c>
      <c r="Z107" s="63">
        <f t="shared" si="44"/>
        <v>5.4</v>
      </c>
      <c r="AA107" s="34">
        <f t="shared" si="45"/>
        <v>0</v>
      </c>
      <c r="AB107" s="12">
        <f t="shared" si="46"/>
        <v>5.4</v>
      </c>
      <c r="AC107" s="75">
        <f t="shared" si="47"/>
        <v>5.4</v>
      </c>
    </row>
    <row r="108" spans="1:30" outlineLevel="2" x14ac:dyDescent="0.2">
      <c r="A108" s="9" t="s">
        <v>425</v>
      </c>
      <c r="B108" s="10" t="s">
        <v>14</v>
      </c>
      <c r="C108" s="10" t="s">
        <v>103</v>
      </c>
      <c r="D108" s="117" t="s">
        <v>575</v>
      </c>
      <c r="E108" s="10" t="s">
        <v>562</v>
      </c>
      <c r="F108" s="10" t="s">
        <v>563</v>
      </c>
      <c r="G108" s="67">
        <v>6</v>
      </c>
      <c r="H108" s="10" t="s">
        <v>18</v>
      </c>
      <c r="I108" s="57">
        <v>1</v>
      </c>
      <c r="J108" s="57">
        <v>13.5</v>
      </c>
      <c r="K108" s="57">
        <v>0</v>
      </c>
      <c r="L108" s="58">
        <v>4.5</v>
      </c>
      <c r="M108" s="27">
        <v>0</v>
      </c>
      <c r="N108" s="90">
        <f t="shared" si="42"/>
        <v>7.5</v>
      </c>
      <c r="O108" s="91">
        <f t="shared" si="43"/>
        <v>2.5</v>
      </c>
      <c r="P108" s="23">
        <v>100</v>
      </c>
      <c r="Q108" s="11">
        <v>2</v>
      </c>
      <c r="R108" s="11">
        <v>0</v>
      </c>
      <c r="S108" s="12">
        <v>4</v>
      </c>
      <c r="T108" s="27">
        <v>0</v>
      </c>
      <c r="U108" s="23">
        <v>0</v>
      </c>
      <c r="V108" s="11">
        <v>0</v>
      </c>
      <c r="W108" s="11">
        <v>0</v>
      </c>
      <c r="X108" s="12">
        <v>0</v>
      </c>
      <c r="Y108" s="30">
        <v>0</v>
      </c>
      <c r="Z108" s="63">
        <f t="shared" si="44"/>
        <v>45</v>
      </c>
      <c r="AA108" s="34">
        <f t="shared" si="45"/>
        <v>45</v>
      </c>
      <c r="AB108" s="12">
        <f t="shared" si="46"/>
        <v>0</v>
      </c>
      <c r="AC108" s="75">
        <f t="shared" si="47"/>
        <v>45</v>
      </c>
    </row>
    <row r="109" spans="1:30" outlineLevel="2" x14ac:dyDescent="0.2">
      <c r="A109" s="9" t="s">
        <v>425</v>
      </c>
      <c r="B109" s="10" t="s">
        <v>14</v>
      </c>
      <c r="C109" s="10" t="s">
        <v>103</v>
      </c>
      <c r="D109" s="10" t="s">
        <v>154</v>
      </c>
      <c r="E109" s="10" t="s">
        <v>155</v>
      </c>
      <c r="F109" s="10" t="s">
        <v>156</v>
      </c>
      <c r="G109" s="67">
        <v>6</v>
      </c>
      <c r="H109" s="10" t="s">
        <v>102</v>
      </c>
      <c r="I109" s="57">
        <v>0</v>
      </c>
      <c r="J109" s="57">
        <f>(9+$AE$36)*I109</f>
        <v>0</v>
      </c>
      <c r="K109" s="57">
        <v>1</v>
      </c>
      <c r="L109" s="58">
        <f>4.5*I109</f>
        <v>0</v>
      </c>
      <c r="M109" s="27">
        <v>0</v>
      </c>
      <c r="N109" s="90">
        <f t="shared" si="42"/>
        <v>0</v>
      </c>
      <c r="O109" s="91">
        <f t="shared" si="43"/>
        <v>0</v>
      </c>
      <c r="P109" s="23">
        <v>40</v>
      </c>
      <c r="Q109" s="11">
        <v>1</v>
      </c>
      <c r="R109" s="11">
        <v>0</v>
      </c>
      <c r="S109" s="12">
        <v>2</v>
      </c>
      <c r="T109" s="27">
        <v>0</v>
      </c>
      <c r="U109" s="23">
        <v>0</v>
      </c>
      <c r="V109" s="11">
        <v>0</v>
      </c>
      <c r="W109" s="11">
        <v>0</v>
      </c>
      <c r="X109" s="12">
        <v>0</v>
      </c>
      <c r="Y109" s="30">
        <v>0</v>
      </c>
      <c r="Z109" s="63">
        <f t="shared" si="44"/>
        <v>0</v>
      </c>
      <c r="AA109" s="34">
        <f t="shared" si="45"/>
        <v>0</v>
      </c>
      <c r="AB109" s="12">
        <f t="shared" si="46"/>
        <v>0</v>
      </c>
      <c r="AC109" s="75">
        <f t="shared" si="47"/>
        <v>0</v>
      </c>
    </row>
    <row r="110" spans="1:30" outlineLevel="2" x14ac:dyDescent="0.2">
      <c r="A110" s="9" t="s">
        <v>425</v>
      </c>
      <c r="B110" s="10" t="s">
        <v>14</v>
      </c>
      <c r="C110" s="10" t="s">
        <v>103</v>
      </c>
      <c r="D110" s="10" t="s">
        <v>356</v>
      </c>
      <c r="E110" s="10" t="s">
        <v>357</v>
      </c>
      <c r="F110" s="10" t="s">
        <v>358</v>
      </c>
      <c r="G110" s="67">
        <v>6</v>
      </c>
      <c r="H110" s="10" t="s">
        <v>102</v>
      </c>
      <c r="I110" s="57">
        <v>0.5</v>
      </c>
      <c r="J110" s="57">
        <f>(9+$AE$36)*I110</f>
        <v>6.75</v>
      </c>
      <c r="K110" s="57">
        <v>0</v>
      </c>
      <c r="L110" s="58">
        <f>4.5*I110</f>
        <v>2.25</v>
      </c>
      <c r="M110" s="27">
        <v>0</v>
      </c>
      <c r="N110" s="90">
        <f t="shared" si="42"/>
        <v>3.75</v>
      </c>
      <c r="O110" s="91">
        <f t="shared" si="43"/>
        <v>1.25</v>
      </c>
      <c r="P110" s="23">
        <v>20</v>
      </c>
      <c r="Q110" s="11">
        <v>1</v>
      </c>
      <c r="R110" s="11">
        <v>0</v>
      </c>
      <c r="S110" s="12">
        <v>1</v>
      </c>
      <c r="T110" s="27">
        <v>0</v>
      </c>
      <c r="U110" s="23">
        <v>0</v>
      </c>
      <c r="V110" s="11">
        <v>0</v>
      </c>
      <c r="W110" s="11">
        <v>0</v>
      </c>
      <c r="X110" s="12">
        <v>0</v>
      </c>
      <c r="Y110" s="30">
        <v>0</v>
      </c>
      <c r="Z110" s="63">
        <f t="shared" si="44"/>
        <v>9</v>
      </c>
      <c r="AA110" s="34">
        <f t="shared" si="45"/>
        <v>9</v>
      </c>
      <c r="AB110" s="12">
        <f t="shared" si="46"/>
        <v>0</v>
      </c>
      <c r="AC110" s="75">
        <f t="shared" si="47"/>
        <v>9</v>
      </c>
    </row>
    <row r="111" spans="1:30" outlineLevel="2" x14ac:dyDescent="0.2">
      <c r="A111" s="9" t="s">
        <v>425</v>
      </c>
      <c r="B111" s="10" t="s">
        <v>14</v>
      </c>
      <c r="C111" s="10" t="s">
        <v>13</v>
      </c>
      <c r="D111" s="10" t="s">
        <v>28</v>
      </c>
      <c r="E111" s="10" t="s">
        <v>10</v>
      </c>
      <c r="F111" s="10" t="s">
        <v>11</v>
      </c>
      <c r="G111" s="67">
        <v>24</v>
      </c>
      <c r="H111" s="10" t="s">
        <v>12</v>
      </c>
      <c r="I111" s="57">
        <v>1</v>
      </c>
      <c r="J111" s="57">
        <f>$AE$33</f>
        <v>0.2</v>
      </c>
      <c r="K111" s="57">
        <v>0</v>
      </c>
      <c r="L111" s="58">
        <v>0</v>
      </c>
      <c r="M111" s="27">
        <v>0</v>
      </c>
      <c r="N111" s="90">
        <f t="shared" si="42"/>
        <v>2.7777777777777776E-2</v>
      </c>
      <c r="O111" s="91">
        <f t="shared" si="43"/>
        <v>0</v>
      </c>
      <c r="P111" s="23">
        <v>0</v>
      </c>
      <c r="Q111" s="11">
        <f>P111</f>
        <v>0</v>
      </c>
      <c r="R111" s="11">
        <v>0</v>
      </c>
      <c r="S111" s="12">
        <v>0</v>
      </c>
      <c r="T111" s="27">
        <v>0</v>
      </c>
      <c r="U111" s="23">
        <v>2</v>
      </c>
      <c r="V111" s="11">
        <f>U111</f>
        <v>2</v>
      </c>
      <c r="W111" s="11">
        <v>0</v>
      </c>
      <c r="X111" s="12">
        <v>0</v>
      </c>
      <c r="Y111" s="30">
        <v>0</v>
      </c>
      <c r="Z111" s="63">
        <f t="shared" si="44"/>
        <v>0.4</v>
      </c>
      <c r="AA111" s="34">
        <f t="shared" si="45"/>
        <v>0</v>
      </c>
      <c r="AB111" s="12">
        <f t="shared" si="46"/>
        <v>0.4</v>
      </c>
      <c r="AC111" s="75">
        <f t="shared" si="47"/>
        <v>0.4</v>
      </c>
    </row>
    <row r="112" spans="1:30" outlineLevel="2" x14ac:dyDescent="0.2">
      <c r="A112" s="103" t="s">
        <v>425</v>
      </c>
      <c r="B112" s="10" t="s">
        <v>14</v>
      </c>
      <c r="C112" s="10" t="s">
        <v>13</v>
      </c>
      <c r="D112" s="10" t="s">
        <v>34</v>
      </c>
      <c r="E112" s="10" t="s">
        <v>35</v>
      </c>
      <c r="F112" s="10" t="s">
        <v>36</v>
      </c>
      <c r="G112" s="67">
        <v>12</v>
      </c>
      <c r="H112" s="10" t="s">
        <v>37</v>
      </c>
      <c r="I112" s="57">
        <v>1</v>
      </c>
      <c r="J112" s="57">
        <f>$AE$34</f>
        <v>0.02</v>
      </c>
      <c r="K112" s="57">
        <v>0</v>
      </c>
      <c r="L112" s="58">
        <v>0</v>
      </c>
      <c r="M112" s="27">
        <v>0</v>
      </c>
      <c r="N112" s="90">
        <f t="shared" si="42"/>
        <v>5.5555555555555558E-3</v>
      </c>
      <c r="O112" s="91">
        <f t="shared" si="43"/>
        <v>0</v>
      </c>
      <c r="P112" s="23">
        <v>0</v>
      </c>
      <c r="Q112" s="11">
        <f>P112</f>
        <v>0</v>
      </c>
      <c r="R112" s="11">
        <v>0</v>
      </c>
      <c r="S112" s="12">
        <v>0</v>
      </c>
      <c r="T112" s="27">
        <v>0</v>
      </c>
      <c r="U112" s="23">
        <v>3</v>
      </c>
      <c r="V112" s="11">
        <f>U112</f>
        <v>3</v>
      </c>
      <c r="W112" s="11">
        <v>0</v>
      </c>
      <c r="X112" s="12">
        <v>0</v>
      </c>
      <c r="Y112" s="30">
        <v>0</v>
      </c>
      <c r="Z112" s="63">
        <f t="shared" si="44"/>
        <v>0.06</v>
      </c>
      <c r="AA112" s="34">
        <f t="shared" si="45"/>
        <v>0</v>
      </c>
      <c r="AB112" s="12">
        <f t="shared" si="46"/>
        <v>0.06</v>
      </c>
      <c r="AC112" s="75">
        <f t="shared" si="47"/>
        <v>0.06</v>
      </c>
    </row>
    <row r="113" spans="1:33" outlineLevel="1" x14ac:dyDescent="0.2">
      <c r="A113" s="121" t="s">
        <v>969</v>
      </c>
      <c r="B113" s="10"/>
      <c r="C113" s="10"/>
      <c r="D113" s="10"/>
      <c r="E113" s="10"/>
      <c r="F113" s="10"/>
      <c r="G113" s="67"/>
      <c r="H113" s="10"/>
      <c r="I113" s="57"/>
      <c r="J113" s="57"/>
      <c r="K113" s="57"/>
      <c r="L113" s="58"/>
      <c r="M113" s="27"/>
      <c r="N113" s="90"/>
      <c r="O113" s="91"/>
      <c r="P113" s="23"/>
      <c r="Q113" s="11"/>
      <c r="R113" s="11"/>
      <c r="S113" s="12"/>
      <c r="T113" s="27"/>
      <c r="U113" s="23"/>
      <c r="V113" s="11"/>
      <c r="W113" s="11"/>
      <c r="X113" s="12"/>
      <c r="Y113" s="30"/>
      <c r="Z113" s="63"/>
      <c r="AA113" s="34"/>
      <c r="AB113" s="12"/>
      <c r="AC113" s="75">
        <f>SUBTOTAL(9,AC103:AC112)</f>
        <v>152.56</v>
      </c>
    </row>
    <row r="114" spans="1:33" outlineLevel="2" x14ac:dyDescent="0.2">
      <c r="A114" s="9" t="s">
        <v>449</v>
      </c>
      <c r="B114" s="10" t="s">
        <v>14</v>
      </c>
      <c r="C114" s="10" t="s">
        <v>23</v>
      </c>
      <c r="D114" s="10" t="s">
        <v>89</v>
      </c>
      <c r="E114" s="10" t="s">
        <v>90</v>
      </c>
      <c r="F114" s="10" t="s">
        <v>91</v>
      </c>
      <c r="G114" s="67">
        <v>6</v>
      </c>
      <c r="H114" s="10" t="s">
        <v>18</v>
      </c>
      <c r="I114" s="57">
        <v>0.15</v>
      </c>
      <c r="J114" s="57">
        <f>9*I114</f>
        <v>1.3499999999999999</v>
      </c>
      <c r="K114" s="57">
        <v>0</v>
      </c>
      <c r="L114" s="58">
        <f>9*I114</f>
        <v>1.3499999999999999</v>
      </c>
      <c r="M114" s="27">
        <v>0</v>
      </c>
      <c r="N114" s="90">
        <f t="shared" ref="N114:N119" si="48">J114*10/3/G114</f>
        <v>0.74999999999999989</v>
      </c>
      <c r="O114" s="91">
        <f t="shared" ref="O114:O119" si="49">L114*10/3/G114</f>
        <v>0.74999999999999989</v>
      </c>
      <c r="P114" s="23">
        <v>120</v>
      </c>
      <c r="Q114" s="11">
        <v>2</v>
      </c>
      <c r="R114" s="11">
        <v>0</v>
      </c>
      <c r="S114" s="12">
        <v>6</v>
      </c>
      <c r="T114" s="27">
        <v>0</v>
      </c>
      <c r="U114" s="23">
        <v>0</v>
      </c>
      <c r="V114" s="11">
        <v>0</v>
      </c>
      <c r="W114" s="11">
        <v>0</v>
      </c>
      <c r="X114" s="12">
        <v>0</v>
      </c>
      <c r="Y114" s="30">
        <v>0</v>
      </c>
      <c r="Z114" s="63">
        <f t="shared" ref="Z114:Z119" si="50">J114*(Q114+V114)+L114*(S114+X114)</f>
        <v>10.799999999999999</v>
      </c>
      <c r="AA114" s="34">
        <f t="shared" ref="AA114:AA119" si="51">J114*Q114+L114*S114</f>
        <v>10.799999999999999</v>
      </c>
      <c r="AB114" s="12">
        <f t="shared" ref="AB114:AB119" si="52">J114*V114+L114*X114</f>
        <v>0</v>
      </c>
      <c r="AC114" s="75">
        <f t="shared" ref="AC114:AC119" si="53">Z114</f>
        <v>10.799999999999999</v>
      </c>
    </row>
    <row r="115" spans="1:33" outlineLevel="2" x14ac:dyDescent="0.2">
      <c r="A115" s="9" t="s">
        <v>449</v>
      </c>
      <c r="B115" s="10" t="s">
        <v>14</v>
      </c>
      <c r="C115" s="10" t="s">
        <v>61</v>
      </c>
      <c r="D115" s="10" t="s">
        <v>315</v>
      </c>
      <c r="E115" s="10" t="s">
        <v>316</v>
      </c>
      <c r="F115" s="10" t="s">
        <v>317</v>
      </c>
      <c r="G115" s="67">
        <v>6</v>
      </c>
      <c r="H115" s="10" t="s">
        <v>18</v>
      </c>
      <c r="I115" s="57">
        <v>0.2</v>
      </c>
      <c r="J115" s="57">
        <f>9*I115</f>
        <v>1.8</v>
      </c>
      <c r="K115" s="57">
        <v>0</v>
      </c>
      <c r="L115" s="58">
        <f>9*I115</f>
        <v>1.8</v>
      </c>
      <c r="M115" s="27">
        <v>0</v>
      </c>
      <c r="N115" s="90">
        <f t="shared" si="48"/>
        <v>1</v>
      </c>
      <c r="O115" s="91">
        <f t="shared" si="49"/>
        <v>1</v>
      </c>
      <c r="P115" s="23">
        <v>0</v>
      </c>
      <c r="Q115" s="11">
        <v>0</v>
      </c>
      <c r="R115" s="11">
        <v>0</v>
      </c>
      <c r="S115" s="12">
        <v>0</v>
      </c>
      <c r="T115" s="27">
        <v>0</v>
      </c>
      <c r="U115" s="23">
        <v>100</v>
      </c>
      <c r="V115" s="11">
        <v>2</v>
      </c>
      <c r="W115" s="11">
        <v>0</v>
      </c>
      <c r="X115" s="12">
        <v>5</v>
      </c>
      <c r="Y115" s="30">
        <v>0</v>
      </c>
      <c r="Z115" s="63">
        <f t="shared" si="50"/>
        <v>12.6</v>
      </c>
      <c r="AA115" s="34">
        <f t="shared" si="51"/>
        <v>0</v>
      </c>
      <c r="AB115" s="12">
        <f t="shared" si="52"/>
        <v>12.6</v>
      </c>
      <c r="AC115" s="75">
        <f t="shared" si="53"/>
        <v>12.6</v>
      </c>
    </row>
    <row r="116" spans="1:33" outlineLevel="2" x14ac:dyDescent="0.2">
      <c r="A116" s="9" t="s">
        <v>449</v>
      </c>
      <c r="B116" s="10" t="s">
        <v>14</v>
      </c>
      <c r="C116" s="10" t="s">
        <v>61</v>
      </c>
      <c r="D116" s="10" t="s">
        <v>459</v>
      </c>
      <c r="E116" s="10" t="s">
        <v>460</v>
      </c>
      <c r="F116" s="10" t="s">
        <v>461</v>
      </c>
      <c r="G116" s="67">
        <v>6</v>
      </c>
      <c r="H116" s="10" t="s">
        <v>18</v>
      </c>
      <c r="I116" s="57">
        <v>1</v>
      </c>
      <c r="J116" s="57">
        <v>13.5</v>
      </c>
      <c r="K116" s="57">
        <v>0</v>
      </c>
      <c r="L116" s="58">
        <v>4.5</v>
      </c>
      <c r="M116" s="27">
        <v>0</v>
      </c>
      <c r="N116" s="90">
        <f t="shared" si="48"/>
        <v>7.5</v>
      </c>
      <c r="O116" s="91">
        <f t="shared" si="49"/>
        <v>2.5</v>
      </c>
      <c r="P116" s="23">
        <v>0</v>
      </c>
      <c r="Q116" s="11">
        <v>0</v>
      </c>
      <c r="R116" s="11">
        <v>0</v>
      </c>
      <c r="S116" s="12">
        <v>0</v>
      </c>
      <c r="T116" s="27">
        <v>0</v>
      </c>
      <c r="U116" s="23">
        <v>120</v>
      </c>
      <c r="V116" s="11">
        <v>2</v>
      </c>
      <c r="W116" s="11">
        <v>0</v>
      </c>
      <c r="X116" s="12">
        <v>6</v>
      </c>
      <c r="Y116" s="30">
        <v>0</v>
      </c>
      <c r="Z116" s="63">
        <f t="shared" si="50"/>
        <v>54</v>
      </c>
      <c r="AA116" s="34">
        <f t="shared" si="51"/>
        <v>0</v>
      </c>
      <c r="AB116" s="12">
        <f t="shared" si="52"/>
        <v>54</v>
      </c>
      <c r="AC116" s="75">
        <f t="shared" si="53"/>
        <v>54</v>
      </c>
    </row>
    <row r="117" spans="1:33" outlineLevel="2" x14ac:dyDescent="0.2">
      <c r="A117" s="9" t="s">
        <v>449</v>
      </c>
      <c r="B117" s="10" t="s">
        <v>14</v>
      </c>
      <c r="C117" s="10" t="s">
        <v>27</v>
      </c>
      <c r="D117" s="10" t="s">
        <v>318</v>
      </c>
      <c r="E117" s="10" t="s">
        <v>319</v>
      </c>
      <c r="F117" s="10" t="s">
        <v>320</v>
      </c>
      <c r="G117" s="67">
        <v>6</v>
      </c>
      <c r="H117" s="10" t="s">
        <v>18</v>
      </c>
      <c r="I117" s="57">
        <f>1/3</f>
        <v>0.33333333333333331</v>
      </c>
      <c r="J117" s="57">
        <f>9*I117</f>
        <v>3</v>
      </c>
      <c r="K117" s="57">
        <v>0</v>
      </c>
      <c r="L117" s="58">
        <f>9*I117</f>
        <v>3</v>
      </c>
      <c r="M117" s="27">
        <v>0</v>
      </c>
      <c r="N117" s="90">
        <f t="shared" si="48"/>
        <v>1.6666666666666667</v>
      </c>
      <c r="O117" s="91">
        <f t="shared" si="49"/>
        <v>1.6666666666666667</v>
      </c>
      <c r="P117" s="23">
        <v>90</v>
      </c>
      <c r="Q117" s="11">
        <v>2</v>
      </c>
      <c r="R117" s="11">
        <v>0</v>
      </c>
      <c r="S117" s="12">
        <v>5</v>
      </c>
      <c r="T117" s="27">
        <v>0</v>
      </c>
      <c r="U117" s="23">
        <v>0</v>
      </c>
      <c r="V117" s="11">
        <v>0</v>
      </c>
      <c r="W117" s="11">
        <v>0</v>
      </c>
      <c r="X117" s="12">
        <v>0</v>
      </c>
      <c r="Y117" s="30">
        <v>0</v>
      </c>
      <c r="Z117" s="63">
        <f t="shared" si="50"/>
        <v>21</v>
      </c>
      <c r="AA117" s="34">
        <f t="shared" si="51"/>
        <v>21</v>
      </c>
      <c r="AB117" s="12">
        <f t="shared" si="52"/>
        <v>0</v>
      </c>
      <c r="AC117" s="75">
        <f t="shared" si="53"/>
        <v>21</v>
      </c>
    </row>
    <row r="118" spans="1:33" outlineLevel="2" x14ac:dyDescent="0.2">
      <c r="A118" s="9" t="s">
        <v>449</v>
      </c>
      <c r="B118" s="10" t="s">
        <v>14</v>
      </c>
      <c r="C118" s="10" t="s">
        <v>43</v>
      </c>
      <c r="D118" s="10" t="s">
        <v>92</v>
      </c>
      <c r="E118" s="10" t="s">
        <v>93</v>
      </c>
      <c r="F118" s="10" t="s">
        <v>94</v>
      </c>
      <c r="G118" s="67">
        <v>6</v>
      </c>
      <c r="H118" s="10" t="s">
        <v>18</v>
      </c>
      <c r="I118" s="57">
        <v>0.25</v>
      </c>
      <c r="J118" s="57">
        <f>9*I118</f>
        <v>2.25</v>
      </c>
      <c r="K118" s="57">
        <v>0</v>
      </c>
      <c r="L118" s="58">
        <f>9*I118</f>
        <v>2.25</v>
      </c>
      <c r="M118" s="27">
        <v>0</v>
      </c>
      <c r="N118" s="90">
        <f t="shared" si="48"/>
        <v>1.25</v>
      </c>
      <c r="O118" s="91">
        <f t="shared" si="49"/>
        <v>1.25</v>
      </c>
      <c r="P118" s="23">
        <v>0</v>
      </c>
      <c r="Q118" s="11">
        <v>0</v>
      </c>
      <c r="R118" s="11">
        <v>0</v>
      </c>
      <c r="S118" s="12">
        <v>0</v>
      </c>
      <c r="T118" s="27">
        <v>0</v>
      </c>
      <c r="U118" s="23">
        <v>80</v>
      </c>
      <c r="V118" s="11">
        <v>2</v>
      </c>
      <c r="W118" s="11">
        <v>0</v>
      </c>
      <c r="X118" s="12">
        <v>4</v>
      </c>
      <c r="Y118" s="30">
        <v>0</v>
      </c>
      <c r="Z118" s="63">
        <f t="shared" si="50"/>
        <v>13.5</v>
      </c>
      <c r="AA118" s="34">
        <f t="shared" si="51"/>
        <v>0</v>
      </c>
      <c r="AB118" s="12">
        <f t="shared" si="52"/>
        <v>13.5</v>
      </c>
      <c r="AC118" s="75">
        <f t="shared" si="53"/>
        <v>13.5</v>
      </c>
    </row>
    <row r="119" spans="1:33" outlineLevel="2" x14ac:dyDescent="0.2">
      <c r="A119" s="9" t="s">
        <v>449</v>
      </c>
      <c r="B119" s="10" t="s">
        <v>14</v>
      </c>
      <c r="C119" s="10" t="s">
        <v>13</v>
      </c>
      <c r="D119" s="10" t="s">
        <v>28</v>
      </c>
      <c r="E119" s="10" t="s">
        <v>10</v>
      </c>
      <c r="F119" s="10" t="s">
        <v>11</v>
      </c>
      <c r="G119" s="67">
        <v>24</v>
      </c>
      <c r="H119" s="10" t="s">
        <v>12</v>
      </c>
      <c r="I119" s="57">
        <v>1</v>
      </c>
      <c r="J119" s="57">
        <f>$AE$33</f>
        <v>0.2</v>
      </c>
      <c r="K119" s="57">
        <v>0</v>
      </c>
      <c r="L119" s="58">
        <v>0</v>
      </c>
      <c r="M119" s="27">
        <v>0</v>
      </c>
      <c r="N119" s="90">
        <f t="shared" si="48"/>
        <v>2.7777777777777776E-2</v>
      </c>
      <c r="O119" s="91">
        <f t="shared" si="49"/>
        <v>0</v>
      </c>
      <c r="P119" s="23">
        <v>0</v>
      </c>
      <c r="Q119" s="11">
        <f>P119</f>
        <v>0</v>
      </c>
      <c r="R119" s="11">
        <v>0</v>
      </c>
      <c r="S119" s="12">
        <v>0</v>
      </c>
      <c r="T119" s="27">
        <v>0</v>
      </c>
      <c r="U119" s="23">
        <v>4</v>
      </c>
      <c r="V119" s="11">
        <f>U119</f>
        <v>4</v>
      </c>
      <c r="W119" s="11">
        <v>0</v>
      </c>
      <c r="X119" s="12">
        <v>0</v>
      </c>
      <c r="Y119" s="30">
        <v>0</v>
      </c>
      <c r="Z119" s="63">
        <f t="shared" si="50"/>
        <v>0.8</v>
      </c>
      <c r="AA119" s="34">
        <f t="shared" si="51"/>
        <v>0</v>
      </c>
      <c r="AB119" s="12">
        <f t="shared" si="52"/>
        <v>0.8</v>
      </c>
      <c r="AC119" s="75">
        <f t="shared" si="53"/>
        <v>0.8</v>
      </c>
    </row>
    <row r="120" spans="1:33" outlineLevel="1" x14ac:dyDescent="0.2">
      <c r="A120" s="120" t="s">
        <v>970</v>
      </c>
      <c r="B120" s="10"/>
      <c r="C120" s="10"/>
      <c r="D120" s="10"/>
      <c r="E120" s="10"/>
      <c r="F120" s="10"/>
      <c r="G120" s="67"/>
      <c r="H120" s="10"/>
      <c r="I120" s="57"/>
      <c r="J120" s="57"/>
      <c r="K120" s="57"/>
      <c r="L120" s="58"/>
      <c r="M120" s="27"/>
      <c r="N120" s="90"/>
      <c r="O120" s="91"/>
      <c r="P120" s="23"/>
      <c r="Q120" s="11"/>
      <c r="R120" s="11"/>
      <c r="S120" s="12"/>
      <c r="T120" s="27"/>
      <c r="U120" s="23"/>
      <c r="V120" s="11"/>
      <c r="W120" s="11"/>
      <c r="X120" s="12"/>
      <c r="Y120" s="30"/>
      <c r="Z120" s="63"/>
      <c r="AA120" s="34"/>
      <c r="AB120" s="12"/>
      <c r="AC120" s="75">
        <f>SUBTOTAL(9,AC114:AC119)</f>
        <v>112.7</v>
      </c>
    </row>
    <row r="121" spans="1:33" outlineLevel="2" x14ac:dyDescent="0.2">
      <c r="A121" s="9" t="s">
        <v>492</v>
      </c>
      <c r="B121" s="10" t="s">
        <v>14</v>
      </c>
      <c r="C121" s="10" t="s">
        <v>48</v>
      </c>
      <c r="D121" s="10" t="s">
        <v>246</v>
      </c>
      <c r="E121" s="10" t="s">
        <v>247</v>
      </c>
      <c r="F121" s="10" t="s">
        <v>248</v>
      </c>
      <c r="G121" s="67">
        <v>6</v>
      </c>
      <c r="H121" s="10" t="s">
        <v>249</v>
      </c>
      <c r="I121" s="57">
        <v>0.5</v>
      </c>
      <c r="J121" s="57">
        <f>I121*13.5</f>
        <v>6.75</v>
      </c>
      <c r="K121" s="57">
        <v>0</v>
      </c>
      <c r="L121" s="58">
        <f>I121*4.5</f>
        <v>2.25</v>
      </c>
      <c r="M121" s="27">
        <v>0</v>
      </c>
      <c r="N121" s="90">
        <f>J121*10/3/G121</f>
        <v>3.75</v>
      </c>
      <c r="O121" s="91">
        <f>L121*10/3/G121</f>
        <v>1.25</v>
      </c>
      <c r="P121" s="23">
        <v>100</v>
      </c>
      <c r="Q121" s="11">
        <v>2</v>
      </c>
      <c r="R121" s="11">
        <v>0</v>
      </c>
      <c r="S121" s="12">
        <v>5</v>
      </c>
      <c r="T121" s="27">
        <v>0</v>
      </c>
      <c r="U121" s="23">
        <v>10</v>
      </c>
      <c r="V121" s="11">
        <v>0.33</v>
      </c>
      <c r="W121" s="11">
        <v>0</v>
      </c>
      <c r="X121" s="12">
        <v>0.5</v>
      </c>
      <c r="Y121" s="30">
        <v>0</v>
      </c>
      <c r="Z121" s="63">
        <f>J121*(Q121+V121)+L121*(S121+X121)</f>
        <v>28.102499999999999</v>
      </c>
      <c r="AA121" s="34">
        <f>J121*Q121+L121*S121</f>
        <v>24.75</v>
      </c>
      <c r="AB121" s="12">
        <f>J121*V121+L121*X121</f>
        <v>3.3525</v>
      </c>
      <c r="AC121" s="75">
        <f>Z121</f>
        <v>28.102499999999999</v>
      </c>
    </row>
    <row r="122" spans="1:33" outlineLevel="2" x14ac:dyDescent="0.2">
      <c r="A122" s="9" t="s">
        <v>492</v>
      </c>
      <c r="B122" s="10" t="s">
        <v>14</v>
      </c>
      <c r="C122" s="10" t="s">
        <v>103</v>
      </c>
      <c r="D122" s="10" t="s">
        <v>494</v>
      </c>
      <c r="E122" s="10" t="s">
        <v>495</v>
      </c>
      <c r="F122" s="10" t="s">
        <v>496</v>
      </c>
      <c r="G122" s="67">
        <v>6</v>
      </c>
      <c r="H122" s="10" t="s">
        <v>102</v>
      </c>
      <c r="I122" s="57">
        <v>1</v>
      </c>
      <c r="J122" s="57">
        <v>9</v>
      </c>
      <c r="K122" s="57">
        <v>0</v>
      </c>
      <c r="L122" s="58">
        <v>9</v>
      </c>
      <c r="M122" s="27">
        <v>0</v>
      </c>
      <c r="N122" s="90">
        <f>J122*10/3/G122</f>
        <v>5</v>
      </c>
      <c r="O122" s="91">
        <f>L122*10/3/G122</f>
        <v>5</v>
      </c>
      <c r="P122" s="23">
        <v>40</v>
      </c>
      <c r="Q122" s="11">
        <v>1</v>
      </c>
      <c r="R122" s="11">
        <v>0</v>
      </c>
      <c r="S122" s="12">
        <v>2</v>
      </c>
      <c r="T122" s="27">
        <v>0</v>
      </c>
      <c r="U122" s="23">
        <v>0</v>
      </c>
      <c r="V122" s="11">
        <v>0</v>
      </c>
      <c r="W122" s="11">
        <v>0</v>
      </c>
      <c r="X122" s="12">
        <v>0</v>
      </c>
      <c r="Y122" s="30">
        <v>0</v>
      </c>
      <c r="Z122" s="63">
        <f>J122*(Q122+V122)+L122*(S122+X122)</f>
        <v>27</v>
      </c>
      <c r="AA122" s="34">
        <f>J122*Q122+L122*S122</f>
        <v>27</v>
      </c>
      <c r="AB122" s="12">
        <f>J122*V122+L122*X122</f>
        <v>0</v>
      </c>
      <c r="AC122" s="75">
        <f>Z122</f>
        <v>27</v>
      </c>
    </row>
    <row r="123" spans="1:33" outlineLevel="2" x14ac:dyDescent="0.2">
      <c r="A123" s="9" t="s">
        <v>492</v>
      </c>
      <c r="B123" s="10" t="s">
        <v>14</v>
      </c>
      <c r="C123" s="10" t="s">
        <v>13</v>
      </c>
      <c r="D123" s="10" t="s">
        <v>493</v>
      </c>
      <c r="E123" s="10" t="s">
        <v>512</v>
      </c>
      <c r="F123" s="10" t="s">
        <v>513</v>
      </c>
      <c r="G123" s="67">
        <v>6</v>
      </c>
      <c r="H123" s="10" t="s">
        <v>37</v>
      </c>
      <c r="I123" s="57">
        <v>0.66669999999999996</v>
      </c>
      <c r="J123" s="57">
        <f>(4.5+$AE$36)*I123</f>
        <v>6.0002999999999993</v>
      </c>
      <c r="K123" s="57">
        <v>2</v>
      </c>
      <c r="L123" s="58">
        <f>9*I123</f>
        <v>6.0002999999999993</v>
      </c>
      <c r="M123" s="27">
        <v>0</v>
      </c>
      <c r="N123" s="90">
        <f>J123*10/3/G123</f>
        <v>3.3334999999999995</v>
      </c>
      <c r="O123" s="91">
        <f>L123*10/3/G123</f>
        <v>3.3334999999999995</v>
      </c>
      <c r="P123" s="23">
        <v>0</v>
      </c>
      <c r="Q123" s="11">
        <v>0</v>
      </c>
      <c r="R123" s="11">
        <v>0</v>
      </c>
      <c r="S123" s="12">
        <v>0</v>
      </c>
      <c r="T123" s="27">
        <v>0</v>
      </c>
      <c r="U123" s="23">
        <v>8</v>
      </c>
      <c r="V123" s="11">
        <v>0.2</v>
      </c>
      <c r="W123" s="11">
        <v>0</v>
      </c>
      <c r="X123" s="12">
        <v>0.4</v>
      </c>
      <c r="Y123" s="30">
        <v>0</v>
      </c>
      <c r="Z123" s="63">
        <f>J123*(Q123+V123)+L123*(S123+X123)</f>
        <v>3.6001799999999999</v>
      </c>
      <c r="AA123" s="34">
        <f>J123*Q123+L123*S123</f>
        <v>0</v>
      </c>
      <c r="AB123" s="12">
        <f>J123*V123+L123*X123</f>
        <v>3.6001799999999999</v>
      </c>
      <c r="AC123" s="75">
        <f>Z123</f>
        <v>3.6001799999999999</v>
      </c>
    </row>
    <row r="124" spans="1:33" outlineLevel="2" x14ac:dyDescent="0.2">
      <c r="A124" s="103" t="s">
        <v>492</v>
      </c>
      <c r="B124" s="10" t="s">
        <v>14</v>
      </c>
      <c r="C124" s="10" t="s">
        <v>13</v>
      </c>
      <c r="D124" s="10" t="s">
        <v>34</v>
      </c>
      <c r="E124" s="10" t="s">
        <v>35</v>
      </c>
      <c r="F124" s="10" t="s">
        <v>36</v>
      </c>
      <c r="G124" s="67">
        <v>12</v>
      </c>
      <c r="H124" s="10" t="s">
        <v>37</v>
      </c>
      <c r="I124" s="57">
        <v>1</v>
      </c>
      <c r="J124" s="57">
        <f>$AE$34</f>
        <v>0.02</v>
      </c>
      <c r="K124" s="57">
        <v>0</v>
      </c>
      <c r="L124" s="58">
        <v>0</v>
      </c>
      <c r="M124" s="27">
        <v>0</v>
      </c>
      <c r="N124" s="90">
        <f>J124*10/3/G124</f>
        <v>5.5555555555555558E-3</v>
      </c>
      <c r="O124" s="91">
        <f>L124*10/3/G124</f>
        <v>0</v>
      </c>
      <c r="P124" s="23">
        <v>0</v>
      </c>
      <c r="Q124" s="11">
        <f>P124</f>
        <v>0</v>
      </c>
      <c r="R124" s="11">
        <v>0</v>
      </c>
      <c r="S124" s="12">
        <v>0</v>
      </c>
      <c r="T124" s="27">
        <v>0</v>
      </c>
      <c r="U124" s="23">
        <v>1</v>
      </c>
      <c r="V124" s="11">
        <f>U124</f>
        <v>1</v>
      </c>
      <c r="W124" s="11">
        <v>0</v>
      </c>
      <c r="X124" s="12">
        <v>0</v>
      </c>
      <c r="Y124" s="30">
        <v>0</v>
      </c>
      <c r="Z124" s="63">
        <f>J124*(Q124+V124)+L124*(S124+X124)</f>
        <v>0.02</v>
      </c>
      <c r="AA124" s="34">
        <f>J124*Q124+L124*S124</f>
        <v>0</v>
      </c>
      <c r="AB124" s="12">
        <f>J124*V124+L124*X124</f>
        <v>0.02</v>
      </c>
      <c r="AC124" s="75">
        <f>Z124</f>
        <v>0.02</v>
      </c>
      <c r="AE124" s="87"/>
      <c r="AF124" s="138"/>
      <c r="AG124" s="139"/>
    </row>
    <row r="125" spans="1:33" outlineLevel="1" x14ac:dyDescent="0.2">
      <c r="A125" s="121" t="s">
        <v>623</v>
      </c>
      <c r="B125" s="10"/>
      <c r="C125" s="10"/>
      <c r="D125" s="10"/>
      <c r="E125" s="10"/>
      <c r="F125" s="10"/>
      <c r="G125" s="67"/>
      <c r="H125" s="10"/>
      <c r="I125" s="57"/>
      <c r="J125" s="57"/>
      <c r="K125" s="57"/>
      <c r="L125" s="58"/>
      <c r="M125" s="27"/>
      <c r="N125" s="90"/>
      <c r="O125" s="91"/>
      <c r="P125" s="23"/>
      <c r="Q125" s="11"/>
      <c r="R125" s="11"/>
      <c r="S125" s="12"/>
      <c r="T125" s="27"/>
      <c r="U125" s="23"/>
      <c r="V125" s="11"/>
      <c r="W125" s="11"/>
      <c r="X125" s="12"/>
      <c r="Y125" s="30"/>
      <c r="Z125" s="63"/>
      <c r="AA125" s="34"/>
      <c r="AB125" s="12"/>
      <c r="AC125" s="75">
        <f>SUBTOTAL(9,AC121:AC124)</f>
        <v>58.722680000000004</v>
      </c>
      <c r="AE125" s="87"/>
      <c r="AF125" s="138"/>
      <c r="AG125" s="139"/>
    </row>
    <row r="126" spans="1:33" outlineLevel="2" x14ac:dyDescent="0.2">
      <c r="A126" s="103" t="s">
        <v>582</v>
      </c>
      <c r="B126" s="10" t="s">
        <v>14</v>
      </c>
      <c r="C126" s="10" t="s">
        <v>48</v>
      </c>
      <c r="D126" s="10" t="s">
        <v>360</v>
      </c>
      <c r="E126" s="10" t="s">
        <v>361</v>
      </c>
      <c r="F126" s="10" t="s">
        <v>362</v>
      </c>
      <c r="G126" s="67">
        <v>6</v>
      </c>
      <c r="H126" s="10" t="s">
        <v>47</v>
      </c>
      <c r="I126" s="57">
        <v>1</v>
      </c>
      <c r="J126" s="57">
        <v>15.75</v>
      </c>
      <c r="K126" s="57">
        <v>0</v>
      </c>
      <c r="L126" s="58">
        <v>2.25</v>
      </c>
      <c r="M126" s="27">
        <v>0</v>
      </c>
      <c r="N126" s="90">
        <f>J126*10/3/G126</f>
        <v>8.75</v>
      </c>
      <c r="O126" s="91">
        <f>L126*10/3/G126</f>
        <v>1.25</v>
      </c>
      <c r="P126" s="23">
        <v>100</v>
      </c>
      <c r="Q126" s="11">
        <v>2</v>
      </c>
      <c r="R126" s="11">
        <v>0</v>
      </c>
      <c r="S126" s="12">
        <v>5</v>
      </c>
      <c r="T126" s="27">
        <v>0</v>
      </c>
      <c r="U126" s="23">
        <v>40</v>
      </c>
      <c r="V126" s="11">
        <v>1</v>
      </c>
      <c r="W126" s="11">
        <v>0</v>
      </c>
      <c r="X126" s="12">
        <v>2</v>
      </c>
      <c r="Y126" s="30">
        <v>0</v>
      </c>
      <c r="Z126" s="63">
        <f>J126*(Q126+V126)+L126*(S126+X126)</f>
        <v>63</v>
      </c>
      <c r="AA126" s="34">
        <f>J126*Q126+L126*S126</f>
        <v>42.75</v>
      </c>
      <c r="AB126" s="12">
        <f>J126*V126+L126*X126</f>
        <v>20.25</v>
      </c>
      <c r="AC126" s="75">
        <f>Z126</f>
        <v>63</v>
      </c>
      <c r="AE126" s="87"/>
      <c r="AF126" s="138"/>
      <c r="AG126" s="139"/>
    </row>
    <row r="127" spans="1:33" outlineLevel="2" x14ac:dyDescent="0.2">
      <c r="A127" s="103" t="s">
        <v>582</v>
      </c>
      <c r="B127" s="10" t="s">
        <v>14</v>
      </c>
      <c r="C127" s="10" t="s">
        <v>48</v>
      </c>
      <c r="D127" s="10" t="s">
        <v>360</v>
      </c>
      <c r="E127" s="10" t="s">
        <v>361</v>
      </c>
      <c r="F127" s="10" t="s">
        <v>580</v>
      </c>
      <c r="G127" s="67">
        <v>6</v>
      </c>
      <c r="H127" s="10" t="s">
        <v>47</v>
      </c>
      <c r="I127" s="57">
        <v>1</v>
      </c>
      <c r="J127" s="57">
        <v>0</v>
      </c>
      <c r="K127" s="57">
        <v>0</v>
      </c>
      <c r="L127" s="58">
        <v>2.25</v>
      </c>
      <c r="M127" s="27">
        <v>0</v>
      </c>
      <c r="N127" s="90">
        <f>J127*10/3/G127</f>
        <v>0</v>
      </c>
      <c r="O127" s="91">
        <f>L127*10/3/G127</f>
        <v>1.25</v>
      </c>
      <c r="P127" s="23">
        <v>20</v>
      </c>
      <c r="Q127" s="11">
        <v>0</v>
      </c>
      <c r="R127" s="11">
        <v>0</v>
      </c>
      <c r="S127" s="12">
        <v>2</v>
      </c>
      <c r="T127" s="27">
        <v>0</v>
      </c>
      <c r="U127" s="23">
        <v>0</v>
      </c>
      <c r="V127" s="11">
        <v>0</v>
      </c>
      <c r="W127" s="11">
        <v>0</v>
      </c>
      <c r="X127" s="12">
        <v>0</v>
      </c>
      <c r="Y127" s="30">
        <v>0</v>
      </c>
      <c r="Z127" s="63">
        <f>J127*(Q127+V127)+L127*(S127+X127)</f>
        <v>4.5</v>
      </c>
      <c r="AA127" s="34">
        <f>J127*Q127+L127*S127</f>
        <v>4.5</v>
      </c>
      <c r="AB127" s="12">
        <f>J127*V127+L127*X127</f>
        <v>0</v>
      </c>
      <c r="AC127" s="75">
        <f>Z127</f>
        <v>4.5</v>
      </c>
      <c r="AE127" s="87"/>
      <c r="AF127" s="138"/>
      <c r="AG127" s="139"/>
    </row>
    <row r="128" spans="1:33" outlineLevel="2" x14ac:dyDescent="0.2">
      <c r="A128" s="103" t="s">
        <v>582</v>
      </c>
      <c r="B128" s="10" t="s">
        <v>14</v>
      </c>
      <c r="C128" s="10" t="s">
        <v>19</v>
      </c>
      <c r="D128" s="10" t="s">
        <v>363</v>
      </c>
      <c r="E128" s="10" t="s">
        <v>364</v>
      </c>
      <c r="F128" s="10" t="s">
        <v>365</v>
      </c>
      <c r="G128" s="67">
        <v>6</v>
      </c>
      <c r="H128" s="10" t="s">
        <v>47</v>
      </c>
      <c r="I128" s="57">
        <v>1</v>
      </c>
      <c r="J128" s="57">
        <v>15.75</v>
      </c>
      <c r="K128" s="57">
        <v>0</v>
      </c>
      <c r="L128" s="58">
        <v>2.25</v>
      </c>
      <c r="M128" s="27">
        <v>0</v>
      </c>
      <c r="N128" s="90">
        <f>J128*10/3/G128</f>
        <v>8.75</v>
      </c>
      <c r="O128" s="91">
        <f>L128*10/3/G128</f>
        <v>1.25</v>
      </c>
      <c r="P128" s="23">
        <v>30</v>
      </c>
      <c r="Q128" s="11">
        <v>0.8</v>
      </c>
      <c r="R128" s="11">
        <v>0</v>
      </c>
      <c r="S128" s="12">
        <v>1.5</v>
      </c>
      <c r="T128" s="27">
        <v>0</v>
      </c>
      <c r="U128" s="23">
        <v>80</v>
      </c>
      <c r="V128" s="11">
        <v>2</v>
      </c>
      <c r="W128" s="11">
        <v>0</v>
      </c>
      <c r="X128" s="12">
        <v>4</v>
      </c>
      <c r="Y128" s="30">
        <v>0</v>
      </c>
      <c r="Z128" s="63">
        <f>J128*(Q128+V128)+L128*(S128+X128)</f>
        <v>56.474999999999994</v>
      </c>
      <c r="AA128" s="34">
        <f>J128*Q128+L128*S128</f>
        <v>15.975000000000001</v>
      </c>
      <c r="AB128" s="12">
        <f>J128*V128+L128*X128</f>
        <v>40.5</v>
      </c>
      <c r="AC128" s="75">
        <f>Z128</f>
        <v>56.474999999999994</v>
      </c>
      <c r="AE128" s="87"/>
      <c r="AF128" s="138"/>
      <c r="AG128" s="139"/>
    </row>
    <row r="129" spans="1:33" outlineLevel="1" x14ac:dyDescent="0.2">
      <c r="A129" s="121" t="s">
        <v>971</v>
      </c>
      <c r="B129" s="10"/>
      <c r="C129" s="10"/>
      <c r="D129" s="10"/>
      <c r="E129" s="10"/>
      <c r="F129" s="10"/>
      <c r="G129" s="67"/>
      <c r="H129" s="10"/>
      <c r="I129" s="57"/>
      <c r="J129" s="57"/>
      <c r="K129" s="57"/>
      <c r="L129" s="58"/>
      <c r="M129" s="27"/>
      <c r="N129" s="90"/>
      <c r="O129" s="91"/>
      <c r="P129" s="23"/>
      <c r="Q129" s="11"/>
      <c r="R129" s="11"/>
      <c r="S129" s="12"/>
      <c r="T129" s="27"/>
      <c r="U129" s="23"/>
      <c r="V129" s="11"/>
      <c r="W129" s="11"/>
      <c r="X129" s="12"/>
      <c r="Y129" s="30"/>
      <c r="Z129" s="63"/>
      <c r="AA129" s="34"/>
      <c r="AB129" s="12"/>
      <c r="AC129" s="75">
        <f>SUBTOTAL(9,AC126:AC128)</f>
        <v>123.97499999999999</v>
      </c>
      <c r="AE129" s="87"/>
      <c r="AF129" s="138"/>
      <c r="AG129" s="139"/>
    </row>
    <row r="130" spans="1:33" outlineLevel="2" x14ac:dyDescent="0.2">
      <c r="A130" s="103" t="s">
        <v>581</v>
      </c>
      <c r="B130" s="10" t="s">
        <v>14</v>
      </c>
      <c r="C130" s="10" t="s">
        <v>48</v>
      </c>
      <c r="D130" s="10" t="s">
        <v>467</v>
      </c>
      <c r="E130" s="10" t="s">
        <v>468</v>
      </c>
      <c r="F130" s="10" t="s">
        <v>469</v>
      </c>
      <c r="G130" s="67">
        <v>6</v>
      </c>
      <c r="H130" s="10" t="s">
        <v>47</v>
      </c>
      <c r="I130" s="57">
        <v>1</v>
      </c>
      <c r="J130" s="57">
        <v>18</v>
      </c>
      <c r="K130" s="57">
        <v>0</v>
      </c>
      <c r="L130" s="58">
        <v>0</v>
      </c>
      <c r="M130" s="27">
        <v>0</v>
      </c>
      <c r="N130" s="90">
        <f t="shared" ref="N130:N135" si="54">J130*10/3/G130</f>
        <v>10</v>
      </c>
      <c r="O130" s="91">
        <f t="shared" ref="O130:O135" si="55">L130*10/3/G130</f>
        <v>0</v>
      </c>
      <c r="P130" s="23">
        <v>100</v>
      </c>
      <c r="Q130" s="11">
        <v>2</v>
      </c>
      <c r="R130" s="11">
        <v>0</v>
      </c>
      <c r="S130" s="12">
        <v>0</v>
      </c>
      <c r="T130" s="27">
        <v>0</v>
      </c>
      <c r="U130" s="23">
        <v>40</v>
      </c>
      <c r="V130" s="11">
        <v>1</v>
      </c>
      <c r="W130" s="11">
        <v>0</v>
      </c>
      <c r="X130" s="12">
        <v>0</v>
      </c>
      <c r="Y130" s="30">
        <v>0</v>
      </c>
      <c r="Z130" s="63">
        <f t="shared" ref="Z130:Z135" si="56">J130*(Q130+V130)+L130*(S130+X130)</f>
        <v>54</v>
      </c>
      <c r="AA130" s="34">
        <f t="shared" ref="AA130:AA135" si="57">J130*Q130+L130*S130</f>
        <v>36</v>
      </c>
      <c r="AB130" s="12">
        <f t="shared" ref="AB130:AB135" si="58">J130*V130+L130*X130</f>
        <v>18</v>
      </c>
      <c r="AC130" s="75">
        <f t="shared" ref="AC130:AC135" si="59">Z130</f>
        <v>54</v>
      </c>
    </row>
    <row r="131" spans="1:33" outlineLevel="2" x14ac:dyDescent="0.2">
      <c r="A131" s="103" t="s">
        <v>581</v>
      </c>
      <c r="B131" s="10" t="s">
        <v>14</v>
      </c>
      <c r="C131" s="10" t="s">
        <v>48</v>
      </c>
      <c r="D131" s="10" t="s">
        <v>467</v>
      </c>
      <c r="E131" s="10" t="s">
        <v>468</v>
      </c>
      <c r="F131" s="10" t="s">
        <v>579</v>
      </c>
      <c r="G131" s="67">
        <v>6</v>
      </c>
      <c r="H131" s="10" t="s">
        <v>47</v>
      </c>
      <c r="I131" s="57">
        <v>1</v>
      </c>
      <c r="J131" s="57">
        <v>0</v>
      </c>
      <c r="K131" s="57">
        <v>0</v>
      </c>
      <c r="L131" s="58">
        <v>2.25</v>
      </c>
      <c r="M131" s="27">
        <v>0</v>
      </c>
      <c r="N131" s="90">
        <f t="shared" si="54"/>
        <v>0</v>
      </c>
      <c r="O131" s="91">
        <f t="shared" si="55"/>
        <v>1.25</v>
      </c>
      <c r="P131" s="23">
        <v>30</v>
      </c>
      <c r="Q131" s="11">
        <v>0</v>
      </c>
      <c r="R131" s="11">
        <v>0</v>
      </c>
      <c r="S131" s="12">
        <v>3</v>
      </c>
      <c r="T131" s="27">
        <v>0</v>
      </c>
      <c r="U131" s="23">
        <v>0</v>
      </c>
      <c r="V131" s="11">
        <v>0</v>
      </c>
      <c r="W131" s="11">
        <v>0</v>
      </c>
      <c r="X131" s="12">
        <v>0</v>
      </c>
      <c r="Y131" s="30">
        <v>0</v>
      </c>
      <c r="Z131" s="63">
        <f t="shared" si="56"/>
        <v>6.75</v>
      </c>
      <c r="AA131" s="34">
        <f t="shared" si="57"/>
        <v>6.75</v>
      </c>
      <c r="AB131" s="12">
        <f t="shared" si="58"/>
        <v>0</v>
      </c>
      <c r="AC131" s="75">
        <f t="shared" si="59"/>
        <v>6.75</v>
      </c>
    </row>
    <row r="132" spans="1:33" outlineLevel="2" x14ac:dyDescent="0.2">
      <c r="A132" s="103" t="s">
        <v>581</v>
      </c>
      <c r="B132" s="10" t="s">
        <v>14</v>
      </c>
      <c r="C132" s="10" t="s">
        <v>19</v>
      </c>
      <c r="D132" s="10" t="s">
        <v>479</v>
      </c>
      <c r="E132" s="10" t="s">
        <v>480</v>
      </c>
      <c r="F132" s="10" t="s">
        <v>481</v>
      </c>
      <c r="G132" s="67">
        <v>6</v>
      </c>
      <c r="H132" s="10" t="s">
        <v>18</v>
      </c>
      <c r="I132" s="57">
        <v>1</v>
      </c>
      <c r="J132" s="57">
        <v>13.5</v>
      </c>
      <c r="K132" s="57">
        <v>0</v>
      </c>
      <c r="L132" s="58">
        <v>4.5</v>
      </c>
      <c r="M132" s="27">
        <v>0</v>
      </c>
      <c r="N132" s="90">
        <f t="shared" si="54"/>
        <v>7.5</v>
      </c>
      <c r="O132" s="91">
        <f t="shared" si="55"/>
        <v>2.5</v>
      </c>
      <c r="P132" s="23">
        <v>40</v>
      </c>
      <c r="Q132" s="11">
        <v>1</v>
      </c>
      <c r="R132" s="11">
        <v>0</v>
      </c>
      <c r="S132" s="12">
        <v>2</v>
      </c>
      <c r="T132" s="27">
        <v>0</v>
      </c>
      <c r="U132" s="23">
        <v>120</v>
      </c>
      <c r="V132" s="11">
        <v>2</v>
      </c>
      <c r="W132" s="11">
        <v>0</v>
      </c>
      <c r="X132" s="12">
        <v>6</v>
      </c>
      <c r="Y132" s="30">
        <v>0</v>
      </c>
      <c r="Z132" s="63">
        <f t="shared" si="56"/>
        <v>76.5</v>
      </c>
      <c r="AA132" s="34">
        <f t="shared" si="57"/>
        <v>22.5</v>
      </c>
      <c r="AB132" s="12">
        <f t="shared" si="58"/>
        <v>54</v>
      </c>
      <c r="AC132" s="75">
        <f t="shared" si="59"/>
        <v>76.5</v>
      </c>
    </row>
    <row r="133" spans="1:33" outlineLevel="2" x14ac:dyDescent="0.2">
      <c r="A133" s="103" t="s">
        <v>581</v>
      </c>
      <c r="B133" s="10" t="s">
        <v>14</v>
      </c>
      <c r="C133" s="10" t="s">
        <v>23</v>
      </c>
      <c r="D133" s="10" t="s">
        <v>476</v>
      </c>
      <c r="E133" s="10" t="s">
        <v>477</v>
      </c>
      <c r="F133" s="10" t="s">
        <v>478</v>
      </c>
      <c r="G133" s="67">
        <v>6</v>
      </c>
      <c r="H133" s="10" t="s">
        <v>47</v>
      </c>
      <c r="I133" s="57">
        <v>1</v>
      </c>
      <c r="J133" s="57">
        <v>13.5</v>
      </c>
      <c r="K133" s="57">
        <v>0</v>
      </c>
      <c r="L133" s="58">
        <v>4.5</v>
      </c>
      <c r="M133" s="27">
        <v>0</v>
      </c>
      <c r="N133" s="90">
        <f t="shared" si="54"/>
        <v>7.5</v>
      </c>
      <c r="O133" s="91">
        <f t="shared" si="55"/>
        <v>2.5</v>
      </c>
      <c r="P133" s="23">
        <v>85</v>
      </c>
      <c r="Q133" s="11">
        <v>2</v>
      </c>
      <c r="R133" s="11">
        <v>0</v>
      </c>
      <c r="S133" s="12">
        <v>5</v>
      </c>
      <c r="T133" s="27">
        <v>0</v>
      </c>
      <c r="U133" s="23">
        <v>0</v>
      </c>
      <c r="V133" s="11">
        <v>0</v>
      </c>
      <c r="W133" s="11">
        <v>0</v>
      </c>
      <c r="X133" s="12">
        <v>0</v>
      </c>
      <c r="Y133" s="30">
        <v>0</v>
      </c>
      <c r="Z133" s="63">
        <f t="shared" si="56"/>
        <v>49.5</v>
      </c>
      <c r="AA133" s="34">
        <f t="shared" si="57"/>
        <v>49.5</v>
      </c>
      <c r="AB133" s="12">
        <f t="shared" si="58"/>
        <v>0</v>
      </c>
      <c r="AC133" s="75">
        <f t="shared" si="59"/>
        <v>49.5</v>
      </c>
    </row>
    <row r="134" spans="1:33" outlineLevel="2" x14ac:dyDescent="0.2">
      <c r="A134" s="103" t="s">
        <v>581</v>
      </c>
      <c r="B134" s="10" t="s">
        <v>14</v>
      </c>
      <c r="C134" s="10" t="s">
        <v>13</v>
      </c>
      <c r="D134" s="10" t="s">
        <v>28</v>
      </c>
      <c r="E134" s="10" t="s">
        <v>10</v>
      </c>
      <c r="F134" s="10" t="s">
        <v>11</v>
      </c>
      <c r="G134" s="67">
        <v>24</v>
      </c>
      <c r="H134" s="10" t="s">
        <v>12</v>
      </c>
      <c r="I134" s="57">
        <v>1</v>
      </c>
      <c r="J134" s="57">
        <f>$AE$33</f>
        <v>0.2</v>
      </c>
      <c r="K134" s="57">
        <v>0</v>
      </c>
      <c r="L134" s="58">
        <v>0</v>
      </c>
      <c r="M134" s="27">
        <v>0</v>
      </c>
      <c r="N134" s="90">
        <f t="shared" si="54"/>
        <v>2.7777777777777776E-2</v>
      </c>
      <c r="O134" s="91">
        <f t="shared" si="55"/>
        <v>0</v>
      </c>
      <c r="P134" s="23">
        <v>0</v>
      </c>
      <c r="Q134" s="11">
        <f>P134</f>
        <v>0</v>
      </c>
      <c r="R134" s="11">
        <v>0</v>
      </c>
      <c r="S134" s="12">
        <v>0</v>
      </c>
      <c r="T134" s="27">
        <v>0</v>
      </c>
      <c r="U134" s="23">
        <v>1</v>
      </c>
      <c r="V134" s="11">
        <f>U134</f>
        <v>1</v>
      </c>
      <c r="W134" s="11">
        <v>0</v>
      </c>
      <c r="X134" s="12">
        <v>0</v>
      </c>
      <c r="Y134" s="30">
        <v>0</v>
      </c>
      <c r="Z134" s="63">
        <f t="shared" si="56"/>
        <v>0.2</v>
      </c>
      <c r="AA134" s="34">
        <f t="shared" si="57"/>
        <v>0</v>
      </c>
      <c r="AB134" s="12">
        <f t="shared" si="58"/>
        <v>0.2</v>
      </c>
      <c r="AC134" s="75">
        <f t="shared" si="59"/>
        <v>0.2</v>
      </c>
    </row>
    <row r="135" spans="1:33" outlineLevel="2" x14ac:dyDescent="0.2">
      <c r="A135" s="103" t="s">
        <v>581</v>
      </c>
      <c r="B135" s="10" t="s">
        <v>14</v>
      </c>
      <c r="C135" s="10" t="s">
        <v>13</v>
      </c>
      <c r="D135" s="10" t="s">
        <v>34</v>
      </c>
      <c r="E135" s="10" t="s">
        <v>35</v>
      </c>
      <c r="F135" s="10" t="s">
        <v>36</v>
      </c>
      <c r="G135" s="67">
        <v>12</v>
      </c>
      <c r="H135" s="10" t="s">
        <v>37</v>
      </c>
      <c r="I135" s="57">
        <v>1</v>
      </c>
      <c r="J135" s="57">
        <f>$AE$34</f>
        <v>0.02</v>
      </c>
      <c r="K135" s="57">
        <v>0</v>
      </c>
      <c r="L135" s="58">
        <v>0</v>
      </c>
      <c r="M135" s="27">
        <v>0</v>
      </c>
      <c r="N135" s="90">
        <f t="shared" si="54"/>
        <v>5.5555555555555558E-3</v>
      </c>
      <c r="O135" s="91">
        <f t="shared" si="55"/>
        <v>0</v>
      </c>
      <c r="P135" s="23">
        <v>0</v>
      </c>
      <c r="Q135" s="11">
        <f>P135</f>
        <v>0</v>
      </c>
      <c r="R135" s="11">
        <v>0</v>
      </c>
      <c r="S135" s="12">
        <v>0</v>
      </c>
      <c r="T135" s="27">
        <v>0</v>
      </c>
      <c r="U135" s="23">
        <v>1</v>
      </c>
      <c r="V135" s="11">
        <f>U135</f>
        <v>1</v>
      </c>
      <c r="W135" s="11">
        <v>0</v>
      </c>
      <c r="X135" s="12">
        <v>0</v>
      </c>
      <c r="Y135" s="30">
        <v>0</v>
      </c>
      <c r="Z135" s="63">
        <f t="shared" si="56"/>
        <v>0.02</v>
      </c>
      <c r="AA135" s="34">
        <f t="shared" si="57"/>
        <v>0</v>
      </c>
      <c r="AB135" s="12">
        <f t="shared" si="58"/>
        <v>0.02</v>
      </c>
      <c r="AC135" s="75">
        <f t="shared" si="59"/>
        <v>0.02</v>
      </c>
    </row>
    <row r="136" spans="1:33" outlineLevel="1" x14ac:dyDescent="0.2">
      <c r="A136" s="121" t="s">
        <v>698</v>
      </c>
      <c r="B136" s="10"/>
      <c r="C136" s="10"/>
      <c r="D136" s="10"/>
      <c r="E136" s="10"/>
      <c r="F136" s="10"/>
      <c r="G136" s="67"/>
      <c r="H136" s="10"/>
      <c r="I136" s="57"/>
      <c r="J136" s="57"/>
      <c r="K136" s="57"/>
      <c r="L136" s="58"/>
      <c r="M136" s="27"/>
      <c r="N136" s="90"/>
      <c r="O136" s="91"/>
      <c r="P136" s="23"/>
      <c r="Q136" s="11"/>
      <c r="R136" s="11"/>
      <c r="S136" s="12"/>
      <c r="T136" s="27"/>
      <c r="U136" s="23"/>
      <c r="V136" s="11"/>
      <c r="W136" s="11"/>
      <c r="X136" s="12"/>
      <c r="Y136" s="30"/>
      <c r="Z136" s="63"/>
      <c r="AA136" s="34"/>
      <c r="AB136" s="12"/>
      <c r="AC136" s="75">
        <f>SUBTOTAL(9,AC130:AC135)</f>
        <v>186.97</v>
      </c>
    </row>
    <row r="137" spans="1:33" outlineLevel="2" x14ac:dyDescent="0.2">
      <c r="A137" s="103" t="s">
        <v>648</v>
      </c>
      <c r="B137" s="10" t="s">
        <v>14</v>
      </c>
      <c r="C137" s="10" t="s">
        <v>103</v>
      </c>
      <c r="D137" s="10" t="s">
        <v>437</v>
      </c>
      <c r="E137" s="10" t="s">
        <v>438</v>
      </c>
      <c r="F137" s="10" t="s">
        <v>439</v>
      </c>
      <c r="G137" s="67">
        <v>6</v>
      </c>
      <c r="H137" s="10" t="s">
        <v>37</v>
      </c>
      <c r="I137" s="57">
        <v>1</v>
      </c>
      <c r="J137" s="57">
        <f>(9+$AE$36)*I137</f>
        <v>13.5</v>
      </c>
      <c r="K137" s="57">
        <v>0</v>
      </c>
      <c r="L137" s="58">
        <v>4.5</v>
      </c>
      <c r="M137" s="27">
        <v>0</v>
      </c>
      <c r="N137" s="90">
        <f>J137*10/3/G137</f>
        <v>7.5</v>
      </c>
      <c r="O137" s="91">
        <f>L137*10/3/G137</f>
        <v>2.5</v>
      </c>
      <c r="P137" s="23">
        <v>12</v>
      </c>
      <c r="Q137" s="11">
        <v>0.2</v>
      </c>
      <c r="R137" s="11">
        <v>0</v>
      </c>
      <c r="S137" s="12">
        <v>0.6</v>
      </c>
      <c r="T137" s="27">
        <v>0</v>
      </c>
      <c r="U137" s="23">
        <v>0</v>
      </c>
      <c r="V137" s="11">
        <v>0</v>
      </c>
      <c r="W137" s="11">
        <v>0</v>
      </c>
      <c r="X137" s="12">
        <v>0</v>
      </c>
      <c r="Y137" s="30">
        <v>0</v>
      </c>
      <c r="Z137" s="63">
        <f>J137*(Q137+V137)+L137*(S137+X137)</f>
        <v>5.4</v>
      </c>
      <c r="AA137" s="34">
        <f>J137*Q137+L137*S137</f>
        <v>5.4</v>
      </c>
      <c r="AB137" s="12">
        <f>J137*V137+L137*X137</f>
        <v>0</v>
      </c>
      <c r="AC137" s="75">
        <f>Z137</f>
        <v>5.4</v>
      </c>
    </row>
    <row r="138" spans="1:33" outlineLevel="2" x14ac:dyDescent="0.2">
      <c r="A138" s="103" t="s">
        <v>648</v>
      </c>
      <c r="B138" s="10" t="s">
        <v>14</v>
      </c>
      <c r="C138" s="10" t="s">
        <v>103</v>
      </c>
      <c r="D138" s="10" t="s">
        <v>440</v>
      </c>
      <c r="E138" s="10" t="s">
        <v>441</v>
      </c>
      <c r="F138" s="10" t="s">
        <v>442</v>
      </c>
      <c r="G138" s="67">
        <v>6</v>
      </c>
      <c r="H138" s="10" t="s">
        <v>37</v>
      </c>
      <c r="I138" s="57">
        <v>1</v>
      </c>
      <c r="J138" s="57">
        <v>0</v>
      </c>
      <c r="K138" s="57">
        <v>0</v>
      </c>
      <c r="L138" s="58">
        <f>13.5+$AE$36</f>
        <v>18</v>
      </c>
      <c r="M138" s="27">
        <v>0</v>
      </c>
      <c r="N138" s="90">
        <f>J138*10/3/G138</f>
        <v>0</v>
      </c>
      <c r="O138" s="91">
        <f>L138*10/3/G138</f>
        <v>10</v>
      </c>
      <c r="P138" s="23">
        <v>12</v>
      </c>
      <c r="Q138" s="11">
        <v>0</v>
      </c>
      <c r="R138" s="11">
        <v>0</v>
      </c>
      <c r="S138" s="12">
        <v>0.6</v>
      </c>
      <c r="T138" s="27">
        <v>0</v>
      </c>
      <c r="U138" s="23">
        <v>0</v>
      </c>
      <c r="V138" s="11">
        <v>0</v>
      </c>
      <c r="W138" s="11">
        <v>0</v>
      </c>
      <c r="X138" s="12">
        <v>0</v>
      </c>
      <c r="Y138" s="30">
        <v>0</v>
      </c>
      <c r="Z138" s="63">
        <f>J138*(Q138+V138)+L138*(S138+X138)</f>
        <v>10.799999999999999</v>
      </c>
      <c r="AA138" s="34">
        <f>J138*Q138+L138*S138</f>
        <v>10.799999999999999</v>
      </c>
      <c r="AB138" s="12">
        <f>J138*V138+L138*X138</f>
        <v>0</v>
      </c>
      <c r="AC138" s="75">
        <f>Z138</f>
        <v>10.799999999999999</v>
      </c>
    </row>
    <row r="139" spans="1:33" outlineLevel="2" x14ac:dyDescent="0.2">
      <c r="A139" s="103" t="s">
        <v>648</v>
      </c>
      <c r="B139" s="10" t="s">
        <v>14</v>
      </c>
      <c r="C139" s="10" t="s">
        <v>13</v>
      </c>
      <c r="D139" s="10" t="s">
        <v>443</v>
      </c>
      <c r="E139" s="10" t="s">
        <v>444</v>
      </c>
      <c r="F139" s="10" t="s">
        <v>445</v>
      </c>
      <c r="G139" s="67">
        <v>6</v>
      </c>
      <c r="H139" s="10" t="s">
        <v>37</v>
      </c>
      <c r="I139" s="57">
        <v>1</v>
      </c>
      <c r="J139" s="57">
        <f>(9+$AE$36)*I139</f>
        <v>13.5</v>
      </c>
      <c r="K139" s="57">
        <v>0</v>
      </c>
      <c r="L139" s="58">
        <v>4.5</v>
      </c>
      <c r="M139" s="27">
        <v>0</v>
      </c>
      <c r="N139" s="90">
        <f>J139*10/3/G139</f>
        <v>7.5</v>
      </c>
      <c r="O139" s="91">
        <f>L139*10/3/G139</f>
        <v>2.5</v>
      </c>
      <c r="P139" s="23">
        <v>0</v>
      </c>
      <c r="Q139" s="11">
        <v>0</v>
      </c>
      <c r="R139" s="11">
        <v>0</v>
      </c>
      <c r="S139" s="12">
        <v>0</v>
      </c>
      <c r="T139" s="27">
        <v>0</v>
      </c>
      <c r="U139" s="23">
        <v>9</v>
      </c>
      <c r="V139" s="11">
        <v>0.4</v>
      </c>
      <c r="W139" s="11">
        <v>0</v>
      </c>
      <c r="X139" s="433">
        <v>0.8</v>
      </c>
      <c r="Y139" s="30">
        <v>0</v>
      </c>
      <c r="Z139" s="63">
        <f>J139*(Q139+V139)+L139*(S139+X139)</f>
        <v>9</v>
      </c>
      <c r="AA139" s="34">
        <f>J139*Q139+L139*S139</f>
        <v>0</v>
      </c>
      <c r="AB139" s="12">
        <f>J139*V139+L139*X139</f>
        <v>9</v>
      </c>
      <c r="AC139" s="75">
        <f>Z139</f>
        <v>9</v>
      </c>
    </row>
    <row r="140" spans="1:33" outlineLevel="1" x14ac:dyDescent="0.2">
      <c r="A140" s="121" t="s">
        <v>972</v>
      </c>
      <c r="B140" s="10"/>
      <c r="C140" s="10"/>
      <c r="D140" s="10"/>
      <c r="E140" s="10"/>
      <c r="F140" s="10"/>
      <c r="G140" s="67"/>
      <c r="H140" s="10"/>
      <c r="I140" s="265"/>
      <c r="J140" s="57"/>
      <c r="K140" s="57"/>
      <c r="L140" s="58"/>
      <c r="M140" s="27"/>
      <c r="N140" s="90"/>
      <c r="O140" s="91"/>
      <c r="P140" s="23"/>
      <c r="Q140" s="11"/>
      <c r="R140" s="11"/>
      <c r="S140" s="12"/>
      <c r="T140" s="27"/>
      <c r="U140" s="23"/>
      <c r="V140" s="11"/>
      <c r="W140" s="11"/>
      <c r="X140" s="433"/>
      <c r="Y140" s="30"/>
      <c r="Z140" s="63"/>
      <c r="AA140" s="34"/>
      <c r="AB140" s="12"/>
      <c r="AC140" s="75">
        <f>SUBTOTAL(9,AC137:AC139)</f>
        <v>25.2</v>
      </c>
    </row>
    <row r="141" spans="1:33" outlineLevel="2" x14ac:dyDescent="0.2">
      <c r="A141" s="103" t="s">
        <v>7</v>
      </c>
      <c r="B141" s="10" t="s">
        <v>80</v>
      </c>
      <c r="C141" s="10" t="s">
        <v>13</v>
      </c>
      <c r="D141" s="10" t="s">
        <v>493</v>
      </c>
      <c r="E141" s="10" t="s">
        <v>512</v>
      </c>
      <c r="F141" s="10" t="s">
        <v>513</v>
      </c>
      <c r="G141" s="67">
        <v>6</v>
      </c>
      <c r="H141" s="10" t="s">
        <v>37</v>
      </c>
      <c r="I141" s="265">
        <v>0.33329999999999999</v>
      </c>
      <c r="J141" s="57">
        <f>(4.5+$AE$36)*I141</f>
        <v>2.9996999999999998</v>
      </c>
      <c r="K141" s="57">
        <v>3</v>
      </c>
      <c r="L141" s="58">
        <f>9*I141</f>
        <v>2.9996999999999998</v>
      </c>
      <c r="M141" s="27">
        <v>0</v>
      </c>
      <c r="N141" s="90">
        <f>J141*10/3/G141</f>
        <v>1.6665000000000001</v>
      </c>
      <c r="O141" s="91">
        <f>L141*10/3/G141</f>
        <v>1.6665000000000001</v>
      </c>
      <c r="P141" s="23">
        <v>0</v>
      </c>
      <c r="Q141" s="11">
        <v>0</v>
      </c>
      <c r="R141" s="11">
        <v>0</v>
      </c>
      <c r="S141" s="12">
        <v>0</v>
      </c>
      <c r="T141" s="27">
        <v>0</v>
      </c>
      <c r="U141" s="23">
        <v>8</v>
      </c>
      <c r="V141" s="11">
        <v>0.2</v>
      </c>
      <c r="W141" s="11">
        <v>0</v>
      </c>
      <c r="X141" s="12">
        <v>0.4</v>
      </c>
      <c r="Y141" s="30">
        <v>0</v>
      </c>
      <c r="Z141" s="63">
        <f>J141*(Q141+V141)+L141*(S141+X141)</f>
        <v>1.79982</v>
      </c>
      <c r="AA141" s="34">
        <f>J141*Q141+L141*S141</f>
        <v>0</v>
      </c>
      <c r="AB141" s="12">
        <f>J141*V141+L141*X141</f>
        <v>1.79982</v>
      </c>
      <c r="AC141" s="75">
        <f>Z141</f>
        <v>1.79982</v>
      </c>
    </row>
    <row r="142" spans="1:33" outlineLevel="1" x14ac:dyDescent="0.2">
      <c r="A142" s="121" t="s">
        <v>965</v>
      </c>
      <c r="B142" s="10"/>
      <c r="C142" s="10"/>
      <c r="D142" s="10"/>
      <c r="E142" s="10"/>
      <c r="F142" s="10"/>
      <c r="G142" s="67"/>
      <c r="H142" s="10"/>
      <c r="I142" s="265"/>
      <c r="J142" s="57"/>
      <c r="K142" s="57"/>
      <c r="L142" s="58"/>
      <c r="M142" s="27"/>
      <c r="N142" s="90"/>
      <c r="O142" s="91"/>
      <c r="P142" s="23"/>
      <c r="Q142" s="11"/>
      <c r="R142" s="11"/>
      <c r="S142" s="12"/>
      <c r="T142" s="27"/>
      <c r="U142" s="23"/>
      <c r="V142" s="11"/>
      <c r="W142" s="11"/>
      <c r="X142" s="12"/>
      <c r="Y142" s="30"/>
      <c r="Z142" s="63"/>
      <c r="AA142" s="34"/>
      <c r="AB142" s="12"/>
      <c r="AC142" s="75">
        <f>SUBTOTAL(9,AC141:AC141)</f>
        <v>1.79982</v>
      </c>
    </row>
    <row r="143" spans="1:33" outlineLevel="2" x14ac:dyDescent="0.2">
      <c r="A143" s="9" t="s">
        <v>79</v>
      </c>
      <c r="B143" s="10" t="s">
        <v>80</v>
      </c>
      <c r="C143" s="10" t="s">
        <v>19</v>
      </c>
      <c r="D143" s="10" t="s">
        <v>81</v>
      </c>
      <c r="E143" s="10" t="s">
        <v>82</v>
      </c>
      <c r="F143" s="10" t="s">
        <v>83</v>
      </c>
      <c r="G143" s="67">
        <v>6</v>
      </c>
      <c r="H143" s="10" t="s">
        <v>84</v>
      </c>
      <c r="I143" s="57">
        <v>1</v>
      </c>
      <c r="J143" s="57">
        <v>9</v>
      </c>
      <c r="K143" s="57">
        <v>0</v>
      </c>
      <c r="L143" s="58">
        <v>9</v>
      </c>
      <c r="M143" s="27">
        <v>0</v>
      </c>
      <c r="N143" s="90">
        <f>J143*10/3/G143</f>
        <v>5</v>
      </c>
      <c r="O143" s="91">
        <f>L143*10/3/G143</f>
        <v>5</v>
      </c>
      <c r="P143" s="23">
        <v>15</v>
      </c>
      <c r="Q143" s="11">
        <v>0.33</v>
      </c>
      <c r="R143" s="11">
        <v>0</v>
      </c>
      <c r="S143" s="12">
        <v>1</v>
      </c>
      <c r="T143" s="27">
        <v>0</v>
      </c>
      <c r="U143" s="23">
        <v>30</v>
      </c>
      <c r="V143" s="11">
        <v>0.75</v>
      </c>
      <c r="W143" s="11">
        <v>0</v>
      </c>
      <c r="X143" s="12">
        <v>2</v>
      </c>
      <c r="Y143" s="30">
        <v>0</v>
      </c>
      <c r="Z143" s="63">
        <f>J143*(Q143+V143)+L143*(S143+X143)</f>
        <v>36.72</v>
      </c>
      <c r="AA143" s="34">
        <f>J143*Q143+L143*S143</f>
        <v>11.97</v>
      </c>
      <c r="AB143" s="12">
        <f>J143*V143+L143*X143</f>
        <v>24.75</v>
      </c>
      <c r="AC143" s="75">
        <f>Z143</f>
        <v>36.72</v>
      </c>
    </row>
    <row r="144" spans="1:33" outlineLevel="1" x14ac:dyDescent="0.2">
      <c r="A144" s="120" t="s">
        <v>696</v>
      </c>
      <c r="B144" s="10"/>
      <c r="C144" s="10"/>
      <c r="D144" s="10"/>
      <c r="E144" s="10"/>
      <c r="F144" s="10"/>
      <c r="G144" s="67"/>
      <c r="H144" s="10"/>
      <c r="I144" s="57"/>
      <c r="J144" s="57"/>
      <c r="K144" s="57"/>
      <c r="L144" s="58"/>
      <c r="M144" s="27"/>
      <c r="N144" s="90"/>
      <c r="O144" s="91"/>
      <c r="P144" s="23"/>
      <c r="Q144" s="11"/>
      <c r="R144" s="11"/>
      <c r="S144" s="12"/>
      <c r="T144" s="27"/>
      <c r="U144" s="23"/>
      <c r="V144" s="11"/>
      <c r="W144" s="11"/>
      <c r="X144" s="12"/>
      <c r="Y144" s="30"/>
      <c r="Z144" s="63"/>
      <c r="AA144" s="34"/>
      <c r="AB144" s="12"/>
      <c r="AC144" s="75">
        <f>SUBTOTAL(9,AC143:AC143)</f>
        <v>36.72</v>
      </c>
    </row>
    <row r="145" spans="1:29" outlineLevel="2" x14ac:dyDescent="0.2">
      <c r="A145" s="9" t="s">
        <v>122</v>
      </c>
      <c r="B145" s="10" t="s">
        <v>80</v>
      </c>
      <c r="C145" s="10" t="s">
        <v>48</v>
      </c>
      <c r="D145" s="10" t="s">
        <v>246</v>
      </c>
      <c r="E145" s="10" t="s">
        <v>247</v>
      </c>
      <c r="F145" s="10" t="s">
        <v>248</v>
      </c>
      <c r="G145" s="67">
        <v>6</v>
      </c>
      <c r="H145" s="10" t="s">
        <v>249</v>
      </c>
      <c r="I145" s="57">
        <v>0</v>
      </c>
      <c r="J145" s="57">
        <f>I145*13.5</f>
        <v>0</v>
      </c>
      <c r="K145" s="57">
        <v>0</v>
      </c>
      <c r="L145" s="58">
        <f>I145*4.5</f>
        <v>0</v>
      </c>
      <c r="M145" s="27">
        <v>0</v>
      </c>
      <c r="N145" s="90">
        <f>J145*10/3/G145</f>
        <v>0</v>
      </c>
      <c r="O145" s="91">
        <f>L145*10/3/G145</f>
        <v>0</v>
      </c>
      <c r="P145" s="23">
        <v>40</v>
      </c>
      <c r="Q145" s="11">
        <v>1</v>
      </c>
      <c r="R145" s="11">
        <v>0</v>
      </c>
      <c r="S145" s="12">
        <v>2</v>
      </c>
      <c r="T145" s="27">
        <v>0</v>
      </c>
      <c r="U145" s="23">
        <v>10</v>
      </c>
      <c r="V145" s="11">
        <v>0.17</v>
      </c>
      <c r="W145" s="11">
        <v>0</v>
      </c>
      <c r="X145" s="12">
        <v>0.5</v>
      </c>
      <c r="Y145" s="30">
        <v>0</v>
      </c>
      <c r="Z145" s="63">
        <f>J145*(Q145+V145)+L145*(S145+X145)</f>
        <v>0</v>
      </c>
      <c r="AA145" s="34">
        <f>J145*Q145+L145*S145</f>
        <v>0</v>
      </c>
      <c r="AB145" s="12">
        <f>J145*V145+L145*X145</f>
        <v>0</v>
      </c>
      <c r="AC145" s="75">
        <f>Z145</f>
        <v>0</v>
      </c>
    </row>
    <row r="146" spans="1:29" outlineLevel="2" x14ac:dyDescent="0.2">
      <c r="A146" s="9" t="s">
        <v>122</v>
      </c>
      <c r="B146" s="10" t="s">
        <v>80</v>
      </c>
      <c r="C146" s="10" t="s">
        <v>61</v>
      </c>
      <c r="D146" s="10" t="s">
        <v>127</v>
      </c>
      <c r="E146" s="10" t="s">
        <v>128</v>
      </c>
      <c r="F146" s="10" t="s">
        <v>129</v>
      </c>
      <c r="G146" s="67">
        <v>6</v>
      </c>
      <c r="H146" s="10" t="s">
        <v>84</v>
      </c>
      <c r="I146" s="57">
        <v>1</v>
      </c>
      <c r="J146" s="57">
        <v>6.75</v>
      </c>
      <c r="K146" s="57">
        <v>0</v>
      </c>
      <c r="L146" s="58">
        <v>11.25</v>
      </c>
      <c r="M146" s="27">
        <v>0</v>
      </c>
      <c r="N146" s="90">
        <f>J146*10/3/G146</f>
        <v>3.75</v>
      </c>
      <c r="O146" s="91">
        <f>L146*10/3/G146</f>
        <v>6.25</v>
      </c>
      <c r="P146" s="23">
        <v>0</v>
      </c>
      <c r="Q146" s="11">
        <v>0</v>
      </c>
      <c r="R146" s="11">
        <v>0</v>
      </c>
      <c r="S146" s="12">
        <v>0</v>
      </c>
      <c r="T146" s="27">
        <v>0</v>
      </c>
      <c r="U146" s="23">
        <v>40</v>
      </c>
      <c r="V146" s="11">
        <v>1</v>
      </c>
      <c r="W146" s="11">
        <v>0</v>
      </c>
      <c r="X146" s="12">
        <v>2</v>
      </c>
      <c r="Y146" s="30">
        <v>0</v>
      </c>
      <c r="Z146" s="63">
        <f>J146*(Q146+V146)+L146*(S146+X146)</f>
        <v>29.25</v>
      </c>
      <c r="AA146" s="34">
        <f>J146*Q146+L146*S146</f>
        <v>0</v>
      </c>
      <c r="AB146" s="12">
        <f>J146*V146+L146*X146</f>
        <v>29.25</v>
      </c>
      <c r="AC146" s="75">
        <f>Z146</f>
        <v>29.25</v>
      </c>
    </row>
    <row r="147" spans="1:29" outlineLevel="2" x14ac:dyDescent="0.2">
      <c r="A147" s="9" t="s">
        <v>122</v>
      </c>
      <c r="B147" s="10" t="s">
        <v>80</v>
      </c>
      <c r="C147" s="10" t="s">
        <v>27</v>
      </c>
      <c r="D147" s="10" t="s">
        <v>130</v>
      </c>
      <c r="E147" s="10" t="s">
        <v>131</v>
      </c>
      <c r="F147" s="10" t="s">
        <v>132</v>
      </c>
      <c r="G147" s="67">
        <v>6</v>
      </c>
      <c r="H147" s="10" t="s">
        <v>18</v>
      </c>
      <c r="I147" s="57">
        <v>1</v>
      </c>
      <c r="J147" s="57">
        <v>9</v>
      </c>
      <c r="K147" s="57">
        <v>0</v>
      </c>
      <c r="L147" s="58">
        <v>9</v>
      </c>
      <c r="M147" s="27">
        <v>0</v>
      </c>
      <c r="N147" s="90">
        <f>J147*10/3/G147</f>
        <v>5</v>
      </c>
      <c r="O147" s="91">
        <f>L147*10/3/G147</f>
        <v>5</v>
      </c>
      <c r="P147" s="23">
        <v>30</v>
      </c>
      <c r="Q147" s="11">
        <v>1</v>
      </c>
      <c r="R147" s="11">
        <v>0</v>
      </c>
      <c r="S147" s="12">
        <v>2</v>
      </c>
      <c r="T147" s="27">
        <v>0</v>
      </c>
      <c r="U147" s="23">
        <v>0</v>
      </c>
      <c r="V147" s="11">
        <v>0</v>
      </c>
      <c r="W147" s="11">
        <v>0</v>
      </c>
      <c r="X147" s="12">
        <v>0</v>
      </c>
      <c r="Y147" s="30">
        <v>0</v>
      </c>
      <c r="Z147" s="63">
        <f>J147*(Q147+V147)+L147*(S147+X147)</f>
        <v>27</v>
      </c>
      <c r="AA147" s="34">
        <f>J147*Q147+L147*S147</f>
        <v>27</v>
      </c>
      <c r="AB147" s="12">
        <f>J147*V147+L147*X147</f>
        <v>0</v>
      </c>
      <c r="AC147" s="75">
        <f>Z147</f>
        <v>27</v>
      </c>
    </row>
    <row r="148" spans="1:29" outlineLevel="1" x14ac:dyDescent="0.2">
      <c r="A148" s="120" t="s">
        <v>619</v>
      </c>
      <c r="B148" s="10"/>
      <c r="C148" s="10"/>
      <c r="D148" s="10"/>
      <c r="E148" s="10"/>
      <c r="F148" s="10"/>
      <c r="G148" s="67"/>
      <c r="H148" s="10"/>
      <c r="I148" s="57"/>
      <c r="J148" s="57"/>
      <c r="K148" s="57"/>
      <c r="L148" s="58"/>
      <c r="M148" s="27"/>
      <c r="N148" s="90"/>
      <c r="O148" s="91"/>
      <c r="P148" s="23"/>
      <c r="Q148" s="11"/>
      <c r="R148" s="11"/>
      <c r="S148" s="12"/>
      <c r="T148" s="27"/>
      <c r="U148" s="23"/>
      <c r="V148" s="11"/>
      <c r="W148" s="11"/>
      <c r="X148" s="12"/>
      <c r="Y148" s="30"/>
      <c r="Z148" s="63"/>
      <c r="AA148" s="34"/>
      <c r="AB148" s="12"/>
      <c r="AC148" s="75">
        <f>SUBTOTAL(9,AC145:AC147)</f>
        <v>56.25</v>
      </c>
    </row>
    <row r="149" spans="1:29" outlineLevel="2" x14ac:dyDescent="0.2">
      <c r="A149" s="9" t="s">
        <v>180</v>
      </c>
      <c r="B149" s="10" t="s">
        <v>80</v>
      </c>
      <c r="C149" s="10" t="s">
        <v>23</v>
      </c>
      <c r="D149" s="10" t="s">
        <v>181</v>
      </c>
      <c r="E149" s="10" t="s">
        <v>182</v>
      </c>
      <c r="F149" s="10" t="s">
        <v>183</v>
      </c>
      <c r="G149" s="67">
        <v>6</v>
      </c>
      <c r="H149" s="10" t="s">
        <v>84</v>
      </c>
      <c r="I149" s="57">
        <v>1</v>
      </c>
      <c r="J149" s="57">
        <v>13.5</v>
      </c>
      <c r="K149" s="57">
        <v>0</v>
      </c>
      <c r="L149" s="58">
        <v>4.5</v>
      </c>
      <c r="M149" s="27">
        <v>0</v>
      </c>
      <c r="N149" s="90">
        <f t="shared" ref="N149:N168" si="60">J149*10/3/G149</f>
        <v>7.5</v>
      </c>
      <c r="O149" s="91">
        <f t="shared" ref="O149:O168" si="61">L149*10/3/G149</f>
        <v>2.5</v>
      </c>
      <c r="P149" s="23">
        <v>32</v>
      </c>
      <c r="Q149" s="11">
        <v>0.6</v>
      </c>
      <c r="R149" s="11">
        <v>0</v>
      </c>
      <c r="S149" s="12">
        <v>2</v>
      </c>
      <c r="T149" s="27">
        <v>0</v>
      </c>
      <c r="U149" s="23">
        <v>0</v>
      </c>
      <c r="V149" s="11">
        <v>0</v>
      </c>
      <c r="W149" s="11">
        <v>0</v>
      </c>
      <c r="X149" s="12">
        <v>0</v>
      </c>
      <c r="Y149" s="30">
        <v>0</v>
      </c>
      <c r="Z149" s="63">
        <f t="shared" ref="Z149:Z168" si="62">J149*(Q149+V149)+L149*(S149+X149)</f>
        <v>17.100000000000001</v>
      </c>
      <c r="AA149" s="34">
        <f t="shared" ref="AA149:AA168" si="63">J149*Q149+L149*S149</f>
        <v>17.100000000000001</v>
      </c>
      <c r="AB149" s="12">
        <f t="shared" ref="AB149:AB168" si="64">J149*V149+L149*X149</f>
        <v>0</v>
      </c>
      <c r="AC149" s="75">
        <f t="shared" ref="AC149:AC168" si="65">Z149</f>
        <v>17.100000000000001</v>
      </c>
    </row>
    <row r="150" spans="1:29" outlineLevel="2" x14ac:dyDescent="0.2">
      <c r="A150" s="9" t="s">
        <v>180</v>
      </c>
      <c r="B150" s="10" t="s">
        <v>80</v>
      </c>
      <c r="C150" s="10" t="s">
        <v>61</v>
      </c>
      <c r="D150" s="10" t="s">
        <v>193</v>
      </c>
      <c r="E150" s="10" t="s">
        <v>194</v>
      </c>
      <c r="F150" s="10" t="s">
        <v>195</v>
      </c>
      <c r="G150" s="67">
        <v>6</v>
      </c>
      <c r="H150" s="10" t="s">
        <v>18</v>
      </c>
      <c r="I150" s="57">
        <v>1</v>
      </c>
      <c r="J150" s="57">
        <v>13.5</v>
      </c>
      <c r="K150" s="57">
        <v>0</v>
      </c>
      <c r="L150" s="58">
        <v>4.5</v>
      </c>
      <c r="M150" s="27">
        <v>0</v>
      </c>
      <c r="N150" s="90">
        <f t="shared" si="60"/>
        <v>7.5</v>
      </c>
      <c r="O150" s="91">
        <f t="shared" si="61"/>
        <v>2.5</v>
      </c>
      <c r="P150" s="23">
        <v>0</v>
      </c>
      <c r="Q150" s="11">
        <v>0</v>
      </c>
      <c r="R150" s="11">
        <v>0</v>
      </c>
      <c r="S150" s="12">
        <v>0</v>
      </c>
      <c r="T150" s="27">
        <v>0</v>
      </c>
      <c r="U150" s="23">
        <v>27</v>
      </c>
      <c r="V150" s="11">
        <v>1</v>
      </c>
      <c r="W150" s="11">
        <v>0</v>
      </c>
      <c r="X150" s="12">
        <v>3</v>
      </c>
      <c r="Y150" s="30">
        <v>0</v>
      </c>
      <c r="Z150" s="63">
        <f t="shared" si="62"/>
        <v>27</v>
      </c>
      <c r="AA150" s="34">
        <f t="shared" si="63"/>
        <v>0</v>
      </c>
      <c r="AB150" s="12">
        <f t="shared" si="64"/>
        <v>27</v>
      </c>
      <c r="AC150" s="75">
        <f t="shared" si="65"/>
        <v>27</v>
      </c>
    </row>
    <row r="151" spans="1:29" outlineLevel="2" x14ac:dyDescent="0.2">
      <c r="A151" s="9" t="s">
        <v>180</v>
      </c>
      <c r="B151" s="10" t="s">
        <v>80</v>
      </c>
      <c r="C151" s="10" t="s">
        <v>61</v>
      </c>
      <c r="D151" s="10" t="s">
        <v>196</v>
      </c>
      <c r="E151" s="10" t="s">
        <v>197</v>
      </c>
      <c r="F151" s="10" t="s">
        <v>198</v>
      </c>
      <c r="G151" s="67">
        <v>6</v>
      </c>
      <c r="H151" s="10" t="s">
        <v>18</v>
      </c>
      <c r="I151" s="57">
        <v>1</v>
      </c>
      <c r="J151" s="57">
        <v>13.5</v>
      </c>
      <c r="K151" s="57">
        <v>0</v>
      </c>
      <c r="L151" s="58">
        <v>4.5</v>
      </c>
      <c r="M151" s="27">
        <v>0</v>
      </c>
      <c r="N151" s="90">
        <f t="shared" si="60"/>
        <v>7.5</v>
      </c>
      <c r="O151" s="91">
        <f t="shared" si="61"/>
        <v>2.5</v>
      </c>
      <c r="P151" s="23">
        <v>0</v>
      </c>
      <c r="Q151" s="11">
        <v>0</v>
      </c>
      <c r="R151" s="11">
        <v>0</v>
      </c>
      <c r="S151" s="12">
        <v>0</v>
      </c>
      <c r="T151" s="27">
        <v>0</v>
      </c>
      <c r="U151" s="23">
        <v>45</v>
      </c>
      <c r="V151" s="11">
        <v>1</v>
      </c>
      <c r="W151" s="11">
        <v>0</v>
      </c>
      <c r="X151" s="12">
        <v>3</v>
      </c>
      <c r="Y151" s="30">
        <v>0</v>
      </c>
      <c r="Z151" s="63">
        <f t="shared" si="62"/>
        <v>27</v>
      </c>
      <c r="AA151" s="34">
        <f t="shared" si="63"/>
        <v>0</v>
      </c>
      <c r="AB151" s="12">
        <f t="shared" si="64"/>
        <v>27</v>
      </c>
      <c r="AC151" s="75">
        <f t="shared" si="65"/>
        <v>27</v>
      </c>
    </row>
    <row r="152" spans="1:29" outlineLevel="2" x14ac:dyDescent="0.2">
      <c r="A152" s="9" t="s">
        <v>180</v>
      </c>
      <c r="B152" s="10" t="s">
        <v>80</v>
      </c>
      <c r="C152" s="10" t="s">
        <v>27</v>
      </c>
      <c r="D152" s="10" t="s">
        <v>184</v>
      </c>
      <c r="E152" s="10" t="s">
        <v>185</v>
      </c>
      <c r="F152" s="10" t="s">
        <v>186</v>
      </c>
      <c r="G152" s="67">
        <v>6</v>
      </c>
      <c r="H152" s="10" t="s">
        <v>84</v>
      </c>
      <c r="I152" s="57">
        <v>0.4</v>
      </c>
      <c r="J152" s="57">
        <f>9*I152</f>
        <v>3.6</v>
      </c>
      <c r="K152" s="57">
        <v>0</v>
      </c>
      <c r="L152" s="58">
        <f>9*I152</f>
        <v>3.6</v>
      </c>
      <c r="M152" s="27">
        <v>0</v>
      </c>
      <c r="N152" s="90">
        <f t="shared" si="60"/>
        <v>2</v>
      </c>
      <c r="O152" s="91">
        <f t="shared" si="61"/>
        <v>2</v>
      </c>
      <c r="P152" s="23">
        <v>20</v>
      </c>
      <c r="Q152" s="11">
        <v>0.5</v>
      </c>
      <c r="R152" s="11">
        <v>0</v>
      </c>
      <c r="S152" s="12">
        <v>1</v>
      </c>
      <c r="T152" s="27">
        <v>0</v>
      </c>
      <c r="U152" s="23">
        <v>0</v>
      </c>
      <c r="V152" s="11">
        <v>0</v>
      </c>
      <c r="W152" s="11">
        <v>0</v>
      </c>
      <c r="X152" s="12">
        <v>0</v>
      </c>
      <c r="Y152" s="30">
        <v>0</v>
      </c>
      <c r="Z152" s="63">
        <f t="shared" si="62"/>
        <v>5.4</v>
      </c>
      <c r="AA152" s="34">
        <f t="shared" si="63"/>
        <v>5.4</v>
      </c>
      <c r="AB152" s="12">
        <f t="shared" si="64"/>
        <v>0</v>
      </c>
      <c r="AC152" s="75">
        <f t="shared" si="65"/>
        <v>5.4</v>
      </c>
    </row>
    <row r="153" spans="1:29" outlineLevel="2" x14ac:dyDescent="0.2">
      <c r="A153" s="9" t="s">
        <v>180</v>
      </c>
      <c r="B153" s="10" t="s">
        <v>80</v>
      </c>
      <c r="C153" s="10" t="s">
        <v>27</v>
      </c>
      <c r="D153" s="10" t="s">
        <v>190</v>
      </c>
      <c r="E153" s="10" t="s">
        <v>191</v>
      </c>
      <c r="F153" s="10" t="s">
        <v>192</v>
      </c>
      <c r="G153" s="67">
        <v>6</v>
      </c>
      <c r="H153" s="10" t="s">
        <v>18</v>
      </c>
      <c r="I153" s="57">
        <v>1</v>
      </c>
      <c r="J153" s="57">
        <v>13.5</v>
      </c>
      <c r="K153" s="57">
        <v>0</v>
      </c>
      <c r="L153" s="58">
        <v>4.5</v>
      </c>
      <c r="M153" s="27">
        <v>0</v>
      </c>
      <c r="N153" s="90">
        <f t="shared" si="60"/>
        <v>7.5</v>
      </c>
      <c r="O153" s="91">
        <f t="shared" si="61"/>
        <v>2.5</v>
      </c>
      <c r="P153" s="23">
        <v>30</v>
      </c>
      <c r="Q153" s="11">
        <v>1</v>
      </c>
      <c r="R153" s="11">
        <v>0</v>
      </c>
      <c r="S153" s="12">
        <v>2</v>
      </c>
      <c r="T153" s="27">
        <v>0</v>
      </c>
      <c r="U153" s="23">
        <v>0</v>
      </c>
      <c r="V153" s="11">
        <v>0</v>
      </c>
      <c r="W153" s="11">
        <v>0</v>
      </c>
      <c r="X153" s="12">
        <v>0</v>
      </c>
      <c r="Y153" s="30">
        <v>0</v>
      </c>
      <c r="Z153" s="63">
        <f t="shared" si="62"/>
        <v>22.5</v>
      </c>
      <c r="AA153" s="34">
        <f t="shared" si="63"/>
        <v>22.5</v>
      </c>
      <c r="AB153" s="12">
        <f t="shared" si="64"/>
        <v>0</v>
      </c>
      <c r="AC153" s="75">
        <f t="shared" si="65"/>
        <v>22.5</v>
      </c>
    </row>
    <row r="154" spans="1:29" outlineLevel="2" x14ac:dyDescent="0.2">
      <c r="A154" s="9" t="s">
        <v>180</v>
      </c>
      <c r="B154" s="10" t="s">
        <v>80</v>
      </c>
      <c r="C154" s="10" t="s">
        <v>27</v>
      </c>
      <c r="D154" s="10" t="s">
        <v>208</v>
      </c>
      <c r="E154" s="10" t="s">
        <v>209</v>
      </c>
      <c r="F154" s="10" t="s">
        <v>210</v>
      </c>
      <c r="G154" s="67">
        <v>6</v>
      </c>
      <c r="H154" s="10" t="s">
        <v>18</v>
      </c>
      <c r="I154" s="57">
        <v>1</v>
      </c>
      <c r="J154" s="57">
        <v>13.5</v>
      </c>
      <c r="K154" s="57">
        <v>0</v>
      </c>
      <c r="L154" s="58">
        <v>4.5</v>
      </c>
      <c r="M154" s="27">
        <v>0</v>
      </c>
      <c r="N154" s="90">
        <f t="shared" si="60"/>
        <v>7.5</v>
      </c>
      <c r="O154" s="91">
        <f t="shared" si="61"/>
        <v>2.5</v>
      </c>
      <c r="P154" s="23">
        <v>36</v>
      </c>
      <c r="Q154" s="11">
        <v>1</v>
      </c>
      <c r="R154" s="11">
        <v>0</v>
      </c>
      <c r="S154" s="12">
        <v>3</v>
      </c>
      <c r="T154" s="27">
        <v>0</v>
      </c>
      <c r="U154" s="23">
        <v>0</v>
      </c>
      <c r="V154" s="11">
        <v>0</v>
      </c>
      <c r="W154" s="11">
        <v>0</v>
      </c>
      <c r="X154" s="12">
        <v>0</v>
      </c>
      <c r="Y154" s="30">
        <v>0</v>
      </c>
      <c r="Z154" s="63">
        <f t="shared" si="62"/>
        <v>27</v>
      </c>
      <c r="AA154" s="34">
        <f t="shared" si="63"/>
        <v>27</v>
      </c>
      <c r="AB154" s="12">
        <f t="shared" si="64"/>
        <v>0</v>
      </c>
      <c r="AC154" s="75">
        <f t="shared" si="65"/>
        <v>27</v>
      </c>
    </row>
    <row r="155" spans="1:29" outlineLevel="2" x14ac:dyDescent="0.2">
      <c r="A155" s="9" t="s">
        <v>180</v>
      </c>
      <c r="B155" s="10" t="s">
        <v>80</v>
      </c>
      <c r="C155" s="10" t="s">
        <v>43</v>
      </c>
      <c r="D155" s="10" t="s">
        <v>199</v>
      </c>
      <c r="E155" s="10" t="s">
        <v>200</v>
      </c>
      <c r="F155" s="10" t="s">
        <v>201</v>
      </c>
      <c r="G155" s="67">
        <v>6</v>
      </c>
      <c r="H155" s="10" t="s">
        <v>18</v>
      </c>
      <c r="I155" s="57">
        <v>1</v>
      </c>
      <c r="J155" s="57">
        <v>9</v>
      </c>
      <c r="K155" s="57">
        <v>0</v>
      </c>
      <c r="L155" s="58">
        <v>9</v>
      </c>
      <c r="M155" s="27">
        <v>0</v>
      </c>
      <c r="N155" s="90">
        <f t="shared" si="60"/>
        <v>5</v>
      </c>
      <c r="O155" s="91">
        <f t="shared" si="61"/>
        <v>5</v>
      </c>
      <c r="P155" s="23">
        <v>0</v>
      </c>
      <c r="Q155" s="11">
        <v>0</v>
      </c>
      <c r="R155" s="11">
        <v>0</v>
      </c>
      <c r="S155" s="12">
        <v>0</v>
      </c>
      <c r="T155" s="27">
        <v>0</v>
      </c>
      <c r="U155" s="23">
        <v>24</v>
      </c>
      <c r="V155" s="11">
        <v>2</v>
      </c>
      <c r="W155" s="11">
        <v>0</v>
      </c>
      <c r="X155" s="12">
        <v>2</v>
      </c>
      <c r="Y155" s="30">
        <v>0</v>
      </c>
      <c r="Z155" s="63">
        <f t="shared" si="62"/>
        <v>36</v>
      </c>
      <c r="AA155" s="34">
        <f t="shared" si="63"/>
        <v>0</v>
      </c>
      <c r="AB155" s="12">
        <f t="shared" si="64"/>
        <v>36</v>
      </c>
      <c r="AC155" s="75">
        <f t="shared" si="65"/>
        <v>36</v>
      </c>
    </row>
    <row r="156" spans="1:29" outlineLevel="2" x14ac:dyDescent="0.2">
      <c r="A156" s="9" t="s">
        <v>180</v>
      </c>
      <c r="B156" s="10" t="s">
        <v>80</v>
      </c>
      <c r="C156" s="10" t="s">
        <v>43</v>
      </c>
      <c r="D156" s="10" t="s">
        <v>202</v>
      </c>
      <c r="E156" s="10" t="s">
        <v>203</v>
      </c>
      <c r="F156" s="10" t="s">
        <v>204</v>
      </c>
      <c r="G156" s="67">
        <v>6</v>
      </c>
      <c r="H156" s="10" t="s">
        <v>18</v>
      </c>
      <c r="I156" s="57">
        <v>1</v>
      </c>
      <c r="J156" s="57">
        <v>13.5</v>
      </c>
      <c r="K156" s="57">
        <v>0</v>
      </c>
      <c r="L156" s="58">
        <v>4.5</v>
      </c>
      <c r="M156" s="27">
        <v>0</v>
      </c>
      <c r="N156" s="90">
        <f t="shared" si="60"/>
        <v>7.5</v>
      </c>
      <c r="O156" s="91">
        <f t="shared" si="61"/>
        <v>2.5</v>
      </c>
      <c r="P156" s="23">
        <v>0</v>
      </c>
      <c r="Q156" s="11">
        <v>0</v>
      </c>
      <c r="R156" s="11">
        <v>0</v>
      </c>
      <c r="S156" s="12">
        <v>0</v>
      </c>
      <c r="T156" s="27">
        <v>0</v>
      </c>
      <c r="U156" s="23">
        <v>24</v>
      </c>
      <c r="V156" s="11">
        <v>1</v>
      </c>
      <c r="W156" s="11">
        <v>0</v>
      </c>
      <c r="X156" s="12">
        <v>2</v>
      </c>
      <c r="Y156" s="30">
        <v>0</v>
      </c>
      <c r="Z156" s="63">
        <f t="shared" si="62"/>
        <v>22.5</v>
      </c>
      <c r="AA156" s="34">
        <f t="shared" si="63"/>
        <v>0</v>
      </c>
      <c r="AB156" s="12">
        <f t="shared" si="64"/>
        <v>22.5</v>
      </c>
      <c r="AC156" s="75">
        <f t="shared" si="65"/>
        <v>22.5</v>
      </c>
    </row>
    <row r="157" spans="1:29" outlineLevel="2" x14ac:dyDescent="0.2">
      <c r="A157" s="9" t="s">
        <v>180</v>
      </c>
      <c r="B157" s="10" t="s">
        <v>80</v>
      </c>
      <c r="C157" s="10" t="s">
        <v>43</v>
      </c>
      <c r="D157" s="10" t="s">
        <v>205</v>
      </c>
      <c r="E157" s="10" t="s">
        <v>206</v>
      </c>
      <c r="F157" s="10" t="s">
        <v>207</v>
      </c>
      <c r="G157" s="67">
        <v>6</v>
      </c>
      <c r="H157" s="10" t="s">
        <v>18</v>
      </c>
      <c r="I157" s="57">
        <v>1</v>
      </c>
      <c r="J157" s="57">
        <v>13.5</v>
      </c>
      <c r="K157" s="57">
        <v>0</v>
      </c>
      <c r="L157" s="58">
        <v>4.5</v>
      </c>
      <c r="M157" s="27">
        <v>0</v>
      </c>
      <c r="N157" s="90">
        <f t="shared" si="60"/>
        <v>7.5</v>
      </c>
      <c r="O157" s="91">
        <f t="shared" si="61"/>
        <v>2.5</v>
      </c>
      <c r="P157" s="23">
        <v>0</v>
      </c>
      <c r="Q157" s="11">
        <v>0</v>
      </c>
      <c r="R157" s="11">
        <v>0</v>
      </c>
      <c r="S157" s="12">
        <v>0</v>
      </c>
      <c r="T157" s="27">
        <v>0</v>
      </c>
      <c r="U157" s="23">
        <v>24</v>
      </c>
      <c r="V157" s="11">
        <v>1</v>
      </c>
      <c r="W157" s="11">
        <v>0</v>
      </c>
      <c r="X157" s="12">
        <v>2</v>
      </c>
      <c r="Y157" s="30">
        <v>0</v>
      </c>
      <c r="Z157" s="63">
        <f t="shared" si="62"/>
        <v>22.5</v>
      </c>
      <c r="AA157" s="34">
        <f t="shared" si="63"/>
        <v>0</v>
      </c>
      <c r="AB157" s="12">
        <f t="shared" si="64"/>
        <v>22.5</v>
      </c>
      <c r="AC157" s="75">
        <f t="shared" si="65"/>
        <v>22.5</v>
      </c>
    </row>
    <row r="158" spans="1:29" outlineLevel="2" x14ac:dyDescent="0.2">
      <c r="A158" s="9" t="s">
        <v>180</v>
      </c>
      <c r="B158" s="10" t="s">
        <v>80</v>
      </c>
      <c r="C158" s="10" t="s">
        <v>43</v>
      </c>
      <c r="D158" s="10" t="s">
        <v>211</v>
      </c>
      <c r="E158" s="10" t="s">
        <v>212</v>
      </c>
      <c r="F158" s="10" t="s">
        <v>213</v>
      </c>
      <c r="G158" s="67">
        <v>6</v>
      </c>
      <c r="H158" s="10" t="s">
        <v>18</v>
      </c>
      <c r="I158" s="57">
        <v>1</v>
      </c>
      <c r="J158" s="57">
        <v>13.5</v>
      </c>
      <c r="K158" s="57">
        <v>0</v>
      </c>
      <c r="L158" s="58">
        <v>4.5</v>
      </c>
      <c r="M158" s="27">
        <v>0</v>
      </c>
      <c r="N158" s="90">
        <f t="shared" si="60"/>
        <v>7.5</v>
      </c>
      <c r="O158" s="91">
        <f t="shared" si="61"/>
        <v>2.5</v>
      </c>
      <c r="P158" s="23">
        <v>0</v>
      </c>
      <c r="Q158" s="11">
        <v>0</v>
      </c>
      <c r="R158" s="11">
        <v>0</v>
      </c>
      <c r="S158" s="12">
        <v>0</v>
      </c>
      <c r="T158" s="27">
        <v>0</v>
      </c>
      <c r="U158" s="23">
        <v>36</v>
      </c>
      <c r="V158" s="11">
        <v>1</v>
      </c>
      <c r="W158" s="11">
        <v>0</v>
      </c>
      <c r="X158" s="12">
        <v>3</v>
      </c>
      <c r="Y158" s="30">
        <v>0</v>
      </c>
      <c r="Z158" s="63">
        <f t="shared" si="62"/>
        <v>27</v>
      </c>
      <c r="AA158" s="34">
        <f t="shared" si="63"/>
        <v>0</v>
      </c>
      <c r="AB158" s="12">
        <f t="shared" si="64"/>
        <v>27</v>
      </c>
      <c r="AC158" s="75">
        <f t="shared" si="65"/>
        <v>27</v>
      </c>
    </row>
    <row r="159" spans="1:29" outlineLevel="2" x14ac:dyDescent="0.2">
      <c r="A159" s="9" t="s">
        <v>180</v>
      </c>
      <c r="B159" s="10" t="s">
        <v>80</v>
      </c>
      <c r="C159" s="10" t="s">
        <v>43</v>
      </c>
      <c r="D159" s="10" t="s">
        <v>214</v>
      </c>
      <c r="E159" s="10" t="s">
        <v>215</v>
      </c>
      <c r="F159" s="10" t="s">
        <v>216</v>
      </c>
      <c r="G159" s="67">
        <v>6</v>
      </c>
      <c r="H159" s="10" t="s">
        <v>18</v>
      </c>
      <c r="I159" s="57">
        <v>1</v>
      </c>
      <c r="J159" s="57">
        <v>13.5</v>
      </c>
      <c r="K159" s="57">
        <v>0</v>
      </c>
      <c r="L159" s="58">
        <v>4.5</v>
      </c>
      <c r="M159" s="27">
        <v>0</v>
      </c>
      <c r="N159" s="90">
        <f t="shared" si="60"/>
        <v>7.5</v>
      </c>
      <c r="O159" s="91">
        <f t="shared" si="61"/>
        <v>2.5</v>
      </c>
      <c r="P159" s="23">
        <v>0</v>
      </c>
      <c r="Q159" s="11">
        <v>0</v>
      </c>
      <c r="R159" s="11">
        <v>0</v>
      </c>
      <c r="S159" s="12">
        <v>0</v>
      </c>
      <c r="T159" s="27">
        <v>0</v>
      </c>
      <c r="U159" s="23">
        <v>36</v>
      </c>
      <c r="V159" s="11">
        <v>1</v>
      </c>
      <c r="W159" s="11">
        <v>0</v>
      </c>
      <c r="X159" s="12">
        <v>4</v>
      </c>
      <c r="Y159" s="30">
        <v>0</v>
      </c>
      <c r="Z159" s="63">
        <f t="shared" si="62"/>
        <v>31.5</v>
      </c>
      <c r="AA159" s="34">
        <f t="shared" si="63"/>
        <v>0</v>
      </c>
      <c r="AB159" s="12">
        <f t="shared" si="64"/>
        <v>31.5</v>
      </c>
      <c r="AC159" s="75">
        <f t="shared" si="65"/>
        <v>31.5</v>
      </c>
    </row>
    <row r="160" spans="1:29" outlineLevel="2" x14ac:dyDescent="0.2">
      <c r="A160" s="9" t="s">
        <v>180</v>
      </c>
      <c r="B160" s="10" t="s">
        <v>80</v>
      </c>
      <c r="C160" s="10" t="s">
        <v>103</v>
      </c>
      <c r="D160" s="10" t="s">
        <v>187</v>
      </c>
      <c r="E160" s="10" t="s">
        <v>188</v>
      </c>
      <c r="F160" s="10" t="s">
        <v>189</v>
      </c>
      <c r="G160" s="67">
        <v>6</v>
      </c>
      <c r="H160" s="10" t="s">
        <v>84</v>
      </c>
      <c r="I160" s="685">
        <v>0.25</v>
      </c>
      <c r="J160" s="57">
        <f>9*I160</f>
        <v>2.25</v>
      </c>
      <c r="K160" s="57">
        <v>0</v>
      </c>
      <c r="L160" s="58">
        <f>9*I160</f>
        <v>2.25</v>
      </c>
      <c r="M160" s="27">
        <v>0</v>
      </c>
      <c r="N160" s="90">
        <f t="shared" si="60"/>
        <v>1.25</v>
      </c>
      <c r="O160" s="91">
        <f t="shared" si="61"/>
        <v>1.25</v>
      </c>
      <c r="P160" s="23">
        <v>22</v>
      </c>
      <c r="Q160" s="11">
        <v>0.5</v>
      </c>
      <c r="R160" s="11">
        <v>0</v>
      </c>
      <c r="S160" s="12">
        <v>1.5</v>
      </c>
      <c r="T160" s="27">
        <v>0</v>
      </c>
      <c r="U160" s="23">
        <v>0</v>
      </c>
      <c r="V160" s="11">
        <v>0</v>
      </c>
      <c r="W160" s="11">
        <v>0</v>
      </c>
      <c r="X160" s="12">
        <v>0</v>
      </c>
      <c r="Y160" s="30">
        <v>0</v>
      </c>
      <c r="Z160" s="63">
        <f t="shared" si="62"/>
        <v>4.5</v>
      </c>
      <c r="AA160" s="34">
        <f t="shared" si="63"/>
        <v>4.5</v>
      </c>
      <c r="AB160" s="12">
        <f t="shared" si="64"/>
        <v>0</v>
      </c>
      <c r="AC160" s="684">
        <f t="shared" si="65"/>
        <v>4.5</v>
      </c>
    </row>
    <row r="161" spans="1:29" outlineLevel="2" x14ac:dyDescent="0.2">
      <c r="A161" s="9" t="s">
        <v>180</v>
      </c>
      <c r="B161" s="10" t="s">
        <v>80</v>
      </c>
      <c r="C161" s="10" t="s">
        <v>103</v>
      </c>
      <c r="D161" s="10" t="s">
        <v>221</v>
      </c>
      <c r="E161" s="422" t="s">
        <v>954</v>
      </c>
      <c r="F161" s="422" t="s">
        <v>955</v>
      </c>
      <c r="G161" s="67">
        <v>6</v>
      </c>
      <c r="H161" s="10" t="s">
        <v>102</v>
      </c>
      <c r="I161" s="57">
        <v>1</v>
      </c>
      <c r="J161" s="57">
        <f t="shared" ref="J161:J166" si="66">(9+$AE$36)*I161</f>
        <v>13.5</v>
      </c>
      <c r="K161" s="57">
        <v>0</v>
      </c>
      <c r="L161" s="58">
        <v>4.5</v>
      </c>
      <c r="M161" s="27">
        <v>0</v>
      </c>
      <c r="N161" s="90">
        <f t="shared" si="60"/>
        <v>7.5</v>
      </c>
      <c r="O161" s="91">
        <f t="shared" si="61"/>
        <v>2.5</v>
      </c>
      <c r="P161" s="23">
        <v>16</v>
      </c>
      <c r="Q161" s="11">
        <v>1</v>
      </c>
      <c r="R161" s="11">
        <v>0</v>
      </c>
      <c r="S161" s="12">
        <v>1</v>
      </c>
      <c r="T161" s="27">
        <v>0</v>
      </c>
      <c r="U161" s="23">
        <v>0</v>
      </c>
      <c r="V161" s="11">
        <v>0</v>
      </c>
      <c r="W161" s="11">
        <v>0</v>
      </c>
      <c r="X161" s="12">
        <v>0</v>
      </c>
      <c r="Y161" s="30">
        <v>0</v>
      </c>
      <c r="Z161" s="63">
        <f t="shared" si="62"/>
        <v>18</v>
      </c>
      <c r="AA161" s="34">
        <f t="shared" si="63"/>
        <v>18</v>
      </c>
      <c r="AB161" s="12">
        <f t="shared" si="64"/>
        <v>0</v>
      </c>
      <c r="AC161" s="75">
        <f t="shared" si="65"/>
        <v>18</v>
      </c>
    </row>
    <row r="162" spans="1:29" outlineLevel="2" x14ac:dyDescent="0.2">
      <c r="A162" s="9" t="s">
        <v>180</v>
      </c>
      <c r="B162" s="10" t="s">
        <v>80</v>
      </c>
      <c r="C162" s="10" t="s">
        <v>103</v>
      </c>
      <c r="D162" s="10" t="s">
        <v>224</v>
      </c>
      <c r="E162" s="10" t="s">
        <v>225</v>
      </c>
      <c r="F162" s="10" t="s">
        <v>226</v>
      </c>
      <c r="G162" s="67">
        <v>6</v>
      </c>
      <c r="H162" s="10" t="s">
        <v>102</v>
      </c>
      <c r="I162" s="57">
        <v>1</v>
      </c>
      <c r="J162" s="57">
        <f t="shared" si="66"/>
        <v>13.5</v>
      </c>
      <c r="K162" s="57">
        <v>0</v>
      </c>
      <c r="L162" s="58">
        <v>4.5</v>
      </c>
      <c r="M162" s="27">
        <v>0</v>
      </c>
      <c r="N162" s="90">
        <f t="shared" si="60"/>
        <v>7.5</v>
      </c>
      <c r="O162" s="91">
        <f t="shared" si="61"/>
        <v>2.5</v>
      </c>
      <c r="P162" s="23">
        <v>20</v>
      </c>
      <c r="Q162" s="11">
        <v>1</v>
      </c>
      <c r="R162" s="11">
        <v>0</v>
      </c>
      <c r="S162" s="12">
        <v>1</v>
      </c>
      <c r="T162" s="27">
        <v>0</v>
      </c>
      <c r="U162" s="23">
        <v>0</v>
      </c>
      <c r="V162" s="11">
        <v>0</v>
      </c>
      <c r="W162" s="11">
        <v>0</v>
      </c>
      <c r="X162" s="12">
        <v>0</v>
      </c>
      <c r="Y162" s="30">
        <v>0</v>
      </c>
      <c r="Z162" s="63">
        <f t="shared" si="62"/>
        <v>18</v>
      </c>
      <c r="AA162" s="34">
        <f t="shared" si="63"/>
        <v>18</v>
      </c>
      <c r="AB162" s="12">
        <f t="shared" si="64"/>
        <v>0</v>
      </c>
      <c r="AC162" s="75">
        <f t="shared" si="65"/>
        <v>18</v>
      </c>
    </row>
    <row r="163" spans="1:29" outlineLevel="2" x14ac:dyDescent="0.2">
      <c r="A163" s="9" t="s">
        <v>180</v>
      </c>
      <c r="B163" s="10" t="s">
        <v>80</v>
      </c>
      <c r="C163" s="10" t="s">
        <v>103</v>
      </c>
      <c r="D163" s="441" t="s">
        <v>949</v>
      </c>
      <c r="E163" s="422" t="s">
        <v>950</v>
      </c>
      <c r="F163" s="422" t="s">
        <v>951</v>
      </c>
      <c r="G163" s="67">
        <v>6</v>
      </c>
      <c r="H163" s="10" t="s">
        <v>102</v>
      </c>
      <c r="I163" s="57">
        <v>1</v>
      </c>
      <c r="J163" s="57">
        <f t="shared" si="66"/>
        <v>13.5</v>
      </c>
      <c r="K163" s="57">
        <v>0</v>
      </c>
      <c r="L163" s="58">
        <v>4.5</v>
      </c>
      <c r="M163" s="27">
        <v>0</v>
      </c>
      <c r="N163" s="90">
        <f t="shared" si="60"/>
        <v>7.5</v>
      </c>
      <c r="O163" s="91">
        <f t="shared" si="61"/>
        <v>2.5</v>
      </c>
      <c r="P163" s="599">
        <v>14</v>
      </c>
      <c r="Q163" s="11">
        <v>1</v>
      </c>
      <c r="R163" s="11">
        <v>0</v>
      </c>
      <c r="S163" s="359">
        <v>1.5</v>
      </c>
      <c r="T163" s="27">
        <v>0</v>
      </c>
      <c r="U163" s="23">
        <v>0</v>
      </c>
      <c r="V163" s="11">
        <v>0</v>
      </c>
      <c r="W163" s="11">
        <v>0</v>
      </c>
      <c r="X163" s="12">
        <v>0</v>
      </c>
      <c r="Y163" s="30">
        <v>0</v>
      </c>
      <c r="Z163" s="63">
        <f t="shared" si="62"/>
        <v>20.25</v>
      </c>
      <c r="AA163" s="34">
        <f t="shared" si="63"/>
        <v>20.25</v>
      </c>
      <c r="AB163" s="12">
        <f t="shared" si="64"/>
        <v>0</v>
      </c>
      <c r="AC163" s="75">
        <f t="shared" si="65"/>
        <v>20.25</v>
      </c>
    </row>
    <row r="164" spans="1:29" outlineLevel="2" x14ac:dyDescent="0.2">
      <c r="A164" s="9" t="s">
        <v>180</v>
      </c>
      <c r="B164" s="10" t="s">
        <v>80</v>
      </c>
      <c r="C164" s="10" t="s">
        <v>103</v>
      </c>
      <c r="D164" s="10" t="s">
        <v>230</v>
      </c>
      <c r="E164" s="10" t="s">
        <v>231</v>
      </c>
      <c r="F164" s="10" t="s">
        <v>232</v>
      </c>
      <c r="G164" s="67">
        <v>6</v>
      </c>
      <c r="H164" s="10" t="s">
        <v>102</v>
      </c>
      <c r="I164" s="57">
        <v>1</v>
      </c>
      <c r="J164" s="57">
        <f t="shared" si="66"/>
        <v>13.5</v>
      </c>
      <c r="K164" s="57">
        <v>0</v>
      </c>
      <c r="L164" s="58">
        <v>4.5</v>
      </c>
      <c r="M164" s="27">
        <v>0</v>
      </c>
      <c r="N164" s="90">
        <f t="shared" si="60"/>
        <v>7.5</v>
      </c>
      <c r="O164" s="91">
        <f t="shared" si="61"/>
        <v>2.5</v>
      </c>
      <c r="P164" s="23">
        <v>16</v>
      </c>
      <c r="Q164" s="11">
        <v>1</v>
      </c>
      <c r="R164" s="11">
        <v>0</v>
      </c>
      <c r="S164" s="12">
        <v>1</v>
      </c>
      <c r="T164" s="27">
        <v>0</v>
      </c>
      <c r="U164" s="23">
        <v>0</v>
      </c>
      <c r="V164" s="11">
        <v>0</v>
      </c>
      <c r="W164" s="11">
        <v>0</v>
      </c>
      <c r="X164" s="12">
        <v>0</v>
      </c>
      <c r="Y164" s="30">
        <v>0</v>
      </c>
      <c r="Z164" s="63">
        <f t="shared" si="62"/>
        <v>18</v>
      </c>
      <c r="AA164" s="34">
        <f t="shared" si="63"/>
        <v>18</v>
      </c>
      <c r="AB164" s="12">
        <f t="shared" si="64"/>
        <v>0</v>
      </c>
      <c r="AC164" s="75">
        <f t="shared" si="65"/>
        <v>18</v>
      </c>
    </row>
    <row r="165" spans="1:29" outlineLevel="2" x14ac:dyDescent="0.2">
      <c r="A165" s="9" t="s">
        <v>180</v>
      </c>
      <c r="B165" s="10" t="s">
        <v>80</v>
      </c>
      <c r="C165" s="10" t="s">
        <v>103</v>
      </c>
      <c r="D165" s="10" t="s">
        <v>233</v>
      </c>
      <c r="E165" s="10" t="s">
        <v>234</v>
      </c>
      <c r="F165" s="10" t="s">
        <v>235</v>
      </c>
      <c r="G165" s="67">
        <v>6</v>
      </c>
      <c r="H165" s="10" t="s">
        <v>102</v>
      </c>
      <c r="I165" s="57">
        <v>1</v>
      </c>
      <c r="J165" s="57">
        <f t="shared" si="66"/>
        <v>13.5</v>
      </c>
      <c r="K165" s="57">
        <v>0</v>
      </c>
      <c r="L165" s="58">
        <v>4.5</v>
      </c>
      <c r="M165" s="27">
        <v>0</v>
      </c>
      <c r="N165" s="90">
        <f t="shared" si="60"/>
        <v>7.5</v>
      </c>
      <c r="O165" s="91">
        <f t="shared" si="61"/>
        <v>2.5</v>
      </c>
      <c r="P165" s="23">
        <v>16</v>
      </c>
      <c r="Q165" s="11">
        <v>1</v>
      </c>
      <c r="R165" s="11">
        <v>0</v>
      </c>
      <c r="S165" s="12">
        <v>1</v>
      </c>
      <c r="T165" s="27">
        <v>0</v>
      </c>
      <c r="U165" s="23">
        <v>0</v>
      </c>
      <c r="V165" s="11">
        <v>0</v>
      </c>
      <c r="W165" s="11">
        <v>0</v>
      </c>
      <c r="X165" s="12">
        <v>0</v>
      </c>
      <c r="Y165" s="30">
        <v>0</v>
      </c>
      <c r="Z165" s="63">
        <f t="shared" si="62"/>
        <v>18</v>
      </c>
      <c r="AA165" s="34">
        <f t="shared" si="63"/>
        <v>18</v>
      </c>
      <c r="AB165" s="12">
        <f t="shared" si="64"/>
        <v>0</v>
      </c>
      <c r="AC165" s="75">
        <f t="shared" si="65"/>
        <v>18</v>
      </c>
    </row>
    <row r="166" spans="1:29" outlineLevel="2" x14ac:dyDescent="0.2">
      <c r="A166" s="9" t="s">
        <v>180</v>
      </c>
      <c r="B166" s="10" t="s">
        <v>80</v>
      </c>
      <c r="C166" s="10" t="s">
        <v>103</v>
      </c>
      <c r="D166" s="10" t="s">
        <v>236</v>
      </c>
      <c r="E166" s="10" t="s">
        <v>237</v>
      </c>
      <c r="F166" s="10" t="s">
        <v>238</v>
      </c>
      <c r="G166" s="67">
        <v>6</v>
      </c>
      <c r="H166" s="10" t="s">
        <v>102</v>
      </c>
      <c r="I166" s="57">
        <v>1</v>
      </c>
      <c r="J166" s="57">
        <f t="shared" si="66"/>
        <v>13.5</v>
      </c>
      <c r="K166" s="57">
        <v>0</v>
      </c>
      <c r="L166" s="58">
        <v>4.5</v>
      </c>
      <c r="M166" s="27">
        <v>0</v>
      </c>
      <c r="N166" s="90">
        <f t="shared" si="60"/>
        <v>7.5</v>
      </c>
      <c r="O166" s="91">
        <f t="shared" si="61"/>
        <v>2.5</v>
      </c>
      <c r="P166" s="23">
        <v>16</v>
      </c>
      <c r="Q166" s="11">
        <v>1</v>
      </c>
      <c r="R166" s="11">
        <v>0</v>
      </c>
      <c r="S166" s="12">
        <v>1</v>
      </c>
      <c r="T166" s="27">
        <v>0</v>
      </c>
      <c r="U166" s="23">
        <v>0</v>
      </c>
      <c r="V166" s="11">
        <v>0</v>
      </c>
      <c r="W166" s="11">
        <v>0</v>
      </c>
      <c r="X166" s="12">
        <v>0</v>
      </c>
      <c r="Y166" s="30">
        <v>0</v>
      </c>
      <c r="Z166" s="63">
        <f t="shared" si="62"/>
        <v>18</v>
      </c>
      <c r="AA166" s="34">
        <f t="shared" si="63"/>
        <v>18</v>
      </c>
      <c r="AB166" s="12">
        <f t="shared" si="64"/>
        <v>0</v>
      </c>
      <c r="AC166" s="75">
        <f t="shared" si="65"/>
        <v>18</v>
      </c>
    </row>
    <row r="167" spans="1:29" outlineLevel="2" x14ac:dyDescent="0.2">
      <c r="A167" s="9" t="s">
        <v>180</v>
      </c>
      <c r="B167" s="10" t="s">
        <v>80</v>
      </c>
      <c r="C167" s="10" t="s">
        <v>13</v>
      </c>
      <c r="D167" s="10" t="s">
        <v>217</v>
      </c>
      <c r="E167" s="10" t="s">
        <v>10</v>
      </c>
      <c r="F167" s="10" t="s">
        <v>11</v>
      </c>
      <c r="G167" s="67">
        <v>24</v>
      </c>
      <c r="H167" s="10" t="s">
        <v>12</v>
      </c>
      <c r="I167" s="57">
        <v>1</v>
      </c>
      <c r="J167" s="57">
        <f>$AE$33</f>
        <v>0.2</v>
      </c>
      <c r="K167" s="57">
        <v>0</v>
      </c>
      <c r="L167" s="58">
        <v>0</v>
      </c>
      <c r="M167" s="27">
        <v>0</v>
      </c>
      <c r="N167" s="90">
        <f t="shared" si="60"/>
        <v>2.7777777777777776E-2</v>
      </c>
      <c r="O167" s="91">
        <f t="shared" si="61"/>
        <v>0</v>
      </c>
      <c r="P167" s="23">
        <v>2</v>
      </c>
      <c r="Q167" s="11">
        <f>P167</f>
        <v>2</v>
      </c>
      <c r="R167" s="11">
        <v>0</v>
      </c>
      <c r="S167" s="12">
        <v>0</v>
      </c>
      <c r="T167" s="27">
        <v>0</v>
      </c>
      <c r="U167" s="23">
        <v>10</v>
      </c>
      <c r="V167" s="11">
        <f>U167</f>
        <v>10</v>
      </c>
      <c r="W167" s="11">
        <v>0</v>
      </c>
      <c r="X167" s="12">
        <v>0</v>
      </c>
      <c r="Y167" s="30">
        <v>0</v>
      </c>
      <c r="Z167" s="63">
        <f t="shared" si="62"/>
        <v>2.4000000000000004</v>
      </c>
      <c r="AA167" s="34">
        <f t="shared" si="63"/>
        <v>0.4</v>
      </c>
      <c r="AB167" s="12">
        <f t="shared" si="64"/>
        <v>2</v>
      </c>
      <c r="AC167" s="75">
        <f t="shared" si="65"/>
        <v>2.4000000000000004</v>
      </c>
    </row>
    <row r="168" spans="1:29" outlineLevel="2" x14ac:dyDescent="0.2">
      <c r="A168" s="9" t="s">
        <v>180</v>
      </c>
      <c r="B168" s="10" t="s">
        <v>80</v>
      </c>
      <c r="C168" s="10" t="s">
        <v>13</v>
      </c>
      <c r="D168" s="10" t="s">
        <v>34</v>
      </c>
      <c r="E168" s="10" t="s">
        <v>35</v>
      </c>
      <c r="F168" s="10" t="s">
        <v>36</v>
      </c>
      <c r="G168" s="67">
        <v>12</v>
      </c>
      <c r="H168" s="10" t="s">
        <v>37</v>
      </c>
      <c r="I168" s="57">
        <v>1</v>
      </c>
      <c r="J168" s="57">
        <f>$AE$34</f>
        <v>0.02</v>
      </c>
      <c r="K168" s="57">
        <v>0</v>
      </c>
      <c r="L168" s="58">
        <v>0</v>
      </c>
      <c r="M168" s="27">
        <v>0</v>
      </c>
      <c r="N168" s="90">
        <f t="shared" si="60"/>
        <v>5.5555555555555558E-3</v>
      </c>
      <c r="O168" s="91">
        <f t="shared" si="61"/>
        <v>0</v>
      </c>
      <c r="P168" s="23">
        <v>5</v>
      </c>
      <c r="Q168" s="11">
        <f>P168</f>
        <v>5</v>
      </c>
      <c r="R168" s="11">
        <v>0</v>
      </c>
      <c r="S168" s="12">
        <v>0</v>
      </c>
      <c r="T168" s="27">
        <v>0</v>
      </c>
      <c r="U168" s="23">
        <v>0</v>
      </c>
      <c r="V168" s="11">
        <f>U168</f>
        <v>0</v>
      </c>
      <c r="W168" s="11">
        <v>0</v>
      </c>
      <c r="X168" s="12">
        <v>0</v>
      </c>
      <c r="Y168" s="30">
        <v>0</v>
      </c>
      <c r="Z168" s="63">
        <f t="shared" si="62"/>
        <v>0.1</v>
      </c>
      <c r="AA168" s="34">
        <f t="shared" si="63"/>
        <v>0.1</v>
      </c>
      <c r="AB168" s="12">
        <f t="shared" si="64"/>
        <v>0</v>
      </c>
      <c r="AC168" s="75">
        <f t="shared" si="65"/>
        <v>0.1</v>
      </c>
    </row>
    <row r="169" spans="1:29" outlineLevel="1" x14ac:dyDescent="0.2">
      <c r="A169" s="120" t="s">
        <v>966</v>
      </c>
      <c r="B169" s="10"/>
      <c r="C169" s="10"/>
      <c r="D169" s="10"/>
      <c r="E169" s="10"/>
      <c r="F169" s="10"/>
      <c r="G169" s="67"/>
      <c r="H169" s="10"/>
      <c r="I169" s="57"/>
      <c r="J169" s="57"/>
      <c r="K169" s="57"/>
      <c r="L169" s="58"/>
      <c r="M169" s="27"/>
      <c r="N169" s="90"/>
      <c r="O169" s="91"/>
      <c r="P169" s="23"/>
      <c r="Q169" s="11"/>
      <c r="R169" s="11"/>
      <c r="S169" s="12"/>
      <c r="T169" s="27"/>
      <c r="U169" s="23"/>
      <c r="V169" s="11"/>
      <c r="W169" s="11"/>
      <c r="X169" s="12"/>
      <c r="Y169" s="30"/>
      <c r="Z169" s="63"/>
      <c r="AA169" s="34"/>
      <c r="AB169" s="12"/>
      <c r="AC169" s="75">
        <f>SUBTOTAL(9,AC149:AC168)</f>
        <v>382.75</v>
      </c>
    </row>
    <row r="170" spans="1:29" outlineLevel="2" x14ac:dyDescent="0.2">
      <c r="A170" s="9" t="s">
        <v>245</v>
      </c>
      <c r="B170" s="10" t="s">
        <v>80</v>
      </c>
      <c r="C170" s="10" t="s">
        <v>48</v>
      </c>
      <c r="D170" s="10" t="s">
        <v>246</v>
      </c>
      <c r="E170" s="10" t="s">
        <v>247</v>
      </c>
      <c r="F170" s="10" t="s">
        <v>248</v>
      </c>
      <c r="G170" s="67">
        <v>6</v>
      </c>
      <c r="H170" s="10" t="s">
        <v>249</v>
      </c>
      <c r="I170" s="57">
        <v>0.10539999999999999</v>
      </c>
      <c r="J170" s="57">
        <f>I170*13.5</f>
        <v>1.4228999999999998</v>
      </c>
      <c r="K170" s="57">
        <v>0</v>
      </c>
      <c r="L170" s="58">
        <f>I170*4.5</f>
        <v>0.47429999999999994</v>
      </c>
      <c r="M170" s="27">
        <v>0</v>
      </c>
      <c r="N170" s="90">
        <f>J170*10/3/G170</f>
        <v>0.79049999999999987</v>
      </c>
      <c r="O170" s="91">
        <f>L170*10/3/G170</f>
        <v>0.26349999999999996</v>
      </c>
      <c r="P170" s="23">
        <v>40</v>
      </c>
      <c r="Q170" s="11">
        <v>1</v>
      </c>
      <c r="R170" s="11">
        <v>0</v>
      </c>
      <c r="S170" s="12">
        <v>2</v>
      </c>
      <c r="T170" s="27">
        <v>0</v>
      </c>
      <c r="U170" s="23">
        <v>10</v>
      </c>
      <c r="V170" s="11">
        <v>0.17</v>
      </c>
      <c r="W170" s="11">
        <v>0</v>
      </c>
      <c r="X170" s="12">
        <v>0.5</v>
      </c>
      <c r="Y170" s="30">
        <v>0</v>
      </c>
      <c r="Z170" s="63">
        <f>J170*(Q170+V170)+L170*(S170+X170)</f>
        <v>2.8505429999999996</v>
      </c>
      <c r="AA170" s="34">
        <f>J170*Q170+L170*S170</f>
        <v>2.3714999999999997</v>
      </c>
      <c r="AB170" s="12">
        <f>J170*V170+L170*X170</f>
        <v>0.479043</v>
      </c>
      <c r="AC170" s="75">
        <f>Z170</f>
        <v>2.8505429999999996</v>
      </c>
    </row>
    <row r="171" spans="1:29" outlineLevel="2" x14ac:dyDescent="0.2">
      <c r="A171" s="9" t="s">
        <v>245</v>
      </c>
      <c r="B171" s="10" t="s">
        <v>80</v>
      </c>
      <c r="C171" s="10" t="s">
        <v>61</v>
      </c>
      <c r="D171" s="10" t="s">
        <v>253</v>
      </c>
      <c r="E171" s="10" t="s">
        <v>254</v>
      </c>
      <c r="F171" s="10" t="s">
        <v>255</v>
      </c>
      <c r="G171" s="67">
        <v>6</v>
      </c>
      <c r="H171" s="10" t="s">
        <v>84</v>
      </c>
      <c r="I171" s="57">
        <v>1</v>
      </c>
      <c r="J171" s="57">
        <v>13.5</v>
      </c>
      <c r="K171" s="57">
        <v>0</v>
      </c>
      <c r="L171" s="58">
        <v>4.5</v>
      </c>
      <c r="M171" s="27">
        <v>0</v>
      </c>
      <c r="N171" s="90">
        <f>J171*10/3/G171</f>
        <v>7.5</v>
      </c>
      <c r="O171" s="91">
        <f>L171*10/3/G171</f>
        <v>2.5</v>
      </c>
      <c r="P171" s="23">
        <v>0</v>
      </c>
      <c r="Q171" s="11">
        <v>0</v>
      </c>
      <c r="R171" s="11">
        <v>0</v>
      </c>
      <c r="S171" s="12">
        <v>0</v>
      </c>
      <c r="T171" s="27">
        <v>0</v>
      </c>
      <c r="U171" s="23">
        <v>40</v>
      </c>
      <c r="V171" s="11">
        <v>0.75</v>
      </c>
      <c r="W171" s="11">
        <v>0</v>
      </c>
      <c r="X171" s="12">
        <v>2</v>
      </c>
      <c r="Y171" s="30">
        <v>0</v>
      </c>
      <c r="Z171" s="63">
        <f>J171*(Q171+V171)+L171*(S171+X171)</f>
        <v>19.125</v>
      </c>
      <c r="AA171" s="34">
        <f>J171*Q171+L171*S171</f>
        <v>0</v>
      </c>
      <c r="AB171" s="12">
        <f>J171*V171+L171*X171</f>
        <v>19.125</v>
      </c>
      <c r="AC171" s="75">
        <f>Z171</f>
        <v>19.125</v>
      </c>
    </row>
    <row r="172" spans="1:29" outlineLevel="2" x14ac:dyDescent="0.2">
      <c r="A172" s="9" t="s">
        <v>245</v>
      </c>
      <c r="B172" s="10" t="s">
        <v>80</v>
      </c>
      <c r="C172" s="10" t="s">
        <v>27</v>
      </c>
      <c r="D172" s="10" t="s">
        <v>256</v>
      </c>
      <c r="E172" s="10" t="s">
        <v>257</v>
      </c>
      <c r="F172" s="10" t="s">
        <v>258</v>
      </c>
      <c r="G172" s="67">
        <v>6</v>
      </c>
      <c r="H172" s="10" t="s">
        <v>18</v>
      </c>
      <c r="I172" s="57">
        <v>1</v>
      </c>
      <c r="J172" s="57">
        <v>9</v>
      </c>
      <c r="K172" s="57">
        <v>0</v>
      </c>
      <c r="L172" s="58">
        <v>9</v>
      </c>
      <c r="M172" s="27">
        <v>0</v>
      </c>
      <c r="N172" s="90">
        <f>J172*10/3/G172</f>
        <v>5</v>
      </c>
      <c r="O172" s="91">
        <f>L172*10/3/G172</f>
        <v>5</v>
      </c>
      <c r="P172" s="23">
        <v>30</v>
      </c>
      <c r="Q172" s="11">
        <v>1</v>
      </c>
      <c r="R172" s="11">
        <v>0</v>
      </c>
      <c r="S172" s="12">
        <v>2</v>
      </c>
      <c r="T172" s="27">
        <v>0</v>
      </c>
      <c r="U172" s="23">
        <v>0</v>
      </c>
      <c r="V172" s="11">
        <v>0</v>
      </c>
      <c r="W172" s="11">
        <v>0</v>
      </c>
      <c r="X172" s="12">
        <v>0</v>
      </c>
      <c r="Y172" s="30">
        <v>0</v>
      </c>
      <c r="Z172" s="63">
        <f>J172*(Q172+V172)+L172*(S172+X172)</f>
        <v>27</v>
      </c>
      <c r="AA172" s="34">
        <f>J172*Q172+L172*S172</f>
        <v>27</v>
      </c>
      <c r="AB172" s="12">
        <f>J172*V172+L172*X172</f>
        <v>0</v>
      </c>
      <c r="AC172" s="75">
        <f>Z172</f>
        <v>27</v>
      </c>
    </row>
    <row r="173" spans="1:29" outlineLevel="2" x14ac:dyDescent="0.2">
      <c r="A173" s="9" t="s">
        <v>245</v>
      </c>
      <c r="B173" s="10" t="s">
        <v>80</v>
      </c>
      <c r="C173" s="10" t="s">
        <v>13</v>
      </c>
      <c r="D173" s="10" t="s">
        <v>250</v>
      </c>
      <c r="E173" s="10" t="s">
        <v>251</v>
      </c>
      <c r="F173" s="10" t="s">
        <v>252</v>
      </c>
      <c r="G173" s="67">
        <v>6</v>
      </c>
      <c r="H173" s="10" t="s">
        <v>37</v>
      </c>
      <c r="I173" s="57">
        <v>0.5</v>
      </c>
      <c r="J173" s="57">
        <f>(4.5+$AE$36)*I173</f>
        <v>4.5</v>
      </c>
      <c r="K173" s="57">
        <v>0</v>
      </c>
      <c r="L173" s="58">
        <f>9*I173</f>
        <v>4.5</v>
      </c>
      <c r="M173" s="27">
        <v>0</v>
      </c>
      <c r="N173" s="90">
        <f>J173*10/3/G173</f>
        <v>2.5</v>
      </c>
      <c r="O173" s="91">
        <f>L173*10/3/G173</f>
        <v>2.5</v>
      </c>
      <c r="P173" s="23">
        <v>0</v>
      </c>
      <c r="Q173" s="11">
        <v>0</v>
      </c>
      <c r="R173" s="11">
        <v>0</v>
      </c>
      <c r="S173" s="12">
        <v>0</v>
      </c>
      <c r="T173" s="27">
        <v>0</v>
      </c>
      <c r="U173" s="23">
        <v>8</v>
      </c>
      <c r="V173" s="11">
        <v>0.2</v>
      </c>
      <c r="W173" s="11">
        <v>0</v>
      </c>
      <c r="X173" s="12">
        <v>0.4</v>
      </c>
      <c r="Y173" s="30">
        <v>0</v>
      </c>
      <c r="Z173" s="63">
        <f>J173*(Q173+V173)+L173*(S173+X173)</f>
        <v>2.7</v>
      </c>
      <c r="AA173" s="34">
        <f>J173*Q173+L173*S173</f>
        <v>0</v>
      </c>
      <c r="AB173" s="12">
        <f>J173*V173+L173*X173</f>
        <v>2.7</v>
      </c>
      <c r="AC173" s="75">
        <f>Z173</f>
        <v>2.7</v>
      </c>
    </row>
    <row r="174" spans="1:29" outlineLevel="2" x14ac:dyDescent="0.2">
      <c r="A174" s="9" t="s">
        <v>245</v>
      </c>
      <c r="B174" s="10" t="s">
        <v>80</v>
      </c>
      <c r="C174" s="10" t="s">
        <v>13</v>
      </c>
      <c r="D174" s="10" t="s">
        <v>217</v>
      </c>
      <c r="E174" s="10" t="s">
        <v>10</v>
      </c>
      <c r="F174" s="10" t="s">
        <v>11</v>
      </c>
      <c r="G174" s="67">
        <v>24</v>
      </c>
      <c r="H174" s="10" t="s">
        <v>12</v>
      </c>
      <c r="I174" s="57">
        <v>1</v>
      </c>
      <c r="J174" s="57">
        <f>$AE$33</f>
        <v>0.2</v>
      </c>
      <c r="K174" s="57">
        <v>0</v>
      </c>
      <c r="L174" s="58">
        <v>0</v>
      </c>
      <c r="M174" s="27">
        <v>0</v>
      </c>
      <c r="N174" s="90">
        <f>J174*10/3/G174</f>
        <v>2.7777777777777776E-2</v>
      </c>
      <c r="O174" s="91">
        <f>L174*10/3/G174</f>
        <v>0</v>
      </c>
      <c r="P174" s="23">
        <v>3</v>
      </c>
      <c r="Q174" s="11">
        <f>P174</f>
        <v>3</v>
      </c>
      <c r="R174" s="11">
        <v>0</v>
      </c>
      <c r="S174" s="12">
        <v>0</v>
      </c>
      <c r="T174" s="27">
        <v>0</v>
      </c>
      <c r="U174" s="23">
        <v>3</v>
      </c>
      <c r="V174" s="11">
        <f>U174</f>
        <v>3</v>
      </c>
      <c r="W174" s="11">
        <v>0</v>
      </c>
      <c r="X174" s="12">
        <v>0</v>
      </c>
      <c r="Y174" s="30">
        <v>0</v>
      </c>
      <c r="Z174" s="63">
        <f>J174*(Q174+V174)+L174*(S174+X174)</f>
        <v>1.2000000000000002</v>
      </c>
      <c r="AA174" s="34">
        <f>J174*Q174+L174*S174</f>
        <v>0.60000000000000009</v>
      </c>
      <c r="AB174" s="12">
        <f>J174*V174+L174*X174</f>
        <v>0.60000000000000009</v>
      </c>
      <c r="AC174" s="75">
        <f>Z174</f>
        <v>1.2000000000000002</v>
      </c>
    </row>
    <row r="175" spans="1:29" outlineLevel="1" x14ac:dyDescent="0.2">
      <c r="A175" s="120" t="s">
        <v>620</v>
      </c>
      <c r="B175" s="10"/>
      <c r="C175" s="10"/>
      <c r="D175" s="10"/>
      <c r="E175" s="10"/>
      <c r="F175" s="10"/>
      <c r="G175" s="67"/>
      <c r="H175" s="10"/>
      <c r="I175" s="57"/>
      <c r="J175" s="57"/>
      <c r="K175" s="57"/>
      <c r="L175" s="58"/>
      <c r="M175" s="27"/>
      <c r="N175" s="90"/>
      <c r="O175" s="91"/>
      <c r="P175" s="23"/>
      <c r="Q175" s="11"/>
      <c r="R175" s="11"/>
      <c r="S175" s="12"/>
      <c r="T175" s="27"/>
      <c r="U175" s="23"/>
      <c r="V175" s="11"/>
      <c r="W175" s="11"/>
      <c r="X175" s="12"/>
      <c r="Y175" s="30"/>
      <c r="Z175" s="63"/>
      <c r="AA175" s="34"/>
      <c r="AB175" s="12"/>
      <c r="AC175" s="75">
        <f>SUBTOTAL(9,AC170:AC174)</f>
        <v>52.875543000000008</v>
      </c>
    </row>
    <row r="176" spans="1:29" outlineLevel="2" x14ac:dyDescent="0.2">
      <c r="A176" s="9" t="s">
        <v>298</v>
      </c>
      <c r="B176" s="10" t="s">
        <v>80</v>
      </c>
      <c r="C176" s="10" t="s">
        <v>61</v>
      </c>
      <c r="D176" s="10" t="s">
        <v>299</v>
      </c>
      <c r="E176" s="10" t="s">
        <v>300</v>
      </c>
      <c r="F176" s="10" t="s">
        <v>301</v>
      </c>
      <c r="G176" s="67">
        <v>6</v>
      </c>
      <c r="H176" s="10" t="s">
        <v>84</v>
      </c>
      <c r="I176" s="57">
        <v>1</v>
      </c>
      <c r="J176" s="57">
        <v>15.75</v>
      </c>
      <c r="K176" s="57">
        <v>0</v>
      </c>
      <c r="L176" s="58">
        <v>2.25</v>
      </c>
      <c r="M176" s="27">
        <v>0</v>
      </c>
      <c r="N176" s="90">
        <f>J176*10/3/G176</f>
        <v>8.75</v>
      </c>
      <c r="O176" s="91">
        <f>L176*10/3/G176</f>
        <v>1.25</v>
      </c>
      <c r="P176" s="23">
        <v>0</v>
      </c>
      <c r="Q176" s="11">
        <v>0</v>
      </c>
      <c r="R176" s="11">
        <v>0</v>
      </c>
      <c r="S176" s="12">
        <v>0</v>
      </c>
      <c r="T176" s="27">
        <v>0</v>
      </c>
      <c r="U176" s="23">
        <v>40</v>
      </c>
      <c r="V176" s="11">
        <v>0.75</v>
      </c>
      <c r="W176" s="11">
        <v>0</v>
      </c>
      <c r="X176" s="12">
        <v>2</v>
      </c>
      <c r="Y176" s="30">
        <v>0</v>
      </c>
      <c r="Z176" s="63">
        <f>J176*(Q176+V176)+L176*(S176+X176)</f>
        <v>16.3125</v>
      </c>
      <c r="AA176" s="34">
        <f>J176*Q176+L176*S176</f>
        <v>0</v>
      </c>
      <c r="AB176" s="12">
        <f>J176*V176+L176*X176</f>
        <v>16.3125</v>
      </c>
      <c r="AC176" s="75">
        <f>Z176</f>
        <v>16.3125</v>
      </c>
    </row>
    <row r="177" spans="1:29" outlineLevel="1" x14ac:dyDescent="0.2">
      <c r="A177" s="120" t="s">
        <v>967</v>
      </c>
      <c r="B177" s="10"/>
      <c r="C177" s="10"/>
      <c r="D177" s="10"/>
      <c r="E177" s="10"/>
      <c r="F177" s="10"/>
      <c r="G177" s="67"/>
      <c r="H177" s="10"/>
      <c r="I177" s="57"/>
      <c r="J177" s="57"/>
      <c r="K177" s="57"/>
      <c r="L177" s="58"/>
      <c r="M177" s="27"/>
      <c r="N177" s="90"/>
      <c r="O177" s="91"/>
      <c r="P177" s="23"/>
      <c r="Q177" s="11"/>
      <c r="R177" s="11"/>
      <c r="S177" s="12"/>
      <c r="T177" s="27"/>
      <c r="U177" s="23"/>
      <c r="V177" s="11"/>
      <c r="W177" s="11"/>
      <c r="X177" s="12"/>
      <c r="Y177" s="30"/>
      <c r="Z177" s="63"/>
      <c r="AA177" s="34"/>
      <c r="AB177" s="12"/>
      <c r="AC177" s="75">
        <f>SUBTOTAL(9,AC176:AC176)</f>
        <v>16.3125</v>
      </c>
    </row>
    <row r="178" spans="1:29" outlineLevel="2" x14ac:dyDescent="0.2">
      <c r="A178" s="9" t="s">
        <v>330</v>
      </c>
      <c r="B178" s="10" t="s">
        <v>80</v>
      </c>
      <c r="C178" s="10" t="s">
        <v>48</v>
      </c>
      <c r="D178" s="10" t="s">
        <v>246</v>
      </c>
      <c r="E178" s="10" t="s">
        <v>247</v>
      </c>
      <c r="F178" s="10" t="s">
        <v>248</v>
      </c>
      <c r="G178" s="67">
        <v>6</v>
      </c>
      <c r="H178" s="10" t="s">
        <v>249</v>
      </c>
      <c r="I178" s="57">
        <v>0.28920000000000001</v>
      </c>
      <c r="J178" s="57">
        <f>I178*13.5</f>
        <v>3.9042000000000003</v>
      </c>
      <c r="K178" s="57">
        <v>0</v>
      </c>
      <c r="L178" s="58">
        <f>I178*4.5</f>
        <v>1.3014000000000001</v>
      </c>
      <c r="M178" s="27">
        <v>0</v>
      </c>
      <c r="N178" s="90">
        <f>J178*10/3/G178</f>
        <v>2.169</v>
      </c>
      <c r="O178" s="91">
        <f>L178*10/3/G178</f>
        <v>0.72299999999999998</v>
      </c>
      <c r="P178" s="23">
        <v>40</v>
      </c>
      <c r="Q178" s="11">
        <v>1</v>
      </c>
      <c r="R178" s="11">
        <v>0</v>
      </c>
      <c r="S178" s="12">
        <v>2</v>
      </c>
      <c r="T178" s="27">
        <v>0</v>
      </c>
      <c r="U178" s="23">
        <v>10</v>
      </c>
      <c r="V178" s="11">
        <v>0.17</v>
      </c>
      <c r="W178" s="11">
        <v>0</v>
      </c>
      <c r="X178" s="12">
        <v>0.5</v>
      </c>
      <c r="Y178" s="30">
        <v>0</v>
      </c>
      <c r="Z178" s="63">
        <f>J178*(Q178+V178)+L178*(S178+X178)</f>
        <v>7.8214140000000008</v>
      </c>
      <c r="AA178" s="34">
        <f>J178*Q178+L178*S178</f>
        <v>6.5070000000000006</v>
      </c>
      <c r="AB178" s="12">
        <f>J178*V178+L178*X178</f>
        <v>1.3144140000000002</v>
      </c>
      <c r="AC178" s="75">
        <f>Z178</f>
        <v>7.8214140000000008</v>
      </c>
    </row>
    <row r="179" spans="1:29" outlineLevel="2" x14ac:dyDescent="0.2">
      <c r="A179" s="9" t="s">
        <v>330</v>
      </c>
      <c r="B179" s="10" t="s">
        <v>80</v>
      </c>
      <c r="C179" s="10" t="s">
        <v>48</v>
      </c>
      <c r="D179" s="10" t="s">
        <v>331</v>
      </c>
      <c r="E179" s="10" t="s">
        <v>332</v>
      </c>
      <c r="F179" s="10" t="s">
        <v>333</v>
      </c>
      <c r="G179" s="67">
        <v>6</v>
      </c>
      <c r="H179" s="10" t="s">
        <v>47</v>
      </c>
      <c r="I179" s="57">
        <v>1</v>
      </c>
      <c r="J179" s="57">
        <v>9</v>
      </c>
      <c r="K179" s="57">
        <v>0</v>
      </c>
      <c r="L179" s="58">
        <v>9</v>
      </c>
      <c r="M179" s="27">
        <v>0</v>
      </c>
      <c r="N179" s="90">
        <f>J179*10/3/G179</f>
        <v>5</v>
      </c>
      <c r="O179" s="91">
        <f>L179*10/3/G179</f>
        <v>5</v>
      </c>
      <c r="P179" s="23">
        <v>20</v>
      </c>
      <c r="Q179" s="11">
        <v>1</v>
      </c>
      <c r="R179" s="11">
        <v>0</v>
      </c>
      <c r="S179" s="12">
        <v>1</v>
      </c>
      <c r="T179" s="27">
        <v>0</v>
      </c>
      <c r="U179" s="23">
        <v>10</v>
      </c>
      <c r="V179" s="11">
        <v>0.25</v>
      </c>
      <c r="W179" s="11">
        <v>0</v>
      </c>
      <c r="X179" s="12">
        <v>1</v>
      </c>
      <c r="Y179" s="30">
        <v>0</v>
      </c>
      <c r="Z179" s="63">
        <f>J179*(Q179+V179)+L179*(S179+X179)</f>
        <v>29.25</v>
      </c>
      <c r="AA179" s="34">
        <f>J179*Q179+L179*S179</f>
        <v>18</v>
      </c>
      <c r="AB179" s="12">
        <f>J179*V179+L179*X179</f>
        <v>11.25</v>
      </c>
      <c r="AC179" s="75">
        <f>Z179</f>
        <v>29.25</v>
      </c>
    </row>
    <row r="180" spans="1:29" outlineLevel="1" x14ac:dyDescent="0.2">
      <c r="A180" s="120" t="s">
        <v>621</v>
      </c>
      <c r="B180" s="10"/>
      <c r="C180" s="10"/>
      <c r="D180" s="10"/>
      <c r="E180" s="10"/>
      <c r="F180" s="10"/>
      <c r="G180" s="67"/>
      <c r="H180" s="10"/>
      <c r="I180" s="57"/>
      <c r="J180" s="57"/>
      <c r="K180" s="57"/>
      <c r="L180" s="58"/>
      <c r="M180" s="27"/>
      <c r="N180" s="90"/>
      <c r="O180" s="91"/>
      <c r="P180" s="23"/>
      <c r="Q180" s="11"/>
      <c r="R180" s="11"/>
      <c r="S180" s="12"/>
      <c r="T180" s="27"/>
      <c r="U180" s="23"/>
      <c r="V180" s="11"/>
      <c r="W180" s="11"/>
      <c r="X180" s="12"/>
      <c r="Y180" s="30"/>
      <c r="Z180" s="63"/>
      <c r="AA180" s="34"/>
      <c r="AB180" s="12"/>
      <c r="AC180" s="75">
        <f>SUBTOTAL(9,AC178:AC179)</f>
        <v>37.071414000000004</v>
      </c>
    </row>
    <row r="181" spans="1:29" outlineLevel="2" x14ac:dyDescent="0.2">
      <c r="A181" s="9" t="s">
        <v>334</v>
      </c>
      <c r="B181" s="10" t="s">
        <v>80</v>
      </c>
      <c r="C181" s="10" t="s">
        <v>19</v>
      </c>
      <c r="D181" s="10" t="s">
        <v>335</v>
      </c>
      <c r="E181" s="10" t="s">
        <v>336</v>
      </c>
      <c r="F181" s="10" t="s">
        <v>337</v>
      </c>
      <c r="G181" s="67">
        <v>6</v>
      </c>
      <c r="H181" s="10" t="s">
        <v>47</v>
      </c>
      <c r="I181" s="57">
        <v>1</v>
      </c>
      <c r="J181" s="57">
        <v>9</v>
      </c>
      <c r="K181" s="57">
        <v>0</v>
      </c>
      <c r="L181" s="58">
        <v>9</v>
      </c>
      <c r="M181" s="27">
        <v>0</v>
      </c>
      <c r="N181" s="90">
        <f>J181*10/3/G181</f>
        <v>5</v>
      </c>
      <c r="O181" s="91">
        <f>L181*10/3/G181</f>
        <v>5</v>
      </c>
      <c r="P181" s="23">
        <v>10</v>
      </c>
      <c r="Q181" s="11">
        <v>0.4</v>
      </c>
      <c r="R181" s="11">
        <v>0</v>
      </c>
      <c r="S181" s="12">
        <v>0.5</v>
      </c>
      <c r="T181" s="27">
        <v>0</v>
      </c>
      <c r="U181" s="23">
        <v>40</v>
      </c>
      <c r="V181" s="11">
        <v>1</v>
      </c>
      <c r="W181" s="11">
        <v>0</v>
      </c>
      <c r="X181" s="12">
        <v>2</v>
      </c>
      <c r="Y181" s="30">
        <v>0</v>
      </c>
      <c r="Z181" s="63">
        <f>J181*(Q181+V181)+L181*(S181+X181)</f>
        <v>35.1</v>
      </c>
      <c r="AA181" s="34">
        <f>J181*Q181+L181*S181</f>
        <v>8.1</v>
      </c>
      <c r="AB181" s="12">
        <f>J181*V181+L181*X181</f>
        <v>27</v>
      </c>
      <c r="AC181" s="75">
        <f>Z181</f>
        <v>35.1</v>
      </c>
    </row>
    <row r="182" spans="1:29" outlineLevel="2" x14ac:dyDescent="0.2">
      <c r="A182" s="9" t="s">
        <v>334</v>
      </c>
      <c r="B182" s="10" t="s">
        <v>80</v>
      </c>
      <c r="C182" s="10" t="s">
        <v>103</v>
      </c>
      <c r="D182" s="10" t="s">
        <v>187</v>
      </c>
      <c r="E182" s="10" t="s">
        <v>188</v>
      </c>
      <c r="F182" s="10" t="s">
        <v>189</v>
      </c>
      <c r="G182" s="67">
        <v>6</v>
      </c>
      <c r="H182" s="10" t="s">
        <v>84</v>
      </c>
      <c r="I182" s="685">
        <v>0.5</v>
      </c>
      <c r="J182" s="57">
        <f>9*I182</f>
        <v>4.5</v>
      </c>
      <c r="K182" s="57">
        <v>1</v>
      </c>
      <c r="L182" s="58">
        <f>9*I182</f>
        <v>4.5</v>
      </c>
      <c r="M182" s="27">
        <v>0</v>
      </c>
      <c r="N182" s="90">
        <f>J182*10/3/G182</f>
        <v>2.5</v>
      </c>
      <c r="O182" s="91">
        <f>L182*10/3/G182</f>
        <v>2.5</v>
      </c>
      <c r="P182" s="23">
        <v>22</v>
      </c>
      <c r="Q182" s="11">
        <v>0.5</v>
      </c>
      <c r="R182" s="11">
        <v>0</v>
      </c>
      <c r="S182" s="12">
        <v>1.5</v>
      </c>
      <c r="T182" s="27">
        <v>0</v>
      </c>
      <c r="U182" s="23">
        <v>0</v>
      </c>
      <c r="V182" s="11">
        <v>0</v>
      </c>
      <c r="W182" s="11">
        <v>0</v>
      </c>
      <c r="X182" s="12">
        <v>0</v>
      </c>
      <c r="Y182" s="30">
        <v>0</v>
      </c>
      <c r="Z182" s="63">
        <f>J182*(Q182+V182)+L182*(S182+X182)</f>
        <v>9</v>
      </c>
      <c r="AA182" s="34">
        <f>J182*Q182+L182*S182</f>
        <v>9</v>
      </c>
      <c r="AB182" s="12">
        <f>J182*V182+L182*X182</f>
        <v>0</v>
      </c>
      <c r="AC182" s="684">
        <f>Z182</f>
        <v>9</v>
      </c>
    </row>
    <row r="183" spans="1:29" outlineLevel="1" x14ac:dyDescent="0.2">
      <c r="A183" s="120" t="s">
        <v>697</v>
      </c>
      <c r="B183" s="10"/>
      <c r="C183" s="10"/>
      <c r="D183" s="10"/>
      <c r="E183" s="10"/>
      <c r="F183" s="10"/>
      <c r="G183" s="67"/>
      <c r="H183" s="10"/>
      <c r="I183" s="685"/>
      <c r="J183" s="57"/>
      <c r="K183" s="57"/>
      <c r="L183" s="58"/>
      <c r="M183" s="27"/>
      <c r="N183" s="90"/>
      <c r="O183" s="91"/>
      <c r="P183" s="23"/>
      <c r="Q183" s="11"/>
      <c r="R183" s="11"/>
      <c r="S183" s="12"/>
      <c r="T183" s="27"/>
      <c r="U183" s="23"/>
      <c r="V183" s="11"/>
      <c r="W183" s="11"/>
      <c r="X183" s="12"/>
      <c r="Y183" s="30"/>
      <c r="Z183" s="63"/>
      <c r="AA183" s="34"/>
      <c r="AB183" s="12"/>
      <c r="AC183" s="684">
        <f>SUBTOTAL(9,AC181:AC182)</f>
        <v>44.1</v>
      </c>
    </row>
    <row r="184" spans="1:29" outlineLevel="2" x14ac:dyDescent="0.2">
      <c r="A184" s="9" t="s">
        <v>369</v>
      </c>
      <c r="B184" s="10" t="s">
        <v>80</v>
      </c>
      <c r="C184" s="10" t="s">
        <v>48</v>
      </c>
      <c r="D184" s="10" t="s">
        <v>370</v>
      </c>
      <c r="E184" s="10" t="s">
        <v>371</v>
      </c>
      <c r="F184" s="10" t="s">
        <v>372</v>
      </c>
      <c r="G184" s="67">
        <v>6</v>
      </c>
      <c r="H184" s="10" t="s">
        <v>47</v>
      </c>
      <c r="I184" s="57">
        <v>1</v>
      </c>
      <c r="J184" s="57">
        <v>9</v>
      </c>
      <c r="K184" s="57">
        <v>0</v>
      </c>
      <c r="L184" s="58">
        <v>9</v>
      </c>
      <c r="M184" s="27">
        <v>0</v>
      </c>
      <c r="N184" s="90">
        <f>J184*10/3/G184</f>
        <v>5</v>
      </c>
      <c r="O184" s="91">
        <f>L184*10/3/G184</f>
        <v>5</v>
      </c>
      <c r="P184" s="23">
        <v>40</v>
      </c>
      <c r="Q184" s="11">
        <v>1</v>
      </c>
      <c r="R184" s="11">
        <v>0</v>
      </c>
      <c r="S184" s="12">
        <v>2</v>
      </c>
      <c r="T184" s="27">
        <v>0</v>
      </c>
      <c r="U184" s="23">
        <v>10</v>
      </c>
      <c r="V184" s="11">
        <v>0.17</v>
      </c>
      <c r="W184" s="11">
        <v>0</v>
      </c>
      <c r="X184" s="12">
        <v>0.5</v>
      </c>
      <c r="Y184" s="30">
        <v>0</v>
      </c>
      <c r="Z184" s="63">
        <f>J184*(Q184+V184)+L184*(S184+X184)</f>
        <v>33.03</v>
      </c>
      <c r="AA184" s="34">
        <f>J184*Q184+L184*S184</f>
        <v>27</v>
      </c>
      <c r="AB184" s="12">
        <f>J184*V184+L184*X184</f>
        <v>6.03</v>
      </c>
      <c r="AC184" s="75">
        <f>Z184</f>
        <v>33.03</v>
      </c>
    </row>
    <row r="185" spans="1:29" outlineLevel="1" x14ac:dyDescent="0.2">
      <c r="A185" s="120" t="s">
        <v>968</v>
      </c>
      <c r="B185" s="10"/>
      <c r="C185" s="10"/>
      <c r="D185" s="10"/>
      <c r="E185" s="10"/>
      <c r="F185" s="10"/>
      <c r="G185" s="67"/>
      <c r="H185" s="10"/>
      <c r="I185" s="57"/>
      <c r="J185" s="57"/>
      <c r="K185" s="57"/>
      <c r="L185" s="58"/>
      <c r="M185" s="27"/>
      <c r="N185" s="90"/>
      <c r="O185" s="91"/>
      <c r="P185" s="23"/>
      <c r="Q185" s="11"/>
      <c r="R185" s="11"/>
      <c r="S185" s="12"/>
      <c r="T185" s="27"/>
      <c r="U185" s="23"/>
      <c r="V185" s="11"/>
      <c r="W185" s="11"/>
      <c r="X185" s="12"/>
      <c r="Y185" s="30"/>
      <c r="Z185" s="63"/>
      <c r="AA185" s="34"/>
      <c r="AB185" s="12"/>
      <c r="AC185" s="75">
        <f>SUBTOTAL(9,AC184:AC184)</f>
        <v>33.03</v>
      </c>
    </row>
    <row r="186" spans="1:29" outlineLevel="2" x14ac:dyDescent="0.2">
      <c r="A186" s="9" t="s">
        <v>409</v>
      </c>
      <c r="B186" s="10" t="s">
        <v>80</v>
      </c>
      <c r="C186" s="10" t="s">
        <v>48</v>
      </c>
      <c r="D186" s="10" t="s">
        <v>246</v>
      </c>
      <c r="E186" s="10" t="s">
        <v>247</v>
      </c>
      <c r="F186" s="10" t="s">
        <v>248</v>
      </c>
      <c r="G186" s="67">
        <v>6</v>
      </c>
      <c r="H186" s="10" t="s">
        <v>249</v>
      </c>
      <c r="I186" s="57">
        <v>0.10539999999999999</v>
      </c>
      <c r="J186" s="57">
        <f>I186*13.5</f>
        <v>1.4228999999999998</v>
      </c>
      <c r="K186" s="57">
        <v>0</v>
      </c>
      <c r="L186" s="58">
        <f>I186*4.5</f>
        <v>0.47429999999999994</v>
      </c>
      <c r="M186" s="27">
        <v>0</v>
      </c>
      <c r="N186" s="90">
        <f>J186*10/3/G186</f>
        <v>0.79049999999999987</v>
      </c>
      <c r="O186" s="91">
        <f>L186*10/3/G186</f>
        <v>0.26349999999999996</v>
      </c>
      <c r="P186" s="23">
        <v>40</v>
      </c>
      <c r="Q186" s="11">
        <v>1</v>
      </c>
      <c r="R186" s="11">
        <v>0</v>
      </c>
      <c r="S186" s="12">
        <v>2</v>
      </c>
      <c r="T186" s="27">
        <v>0</v>
      </c>
      <c r="U186" s="23">
        <v>10</v>
      </c>
      <c r="V186" s="11">
        <v>0.17</v>
      </c>
      <c r="W186" s="11">
        <v>0</v>
      </c>
      <c r="X186" s="12">
        <v>0.5</v>
      </c>
      <c r="Y186" s="30">
        <v>0</v>
      </c>
      <c r="Z186" s="63">
        <f>J186*(Q186+V186)+L186*(S186+X186)</f>
        <v>2.8505429999999996</v>
      </c>
      <c r="AA186" s="34">
        <f>J186*Q186+L186*S186</f>
        <v>2.3714999999999997</v>
      </c>
      <c r="AB186" s="12">
        <f>J186*V186+L186*X186</f>
        <v>0.479043</v>
      </c>
      <c r="AC186" s="75">
        <f>Z186</f>
        <v>2.8505429999999996</v>
      </c>
    </row>
    <row r="187" spans="1:29" outlineLevel="2" x14ac:dyDescent="0.2">
      <c r="A187" s="9" t="s">
        <v>409</v>
      </c>
      <c r="B187" s="10" t="s">
        <v>80</v>
      </c>
      <c r="C187" s="10" t="s">
        <v>23</v>
      </c>
      <c r="D187" s="10" t="s">
        <v>410</v>
      </c>
      <c r="E187" s="10" t="s">
        <v>411</v>
      </c>
      <c r="F187" s="10" t="s">
        <v>412</v>
      </c>
      <c r="G187" s="67">
        <v>6</v>
      </c>
      <c r="H187" s="10" t="s">
        <v>84</v>
      </c>
      <c r="I187" s="57">
        <v>1</v>
      </c>
      <c r="J187" s="57">
        <v>15.75</v>
      </c>
      <c r="K187" s="57">
        <v>0</v>
      </c>
      <c r="L187" s="58">
        <v>2.25</v>
      </c>
      <c r="M187" s="27">
        <v>0</v>
      </c>
      <c r="N187" s="90">
        <f>J187*10/3/G187</f>
        <v>8.75</v>
      </c>
      <c r="O187" s="91">
        <f>L187*10/3/G187</f>
        <v>1.25</v>
      </c>
      <c r="P187" s="23">
        <v>30</v>
      </c>
      <c r="Q187" s="11">
        <v>0.6</v>
      </c>
      <c r="R187" s="11">
        <v>0</v>
      </c>
      <c r="S187" s="12">
        <v>2</v>
      </c>
      <c r="T187" s="27">
        <v>0</v>
      </c>
      <c r="U187" s="23">
        <v>0</v>
      </c>
      <c r="V187" s="11">
        <v>0</v>
      </c>
      <c r="W187" s="11">
        <v>0</v>
      </c>
      <c r="X187" s="12">
        <v>0</v>
      </c>
      <c r="Y187" s="30">
        <v>0</v>
      </c>
      <c r="Z187" s="63">
        <f>J187*(Q187+V187)+L187*(S187+X187)</f>
        <v>13.95</v>
      </c>
      <c r="AA187" s="34">
        <f>J187*Q187+L187*S187</f>
        <v>13.95</v>
      </c>
      <c r="AB187" s="12">
        <f>J187*V187+L187*X187</f>
        <v>0</v>
      </c>
      <c r="AC187" s="75">
        <f>Z187</f>
        <v>13.95</v>
      </c>
    </row>
    <row r="188" spans="1:29" outlineLevel="2" x14ac:dyDescent="0.2">
      <c r="A188" s="9" t="s">
        <v>409</v>
      </c>
      <c r="B188" s="10" t="s">
        <v>80</v>
      </c>
      <c r="C188" s="10" t="s">
        <v>23</v>
      </c>
      <c r="D188" s="10" t="s">
        <v>413</v>
      </c>
      <c r="E188" s="10" t="s">
        <v>414</v>
      </c>
      <c r="F188" s="10" t="s">
        <v>415</v>
      </c>
      <c r="G188" s="67">
        <v>6</v>
      </c>
      <c r="H188" s="10" t="s">
        <v>84</v>
      </c>
      <c r="I188" s="57">
        <v>1</v>
      </c>
      <c r="J188" s="57">
        <v>15.75</v>
      </c>
      <c r="K188" s="57">
        <v>0</v>
      </c>
      <c r="L188" s="58">
        <v>2.25</v>
      </c>
      <c r="M188" s="27">
        <v>0</v>
      </c>
      <c r="N188" s="90">
        <f>J188*10/3/G188</f>
        <v>8.75</v>
      </c>
      <c r="O188" s="91">
        <f>L188*10/3/G188</f>
        <v>1.25</v>
      </c>
      <c r="P188" s="23">
        <v>30</v>
      </c>
      <c r="Q188" s="11">
        <v>0.6</v>
      </c>
      <c r="R188" s="11">
        <v>0</v>
      </c>
      <c r="S188" s="12">
        <v>2</v>
      </c>
      <c r="T188" s="27">
        <v>0</v>
      </c>
      <c r="U188" s="23">
        <v>0</v>
      </c>
      <c r="V188" s="11">
        <v>0</v>
      </c>
      <c r="W188" s="11">
        <v>0</v>
      </c>
      <c r="X188" s="12">
        <v>0</v>
      </c>
      <c r="Y188" s="30">
        <v>0</v>
      </c>
      <c r="Z188" s="63">
        <f>J188*(Q188+V188)+L188*(S188+X188)</f>
        <v>13.95</v>
      </c>
      <c r="AA188" s="34">
        <f>J188*Q188+L188*S188</f>
        <v>13.95</v>
      </c>
      <c r="AB188" s="12">
        <f>J188*V188+L188*X188</f>
        <v>0</v>
      </c>
      <c r="AC188" s="75">
        <f>Z188</f>
        <v>13.95</v>
      </c>
    </row>
    <row r="189" spans="1:29" outlineLevel="2" x14ac:dyDescent="0.2">
      <c r="A189" s="9" t="s">
        <v>409</v>
      </c>
      <c r="B189" s="10" t="s">
        <v>80</v>
      </c>
      <c r="C189" s="10" t="s">
        <v>13</v>
      </c>
      <c r="D189" s="10" t="s">
        <v>250</v>
      </c>
      <c r="E189" s="10" t="s">
        <v>251</v>
      </c>
      <c r="F189" s="10" t="s">
        <v>252</v>
      </c>
      <c r="G189" s="67">
        <v>6</v>
      </c>
      <c r="H189" s="10" t="s">
        <v>37</v>
      </c>
      <c r="I189" s="57">
        <v>0.5</v>
      </c>
      <c r="J189" s="57">
        <f>(4.5+$AE$36)*I189</f>
        <v>4.5</v>
      </c>
      <c r="K189" s="57">
        <v>1</v>
      </c>
      <c r="L189" s="58">
        <f>9*I189</f>
        <v>4.5</v>
      </c>
      <c r="M189" s="27">
        <v>0</v>
      </c>
      <c r="N189" s="90">
        <f>J189*10/3/G189</f>
        <v>2.5</v>
      </c>
      <c r="O189" s="91">
        <f>L189*10/3/G189</f>
        <v>2.5</v>
      </c>
      <c r="P189" s="23">
        <v>0</v>
      </c>
      <c r="Q189" s="11">
        <v>0</v>
      </c>
      <c r="R189" s="11">
        <v>0</v>
      </c>
      <c r="S189" s="12">
        <v>0</v>
      </c>
      <c r="T189" s="27">
        <v>0</v>
      </c>
      <c r="U189" s="23">
        <v>8</v>
      </c>
      <c r="V189" s="11">
        <v>0.2</v>
      </c>
      <c r="W189" s="11">
        <v>0</v>
      </c>
      <c r="X189" s="12">
        <v>0.4</v>
      </c>
      <c r="Y189" s="30">
        <v>0</v>
      </c>
      <c r="Z189" s="63">
        <f>J189*(Q189+V189)+L189*(S189+X189)</f>
        <v>2.7</v>
      </c>
      <c r="AA189" s="34">
        <f>J189*Q189+L189*S189</f>
        <v>0</v>
      </c>
      <c r="AB189" s="12">
        <f>J189*V189+L189*X189</f>
        <v>2.7</v>
      </c>
      <c r="AC189" s="75">
        <f>Z189</f>
        <v>2.7</v>
      </c>
    </row>
    <row r="190" spans="1:29" outlineLevel="1" x14ac:dyDescent="0.2">
      <c r="A190" s="120" t="s">
        <v>622</v>
      </c>
      <c r="B190" s="10"/>
      <c r="C190" s="10"/>
      <c r="D190" s="10"/>
      <c r="E190" s="10"/>
      <c r="F190" s="10"/>
      <c r="G190" s="67"/>
      <c r="H190" s="10"/>
      <c r="I190" s="57"/>
      <c r="J190" s="57"/>
      <c r="K190" s="57"/>
      <c r="L190" s="58"/>
      <c r="M190" s="27"/>
      <c r="N190" s="90"/>
      <c r="O190" s="91"/>
      <c r="P190" s="23"/>
      <c r="Q190" s="11"/>
      <c r="R190" s="11"/>
      <c r="S190" s="12"/>
      <c r="T190" s="27"/>
      <c r="U190" s="23"/>
      <c r="V190" s="11"/>
      <c r="W190" s="11"/>
      <c r="X190" s="12"/>
      <c r="Y190" s="30"/>
      <c r="Z190" s="63"/>
      <c r="AA190" s="34"/>
      <c r="AB190" s="12"/>
      <c r="AC190" s="75">
        <f>SUBTOTAL(9,AC186:AC189)</f>
        <v>33.450542999999996</v>
      </c>
    </row>
    <row r="191" spans="1:29" outlineLevel="2" x14ac:dyDescent="0.2">
      <c r="A191" s="9" t="s">
        <v>425</v>
      </c>
      <c r="B191" s="10" t="s">
        <v>80</v>
      </c>
      <c r="C191" s="10" t="s">
        <v>23</v>
      </c>
      <c r="D191" s="10" t="s">
        <v>426</v>
      </c>
      <c r="E191" s="10" t="s">
        <v>427</v>
      </c>
      <c r="F191" s="10" t="s">
        <v>428</v>
      </c>
      <c r="G191" s="67">
        <v>6</v>
      </c>
      <c r="H191" s="10" t="s">
        <v>47</v>
      </c>
      <c r="I191" s="57">
        <v>1</v>
      </c>
      <c r="J191" s="57">
        <v>11.25</v>
      </c>
      <c r="K191" s="57">
        <v>0</v>
      </c>
      <c r="L191" s="58">
        <v>6.75</v>
      </c>
      <c r="M191" s="27">
        <v>0</v>
      </c>
      <c r="N191" s="90">
        <f>J191*10/3/G191</f>
        <v>6.25</v>
      </c>
      <c r="O191" s="91">
        <f>L191*10/3/G191</f>
        <v>3.75</v>
      </c>
      <c r="P191" s="23">
        <v>30</v>
      </c>
      <c r="Q191" s="11">
        <v>0.5</v>
      </c>
      <c r="R191" s="11">
        <v>0</v>
      </c>
      <c r="S191" s="12">
        <v>1</v>
      </c>
      <c r="T191" s="27">
        <v>0</v>
      </c>
      <c r="U191" s="23">
        <v>0</v>
      </c>
      <c r="V191" s="11">
        <v>0</v>
      </c>
      <c r="W191" s="11">
        <v>0</v>
      </c>
      <c r="X191" s="12">
        <v>0</v>
      </c>
      <c r="Y191" s="30">
        <v>0</v>
      </c>
      <c r="Z191" s="63">
        <f>J191*(Q191+V191)+L191*(S191+X191)</f>
        <v>12.375</v>
      </c>
      <c r="AA191" s="34">
        <f>J191*Q191+L191*S191</f>
        <v>12.375</v>
      </c>
      <c r="AB191" s="12">
        <f>J191*V191+L191*X191</f>
        <v>0</v>
      </c>
      <c r="AC191" s="75">
        <f>Z191</f>
        <v>12.375</v>
      </c>
    </row>
    <row r="192" spans="1:29" outlineLevel="2" x14ac:dyDescent="0.2">
      <c r="A192" s="9" t="s">
        <v>425</v>
      </c>
      <c r="B192" s="10" t="s">
        <v>80</v>
      </c>
      <c r="C192" s="10" t="s">
        <v>27</v>
      </c>
      <c r="D192" s="10" t="s">
        <v>184</v>
      </c>
      <c r="E192" s="10" t="s">
        <v>185</v>
      </c>
      <c r="F192" s="10" t="s">
        <v>186</v>
      </c>
      <c r="G192" s="67">
        <v>6</v>
      </c>
      <c r="H192" s="10" t="s">
        <v>84</v>
      </c>
      <c r="I192" s="57">
        <v>0.6</v>
      </c>
      <c r="J192" s="57">
        <f>9*I192</f>
        <v>5.3999999999999995</v>
      </c>
      <c r="K192" s="57">
        <v>1</v>
      </c>
      <c r="L192" s="58">
        <f>9*I192</f>
        <v>5.3999999999999995</v>
      </c>
      <c r="M192" s="27">
        <v>0</v>
      </c>
      <c r="N192" s="90">
        <f>J192*10/3/G192</f>
        <v>2.9999999999999996</v>
      </c>
      <c r="O192" s="91">
        <f>L192*10/3/G192</f>
        <v>2.9999999999999996</v>
      </c>
      <c r="P192" s="23">
        <v>20</v>
      </c>
      <c r="Q192" s="11">
        <v>0.5</v>
      </c>
      <c r="R192" s="11">
        <v>0</v>
      </c>
      <c r="S192" s="12">
        <v>1</v>
      </c>
      <c r="T192" s="27">
        <v>0</v>
      </c>
      <c r="U192" s="23">
        <v>0</v>
      </c>
      <c r="V192" s="11">
        <v>0</v>
      </c>
      <c r="W192" s="11">
        <v>0</v>
      </c>
      <c r="X192" s="12">
        <v>0</v>
      </c>
      <c r="Y192" s="30">
        <v>0</v>
      </c>
      <c r="Z192" s="63">
        <f>J192*(Q192+V192)+L192*(S192+X192)</f>
        <v>8.1</v>
      </c>
      <c r="AA192" s="34">
        <f>J192*Q192+L192*S192</f>
        <v>8.1</v>
      </c>
      <c r="AB192" s="12">
        <f>J192*V192+L192*X192</f>
        <v>0</v>
      </c>
      <c r="AC192" s="75">
        <f>Z192</f>
        <v>8.1</v>
      </c>
    </row>
    <row r="193" spans="1:34" outlineLevel="2" x14ac:dyDescent="0.2">
      <c r="A193" s="9" t="s">
        <v>425</v>
      </c>
      <c r="B193" s="10" t="s">
        <v>80</v>
      </c>
      <c r="C193" s="10" t="s">
        <v>103</v>
      </c>
      <c r="D193" s="10" t="s">
        <v>187</v>
      </c>
      <c r="E193" s="10" t="s">
        <v>188</v>
      </c>
      <c r="F193" s="10" t="s">
        <v>189</v>
      </c>
      <c r="G193" s="67">
        <v>6</v>
      </c>
      <c r="H193" s="10" t="s">
        <v>84</v>
      </c>
      <c r="I193" s="424">
        <v>0.25</v>
      </c>
      <c r="J193" s="57">
        <f>9*I193</f>
        <v>2.25</v>
      </c>
      <c r="K193" s="57">
        <v>2</v>
      </c>
      <c r="L193" s="58">
        <f>9*I193</f>
        <v>2.25</v>
      </c>
      <c r="M193" s="27">
        <v>0</v>
      </c>
      <c r="N193" s="90">
        <f>J193*10/3/G193</f>
        <v>1.25</v>
      </c>
      <c r="O193" s="91">
        <f>L193*10/3/G193</f>
        <v>1.25</v>
      </c>
      <c r="P193" s="23">
        <v>22</v>
      </c>
      <c r="Q193" s="11">
        <v>0.5</v>
      </c>
      <c r="R193" s="11">
        <v>0</v>
      </c>
      <c r="S193" s="12">
        <v>1.5</v>
      </c>
      <c r="T193" s="27">
        <v>0</v>
      </c>
      <c r="U193" s="23">
        <v>0</v>
      </c>
      <c r="V193" s="11">
        <v>0</v>
      </c>
      <c r="W193" s="11">
        <v>0</v>
      </c>
      <c r="X193" s="12">
        <v>0</v>
      </c>
      <c r="Y193" s="30">
        <v>0</v>
      </c>
      <c r="Z193" s="63">
        <f>J193*(Q193+V193)+L193*(S193+X193)</f>
        <v>4.5</v>
      </c>
      <c r="AA193" s="34">
        <f>J193*Q193+L193*S193</f>
        <v>4.5</v>
      </c>
      <c r="AB193" s="12">
        <f>J193*V193+L193*X193</f>
        <v>0</v>
      </c>
      <c r="AC193" s="75">
        <f>Z193</f>
        <v>4.5</v>
      </c>
    </row>
    <row r="194" spans="1:34" outlineLevel="1" x14ac:dyDescent="0.2">
      <c r="A194" s="120" t="s">
        <v>969</v>
      </c>
      <c r="B194" s="10"/>
      <c r="C194" s="10"/>
      <c r="D194" s="10"/>
      <c r="E194" s="10"/>
      <c r="F194" s="10"/>
      <c r="G194" s="67"/>
      <c r="H194" s="10"/>
      <c r="I194" s="424"/>
      <c r="J194" s="57"/>
      <c r="K194" s="57"/>
      <c r="L194" s="58"/>
      <c r="M194" s="27"/>
      <c r="N194" s="90"/>
      <c r="O194" s="91"/>
      <c r="P194" s="23"/>
      <c r="Q194" s="11"/>
      <c r="R194" s="11"/>
      <c r="S194" s="12"/>
      <c r="T194" s="27"/>
      <c r="U194" s="23"/>
      <c r="V194" s="11"/>
      <c r="W194" s="11"/>
      <c r="X194" s="12"/>
      <c r="Y194" s="30"/>
      <c r="Z194" s="63"/>
      <c r="AA194" s="34"/>
      <c r="AB194" s="12"/>
      <c r="AC194" s="75">
        <f>SUBTOTAL(9,AC191:AC193)</f>
        <v>24.975000000000001</v>
      </c>
    </row>
    <row r="195" spans="1:34" outlineLevel="2" x14ac:dyDescent="0.2">
      <c r="A195" s="9" t="s">
        <v>492</v>
      </c>
      <c r="B195" s="10" t="s">
        <v>80</v>
      </c>
      <c r="C195" s="10" t="s">
        <v>48</v>
      </c>
      <c r="D195" s="10" t="s">
        <v>246</v>
      </c>
      <c r="E195" s="10" t="s">
        <v>247</v>
      </c>
      <c r="F195" s="10" t="s">
        <v>248</v>
      </c>
      <c r="G195" s="67">
        <v>6</v>
      </c>
      <c r="H195" s="10" t="s">
        <v>249</v>
      </c>
      <c r="I195" s="57">
        <v>0.5</v>
      </c>
      <c r="J195" s="57">
        <f>I195*13.5</f>
        <v>6.75</v>
      </c>
      <c r="K195" s="57">
        <v>0</v>
      </c>
      <c r="L195" s="58">
        <f>I195*4.5</f>
        <v>2.25</v>
      </c>
      <c r="M195" s="27">
        <v>0</v>
      </c>
      <c r="N195" s="90">
        <f>J195*10/3/G195</f>
        <v>3.75</v>
      </c>
      <c r="O195" s="91">
        <f>L195*10/3/G195</f>
        <v>1.25</v>
      </c>
      <c r="P195" s="23">
        <v>40</v>
      </c>
      <c r="Q195" s="11">
        <v>1</v>
      </c>
      <c r="R195" s="11">
        <v>0</v>
      </c>
      <c r="S195" s="12">
        <v>2</v>
      </c>
      <c r="T195" s="27">
        <v>0</v>
      </c>
      <c r="U195" s="23">
        <v>10</v>
      </c>
      <c r="V195" s="11">
        <v>0.17</v>
      </c>
      <c r="W195" s="11">
        <v>0</v>
      </c>
      <c r="X195" s="12">
        <v>0.5</v>
      </c>
      <c r="Y195" s="30">
        <v>0</v>
      </c>
      <c r="Z195" s="63">
        <f>J195*(Q195+V195)+L195*(S195+X195)</f>
        <v>13.522499999999999</v>
      </c>
      <c r="AA195" s="34">
        <f>J195*Q195+L195*S195</f>
        <v>11.25</v>
      </c>
      <c r="AB195" s="12">
        <f>J195*V195+L195*X195</f>
        <v>2.2725</v>
      </c>
      <c r="AC195" s="75">
        <f>Z195</f>
        <v>13.522499999999999</v>
      </c>
    </row>
    <row r="196" spans="1:34" outlineLevel="2" x14ac:dyDescent="0.2">
      <c r="A196" s="103" t="s">
        <v>492</v>
      </c>
      <c r="B196" s="10" t="s">
        <v>80</v>
      </c>
      <c r="C196" s="10" t="s">
        <v>13</v>
      </c>
      <c r="D196" s="10" t="s">
        <v>493</v>
      </c>
      <c r="E196" s="10" t="s">
        <v>512</v>
      </c>
      <c r="F196" s="10" t="s">
        <v>513</v>
      </c>
      <c r="G196" s="67">
        <v>6</v>
      </c>
      <c r="H196" s="10" t="s">
        <v>37</v>
      </c>
      <c r="I196" s="57">
        <v>0.66669999999999996</v>
      </c>
      <c r="J196" s="57">
        <f>(4.5+$AE$36)*I196</f>
        <v>6.0002999999999993</v>
      </c>
      <c r="K196" s="57">
        <v>2</v>
      </c>
      <c r="L196" s="58">
        <f>9*I196</f>
        <v>6.0002999999999993</v>
      </c>
      <c r="M196" s="27">
        <v>0</v>
      </c>
      <c r="N196" s="90">
        <f>J196*10/3/G196</f>
        <v>3.3334999999999995</v>
      </c>
      <c r="O196" s="91">
        <f>L196*10/3/G196</f>
        <v>3.3334999999999995</v>
      </c>
      <c r="P196" s="23">
        <v>0</v>
      </c>
      <c r="Q196" s="11">
        <v>0</v>
      </c>
      <c r="R196" s="11">
        <v>0</v>
      </c>
      <c r="S196" s="12">
        <v>0</v>
      </c>
      <c r="T196" s="27">
        <v>0</v>
      </c>
      <c r="U196" s="23">
        <v>8</v>
      </c>
      <c r="V196" s="11">
        <v>0.2</v>
      </c>
      <c r="W196" s="11">
        <v>0</v>
      </c>
      <c r="X196" s="12">
        <v>0.4</v>
      </c>
      <c r="Y196" s="30">
        <v>0</v>
      </c>
      <c r="Z196" s="63">
        <f>J196*(Q196+V196)+L196*(S196+X196)</f>
        <v>3.6001799999999999</v>
      </c>
      <c r="AA196" s="34">
        <f>J196*Q196+L196*S196</f>
        <v>0</v>
      </c>
      <c r="AB196" s="12">
        <f>J196*V196+L196*X196</f>
        <v>3.6001799999999999</v>
      </c>
      <c r="AC196" s="75">
        <f>Z196</f>
        <v>3.6001799999999999</v>
      </c>
    </row>
    <row r="197" spans="1:34" outlineLevel="1" x14ac:dyDescent="0.2">
      <c r="A197" s="121" t="s">
        <v>623</v>
      </c>
      <c r="B197" s="10"/>
      <c r="C197" s="10"/>
      <c r="D197" s="10"/>
      <c r="E197" s="10"/>
      <c r="F197" s="10"/>
      <c r="G197" s="67"/>
      <c r="H197" s="10"/>
      <c r="I197" s="57"/>
      <c r="J197" s="57"/>
      <c r="K197" s="57"/>
      <c r="L197" s="58"/>
      <c r="M197" s="27"/>
      <c r="N197" s="90"/>
      <c r="O197" s="91"/>
      <c r="P197" s="23"/>
      <c r="Q197" s="11"/>
      <c r="R197" s="11"/>
      <c r="S197" s="12"/>
      <c r="T197" s="27"/>
      <c r="U197" s="23"/>
      <c r="V197" s="11"/>
      <c r="W197" s="11"/>
      <c r="X197" s="12"/>
      <c r="Y197" s="30"/>
      <c r="Z197" s="63"/>
      <c r="AA197" s="34"/>
      <c r="AB197" s="12"/>
      <c r="AC197" s="75">
        <f>SUBTOTAL(9,AC195:AC196)</f>
        <v>17.122679999999999</v>
      </c>
    </row>
    <row r="198" spans="1:34" outlineLevel="2" x14ac:dyDescent="0.2">
      <c r="A198" s="103" t="s">
        <v>582</v>
      </c>
      <c r="B198" s="10" t="s">
        <v>80</v>
      </c>
      <c r="C198" s="10" t="s">
        <v>48</v>
      </c>
      <c r="D198" s="10" t="s">
        <v>360</v>
      </c>
      <c r="E198" s="10" t="s">
        <v>361</v>
      </c>
      <c r="F198" s="10" t="s">
        <v>362</v>
      </c>
      <c r="G198" s="67">
        <v>6</v>
      </c>
      <c r="H198" s="10" t="s">
        <v>47</v>
      </c>
      <c r="I198" s="57">
        <v>1</v>
      </c>
      <c r="J198" s="57">
        <v>15.75</v>
      </c>
      <c r="K198" s="57">
        <v>0</v>
      </c>
      <c r="L198" s="58">
        <v>2.25</v>
      </c>
      <c r="M198" s="27">
        <v>0</v>
      </c>
      <c r="N198" s="90">
        <f>J198*10/3/G198</f>
        <v>8.75</v>
      </c>
      <c r="O198" s="91">
        <f>L198*10/3/G198</f>
        <v>1.25</v>
      </c>
      <c r="P198" s="23">
        <v>60</v>
      </c>
      <c r="Q198" s="11">
        <v>1</v>
      </c>
      <c r="R198" s="11">
        <v>0</v>
      </c>
      <c r="S198" s="12">
        <v>3</v>
      </c>
      <c r="T198" s="27">
        <v>0</v>
      </c>
      <c r="U198" s="23">
        <v>12</v>
      </c>
      <c r="V198" s="11">
        <v>0.25</v>
      </c>
      <c r="W198" s="11">
        <v>0</v>
      </c>
      <c r="X198" s="12">
        <v>1</v>
      </c>
      <c r="Y198" s="30">
        <v>0</v>
      </c>
      <c r="Z198" s="63">
        <f>J198*(Q198+V198)+L198*(S198+X198)</f>
        <v>28.6875</v>
      </c>
      <c r="AA198" s="34">
        <f>J198*Q198+L198*S198</f>
        <v>22.5</v>
      </c>
      <c r="AB198" s="12">
        <f>J198*V198+L198*X198</f>
        <v>6.1875</v>
      </c>
      <c r="AC198" s="75">
        <f>Z198</f>
        <v>28.6875</v>
      </c>
    </row>
    <row r="199" spans="1:34" outlineLevel="2" x14ac:dyDescent="0.2">
      <c r="A199" s="103" t="s">
        <v>582</v>
      </c>
      <c r="B199" s="10" t="s">
        <v>80</v>
      </c>
      <c r="C199" s="10" t="s">
        <v>19</v>
      </c>
      <c r="D199" s="10" t="s">
        <v>363</v>
      </c>
      <c r="E199" s="10" t="s">
        <v>364</v>
      </c>
      <c r="F199" s="10" t="s">
        <v>365</v>
      </c>
      <c r="G199" s="67">
        <v>6</v>
      </c>
      <c r="H199" s="10" t="s">
        <v>47</v>
      </c>
      <c r="I199" s="57">
        <v>1</v>
      </c>
      <c r="J199" s="57">
        <v>15.75</v>
      </c>
      <c r="K199" s="57">
        <v>0</v>
      </c>
      <c r="L199" s="58">
        <v>2.25</v>
      </c>
      <c r="M199" s="27">
        <v>0</v>
      </c>
      <c r="N199" s="90">
        <f>J199*10/3/G199</f>
        <v>8.75</v>
      </c>
      <c r="O199" s="91">
        <f>L199*10/3/G199</f>
        <v>1.25</v>
      </c>
      <c r="P199" s="23">
        <v>20</v>
      </c>
      <c r="Q199" s="11">
        <v>0.4</v>
      </c>
      <c r="R199" s="11">
        <v>0</v>
      </c>
      <c r="S199" s="12">
        <v>1</v>
      </c>
      <c r="T199" s="27">
        <v>0</v>
      </c>
      <c r="U199" s="23">
        <v>40</v>
      </c>
      <c r="V199" s="11">
        <v>1</v>
      </c>
      <c r="W199" s="11">
        <v>0</v>
      </c>
      <c r="X199" s="12">
        <v>2</v>
      </c>
      <c r="Y199" s="30">
        <v>0</v>
      </c>
      <c r="Z199" s="63">
        <f>J199*(Q199+V199)+L199*(S199+X199)</f>
        <v>28.799999999999997</v>
      </c>
      <c r="AA199" s="34">
        <f>J199*Q199+L199*S199</f>
        <v>8.5500000000000007</v>
      </c>
      <c r="AB199" s="12">
        <f>J199*V199+L199*X199</f>
        <v>20.25</v>
      </c>
      <c r="AC199" s="75">
        <f>Z199</f>
        <v>28.799999999999997</v>
      </c>
    </row>
    <row r="200" spans="1:34" outlineLevel="2" x14ac:dyDescent="0.2">
      <c r="A200" s="103" t="s">
        <v>582</v>
      </c>
      <c r="B200" s="10" t="s">
        <v>80</v>
      </c>
      <c r="C200" s="10" t="s">
        <v>13</v>
      </c>
      <c r="D200" s="10" t="s">
        <v>217</v>
      </c>
      <c r="E200" s="10" t="s">
        <v>10</v>
      </c>
      <c r="F200" s="10" t="s">
        <v>11</v>
      </c>
      <c r="G200" s="67">
        <v>24</v>
      </c>
      <c r="H200" s="10" t="s">
        <v>12</v>
      </c>
      <c r="I200" s="57">
        <v>1</v>
      </c>
      <c r="J200" s="57">
        <f>$AE$33</f>
        <v>0.2</v>
      </c>
      <c r="K200" s="57">
        <v>0</v>
      </c>
      <c r="L200" s="58">
        <v>0</v>
      </c>
      <c r="M200" s="27">
        <v>0</v>
      </c>
      <c r="N200" s="90">
        <f>J200*10/3/G200</f>
        <v>2.7777777777777776E-2</v>
      </c>
      <c r="O200" s="91">
        <f>L200*10/3/G200</f>
        <v>0</v>
      </c>
      <c r="P200" s="23">
        <v>0</v>
      </c>
      <c r="Q200" s="11">
        <f>P200</f>
        <v>0</v>
      </c>
      <c r="R200" s="11">
        <v>0</v>
      </c>
      <c r="S200" s="12">
        <v>0</v>
      </c>
      <c r="T200" s="27">
        <v>0</v>
      </c>
      <c r="U200" s="23">
        <v>1</v>
      </c>
      <c r="V200" s="11">
        <f>U200</f>
        <v>1</v>
      </c>
      <c r="W200" s="11">
        <v>0</v>
      </c>
      <c r="X200" s="12">
        <v>0</v>
      </c>
      <c r="Y200" s="30">
        <v>0</v>
      </c>
      <c r="Z200" s="63">
        <f>J200*(Q200+V200)+L200*(S200+X200)</f>
        <v>0.2</v>
      </c>
      <c r="AA200" s="34">
        <f>J200*Q200+L200*S200</f>
        <v>0</v>
      </c>
      <c r="AB200" s="12">
        <f>J200*V200+L200*X200</f>
        <v>0.2</v>
      </c>
      <c r="AC200" s="75">
        <f>Z200</f>
        <v>0.2</v>
      </c>
    </row>
    <row r="201" spans="1:34" outlineLevel="1" x14ac:dyDescent="0.2">
      <c r="A201" s="121" t="s">
        <v>971</v>
      </c>
      <c r="B201" s="10"/>
      <c r="C201" s="10"/>
      <c r="D201" s="10"/>
      <c r="E201" s="10"/>
      <c r="F201" s="10"/>
      <c r="G201" s="67"/>
      <c r="H201" s="10"/>
      <c r="I201" s="57"/>
      <c r="J201" s="57"/>
      <c r="K201" s="57"/>
      <c r="L201" s="58"/>
      <c r="M201" s="27"/>
      <c r="N201" s="90"/>
      <c r="O201" s="91"/>
      <c r="P201" s="23"/>
      <c r="Q201" s="11"/>
      <c r="R201" s="11"/>
      <c r="S201" s="12"/>
      <c r="T201" s="27"/>
      <c r="U201" s="23"/>
      <c r="V201" s="11"/>
      <c r="W201" s="11"/>
      <c r="X201" s="12"/>
      <c r="Y201" s="30"/>
      <c r="Z201" s="63"/>
      <c r="AA201" s="34"/>
      <c r="AB201" s="12"/>
      <c r="AC201" s="75">
        <f>SUBTOTAL(9,AC198:AC200)</f>
        <v>57.6875</v>
      </c>
    </row>
    <row r="202" spans="1:34" outlineLevel="2" x14ac:dyDescent="0.2">
      <c r="A202" s="103" t="s">
        <v>581</v>
      </c>
      <c r="B202" s="10" t="s">
        <v>80</v>
      </c>
      <c r="C202" s="10" t="s">
        <v>48</v>
      </c>
      <c r="D202" s="10" t="s">
        <v>467</v>
      </c>
      <c r="E202" s="10" t="s">
        <v>468</v>
      </c>
      <c r="F202" s="10" t="s">
        <v>469</v>
      </c>
      <c r="G202" s="67">
        <v>6</v>
      </c>
      <c r="H202" s="10" t="s">
        <v>47</v>
      </c>
      <c r="I202" s="57">
        <v>1</v>
      </c>
      <c r="J202" s="57">
        <v>18</v>
      </c>
      <c r="K202" s="57">
        <v>0</v>
      </c>
      <c r="L202" s="58">
        <v>0</v>
      </c>
      <c r="M202" s="27">
        <v>0</v>
      </c>
      <c r="N202" s="90">
        <f>J202*10/3/G202</f>
        <v>10</v>
      </c>
      <c r="O202" s="91">
        <f>L202*10/3/G202</f>
        <v>0</v>
      </c>
      <c r="P202" s="23">
        <v>60</v>
      </c>
      <c r="Q202" s="11">
        <v>1</v>
      </c>
      <c r="R202" s="11">
        <v>0</v>
      </c>
      <c r="S202" s="12">
        <v>0</v>
      </c>
      <c r="T202" s="27">
        <v>0</v>
      </c>
      <c r="U202" s="23">
        <v>12</v>
      </c>
      <c r="V202" s="11">
        <v>0.25</v>
      </c>
      <c r="W202" s="11">
        <v>0</v>
      </c>
      <c r="X202" s="12">
        <v>0</v>
      </c>
      <c r="Y202" s="30">
        <v>0</v>
      </c>
      <c r="Z202" s="63">
        <f>J202*(Q202+V202)+L202*(S202+X202)</f>
        <v>22.5</v>
      </c>
      <c r="AA202" s="34">
        <f>J202*Q202+L202*S202</f>
        <v>18</v>
      </c>
      <c r="AB202" s="12">
        <f>J202*V202+L202*X202</f>
        <v>4.5</v>
      </c>
      <c r="AC202" s="75">
        <f>Z202</f>
        <v>22.5</v>
      </c>
    </row>
    <row r="203" spans="1:34" outlineLevel="2" x14ac:dyDescent="0.2">
      <c r="A203" s="103" t="s">
        <v>581</v>
      </c>
      <c r="B203" s="10" t="s">
        <v>80</v>
      </c>
      <c r="C203" s="10" t="s">
        <v>19</v>
      </c>
      <c r="D203" s="10" t="s">
        <v>470</v>
      </c>
      <c r="E203" s="10" t="s">
        <v>471</v>
      </c>
      <c r="F203" s="10" t="s">
        <v>472</v>
      </c>
      <c r="G203" s="67">
        <v>6</v>
      </c>
      <c r="H203" s="10" t="s">
        <v>47</v>
      </c>
      <c r="I203" s="57">
        <v>1</v>
      </c>
      <c r="J203" s="57">
        <v>15.75</v>
      </c>
      <c r="K203" s="57">
        <v>0</v>
      </c>
      <c r="L203" s="58">
        <v>2.25</v>
      </c>
      <c r="M203" s="27">
        <v>0</v>
      </c>
      <c r="N203" s="90">
        <f>J203*10/3/G203</f>
        <v>8.75</v>
      </c>
      <c r="O203" s="91">
        <f>L203*10/3/G203</f>
        <v>1.25</v>
      </c>
      <c r="P203" s="23">
        <v>20</v>
      </c>
      <c r="Q203" s="11">
        <v>0.33</v>
      </c>
      <c r="R203" s="11">
        <v>0</v>
      </c>
      <c r="S203" s="12">
        <v>1</v>
      </c>
      <c r="T203" s="27">
        <v>0</v>
      </c>
      <c r="U203" s="23">
        <v>20</v>
      </c>
      <c r="V203" s="11">
        <v>0.75</v>
      </c>
      <c r="W203" s="11">
        <v>0</v>
      </c>
      <c r="X203" s="12">
        <v>1</v>
      </c>
      <c r="Y203" s="30">
        <v>0</v>
      </c>
      <c r="Z203" s="63">
        <f>J203*(Q203+V203)+L203*(S203+X203)</f>
        <v>21.51</v>
      </c>
      <c r="AA203" s="34">
        <f>J203*Q203+L203*S203</f>
        <v>7.4475000000000007</v>
      </c>
      <c r="AB203" s="12">
        <f>J203*V203+L203*X203</f>
        <v>14.0625</v>
      </c>
      <c r="AC203" s="75">
        <f>Z203</f>
        <v>21.51</v>
      </c>
    </row>
    <row r="204" spans="1:34" outlineLevel="2" x14ac:dyDescent="0.2">
      <c r="A204" s="103" t="s">
        <v>581</v>
      </c>
      <c r="B204" s="10" t="s">
        <v>80</v>
      </c>
      <c r="C204" s="10" t="s">
        <v>19</v>
      </c>
      <c r="D204" s="10" t="s">
        <v>473</v>
      </c>
      <c r="E204" s="10" t="s">
        <v>474</v>
      </c>
      <c r="F204" s="10" t="s">
        <v>475</v>
      </c>
      <c r="G204" s="67">
        <v>6</v>
      </c>
      <c r="H204" s="10" t="s">
        <v>47</v>
      </c>
      <c r="I204" s="57">
        <v>1</v>
      </c>
      <c r="J204" s="57">
        <v>15.75</v>
      </c>
      <c r="K204" s="57">
        <v>0</v>
      </c>
      <c r="L204" s="58">
        <v>2.25</v>
      </c>
      <c r="M204" s="27">
        <v>0</v>
      </c>
      <c r="N204" s="90">
        <f>J204*10/3/G204</f>
        <v>8.75</v>
      </c>
      <c r="O204" s="91">
        <f>L204*10/3/G204</f>
        <v>1.25</v>
      </c>
      <c r="P204" s="23">
        <v>20</v>
      </c>
      <c r="Q204" s="11">
        <v>0.5</v>
      </c>
      <c r="R204" s="11">
        <v>0</v>
      </c>
      <c r="S204" s="12">
        <v>1</v>
      </c>
      <c r="T204" s="27">
        <v>0</v>
      </c>
      <c r="U204" s="23">
        <v>20</v>
      </c>
      <c r="V204" s="11">
        <v>0.75</v>
      </c>
      <c r="W204" s="11">
        <v>0</v>
      </c>
      <c r="X204" s="12">
        <v>1</v>
      </c>
      <c r="Y204" s="30">
        <v>0</v>
      </c>
      <c r="Z204" s="63">
        <f>J204*(Q204+V204)+L204*(S204+X204)</f>
        <v>24.1875</v>
      </c>
      <c r="AA204" s="34">
        <f>J204*Q204+L204*S204</f>
        <v>10.125</v>
      </c>
      <c r="AB204" s="12">
        <f>J204*V204+L204*X204</f>
        <v>14.0625</v>
      </c>
      <c r="AC204" s="75">
        <f>Z204</f>
        <v>24.1875</v>
      </c>
      <c r="AE204" s="87"/>
      <c r="AF204" s="138"/>
      <c r="AG204" s="139"/>
      <c r="AH204" s="61"/>
    </row>
    <row r="205" spans="1:34" outlineLevel="2" x14ac:dyDescent="0.2">
      <c r="A205" s="103" t="s">
        <v>581</v>
      </c>
      <c r="B205" s="10" t="s">
        <v>80</v>
      </c>
      <c r="C205" s="10" t="s">
        <v>23</v>
      </c>
      <c r="D205" s="10" t="s">
        <v>476</v>
      </c>
      <c r="E205" s="10" t="s">
        <v>477</v>
      </c>
      <c r="F205" s="10" t="s">
        <v>478</v>
      </c>
      <c r="G205" s="67">
        <v>6</v>
      </c>
      <c r="H205" s="10" t="s">
        <v>47</v>
      </c>
      <c r="I205" s="57">
        <v>1</v>
      </c>
      <c r="J205" s="57">
        <v>13.5</v>
      </c>
      <c r="K205" s="57">
        <v>0</v>
      </c>
      <c r="L205" s="58">
        <v>4.5</v>
      </c>
      <c r="M205" s="27">
        <v>0</v>
      </c>
      <c r="N205" s="90">
        <f>J205*10/3/G205</f>
        <v>7.5</v>
      </c>
      <c r="O205" s="91">
        <f>L205*10/3/G205</f>
        <v>2.5</v>
      </c>
      <c r="P205" s="23">
        <v>40</v>
      </c>
      <c r="Q205" s="11">
        <v>0.75</v>
      </c>
      <c r="R205" s="11">
        <v>0</v>
      </c>
      <c r="S205" s="12">
        <v>2</v>
      </c>
      <c r="T205" s="27">
        <v>0</v>
      </c>
      <c r="U205" s="23">
        <v>0</v>
      </c>
      <c r="V205" s="11">
        <v>0</v>
      </c>
      <c r="W205" s="11">
        <v>0</v>
      </c>
      <c r="X205" s="12">
        <v>0</v>
      </c>
      <c r="Y205" s="30">
        <v>0</v>
      </c>
      <c r="Z205" s="63">
        <f>J205*(Q205+V205)+L205*(S205+X205)</f>
        <v>19.125</v>
      </c>
      <c r="AA205" s="34">
        <f>J205*Q205+L205*S205</f>
        <v>19.125</v>
      </c>
      <c r="AB205" s="12">
        <f>J205*V205+L205*X205</f>
        <v>0</v>
      </c>
      <c r="AC205" s="75">
        <f>Z205</f>
        <v>19.125</v>
      </c>
      <c r="AE205" s="87"/>
      <c r="AF205" s="139"/>
      <c r="AG205" s="139"/>
      <c r="AH205" s="69"/>
    </row>
    <row r="206" spans="1:34" outlineLevel="2" x14ac:dyDescent="0.2">
      <c r="A206" s="103" t="s">
        <v>581</v>
      </c>
      <c r="B206" s="10" t="s">
        <v>80</v>
      </c>
      <c r="C206" s="10" t="s">
        <v>13</v>
      </c>
      <c r="D206" s="10" t="s">
        <v>217</v>
      </c>
      <c r="E206" s="10" t="s">
        <v>10</v>
      </c>
      <c r="F206" s="10" t="s">
        <v>11</v>
      </c>
      <c r="G206" s="67">
        <v>24</v>
      </c>
      <c r="H206" s="10" t="s">
        <v>12</v>
      </c>
      <c r="I206" s="57">
        <v>1</v>
      </c>
      <c r="J206" s="57">
        <f>$AE$33</f>
        <v>0.2</v>
      </c>
      <c r="K206" s="57">
        <v>0</v>
      </c>
      <c r="L206" s="58">
        <v>0</v>
      </c>
      <c r="M206" s="27">
        <v>0</v>
      </c>
      <c r="N206" s="90">
        <f>J206*10/3/G206</f>
        <v>2.7777777777777776E-2</v>
      </c>
      <c r="O206" s="91">
        <f>L206*10/3/G206</f>
        <v>0</v>
      </c>
      <c r="P206" s="23">
        <v>0</v>
      </c>
      <c r="Q206" s="11">
        <f>P206</f>
        <v>0</v>
      </c>
      <c r="R206" s="11">
        <v>0</v>
      </c>
      <c r="S206" s="12">
        <v>0</v>
      </c>
      <c r="T206" s="27">
        <v>0</v>
      </c>
      <c r="U206" s="23">
        <v>1</v>
      </c>
      <c r="V206" s="11">
        <f>U206</f>
        <v>1</v>
      </c>
      <c r="W206" s="11">
        <v>0</v>
      </c>
      <c r="X206" s="12">
        <v>0</v>
      </c>
      <c r="Y206" s="30">
        <v>0</v>
      </c>
      <c r="Z206" s="63">
        <f>J206*(Q206+V206)+L206*(S206+X206)</f>
        <v>0.2</v>
      </c>
      <c r="AA206" s="34">
        <f>J206*Q206+L206*S206</f>
        <v>0</v>
      </c>
      <c r="AB206" s="12">
        <f>J206*V206+L206*X206</f>
        <v>0.2</v>
      </c>
      <c r="AC206" s="75">
        <f>Z206</f>
        <v>0.2</v>
      </c>
      <c r="AE206" s="87"/>
      <c r="AF206" s="139"/>
      <c r="AG206" s="139"/>
      <c r="AH206" s="69"/>
    </row>
    <row r="207" spans="1:34" outlineLevel="1" x14ac:dyDescent="0.2">
      <c r="A207" s="121" t="s">
        <v>698</v>
      </c>
      <c r="B207" s="10"/>
      <c r="C207" s="10"/>
      <c r="D207" s="10"/>
      <c r="E207" s="10"/>
      <c r="F207" s="10"/>
      <c r="G207" s="67"/>
      <c r="H207" s="10"/>
      <c r="I207" s="57"/>
      <c r="J207" s="57"/>
      <c r="K207" s="57"/>
      <c r="L207" s="58"/>
      <c r="M207" s="27"/>
      <c r="N207" s="90"/>
      <c r="O207" s="91"/>
      <c r="P207" s="23"/>
      <c r="Q207" s="11"/>
      <c r="R207" s="11"/>
      <c r="S207" s="12"/>
      <c r="T207" s="27"/>
      <c r="U207" s="23"/>
      <c r="V207" s="11"/>
      <c r="W207" s="11"/>
      <c r="X207" s="12"/>
      <c r="Y207" s="30"/>
      <c r="Z207" s="63"/>
      <c r="AA207" s="34"/>
      <c r="AB207" s="12"/>
      <c r="AC207" s="75">
        <f>SUBTOTAL(9,AC202:AC206)</f>
        <v>87.522500000000008</v>
      </c>
      <c r="AE207" s="87"/>
      <c r="AF207" s="139"/>
      <c r="AG207" s="139"/>
      <c r="AH207" s="69"/>
    </row>
    <row r="208" spans="1:34" outlineLevel="2" x14ac:dyDescent="0.2">
      <c r="A208" s="103" t="s">
        <v>648</v>
      </c>
      <c r="B208" s="10" t="s">
        <v>80</v>
      </c>
      <c r="C208" s="10" t="s">
        <v>103</v>
      </c>
      <c r="D208" s="10" t="s">
        <v>437</v>
      </c>
      <c r="E208" s="10" t="s">
        <v>438</v>
      </c>
      <c r="F208" s="10" t="s">
        <v>439</v>
      </c>
      <c r="G208" s="67">
        <v>6</v>
      </c>
      <c r="H208" s="10" t="s">
        <v>37</v>
      </c>
      <c r="I208" s="57">
        <v>1</v>
      </c>
      <c r="J208" s="57">
        <f>(9+$AE$36)*I208</f>
        <v>13.5</v>
      </c>
      <c r="K208" s="57">
        <v>0</v>
      </c>
      <c r="L208" s="58">
        <v>4.5</v>
      </c>
      <c r="M208" s="27">
        <v>0</v>
      </c>
      <c r="N208" s="90">
        <f>J208*10/3/G208</f>
        <v>7.5</v>
      </c>
      <c r="O208" s="91">
        <f>L208*10/3/G208</f>
        <v>2.5</v>
      </c>
      <c r="P208" s="23">
        <v>12</v>
      </c>
      <c r="Q208" s="11">
        <v>0.2</v>
      </c>
      <c r="R208" s="11">
        <v>0</v>
      </c>
      <c r="S208" s="12">
        <v>0.6</v>
      </c>
      <c r="T208" s="27">
        <v>0</v>
      </c>
      <c r="U208" s="23">
        <v>0</v>
      </c>
      <c r="V208" s="11">
        <v>0</v>
      </c>
      <c r="W208" s="11">
        <v>0</v>
      </c>
      <c r="X208" s="12">
        <v>0</v>
      </c>
      <c r="Y208" s="30">
        <v>0</v>
      </c>
      <c r="Z208" s="63">
        <f>J208*(Q208+V208)+L208*(S208+X208)</f>
        <v>5.4</v>
      </c>
      <c r="AA208" s="34">
        <f>J208*Q208+L208*S208</f>
        <v>5.4</v>
      </c>
      <c r="AB208" s="12">
        <f>J208*V208+L208*X208</f>
        <v>0</v>
      </c>
      <c r="AC208" s="75">
        <f>Z208</f>
        <v>5.4</v>
      </c>
      <c r="AE208" s="87"/>
      <c r="AF208" s="139"/>
      <c r="AG208" s="139"/>
    </row>
    <row r="209" spans="1:34" outlineLevel="2" x14ac:dyDescent="0.2">
      <c r="A209" s="103" t="s">
        <v>648</v>
      </c>
      <c r="B209" s="10" t="s">
        <v>80</v>
      </c>
      <c r="C209" s="10" t="s">
        <v>103</v>
      </c>
      <c r="D209" s="10" t="s">
        <v>440</v>
      </c>
      <c r="E209" s="10" t="s">
        <v>441</v>
      </c>
      <c r="F209" s="10" t="s">
        <v>442</v>
      </c>
      <c r="G209" s="67">
        <v>6</v>
      </c>
      <c r="H209" s="10" t="s">
        <v>37</v>
      </c>
      <c r="I209" s="57">
        <v>1</v>
      </c>
      <c r="J209" s="57">
        <v>0</v>
      </c>
      <c r="K209" s="57">
        <v>0</v>
      </c>
      <c r="L209" s="58">
        <f>13.5+$AE$36</f>
        <v>18</v>
      </c>
      <c r="M209" s="27">
        <v>0</v>
      </c>
      <c r="N209" s="90">
        <f>J209*10/3/G209</f>
        <v>0</v>
      </c>
      <c r="O209" s="91">
        <f>L209*10/3/G209</f>
        <v>10</v>
      </c>
      <c r="P209" s="23">
        <v>12</v>
      </c>
      <c r="Q209" s="11">
        <v>0</v>
      </c>
      <c r="R209" s="11">
        <v>0</v>
      </c>
      <c r="S209" s="12">
        <v>0.6</v>
      </c>
      <c r="T209" s="27">
        <v>0</v>
      </c>
      <c r="U209" s="23">
        <v>0</v>
      </c>
      <c r="V209" s="11">
        <v>0</v>
      </c>
      <c r="W209" s="11">
        <v>0</v>
      </c>
      <c r="X209" s="12">
        <v>0</v>
      </c>
      <c r="Y209" s="30">
        <v>0</v>
      </c>
      <c r="Z209" s="63">
        <f>J209*(Q209+V209)+L209*(S209+X209)</f>
        <v>10.799999999999999</v>
      </c>
      <c r="AA209" s="34">
        <f>J209*Q209+L209*S209</f>
        <v>10.799999999999999</v>
      </c>
      <c r="AB209" s="12">
        <f>J209*V209+L209*X209</f>
        <v>0</v>
      </c>
      <c r="AC209" s="75">
        <f>Z209</f>
        <v>10.799999999999999</v>
      </c>
    </row>
    <row r="210" spans="1:34" outlineLevel="2" x14ac:dyDescent="0.2">
      <c r="A210" s="103" t="s">
        <v>648</v>
      </c>
      <c r="B210" s="10" t="s">
        <v>80</v>
      </c>
      <c r="C210" s="10" t="s">
        <v>13</v>
      </c>
      <c r="D210" s="10" t="s">
        <v>443</v>
      </c>
      <c r="E210" s="10" t="s">
        <v>444</v>
      </c>
      <c r="F210" s="10" t="s">
        <v>445</v>
      </c>
      <c r="G210" s="67">
        <v>6</v>
      </c>
      <c r="H210" s="10" t="s">
        <v>37</v>
      </c>
      <c r="I210" s="57">
        <v>1</v>
      </c>
      <c r="J210" s="57">
        <f>(9+$AE$36)*I210</f>
        <v>13.5</v>
      </c>
      <c r="K210" s="57">
        <v>0</v>
      </c>
      <c r="L210" s="58">
        <v>4.5</v>
      </c>
      <c r="M210" s="27">
        <v>0</v>
      </c>
      <c r="N210" s="90">
        <f>J210*10/3/G210</f>
        <v>7.5</v>
      </c>
      <c r="O210" s="91">
        <f>L210*10/3/G210</f>
        <v>2.5</v>
      </c>
      <c r="P210" s="23">
        <v>0</v>
      </c>
      <c r="Q210" s="11">
        <v>0</v>
      </c>
      <c r="R210" s="11">
        <v>0</v>
      </c>
      <c r="S210" s="12">
        <v>0</v>
      </c>
      <c r="T210" s="27">
        <v>0</v>
      </c>
      <c r="U210" s="23">
        <v>9</v>
      </c>
      <c r="V210" s="11">
        <v>0.4</v>
      </c>
      <c r="W210" s="11">
        <v>0</v>
      </c>
      <c r="X210" s="433">
        <v>0.8</v>
      </c>
      <c r="Y210" s="30">
        <v>0</v>
      </c>
      <c r="Z210" s="63">
        <f>J210*(Q210+V210)+L210*(S210+X210)</f>
        <v>9</v>
      </c>
      <c r="AA210" s="34">
        <f>J210*Q210+L210*S210</f>
        <v>0</v>
      </c>
      <c r="AB210" s="12">
        <f>J210*V210+L210*X210</f>
        <v>9</v>
      </c>
      <c r="AC210" s="75">
        <f>Z210</f>
        <v>9</v>
      </c>
    </row>
    <row r="211" spans="1:34" outlineLevel="1" x14ac:dyDescent="0.2">
      <c r="A211" s="121" t="s">
        <v>972</v>
      </c>
      <c r="B211" s="10"/>
      <c r="C211" s="10"/>
      <c r="D211" s="10"/>
      <c r="E211" s="10"/>
      <c r="F211" s="10"/>
      <c r="G211" s="67"/>
      <c r="H211" s="10"/>
      <c r="I211" s="57"/>
      <c r="J211" s="57"/>
      <c r="K211" s="57"/>
      <c r="L211" s="58"/>
      <c r="M211" s="27"/>
      <c r="N211" s="90"/>
      <c r="O211" s="91"/>
      <c r="P211" s="23"/>
      <c r="Q211" s="11"/>
      <c r="R211" s="11"/>
      <c r="S211" s="12"/>
      <c r="T211" s="27"/>
      <c r="U211" s="23"/>
      <c r="V211" s="11"/>
      <c r="W211" s="11"/>
      <c r="X211" s="433"/>
      <c r="Y211" s="30"/>
      <c r="Z211" s="63"/>
      <c r="AA211" s="34"/>
      <c r="AB211" s="12"/>
      <c r="AC211" s="75">
        <f>SUBTOTAL(9,AC208:AC210)</f>
        <v>25.2</v>
      </c>
    </row>
    <row r="212" spans="1:34" outlineLevel="2" x14ac:dyDescent="0.2">
      <c r="A212" s="103" t="s">
        <v>7</v>
      </c>
      <c r="B212" s="10" t="s">
        <v>39</v>
      </c>
      <c r="C212" s="10" t="s">
        <v>13</v>
      </c>
      <c r="D212" s="10" t="s">
        <v>493</v>
      </c>
      <c r="E212" s="10" t="s">
        <v>512</v>
      </c>
      <c r="F212" s="10" t="s">
        <v>513</v>
      </c>
      <c r="G212" s="67">
        <v>6</v>
      </c>
      <c r="H212" s="10" t="s">
        <v>37</v>
      </c>
      <c r="I212" s="57">
        <v>0.33329999999999999</v>
      </c>
      <c r="J212" s="57">
        <f>(4.5+$AE$36)*I212</f>
        <v>2.9996999999999998</v>
      </c>
      <c r="K212" s="57">
        <v>3</v>
      </c>
      <c r="L212" s="58">
        <f>9*I212</f>
        <v>2.9996999999999998</v>
      </c>
      <c r="M212" s="27">
        <v>0</v>
      </c>
      <c r="N212" s="90">
        <f>J212*10/3/G212</f>
        <v>1.6665000000000001</v>
      </c>
      <c r="O212" s="91">
        <f>L212*10/3/G212</f>
        <v>1.6665000000000001</v>
      </c>
      <c r="P212" s="23">
        <v>0</v>
      </c>
      <c r="Q212" s="11">
        <v>0</v>
      </c>
      <c r="R212" s="11">
        <v>0</v>
      </c>
      <c r="S212" s="12">
        <v>0</v>
      </c>
      <c r="T212" s="27">
        <v>0</v>
      </c>
      <c r="U212" s="23">
        <v>8</v>
      </c>
      <c r="V212" s="11">
        <v>0.2</v>
      </c>
      <c r="W212" s="11">
        <v>0</v>
      </c>
      <c r="X212" s="12">
        <v>0.4</v>
      </c>
      <c r="Y212" s="30">
        <v>0</v>
      </c>
      <c r="Z212" s="63">
        <f>J212*(Q212+V212)+L212*(S212+X212)</f>
        <v>1.79982</v>
      </c>
      <c r="AA212" s="34">
        <f>J212*Q212+L212*S212</f>
        <v>0</v>
      </c>
      <c r="AB212" s="12">
        <f>J212*V212+L212*X212</f>
        <v>1.79982</v>
      </c>
      <c r="AC212" s="75">
        <f>Z212</f>
        <v>1.79982</v>
      </c>
    </row>
    <row r="213" spans="1:34" outlineLevel="1" x14ac:dyDescent="0.2">
      <c r="A213" s="121" t="s">
        <v>965</v>
      </c>
      <c r="B213" s="10"/>
      <c r="C213" s="10"/>
      <c r="D213" s="10"/>
      <c r="E213" s="10"/>
      <c r="F213" s="10"/>
      <c r="G213" s="67"/>
      <c r="H213" s="10"/>
      <c r="I213" s="57"/>
      <c r="J213" s="57"/>
      <c r="K213" s="57"/>
      <c r="L213" s="58"/>
      <c r="M213" s="27"/>
      <c r="N213" s="90"/>
      <c r="O213" s="91"/>
      <c r="P213" s="23"/>
      <c r="Q213" s="11"/>
      <c r="R213" s="11"/>
      <c r="S213" s="12"/>
      <c r="T213" s="27"/>
      <c r="U213" s="23"/>
      <c r="V213" s="11"/>
      <c r="W213" s="11"/>
      <c r="X213" s="12"/>
      <c r="Y213" s="30"/>
      <c r="Z213" s="63"/>
      <c r="AA213" s="34"/>
      <c r="AB213" s="12"/>
      <c r="AC213" s="75">
        <f>SUBTOTAL(9,AC212:AC212)</f>
        <v>1.79982</v>
      </c>
    </row>
    <row r="214" spans="1:34" outlineLevel="2" x14ac:dyDescent="0.2">
      <c r="A214" s="9" t="s">
        <v>38</v>
      </c>
      <c r="B214" s="10" t="s">
        <v>39</v>
      </c>
      <c r="C214" s="10" t="s">
        <v>48</v>
      </c>
      <c r="D214" s="10" t="s">
        <v>44</v>
      </c>
      <c r="E214" s="10" t="s">
        <v>45</v>
      </c>
      <c r="F214" s="10" t="s">
        <v>46</v>
      </c>
      <c r="G214" s="67">
        <v>7.5</v>
      </c>
      <c r="H214" s="10" t="s">
        <v>47</v>
      </c>
      <c r="I214" s="57">
        <v>1</v>
      </c>
      <c r="J214" s="57">
        <v>13.5</v>
      </c>
      <c r="K214" s="57">
        <v>0</v>
      </c>
      <c r="L214" s="58">
        <v>9</v>
      </c>
      <c r="M214" s="27">
        <v>0</v>
      </c>
      <c r="N214" s="90">
        <f t="shared" ref="N214:N225" si="67">J214*10/3/G214</f>
        <v>6</v>
      </c>
      <c r="O214" s="91">
        <f t="shared" ref="O214:O225" si="68">L214*10/3/G214</f>
        <v>4</v>
      </c>
      <c r="P214" s="23">
        <v>60</v>
      </c>
      <c r="Q214" s="11">
        <v>1</v>
      </c>
      <c r="R214" s="11">
        <v>0</v>
      </c>
      <c r="S214" s="12">
        <v>3</v>
      </c>
      <c r="T214" s="27">
        <v>0</v>
      </c>
      <c r="U214" s="23">
        <v>20</v>
      </c>
      <c r="V214" s="11">
        <v>1</v>
      </c>
      <c r="W214" s="11">
        <v>0</v>
      </c>
      <c r="X214" s="12">
        <v>1</v>
      </c>
      <c r="Y214" s="30">
        <v>0</v>
      </c>
      <c r="Z214" s="63">
        <f t="shared" ref="Z214:Z225" si="69">J214*(Q214+V214)+L214*(S214+X214)</f>
        <v>63</v>
      </c>
      <c r="AA214" s="34">
        <f t="shared" ref="AA214:AA225" si="70">J214*Q214+L214*S214</f>
        <v>40.5</v>
      </c>
      <c r="AB214" s="12">
        <f t="shared" ref="AB214:AB225" si="71">J214*V214+L214*X214</f>
        <v>22.5</v>
      </c>
      <c r="AC214" s="75">
        <f t="shared" ref="AC214:AC225" si="72">Z214</f>
        <v>63</v>
      </c>
    </row>
    <row r="215" spans="1:34" outlineLevel="2" x14ac:dyDescent="0.2">
      <c r="A215" s="9" t="s">
        <v>38</v>
      </c>
      <c r="B215" s="10" t="s">
        <v>39</v>
      </c>
      <c r="C215" s="10" t="s">
        <v>19</v>
      </c>
      <c r="D215" s="10" t="s">
        <v>49</v>
      </c>
      <c r="E215" s="10" t="s">
        <v>50</v>
      </c>
      <c r="F215" s="10" t="s">
        <v>51</v>
      </c>
      <c r="G215" s="67">
        <v>7.5</v>
      </c>
      <c r="H215" s="10" t="s">
        <v>18</v>
      </c>
      <c r="I215" s="57">
        <v>1</v>
      </c>
      <c r="J215" s="57">
        <v>13.5</v>
      </c>
      <c r="K215" s="57">
        <v>0</v>
      </c>
      <c r="L215" s="58">
        <v>9</v>
      </c>
      <c r="M215" s="27">
        <v>0</v>
      </c>
      <c r="N215" s="90">
        <f t="shared" si="67"/>
        <v>6</v>
      </c>
      <c r="O215" s="91">
        <f t="shared" si="68"/>
        <v>4</v>
      </c>
      <c r="P215" s="23">
        <v>20</v>
      </c>
      <c r="Q215" s="11">
        <v>1</v>
      </c>
      <c r="R215" s="11">
        <v>0</v>
      </c>
      <c r="S215" s="12">
        <v>1</v>
      </c>
      <c r="T215" s="27">
        <v>0</v>
      </c>
      <c r="U215" s="23">
        <v>60</v>
      </c>
      <c r="V215" s="11">
        <v>1</v>
      </c>
      <c r="W215" s="11">
        <v>0</v>
      </c>
      <c r="X215" s="12">
        <v>3</v>
      </c>
      <c r="Y215" s="30">
        <v>0</v>
      </c>
      <c r="Z215" s="63">
        <f t="shared" si="69"/>
        <v>63</v>
      </c>
      <c r="AA215" s="34">
        <f t="shared" si="70"/>
        <v>22.5</v>
      </c>
      <c r="AB215" s="12">
        <f t="shared" si="71"/>
        <v>40.5</v>
      </c>
      <c r="AC215" s="75">
        <f t="shared" si="72"/>
        <v>63</v>
      </c>
    </row>
    <row r="216" spans="1:34" outlineLevel="2" x14ac:dyDescent="0.2">
      <c r="A216" s="9" t="s">
        <v>38</v>
      </c>
      <c r="B216" s="10" t="s">
        <v>39</v>
      </c>
      <c r="C216" s="10" t="s">
        <v>23</v>
      </c>
      <c r="D216" s="10" t="s">
        <v>52</v>
      </c>
      <c r="E216" s="10" t="s">
        <v>53</v>
      </c>
      <c r="F216" s="10" t="s">
        <v>54</v>
      </c>
      <c r="G216" s="67">
        <v>6</v>
      </c>
      <c r="H216" s="10" t="s">
        <v>18</v>
      </c>
      <c r="I216" s="57">
        <v>1</v>
      </c>
      <c r="J216" s="57">
        <v>13.5</v>
      </c>
      <c r="K216" s="57">
        <v>0</v>
      </c>
      <c r="L216" s="58">
        <v>4.5</v>
      </c>
      <c r="M216" s="27">
        <v>0</v>
      </c>
      <c r="N216" s="90">
        <f t="shared" si="67"/>
        <v>7.5</v>
      </c>
      <c r="O216" s="91">
        <f t="shared" si="68"/>
        <v>2.5</v>
      </c>
      <c r="P216" s="23">
        <v>40</v>
      </c>
      <c r="Q216" s="11">
        <v>1</v>
      </c>
      <c r="R216" s="11">
        <v>0</v>
      </c>
      <c r="S216" s="12">
        <v>2</v>
      </c>
      <c r="T216" s="27">
        <v>0</v>
      </c>
      <c r="U216" s="23">
        <v>0</v>
      </c>
      <c r="V216" s="11">
        <v>0</v>
      </c>
      <c r="W216" s="11">
        <v>0</v>
      </c>
      <c r="X216" s="12">
        <v>0</v>
      </c>
      <c r="Y216" s="30">
        <v>0</v>
      </c>
      <c r="Z216" s="63">
        <f t="shared" si="69"/>
        <v>22.5</v>
      </c>
      <c r="AA216" s="34">
        <f t="shared" si="70"/>
        <v>22.5</v>
      </c>
      <c r="AB216" s="12">
        <f t="shared" si="71"/>
        <v>0</v>
      </c>
      <c r="AC216" s="75">
        <f t="shared" si="72"/>
        <v>22.5</v>
      </c>
    </row>
    <row r="217" spans="1:34" outlineLevel="2" x14ac:dyDescent="0.2">
      <c r="A217" s="9" t="s">
        <v>38</v>
      </c>
      <c r="B217" s="10" t="s">
        <v>39</v>
      </c>
      <c r="C217" s="10" t="s">
        <v>23</v>
      </c>
      <c r="D217" s="10" t="s">
        <v>55</v>
      </c>
      <c r="E217" s="10" t="s">
        <v>56</v>
      </c>
      <c r="F217" s="10" t="s">
        <v>57</v>
      </c>
      <c r="G217" s="67">
        <v>6</v>
      </c>
      <c r="H217" s="10" t="s">
        <v>18</v>
      </c>
      <c r="I217" s="57">
        <v>1</v>
      </c>
      <c r="J217" s="57">
        <v>13.5</v>
      </c>
      <c r="K217" s="57">
        <v>0</v>
      </c>
      <c r="L217" s="58">
        <v>4.5</v>
      </c>
      <c r="M217" s="27">
        <v>0</v>
      </c>
      <c r="N217" s="90">
        <f t="shared" si="67"/>
        <v>7.5</v>
      </c>
      <c r="O217" s="91">
        <f t="shared" si="68"/>
        <v>2.5</v>
      </c>
      <c r="P217" s="23">
        <v>40</v>
      </c>
      <c r="Q217" s="11">
        <v>1</v>
      </c>
      <c r="R217" s="11">
        <v>0</v>
      </c>
      <c r="S217" s="12">
        <v>2</v>
      </c>
      <c r="T217" s="27">
        <v>0</v>
      </c>
      <c r="U217" s="23">
        <v>0</v>
      </c>
      <c r="V217" s="11">
        <v>0</v>
      </c>
      <c r="W217" s="11">
        <v>0</v>
      </c>
      <c r="X217" s="12">
        <v>0</v>
      </c>
      <c r="Y217" s="30">
        <v>0</v>
      </c>
      <c r="Z217" s="63">
        <f t="shared" si="69"/>
        <v>22.5</v>
      </c>
      <c r="AA217" s="34">
        <f t="shared" si="70"/>
        <v>22.5</v>
      </c>
      <c r="AB217" s="12">
        <f t="shared" si="71"/>
        <v>0</v>
      </c>
      <c r="AC217" s="75">
        <f t="shared" si="72"/>
        <v>22.5</v>
      </c>
    </row>
    <row r="218" spans="1:34" outlineLevel="2" x14ac:dyDescent="0.2">
      <c r="A218" s="9" t="s">
        <v>38</v>
      </c>
      <c r="B218" s="10" t="s">
        <v>39</v>
      </c>
      <c r="C218" s="10" t="s">
        <v>61</v>
      </c>
      <c r="D218" s="10" t="s">
        <v>58</v>
      </c>
      <c r="E218" s="10" t="s">
        <v>59</v>
      </c>
      <c r="F218" s="10" t="s">
        <v>60</v>
      </c>
      <c r="G218" s="67">
        <v>6</v>
      </c>
      <c r="H218" s="10" t="s">
        <v>18</v>
      </c>
      <c r="I218" s="57">
        <v>1</v>
      </c>
      <c r="J218" s="57">
        <v>13.5</v>
      </c>
      <c r="K218" s="57">
        <v>0</v>
      </c>
      <c r="L218" s="58">
        <v>4.5</v>
      </c>
      <c r="M218" s="27">
        <v>0</v>
      </c>
      <c r="N218" s="90">
        <f t="shared" si="67"/>
        <v>7.5</v>
      </c>
      <c r="O218" s="91">
        <f t="shared" si="68"/>
        <v>2.5</v>
      </c>
      <c r="P218" s="23">
        <v>0</v>
      </c>
      <c r="Q218" s="11">
        <v>0</v>
      </c>
      <c r="R218" s="11">
        <v>0</v>
      </c>
      <c r="S218" s="12">
        <v>0</v>
      </c>
      <c r="T218" s="27">
        <v>0</v>
      </c>
      <c r="U218" s="23">
        <v>40</v>
      </c>
      <c r="V218" s="11">
        <v>1</v>
      </c>
      <c r="W218" s="11">
        <v>0</v>
      </c>
      <c r="X218" s="12">
        <v>2</v>
      </c>
      <c r="Y218" s="30">
        <v>0</v>
      </c>
      <c r="Z218" s="63">
        <f t="shared" si="69"/>
        <v>22.5</v>
      </c>
      <c r="AA218" s="34">
        <f t="shared" si="70"/>
        <v>0</v>
      </c>
      <c r="AB218" s="12">
        <f t="shared" si="71"/>
        <v>22.5</v>
      </c>
      <c r="AC218" s="75">
        <f t="shared" si="72"/>
        <v>22.5</v>
      </c>
    </row>
    <row r="219" spans="1:34" outlineLevel="2" x14ac:dyDescent="0.2">
      <c r="A219" s="9" t="s">
        <v>38</v>
      </c>
      <c r="B219" s="10" t="s">
        <v>39</v>
      </c>
      <c r="C219" s="10" t="s">
        <v>27</v>
      </c>
      <c r="D219" s="10" t="s">
        <v>62</v>
      </c>
      <c r="E219" s="10" t="s">
        <v>63</v>
      </c>
      <c r="F219" s="10" t="s">
        <v>64</v>
      </c>
      <c r="G219" s="67">
        <v>6</v>
      </c>
      <c r="H219" s="10" t="s">
        <v>18</v>
      </c>
      <c r="I219" s="57">
        <v>1</v>
      </c>
      <c r="J219" s="57">
        <v>13.5</v>
      </c>
      <c r="K219" s="57">
        <v>0</v>
      </c>
      <c r="L219" s="58">
        <v>4.5</v>
      </c>
      <c r="M219" s="27">
        <v>0</v>
      </c>
      <c r="N219" s="90">
        <f t="shared" si="67"/>
        <v>7.5</v>
      </c>
      <c r="O219" s="91">
        <f t="shared" si="68"/>
        <v>2.5</v>
      </c>
      <c r="P219" s="23">
        <v>20</v>
      </c>
      <c r="Q219" s="11">
        <v>1</v>
      </c>
      <c r="R219" s="11">
        <v>0</v>
      </c>
      <c r="S219" s="12">
        <v>1</v>
      </c>
      <c r="T219" s="27">
        <v>0</v>
      </c>
      <c r="U219" s="23">
        <v>0</v>
      </c>
      <c r="V219" s="11">
        <v>0</v>
      </c>
      <c r="W219" s="11">
        <v>0</v>
      </c>
      <c r="X219" s="12">
        <v>0</v>
      </c>
      <c r="Y219" s="30">
        <v>0</v>
      </c>
      <c r="Z219" s="63">
        <f t="shared" si="69"/>
        <v>18</v>
      </c>
      <c r="AA219" s="34">
        <f t="shared" si="70"/>
        <v>18</v>
      </c>
      <c r="AB219" s="12">
        <f t="shared" si="71"/>
        <v>0</v>
      </c>
      <c r="AC219" s="75">
        <f t="shared" si="72"/>
        <v>18</v>
      </c>
    </row>
    <row r="220" spans="1:34" outlineLevel="2" x14ac:dyDescent="0.2">
      <c r="A220" s="9" t="s">
        <v>38</v>
      </c>
      <c r="B220" s="10" t="s">
        <v>39</v>
      </c>
      <c r="C220" s="10" t="s">
        <v>27</v>
      </c>
      <c r="D220" s="10" t="s">
        <v>65</v>
      </c>
      <c r="E220" s="10" t="s">
        <v>66</v>
      </c>
      <c r="F220" s="10" t="s">
        <v>67</v>
      </c>
      <c r="G220" s="67">
        <v>6</v>
      </c>
      <c r="H220" s="10" t="s">
        <v>18</v>
      </c>
      <c r="I220" s="57">
        <v>1</v>
      </c>
      <c r="J220" s="57">
        <v>13.5</v>
      </c>
      <c r="K220" s="57">
        <v>0</v>
      </c>
      <c r="L220" s="58">
        <v>4.5</v>
      </c>
      <c r="M220" s="27">
        <v>0</v>
      </c>
      <c r="N220" s="90">
        <f t="shared" si="67"/>
        <v>7.5</v>
      </c>
      <c r="O220" s="91">
        <f t="shared" si="68"/>
        <v>2.5</v>
      </c>
      <c r="P220" s="23">
        <v>20</v>
      </c>
      <c r="Q220" s="11">
        <v>1</v>
      </c>
      <c r="R220" s="11">
        <v>0</v>
      </c>
      <c r="S220" s="12">
        <v>1</v>
      </c>
      <c r="T220" s="27">
        <v>0</v>
      </c>
      <c r="U220" s="23">
        <v>0</v>
      </c>
      <c r="V220" s="11">
        <v>0</v>
      </c>
      <c r="W220" s="11">
        <v>0</v>
      </c>
      <c r="X220" s="12">
        <v>0</v>
      </c>
      <c r="Y220" s="30">
        <v>0</v>
      </c>
      <c r="Z220" s="63">
        <f t="shared" si="69"/>
        <v>18</v>
      </c>
      <c r="AA220" s="34">
        <f t="shared" si="70"/>
        <v>18</v>
      </c>
      <c r="AB220" s="12">
        <f t="shared" si="71"/>
        <v>0</v>
      </c>
      <c r="AC220" s="75">
        <f t="shared" si="72"/>
        <v>18</v>
      </c>
      <c r="AD220" s="79"/>
      <c r="AE220" s="79"/>
      <c r="AF220" s="5"/>
      <c r="AG220" s="61"/>
      <c r="AH220" s="61"/>
    </row>
    <row r="221" spans="1:34" outlineLevel="2" x14ac:dyDescent="0.2">
      <c r="A221" s="9" t="s">
        <v>38</v>
      </c>
      <c r="B221" s="10" t="s">
        <v>39</v>
      </c>
      <c r="C221" s="10" t="s">
        <v>27</v>
      </c>
      <c r="D221" s="10" t="s">
        <v>68</v>
      </c>
      <c r="E221" s="10" t="s">
        <v>69</v>
      </c>
      <c r="F221" s="10" t="s">
        <v>70</v>
      </c>
      <c r="G221" s="67">
        <v>6</v>
      </c>
      <c r="H221" s="10" t="s">
        <v>18</v>
      </c>
      <c r="I221" s="57">
        <v>1</v>
      </c>
      <c r="J221" s="57">
        <v>13.5</v>
      </c>
      <c r="K221" s="57">
        <v>0</v>
      </c>
      <c r="L221" s="58">
        <v>4.5</v>
      </c>
      <c r="M221" s="27">
        <v>0</v>
      </c>
      <c r="N221" s="90">
        <f t="shared" si="67"/>
        <v>7.5</v>
      </c>
      <c r="O221" s="91">
        <f t="shared" si="68"/>
        <v>2.5</v>
      </c>
      <c r="P221" s="23">
        <v>20</v>
      </c>
      <c r="Q221" s="11">
        <v>1</v>
      </c>
      <c r="R221" s="11">
        <v>0</v>
      </c>
      <c r="S221" s="12">
        <v>1</v>
      </c>
      <c r="T221" s="27">
        <v>0</v>
      </c>
      <c r="U221" s="23">
        <v>0</v>
      </c>
      <c r="V221" s="11">
        <v>0</v>
      </c>
      <c r="W221" s="11">
        <v>0</v>
      </c>
      <c r="X221" s="12">
        <v>0</v>
      </c>
      <c r="Y221" s="30">
        <v>0</v>
      </c>
      <c r="Z221" s="63">
        <f t="shared" si="69"/>
        <v>18</v>
      </c>
      <c r="AA221" s="34">
        <f t="shared" si="70"/>
        <v>18</v>
      </c>
      <c r="AB221" s="12">
        <f t="shared" si="71"/>
        <v>0</v>
      </c>
      <c r="AC221" s="75">
        <f t="shared" si="72"/>
        <v>18</v>
      </c>
      <c r="AD221" s="81"/>
    </row>
    <row r="222" spans="1:34" outlineLevel="2" x14ac:dyDescent="0.2">
      <c r="A222" s="9" t="s">
        <v>38</v>
      </c>
      <c r="B222" s="10" t="s">
        <v>39</v>
      </c>
      <c r="C222" s="10" t="s">
        <v>43</v>
      </c>
      <c r="D222" s="10" t="s">
        <v>40</v>
      </c>
      <c r="E222" s="10" t="s">
        <v>41</v>
      </c>
      <c r="F222" s="10" t="s">
        <v>42</v>
      </c>
      <c r="G222" s="67">
        <v>6</v>
      </c>
      <c r="H222" s="10" t="s">
        <v>18</v>
      </c>
      <c r="I222" s="57">
        <v>1</v>
      </c>
      <c r="J222" s="57">
        <v>18</v>
      </c>
      <c r="K222" s="57">
        <v>0</v>
      </c>
      <c r="L222" s="58">
        <v>0</v>
      </c>
      <c r="M222" s="27">
        <v>0</v>
      </c>
      <c r="N222" s="90">
        <f t="shared" si="67"/>
        <v>10</v>
      </c>
      <c r="O222" s="91">
        <f t="shared" si="68"/>
        <v>0</v>
      </c>
      <c r="P222" s="23">
        <v>0</v>
      </c>
      <c r="Q222" s="11">
        <v>0</v>
      </c>
      <c r="R222" s="11">
        <v>0</v>
      </c>
      <c r="S222" s="12">
        <v>0</v>
      </c>
      <c r="T222" s="27">
        <v>0</v>
      </c>
      <c r="U222" s="23">
        <v>20</v>
      </c>
      <c r="V222" s="11">
        <v>1</v>
      </c>
      <c r="W222" s="11">
        <v>0</v>
      </c>
      <c r="X222" s="12">
        <v>1</v>
      </c>
      <c r="Y222" s="30">
        <v>0</v>
      </c>
      <c r="Z222" s="63">
        <f t="shared" si="69"/>
        <v>18</v>
      </c>
      <c r="AA222" s="34">
        <f t="shared" si="70"/>
        <v>0</v>
      </c>
      <c r="AB222" s="12">
        <f t="shared" si="71"/>
        <v>18</v>
      </c>
      <c r="AC222" s="75">
        <f t="shared" si="72"/>
        <v>18</v>
      </c>
    </row>
    <row r="223" spans="1:34" outlineLevel="2" x14ac:dyDescent="0.2">
      <c r="A223" s="9" t="s">
        <v>38</v>
      </c>
      <c r="B223" s="10" t="s">
        <v>39</v>
      </c>
      <c r="C223" s="10" t="s">
        <v>43</v>
      </c>
      <c r="D223" s="10" t="s">
        <v>71</v>
      </c>
      <c r="E223" s="10" t="s">
        <v>72</v>
      </c>
      <c r="F223" s="10" t="s">
        <v>73</v>
      </c>
      <c r="G223" s="67">
        <v>6</v>
      </c>
      <c r="H223" s="10" t="s">
        <v>18</v>
      </c>
      <c r="I223" s="57">
        <v>1</v>
      </c>
      <c r="J223" s="57">
        <v>9</v>
      </c>
      <c r="K223" s="57">
        <v>0</v>
      </c>
      <c r="L223" s="58">
        <v>9</v>
      </c>
      <c r="M223" s="27">
        <v>0</v>
      </c>
      <c r="N223" s="90">
        <f t="shared" si="67"/>
        <v>5</v>
      </c>
      <c r="O223" s="91">
        <f t="shared" si="68"/>
        <v>5</v>
      </c>
      <c r="P223" s="23">
        <v>0</v>
      </c>
      <c r="Q223" s="11">
        <v>0</v>
      </c>
      <c r="R223" s="11">
        <v>0</v>
      </c>
      <c r="S223" s="12">
        <v>0</v>
      </c>
      <c r="T223" s="27">
        <v>0</v>
      </c>
      <c r="U223" s="23">
        <v>20</v>
      </c>
      <c r="V223" s="11">
        <v>1</v>
      </c>
      <c r="W223" s="11">
        <v>0</v>
      </c>
      <c r="X223" s="12">
        <v>1</v>
      </c>
      <c r="Y223" s="30">
        <v>0</v>
      </c>
      <c r="Z223" s="63">
        <f t="shared" si="69"/>
        <v>18</v>
      </c>
      <c r="AA223" s="34">
        <f t="shared" si="70"/>
        <v>0</v>
      </c>
      <c r="AB223" s="12">
        <f t="shared" si="71"/>
        <v>18</v>
      </c>
      <c r="AC223" s="75">
        <f t="shared" si="72"/>
        <v>18</v>
      </c>
    </row>
    <row r="224" spans="1:34" outlineLevel="2" x14ac:dyDescent="0.2">
      <c r="A224" s="9" t="s">
        <v>38</v>
      </c>
      <c r="B224" s="10" t="s">
        <v>39</v>
      </c>
      <c r="C224" s="10" t="s">
        <v>13</v>
      </c>
      <c r="D224" s="10" t="s">
        <v>74</v>
      </c>
      <c r="E224" s="10" t="s">
        <v>10</v>
      </c>
      <c r="F224" s="10" t="s">
        <v>11</v>
      </c>
      <c r="G224" s="67">
        <v>24</v>
      </c>
      <c r="H224" s="10" t="s">
        <v>12</v>
      </c>
      <c r="I224" s="57">
        <v>1</v>
      </c>
      <c r="J224" s="57">
        <f>$AE$33</f>
        <v>0.2</v>
      </c>
      <c r="K224" s="57">
        <v>0</v>
      </c>
      <c r="L224" s="58">
        <v>0</v>
      </c>
      <c r="M224" s="27">
        <v>0</v>
      </c>
      <c r="N224" s="90">
        <f t="shared" si="67"/>
        <v>2.7777777777777776E-2</v>
      </c>
      <c r="O224" s="91">
        <f t="shared" si="68"/>
        <v>0</v>
      </c>
      <c r="P224" s="23">
        <v>3</v>
      </c>
      <c r="Q224" s="11">
        <f>P224</f>
        <v>3</v>
      </c>
      <c r="R224" s="11">
        <v>0</v>
      </c>
      <c r="S224" s="12">
        <v>0</v>
      </c>
      <c r="T224" s="27">
        <v>0</v>
      </c>
      <c r="U224" s="23">
        <v>6</v>
      </c>
      <c r="V224" s="11">
        <f>U224</f>
        <v>6</v>
      </c>
      <c r="W224" s="11">
        <v>0</v>
      </c>
      <c r="X224" s="12">
        <v>0</v>
      </c>
      <c r="Y224" s="30">
        <v>0</v>
      </c>
      <c r="Z224" s="63">
        <f t="shared" si="69"/>
        <v>1.8</v>
      </c>
      <c r="AA224" s="34">
        <f t="shared" si="70"/>
        <v>0.60000000000000009</v>
      </c>
      <c r="AB224" s="12">
        <f t="shared" si="71"/>
        <v>1.2000000000000002</v>
      </c>
      <c r="AC224" s="75">
        <f t="shared" si="72"/>
        <v>1.8</v>
      </c>
    </row>
    <row r="225" spans="1:29" outlineLevel="2" x14ac:dyDescent="0.2">
      <c r="A225" s="9" t="s">
        <v>38</v>
      </c>
      <c r="B225" s="10" t="s">
        <v>39</v>
      </c>
      <c r="C225" s="10" t="s">
        <v>13</v>
      </c>
      <c r="D225" s="10" t="s">
        <v>34</v>
      </c>
      <c r="E225" s="10" t="s">
        <v>35</v>
      </c>
      <c r="F225" s="10" t="s">
        <v>36</v>
      </c>
      <c r="G225" s="67">
        <v>12</v>
      </c>
      <c r="H225" s="10" t="s">
        <v>37</v>
      </c>
      <c r="I225" s="57">
        <v>1</v>
      </c>
      <c r="J225" s="57">
        <f>$AE$34</f>
        <v>0.02</v>
      </c>
      <c r="K225" s="57">
        <v>0</v>
      </c>
      <c r="L225" s="58">
        <v>0</v>
      </c>
      <c r="M225" s="27">
        <v>0</v>
      </c>
      <c r="N225" s="90">
        <f t="shared" si="67"/>
        <v>5.5555555555555558E-3</v>
      </c>
      <c r="O225" s="91">
        <f t="shared" si="68"/>
        <v>0</v>
      </c>
      <c r="P225" s="23">
        <v>1</v>
      </c>
      <c r="Q225" s="11">
        <f>P225</f>
        <v>1</v>
      </c>
      <c r="R225" s="11">
        <v>0</v>
      </c>
      <c r="S225" s="12">
        <v>0</v>
      </c>
      <c r="T225" s="27">
        <v>0</v>
      </c>
      <c r="U225" s="23">
        <v>2</v>
      </c>
      <c r="V225" s="11">
        <f>U225</f>
        <v>2</v>
      </c>
      <c r="W225" s="11">
        <v>0</v>
      </c>
      <c r="X225" s="12">
        <v>0</v>
      </c>
      <c r="Y225" s="30">
        <v>0</v>
      </c>
      <c r="Z225" s="63">
        <f t="shared" si="69"/>
        <v>0.06</v>
      </c>
      <c r="AA225" s="34">
        <f t="shared" si="70"/>
        <v>0.02</v>
      </c>
      <c r="AB225" s="12">
        <f t="shared" si="71"/>
        <v>0.04</v>
      </c>
      <c r="AC225" s="75">
        <f t="shared" si="72"/>
        <v>0.06</v>
      </c>
    </row>
    <row r="226" spans="1:29" outlineLevel="1" x14ac:dyDescent="0.2">
      <c r="A226" s="120" t="s">
        <v>695</v>
      </c>
      <c r="B226" s="10"/>
      <c r="C226" s="10"/>
      <c r="D226" s="10"/>
      <c r="E226" s="10"/>
      <c r="F226" s="10"/>
      <c r="G226" s="67"/>
      <c r="H226" s="10"/>
      <c r="I226" s="57"/>
      <c r="J226" s="57"/>
      <c r="K226" s="57"/>
      <c r="L226" s="58"/>
      <c r="M226" s="27"/>
      <c r="N226" s="90"/>
      <c r="O226" s="91"/>
      <c r="P226" s="23"/>
      <c r="Q226" s="11"/>
      <c r="R226" s="11"/>
      <c r="S226" s="12"/>
      <c r="T226" s="27"/>
      <c r="U226" s="23"/>
      <c r="V226" s="11"/>
      <c r="W226" s="11"/>
      <c r="X226" s="12"/>
      <c r="Y226" s="30"/>
      <c r="Z226" s="63"/>
      <c r="AA226" s="34"/>
      <c r="AB226" s="12"/>
      <c r="AC226" s="75">
        <f>SUBTOTAL(9,AC214:AC225)</f>
        <v>285.36</v>
      </c>
    </row>
    <row r="227" spans="1:29" outlineLevel="2" x14ac:dyDescent="0.2">
      <c r="A227" s="103" t="s">
        <v>122</v>
      </c>
      <c r="B227" s="10" t="s">
        <v>39</v>
      </c>
      <c r="C227" s="10" t="s">
        <v>13</v>
      </c>
      <c r="D227" s="10" t="s">
        <v>74</v>
      </c>
      <c r="E227" s="10" t="s">
        <v>10</v>
      </c>
      <c r="F227" s="10" t="s">
        <v>11</v>
      </c>
      <c r="G227" s="67">
        <v>24</v>
      </c>
      <c r="H227" s="10" t="s">
        <v>12</v>
      </c>
      <c r="I227" s="57">
        <v>1</v>
      </c>
      <c r="J227" s="57">
        <f>$AE$33</f>
        <v>0.2</v>
      </c>
      <c r="K227" s="57">
        <v>0</v>
      </c>
      <c r="L227" s="58">
        <v>0</v>
      </c>
      <c r="M227" s="27">
        <v>0</v>
      </c>
      <c r="N227" s="90">
        <f>J227*10/3/G227</f>
        <v>2.7777777777777776E-2</v>
      </c>
      <c r="O227" s="91">
        <f>L227*10/3/G227</f>
        <v>0</v>
      </c>
      <c r="P227" s="23">
        <v>0</v>
      </c>
      <c r="Q227" s="11">
        <f>P227</f>
        <v>0</v>
      </c>
      <c r="R227" s="11">
        <v>0</v>
      </c>
      <c r="S227" s="12">
        <v>0</v>
      </c>
      <c r="T227" s="27">
        <v>0</v>
      </c>
      <c r="U227" s="23">
        <v>1</v>
      </c>
      <c r="V227" s="11">
        <f>U227</f>
        <v>1</v>
      </c>
      <c r="W227" s="11">
        <v>0</v>
      </c>
      <c r="X227" s="12">
        <v>0</v>
      </c>
      <c r="Y227" s="30">
        <v>0</v>
      </c>
      <c r="Z227" s="63">
        <f>J227*(Q227+V227)+L227*(S227+X227)</f>
        <v>0.2</v>
      </c>
      <c r="AA227" s="34">
        <f>J227*Q227+L227*S227</f>
        <v>0</v>
      </c>
      <c r="AB227" s="12">
        <f>J227*V227+L227*X227</f>
        <v>0.2</v>
      </c>
      <c r="AC227" s="75">
        <f>Z227</f>
        <v>0.2</v>
      </c>
    </row>
    <row r="228" spans="1:29" outlineLevel="1" x14ac:dyDescent="0.2">
      <c r="A228" s="121" t="s">
        <v>619</v>
      </c>
      <c r="B228" s="10"/>
      <c r="C228" s="10"/>
      <c r="D228" s="10"/>
      <c r="E228" s="10"/>
      <c r="F228" s="10"/>
      <c r="G228" s="67"/>
      <c r="H228" s="10"/>
      <c r="I228" s="57"/>
      <c r="J228" s="57"/>
      <c r="K228" s="57"/>
      <c r="L228" s="58"/>
      <c r="M228" s="27"/>
      <c r="N228" s="90"/>
      <c r="O228" s="91"/>
      <c r="P228" s="23"/>
      <c r="Q228" s="11"/>
      <c r="R228" s="11"/>
      <c r="S228" s="12"/>
      <c r="T228" s="27"/>
      <c r="U228" s="23"/>
      <c r="V228" s="11"/>
      <c r="W228" s="11"/>
      <c r="X228" s="12"/>
      <c r="Y228" s="30"/>
      <c r="Z228" s="63"/>
      <c r="AA228" s="34"/>
      <c r="AB228" s="12"/>
      <c r="AC228" s="75">
        <f>SUBTOTAL(9,AC227:AC227)</f>
        <v>0.2</v>
      </c>
    </row>
    <row r="229" spans="1:29" outlineLevel="2" x14ac:dyDescent="0.2">
      <c r="A229" s="9" t="s">
        <v>245</v>
      </c>
      <c r="B229" s="10" t="s">
        <v>39</v>
      </c>
      <c r="C229" s="10" t="s">
        <v>13</v>
      </c>
      <c r="D229" s="10" t="s">
        <v>250</v>
      </c>
      <c r="E229" s="10" t="s">
        <v>251</v>
      </c>
      <c r="F229" s="10" t="s">
        <v>252</v>
      </c>
      <c r="G229" s="67">
        <v>6</v>
      </c>
      <c r="H229" s="10" t="s">
        <v>37</v>
      </c>
      <c r="I229" s="57">
        <v>0.5</v>
      </c>
      <c r="J229" s="57">
        <f>(4.5+$AE$36)*I229</f>
        <v>4.5</v>
      </c>
      <c r="K229" s="57">
        <v>0</v>
      </c>
      <c r="L229" s="58">
        <f>9*I229</f>
        <v>4.5</v>
      </c>
      <c r="M229" s="27">
        <v>0</v>
      </c>
      <c r="N229" s="90">
        <f>J229*10/3/G229</f>
        <v>2.5</v>
      </c>
      <c r="O229" s="91">
        <f>L229*10/3/G229</f>
        <v>2.5</v>
      </c>
      <c r="P229" s="23">
        <v>0</v>
      </c>
      <c r="Q229" s="11">
        <v>0</v>
      </c>
      <c r="R229" s="11">
        <v>0</v>
      </c>
      <c r="S229" s="12">
        <v>0</v>
      </c>
      <c r="T229" s="27">
        <v>0</v>
      </c>
      <c r="U229" s="23">
        <v>8</v>
      </c>
      <c r="V229" s="11">
        <v>0.2</v>
      </c>
      <c r="W229" s="11">
        <v>0</v>
      </c>
      <c r="X229" s="12">
        <v>0.4</v>
      </c>
      <c r="Y229" s="30">
        <v>0</v>
      </c>
      <c r="Z229" s="63">
        <f>J229*(Q229+V229)+L229*(S229+X229)</f>
        <v>2.7</v>
      </c>
      <c r="AA229" s="34">
        <f>J229*Q229+L229*S229</f>
        <v>0</v>
      </c>
      <c r="AB229" s="12">
        <f>J229*V229+L229*X229</f>
        <v>2.7</v>
      </c>
      <c r="AC229" s="75">
        <f>Z229</f>
        <v>2.7</v>
      </c>
    </row>
    <row r="230" spans="1:29" outlineLevel="1" x14ac:dyDescent="0.2">
      <c r="A230" s="120" t="s">
        <v>620</v>
      </c>
      <c r="B230" s="10"/>
      <c r="C230" s="10"/>
      <c r="D230" s="10"/>
      <c r="E230" s="10"/>
      <c r="F230" s="10"/>
      <c r="G230" s="67"/>
      <c r="H230" s="10"/>
      <c r="I230" s="57"/>
      <c r="J230" s="57"/>
      <c r="K230" s="57"/>
      <c r="L230" s="58"/>
      <c r="M230" s="27"/>
      <c r="N230" s="90"/>
      <c r="O230" s="91"/>
      <c r="P230" s="23"/>
      <c r="Q230" s="11"/>
      <c r="R230" s="11"/>
      <c r="S230" s="12"/>
      <c r="T230" s="27"/>
      <c r="U230" s="23"/>
      <c r="V230" s="11"/>
      <c r="W230" s="11"/>
      <c r="X230" s="12"/>
      <c r="Y230" s="30"/>
      <c r="Z230" s="63"/>
      <c r="AA230" s="34"/>
      <c r="AB230" s="12"/>
      <c r="AC230" s="75">
        <f>SUBTOTAL(9,AC229:AC229)</f>
        <v>2.7</v>
      </c>
    </row>
    <row r="231" spans="1:29" outlineLevel="2" x14ac:dyDescent="0.2">
      <c r="A231" s="9" t="s">
        <v>369</v>
      </c>
      <c r="B231" s="10" t="s">
        <v>39</v>
      </c>
      <c r="C231" s="10" t="s">
        <v>48</v>
      </c>
      <c r="D231" s="10" t="s">
        <v>373</v>
      </c>
      <c r="E231" s="10" t="s">
        <v>374</v>
      </c>
      <c r="F231" s="10" t="s">
        <v>375</v>
      </c>
      <c r="G231" s="67">
        <v>7.5</v>
      </c>
      <c r="H231" s="10" t="s">
        <v>47</v>
      </c>
      <c r="I231" s="57">
        <v>1</v>
      </c>
      <c r="J231" s="57">
        <v>9</v>
      </c>
      <c r="K231" s="57">
        <v>0</v>
      </c>
      <c r="L231" s="58">
        <v>13.5</v>
      </c>
      <c r="M231" s="27">
        <v>0</v>
      </c>
      <c r="N231" s="90">
        <f t="shared" ref="N231:N245" si="73">J231*10/3/G231</f>
        <v>4</v>
      </c>
      <c r="O231" s="91">
        <f t="shared" ref="O231:O245" si="74">L231*10/3/G231</f>
        <v>6</v>
      </c>
      <c r="P231" s="23">
        <v>80</v>
      </c>
      <c r="Q231" s="11">
        <v>1</v>
      </c>
      <c r="R231" s="11">
        <v>0</v>
      </c>
      <c r="S231" s="12">
        <v>4</v>
      </c>
      <c r="T231" s="27">
        <v>0</v>
      </c>
      <c r="U231" s="23">
        <v>30</v>
      </c>
      <c r="V231" s="11">
        <v>1</v>
      </c>
      <c r="W231" s="11">
        <v>0</v>
      </c>
      <c r="X231" s="12">
        <v>2</v>
      </c>
      <c r="Y231" s="30">
        <v>0</v>
      </c>
      <c r="Z231" s="63">
        <f t="shared" ref="Z231:Z245" si="75">J231*(Q231+V231)+L231*(S231+X231)</f>
        <v>99</v>
      </c>
      <c r="AA231" s="34">
        <f t="shared" ref="AA231:AA245" si="76">J231*Q231+L231*S231</f>
        <v>63</v>
      </c>
      <c r="AB231" s="12">
        <f t="shared" ref="AB231:AB245" si="77">J231*V231+L231*X231</f>
        <v>36</v>
      </c>
      <c r="AC231" s="75">
        <f t="shared" ref="AC231:AC245" si="78">Z231</f>
        <v>99</v>
      </c>
    </row>
    <row r="232" spans="1:29" outlineLevel="2" x14ac:dyDescent="0.2">
      <c r="A232" s="9" t="s">
        <v>369</v>
      </c>
      <c r="B232" s="10" t="s">
        <v>39</v>
      </c>
      <c r="C232" s="10" t="s">
        <v>19</v>
      </c>
      <c r="D232" s="10" t="s">
        <v>376</v>
      </c>
      <c r="E232" s="10" t="s">
        <v>377</v>
      </c>
      <c r="F232" s="10" t="s">
        <v>378</v>
      </c>
      <c r="G232" s="67">
        <v>7.5</v>
      </c>
      <c r="H232" s="10" t="s">
        <v>18</v>
      </c>
      <c r="I232" s="57">
        <v>1</v>
      </c>
      <c r="J232" s="57">
        <v>9</v>
      </c>
      <c r="K232" s="57">
        <v>0</v>
      </c>
      <c r="L232" s="58">
        <v>13.5</v>
      </c>
      <c r="M232" s="27">
        <v>0</v>
      </c>
      <c r="N232" s="90">
        <f t="shared" si="73"/>
        <v>4</v>
      </c>
      <c r="O232" s="91">
        <f t="shared" si="74"/>
        <v>6</v>
      </c>
      <c r="P232" s="23">
        <v>40</v>
      </c>
      <c r="Q232" s="11">
        <v>1</v>
      </c>
      <c r="R232" s="11">
        <v>0</v>
      </c>
      <c r="S232" s="12">
        <v>2</v>
      </c>
      <c r="T232" s="27">
        <v>0</v>
      </c>
      <c r="U232" s="23">
        <v>60</v>
      </c>
      <c r="V232" s="11">
        <v>1</v>
      </c>
      <c r="W232" s="11">
        <v>0</v>
      </c>
      <c r="X232" s="12">
        <v>3</v>
      </c>
      <c r="Y232" s="30">
        <v>0</v>
      </c>
      <c r="Z232" s="63">
        <f t="shared" si="75"/>
        <v>85.5</v>
      </c>
      <c r="AA232" s="34">
        <f t="shared" si="76"/>
        <v>36</v>
      </c>
      <c r="AB232" s="12">
        <f t="shared" si="77"/>
        <v>49.5</v>
      </c>
      <c r="AC232" s="75">
        <f t="shared" si="78"/>
        <v>85.5</v>
      </c>
    </row>
    <row r="233" spans="1:29" outlineLevel="2" x14ac:dyDescent="0.2">
      <c r="A233" s="9" t="s">
        <v>369</v>
      </c>
      <c r="B233" s="10" t="s">
        <v>39</v>
      </c>
      <c r="C233" s="10" t="s">
        <v>23</v>
      </c>
      <c r="D233" s="10" t="s">
        <v>379</v>
      </c>
      <c r="E233" s="10" t="s">
        <v>380</v>
      </c>
      <c r="F233" s="10" t="s">
        <v>381</v>
      </c>
      <c r="G233" s="67">
        <v>6</v>
      </c>
      <c r="H233" s="10" t="s">
        <v>18</v>
      </c>
      <c r="I233" s="57">
        <v>1</v>
      </c>
      <c r="J233" s="57">
        <v>9</v>
      </c>
      <c r="K233" s="57">
        <v>0</v>
      </c>
      <c r="L233" s="58">
        <v>9</v>
      </c>
      <c r="M233" s="27">
        <v>0</v>
      </c>
      <c r="N233" s="90">
        <f t="shared" si="73"/>
        <v>5</v>
      </c>
      <c r="O233" s="91">
        <f t="shared" si="74"/>
        <v>5</v>
      </c>
      <c r="P233" s="23">
        <v>40</v>
      </c>
      <c r="Q233" s="11">
        <v>1</v>
      </c>
      <c r="R233" s="11">
        <v>0</v>
      </c>
      <c r="S233" s="12">
        <v>2</v>
      </c>
      <c r="T233" s="27">
        <v>0</v>
      </c>
      <c r="U233" s="23">
        <v>0</v>
      </c>
      <c r="V233" s="11">
        <v>0</v>
      </c>
      <c r="W233" s="11">
        <v>0</v>
      </c>
      <c r="X233" s="12">
        <v>0</v>
      </c>
      <c r="Y233" s="30">
        <v>0</v>
      </c>
      <c r="Z233" s="63">
        <f t="shared" si="75"/>
        <v>27</v>
      </c>
      <c r="AA233" s="34">
        <f t="shared" si="76"/>
        <v>27</v>
      </c>
      <c r="AB233" s="12">
        <f t="shared" si="77"/>
        <v>0</v>
      </c>
      <c r="AC233" s="75">
        <f t="shared" si="78"/>
        <v>27</v>
      </c>
    </row>
    <row r="234" spans="1:29" outlineLevel="2" x14ac:dyDescent="0.2">
      <c r="A234" s="9" t="s">
        <v>369</v>
      </c>
      <c r="B234" s="10" t="s">
        <v>39</v>
      </c>
      <c r="C234" s="10" t="s">
        <v>23</v>
      </c>
      <c r="D234" s="10" t="s">
        <v>382</v>
      </c>
      <c r="E234" s="10" t="s">
        <v>383</v>
      </c>
      <c r="F234" s="10" t="s">
        <v>384</v>
      </c>
      <c r="G234" s="67">
        <v>6</v>
      </c>
      <c r="H234" s="10" t="s">
        <v>18</v>
      </c>
      <c r="I234" s="57">
        <v>1</v>
      </c>
      <c r="J234" s="57">
        <v>9</v>
      </c>
      <c r="K234" s="57">
        <v>0</v>
      </c>
      <c r="L234" s="58">
        <v>9</v>
      </c>
      <c r="M234" s="27">
        <v>0</v>
      </c>
      <c r="N234" s="90">
        <f t="shared" si="73"/>
        <v>5</v>
      </c>
      <c r="O234" s="91">
        <f t="shared" si="74"/>
        <v>5</v>
      </c>
      <c r="P234" s="23">
        <v>60</v>
      </c>
      <c r="Q234" s="11">
        <v>1</v>
      </c>
      <c r="R234" s="11">
        <v>0</v>
      </c>
      <c r="S234" s="12">
        <v>3</v>
      </c>
      <c r="T234" s="27">
        <v>0</v>
      </c>
      <c r="U234" s="23">
        <v>0</v>
      </c>
      <c r="V234" s="11">
        <v>0</v>
      </c>
      <c r="W234" s="11">
        <v>0</v>
      </c>
      <c r="X234" s="12">
        <v>0</v>
      </c>
      <c r="Y234" s="30">
        <v>0</v>
      </c>
      <c r="Z234" s="63">
        <f t="shared" si="75"/>
        <v>36</v>
      </c>
      <c r="AA234" s="34">
        <f t="shared" si="76"/>
        <v>36</v>
      </c>
      <c r="AB234" s="12">
        <f t="shared" si="77"/>
        <v>0</v>
      </c>
      <c r="AC234" s="75">
        <f t="shared" si="78"/>
        <v>36</v>
      </c>
    </row>
    <row r="235" spans="1:29" outlineLevel="2" x14ac:dyDescent="0.2">
      <c r="A235" s="9" t="s">
        <v>369</v>
      </c>
      <c r="B235" s="10" t="s">
        <v>39</v>
      </c>
      <c r="C235" s="10" t="s">
        <v>61</v>
      </c>
      <c r="D235" s="10" t="s">
        <v>385</v>
      </c>
      <c r="E235" s="10" t="s">
        <v>386</v>
      </c>
      <c r="F235" s="10" t="s">
        <v>387</v>
      </c>
      <c r="G235" s="67">
        <v>6</v>
      </c>
      <c r="H235" s="10" t="s">
        <v>18</v>
      </c>
      <c r="I235" s="57">
        <v>1</v>
      </c>
      <c r="J235" s="57">
        <v>9</v>
      </c>
      <c r="K235" s="57">
        <v>0</v>
      </c>
      <c r="L235" s="58">
        <v>9</v>
      </c>
      <c r="M235" s="27">
        <v>0</v>
      </c>
      <c r="N235" s="90">
        <f t="shared" si="73"/>
        <v>5</v>
      </c>
      <c r="O235" s="91">
        <f t="shared" si="74"/>
        <v>5</v>
      </c>
      <c r="P235" s="23">
        <v>0</v>
      </c>
      <c r="Q235" s="11">
        <v>0</v>
      </c>
      <c r="R235" s="11">
        <v>0</v>
      </c>
      <c r="S235" s="12">
        <v>0</v>
      </c>
      <c r="T235" s="27">
        <v>0</v>
      </c>
      <c r="U235" s="23">
        <v>40</v>
      </c>
      <c r="V235" s="11">
        <v>1</v>
      </c>
      <c r="W235" s="11">
        <v>0</v>
      </c>
      <c r="X235" s="12">
        <v>2</v>
      </c>
      <c r="Y235" s="30">
        <v>0</v>
      </c>
      <c r="Z235" s="63">
        <f t="shared" si="75"/>
        <v>27</v>
      </c>
      <c r="AA235" s="34">
        <f t="shared" si="76"/>
        <v>0</v>
      </c>
      <c r="AB235" s="12">
        <f t="shared" si="77"/>
        <v>27</v>
      </c>
      <c r="AC235" s="75">
        <f t="shared" si="78"/>
        <v>27</v>
      </c>
    </row>
    <row r="236" spans="1:29" outlineLevel="2" x14ac:dyDescent="0.2">
      <c r="A236" s="9" t="s">
        <v>369</v>
      </c>
      <c r="B236" s="10" t="s">
        <v>39</v>
      </c>
      <c r="C236" s="98" t="s">
        <v>61</v>
      </c>
      <c r="D236" s="10" t="s">
        <v>394</v>
      </c>
      <c r="E236" s="10" t="s">
        <v>395</v>
      </c>
      <c r="F236" s="10" t="s">
        <v>396</v>
      </c>
      <c r="G236" s="67">
        <v>6</v>
      </c>
      <c r="H236" s="10" t="s">
        <v>102</v>
      </c>
      <c r="I236" s="57">
        <v>1</v>
      </c>
      <c r="J236" s="57">
        <f>(4.5+$AE$36)*I236</f>
        <v>9</v>
      </c>
      <c r="K236" s="57">
        <v>0</v>
      </c>
      <c r="L236" s="58">
        <v>9</v>
      </c>
      <c r="M236" s="27">
        <v>0</v>
      </c>
      <c r="N236" s="90">
        <f t="shared" si="73"/>
        <v>5</v>
      </c>
      <c r="O236" s="91">
        <f t="shared" si="74"/>
        <v>5</v>
      </c>
      <c r="P236" s="23">
        <v>0</v>
      </c>
      <c r="Q236" s="11">
        <v>0</v>
      </c>
      <c r="R236" s="11">
        <v>0</v>
      </c>
      <c r="S236" s="12">
        <v>0</v>
      </c>
      <c r="T236" s="27">
        <v>0</v>
      </c>
      <c r="U236" s="23">
        <v>40</v>
      </c>
      <c r="V236" s="11">
        <v>1</v>
      </c>
      <c r="W236" s="11">
        <v>0</v>
      </c>
      <c r="X236" s="12">
        <v>2</v>
      </c>
      <c r="Y236" s="30">
        <v>0</v>
      </c>
      <c r="Z236" s="63">
        <f t="shared" si="75"/>
        <v>27</v>
      </c>
      <c r="AA236" s="34">
        <f t="shared" si="76"/>
        <v>0</v>
      </c>
      <c r="AB236" s="12">
        <f t="shared" si="77"/>
        <v>27</v>
      </c>
      <c r="AC236" s="75">
        <f t="shared" si="78"/>
        <v>27</v>
      </c>
    </row>
    <row r="237" spans="1:29" outlineLevel="2" x14ac:dyDescent="0.2">
      <c r="A237" s="9" t="s">
        <v>369</v>
      </c>
      <c r="B237" s="10" t="s">
        <v>39</v>
      </c>
      <c r="C237" s="98" t="s">
        <v>27</v>
      </c>
      <c r="D237" s="10" t="s">
        <v>388</v>
      </c>
      <c r="E237" s="10" t="s">
        <v>389</v>
      </c>
      <c r="F237" s="10" t="s">
        <v>390</v>
      </c>
      <c r="G237" s="67">
        <v>6</v>
      </c>
      <c r="H237" s="10" t="s">
        <v>18</v>
      </c>
      <c r="I237" s="57">
        <v>1</v>
      </c>
      <c r="J237" s="57">
        <v>9</v>
      </c>
      <c r="K237" s="57">
        <v>0</v>
      </c>
      <c r="L237" s="58">
        <v>9</v>
      </c>
      <c r="M237" s="27">
        <v>0</v>
      </c>
      <c r="N237" s="90">
        <f t="shared" si="73"/>
        <v>5</v>
      </c>
      <c r="O237" s="91">
        <f t="shared" si="74"/>
        <v>5</v>
      </c>
      <c r="P237" s="23">
        <v>40</v>
      </c>
      <c r="Q237" s="11">
        <v>1</v>
      </c>
      <c r="R237" s="11">
        <v>0</v>
      </c>
      <c r="S237" s="12">
        <v>2</v>
      </c>
      <c r="T237" s="27">
        <v>0</v>
      </c>
      <c r="U237" s="23">
        <v>0</v>
      </c>
      <c r="V237" s="11">
        <v>0</v>
      </c>
      <c r="W237" s="11">
        <v>0</v>
      </c>
      <c r="X237" s="12">
        <v>0</v>
      </c>
      <c r="Y237" s="30">
        <v>0</v>
      </c>
      <c r="Z237" s="63">
        <f t="shared" si="75"/>
        <v>27</v>
      </c>
      <c r="AA237" s="34">
        <f t="shared" si="76"/>
        <v>27</v>
      </c>
      <c r="AB237" s="12">
        <f t="shared" si="77"/>
        <v>0</v>
      </c>
      <c r="AC237" s="75">
        <f t="shared" si="78"/>
        <v>27</v>
      </c>
    </row>
    <row r="238" spans="1:29" outlineLevel="2" x14ac:dyDescent="0.2">
      <c r="A238" s="9" t="s">
        <v>369</v>
      </c>
      <c r="B238" s="10" t="s">
        <v>39</v>
      </c>
      <c r="C238" s="98" t="s">
        <v>43</v>
      </c>
      <c r="D238" s="10" t="s">
        <v>403</v>
      </c>
      <c r="E238" s="10" t="s">
        <v>404</v>
      </c>
      <c r="F238" s="10" t="s">
        <v>405</v>
      </c>
      <c r="G238" s="67">
        <v>6</v>
      </c>
      <c r="H238" s="10" t="s">
        <v>102</v>
      </c>
      <c r="I238" s="57">
        <v>1</v>
      </c>
      <c r="J238" s="57">
        <f>(4.5+$AE$36)*I238</f>
        <v>9</v>
      </c>
      <c r="K238" s="57">
        <v>0</v>
      </c>
      <c r="L238" s="58">
        <v>9</v>
      </c>
      <c r="M238" s="27">
        <v>0</v>
      </c>
      <c r="N238" s="90">
        <f t="shared" si="73"/>
        <v>5</v>
      </c>
      <c r="O238" s="91">
        <f t="shared" si="74"/>
        <v>5</v>
      </c>
      <c r="P238" s="23">
        <v>0</v>
      </c>
      <c r="Q238" s="11">
        <v>0</v>
      </c>
      <c r="R238" s="11">
        <v>0</v>
      </c>
      <c r="S238" s="12">
        <v>0</v>
      </c>
      <c r="T238" s="27">
        <v>0</v>
      </c>
      <c r="U238" s="23">
        <v>20</v>
      </c>
      <c r="V238" s="11">
        <v>1</v>
      </c>
      <c r="W238" s="11">
        <v>0</v>
      </c>
      <c r="X238" s="12">
        <v>1</v>
      </c>
      <c r="Y238" s="30">
        <v>0</v>
      </c>
      <c r="Z238" s="63">
        <f t="shared" si="75"/>
        <v>18</v>
      </c>
      <c r="AA238" s="34">
        <f t="shared" si="76"/>
        <v>0</v>
      </c>
      <c r="AB238" s="12">
        <f t="shared" si="77"/>
        <v>18</v>
      </c>
      <c r="AC238" s="75">
        <f t="shared" si="78"/>
        <v>18</v>
      </c>
    </row>
    <row r="239" spans="1:29" outlineLevel="2" x14ac:dyDescent="0.2">
      <c r="A239" s="9" t="s">
        <v>369</v>
      </c>
      <c r="B239" s="10" t="s">
        <v>39</v>
      </c>
      <c r="C239" s="10" t="s">
        <v>103</v>
      </c>
      <c r="D239" s="10" t="s">
        <v>391</v>
      </c>
      <c r="E239" s="10" t="s">
        <v>392</v>
      </c>
      <c r="F239" s="10" t="s">
        <v>393</v>
      </c>
      <c r="G239" s="67">
        <v>6</v>
      </c>
      <c r="H239" s="10" t="s">
        <v>102</v>
      </c>
      <c r="I239" s="57">
        <v>1</v>
      </c>
      <c r="J239" s="57">
        <f>(4.5+$AE$36)*I239</f>
        <v>9</v>
      </c>
      <c r="K239" s="57">
        <v>0</v>
      </c>
      <c r="L239" s="58">
        <v>9</v>
      </c>
      <c r="M239" s="27">
        <v>0</v>
      </c>
      <c r="N239" s="90">
        <f t="shared" si="73"/>
        <v>5</v>
      </c>
      <c r="O239" s="91">
        <f t="shared" si="74"/>
        <v>5</v>
      </c>
      <c r="P239" s="23">
        <v>20</v>
      </c>
      <c r="Q239" s="11">
        <v>1</v>
      </c>
      <c r="R239" s="11">
        <v>0</v>
      </c>
      <c r="S239" s="12">
        <v>1</v>
      </c>
      <c r="T239" s="27">
        <v>0</v>
      </c>
      <c r="U239" s="23">
        <v>0</v>
      </c>
      <c r="V239" s="11">
        <v>0</v>
      </c>
      <c r="W239" s="11">
        <v>0</v>
      </c>
      <c r="X239" s="12">
        <v>0</v>
      </c>
      <c r="Y239" s="30">
        <v>0</v>
      </c>
      <c r="Z239" s="63">
        <f t="shared" si="75"/>
        <v>18</v>
      </c>
      <c r="AA239" s="34">
        <f t="shared" si="76"/>
        <v>18</v>
      </c>
      <c r="AB239" s="12">
        <f t="shared" si="77"/>
        <v>0</v>
      </c>
      <c r="AC239" s="75">
        <f t="shared" si="78"/>
        <v>18</v>
      </c>
    </row>
    <row r="240" spans="1:29" outlineLevel="2" x14ac:dyDescent="0.2">
      <c r="A240" s="9" t="s">
        <v>369</v>
      </c>
      <c r="B240" s="10" t="s">
        <v>39</v>
      </c>
      <c r="C240" s="10" t="s">
        <v>103</v>
      </c>
      <c r="D240" s="10" t="s">
        <v>397</v>
      </c>
      <c r="E240" s="10" t="s">
        <v>398</v>
      </c>
      <c r="F240" s="10" t="s">
        <v>399</v>
      </c>
      <c r="G240" s="67">
        <v>6</v>
      </c>
      <c r="H240" s="10" t="s">
        <v>102</v>
      </c>
      <c r="I240" s="57">
        <v>1</v>
      </c>
      <c r="J240" s="57">
        <f>(4.5+$AE$36)*I240</f>
        <v>9</v>
      </c>
      <c r="K240" s="57">
        <v>0</v>
      </c>
      <c r="L240" s="58">
        <v>9</v>
      </c>
      <c r="M240" s="27">
        <v>0</v>
      </c>
      <c r="N240" s="90">
        <f t="shared" si="73"/>
        <v>5</v>
      </c>
      <c r="O240" s="91">
        <f t="shared" si="74"/>
        <v>5</v>
      </c>
      <c r="P240" s="23">
        <v>20</v>
      </c>
      <c r="Q240" s="11">
        <v>1</v>
      </c>
      <c r="R240" s="11">
        <v>0</v>
      </c>
      <c r="S240" s="12">
        <v>1</v>
      </c>
      <c r="T240" s="27">
        <v>0</v>
      </c>
      <c r="U240" s="23">
        <v>0</v>
      </c>
      <c r="V240" s="11">
        <v>0</v>
      </c>
      <c r="W240" s="11">
        <v>0</v>
      </c>
      <c r="X240" s="12">
        <v>0</v>
      </c>
      <c r="Y240" s="30">
        <v>0</v>
      </c>
      <c r="Z240" s="63">
        <f t="shared" si="75"/>
        <v>18</v>
      </c>
      <c r="AA240" s="34">
        <f t="shared" si="76"/>
        <v>18</v>
      </c>
      <c r="AB240" s="12">
        <f t="shared" si="77"/>
        <v>0</v>
      </c>
      <c r="AC240" s="75">
        <f t="shared" si="78"/>
        <v>18</v>
      </c>
    </row>
    <row r="241" spans="1:34" outlineLevel="2" x14ac:dyDescent="0.2">
      <c r="A241" s="9" t="s">
        <v>369</v>
      </c>
      <c r="B241" s="10" t="s">
        <v>39</v>
      </c>
      <c r="C241" s="10" t="s">
        <v>103</v>
      </c>
      <c r="D241" s="10" t="s">
        <v>400</v>
      </c>
      <c r="E241" s="10" t="s">
        <v>401</v>
      </c>
      <c r="F241" s="10" t="s">
        <v>402</v>
      </c>
      <c r="G241" s="67">
        <v>6</v>
      </c>
      <c r="H241" s="10" t="s">
        <v>102</v>
      </c>
      <c r="I241" s="57">
        <v>1</v>
      </c>
      <c r="J241" s="57">
        <f>(4.5+$AE$36)*I241</f>
        <v>9</v>
      </c>
      <c r="K241" s="57">
        <v>0</v>
      </c>
      <c r="L241" s="58">
        <v>9</v>
      </c>
      <c r="M241" s="27">
        <v>0</v>
      </c>
      <c r="N241" s="90">
        <f t="shared" si="73"/>
        <v>5</v>
      </c>
      <c r="O241" s="91">
        <f t="shared" si="74"/>
        <v>5</v>
      </c>
      <c r="P241" s="23">
        <v>20</v>
      </c>
      <c r="Q241" s="11">
        <v>1</v>
      </c>
      <c r="R241" s="11">
        <v>0</v>
      </c>
      <c r="S241" s="12">
        <v>1</v>
      </c>
      <c r="T241" s="27">
        <v>0</v>
      </c>
      <c r="U241" s="23">
        <v>0</v>
      </c>
      <c r="V241" s="11">
        <v>0</v>
      </c>
      <c r="W241" s="11">
        <v>0</v>
      </c>
      <c r="X241" s="12">
        <v>0</v>
      </c>
      <c r="Y241" s="30">
        <v>0</v>
      </c>
      <c r="Z241" s="63">
        <f t="shared" si="75"/>
        <v>18</v>
      </c>
      <c r="AA241" s="34">
        <f t="shared" si="76"/>
        <v>18</v>
      </c>
      <c r="AB241" s="12">
        <f t="shared" si="77"/>
        <v>0</v>
      </c>
      <c r="AC241" s="75">
        <f t="shared" si="78"/>
        <v>18</v>
      </c>
    </row>
    <row r="242" spans="1:34" outlineLevel="2" x14ac:dyDescent="0.2">
      <c r="A242" s="9" t="s">
        <v>369</v>
      </c>
      <c r="B242" s="10" t="s">
        <v>39</v>
      </c>
      <c r="C242" s="10" t="s">
        <v>103</v>
      </c>
      <c r="D242" s="10" t="s">
        <v>406</v>
      </c>
      <c r="E242" s="10" t="s">
        <v>407</v>
      </c>
      <c r="F242" s="10" t="s">
        <v>408</v>
      </c>
      <c r="G242" s="67">
        <v>6</v>
      </c>
      <c r="H242" s="10" t="s">
        <v>102</v>
      </c>
      <c r="I242" s="57">
        <v>1</v>
      </c>
      <c r="J242" s="57">
        <f>(4.5+$AE$36)*I242</f>
        <v>9</v>
      </c>
      <c r="K242" s="57">
        <v>0</v>
      </c>
      <c r="L242" s="58">
        <v>9</v>
      </c>
      <c r="M242" s="27">
        <v>0</v>
      </c>
      <c r="N242" s="90">
        <f t="shared" si="73"/>
        <v>5</v>
      </c>
      <c r="O242" s="91">
        <f t="shared" si="74"/>
        <v>5</v>
      </c>
      <c r="P242" s="23">
        <v>20</v>
      </c>
      <c r="Q242" s="11">
        <v>1</v>
      </c>
      <c r="R242" s="11">
        <v>0</v>
      </c>
      <c r="S242" s="12">
        <v>1</v>
      </c>
      <c r="T242" s="27">
        <v>0</v>
      </c>
      <c r="U242" s="23">
        <v>0</v>
      </c>
      <c r="V242" s="11">
        <v>0</v>
      </c>
      <c r="W242" s="11">
        <v>0</v>
      </c>
      <c r="X242" s="12">
        <v>0</v>
      </c>
      <c r="Y242" s="30">
        <v>0</v>
      </c>
      <c r="Z242" s="63">
        <f t="shared" si="75"/>
        <v>18</v>
      </c>
      <c r="AA242" s="34">
        <f t="shared" si="76"/>
        <v>18</v>
      </c>
      <c r="AB242" s="12">
        <f t="shared" si="77"/>
        <v>0</v>
      </c>
      <c r="AC242" s="75">
        <f t="shared" si="78"/>
        <v>18</v>
      </c>
    </row>
    <row r="243" spans="1:34" outlineLevel="2" x14ac:dyDescent="0.2">
      <c r="A243" s="9" t="s">
        <v>369</v>
      </c>
      <c r="B243" s="10" t="s">
        <v>39</v>
      </c>
      <c r="C243" s="10" t="s">
        <v>13</v>
      </c>
      <c r="D243" s="10" t="s">
        <v>74</v>
      </c>
      <c r="E243" s="10" t="s">
        <v>10</v>
      </c>
      <c r="F243" s="10" t="s">
        <v>11</v>
      </c>
      <c r="G243" s="67">
        <v>24</v>
      </c>
      <c r="H243" s="10" t="s">
        <v>12</v>
      </c>
      <c r="I243" s="57">
        <v>1</v>
      </c>
      <c r="J243" s="57">
        <f>$AE$33</f>
        <v>0.2</v>
      </c>
      <c r="K243" s="57">
        <v>0</v>
      </c>
      <c r="L243" s="58">
        <v>0</v>
      </c>
      <c r="M243" s="27">
        <v>0</v>
      </c>
      <c r="N243" s="90">
        <f t="shared" si="73"/>
        <v>2.7777777777777776E-2</v>
      </c>
      <c r="O243" s="91">
        <f t="shared" si="74"/>
        <v>0</v>
      </c>
      <c r="P243" s="23">
        <v>1</v>
      </c>
      <c r="Q243" s="11">
        <f>P243</f>
        <v>1</v>
      </c>
      <c r="R243" s="11">
        <v>0</v>
      </c>
      <c r="S243" s="12">
        <v>0</v>
      </c>
      <c r="T243" s="27">
        <v>0</v>
      </c>
      <c r="U243" s="23">
        <v>6</v>
      </c>
      <c r="V243" s="11">
        <f>U243</f>
        <v>6</v>
      </c>
      <c r="W243" s="11">
        <v>0</v>
      </c>
      <c r="X243" s="12">
        <v>0</v>
      </c>
      <c r="Y243" s="30">
        <v>0</v>
      </c>
      <c r="Z243" s="63">
        <f t="shared" si="75"/>
        <v>1.4000000000000001</v>
      </c>
      <c r="AA243" s="34">
        <f t="shared" si="76"/>
        <v>0.2</v>
      </c>
      <c r="AB243" s="12">
        <f t="shared" si="77"/>
        <v>1.2000000000000002</v>
      </c>
      <c r="AC243" s="75">
        <f t="shared" si="78"/>
        <v>1.4000000000000001</v>
      </c>
    </row>
    <row r="244" spans="1:34" outlineLevel="2" x14ac:dyDescent="0.2">
      <c r="A244" s="9" t="s">
        <v>369</v>
      </c>
      <c r="B244" s="10" t="s">
        <v>39</v>
      </c>
      <c r="C244" s="689" t="s">
        <v>13</v>
      </c>
      <c r="D244" s="441" t="s">
        <v>952</v>
      </c>
      <c r="E244" s="10" t="s">
        <v>843</v>
      </c>
      <c r="F244" s="10" t="s">
        <v>893</v>
      </c>
      <c r="G244" s="67">
        <v>6</v>
      </c>
      <c r="H244" s="10" t="s">
        <v>102</v>
      </c>
      <c r="I244" s="57">
        <v>1</v>
      </c>
      <c r="J244" s="57">
        <f>(4.5+$AE$36)*I244</f>
        <v>9</v>
      </c>
      <c r="K244" s="57">
        <v>0</v>
      </c>
      <c r="L244" s="58">
        <v>9</v>
      </c>
      <c r="M244" s="27">
        <v>0</v>
      </c>
      <c r="N244" s="90">
        <f t="shared" si="73"/>
        <v>5</v>
      </c>
      <c r="O244" s="91">
        <f t="shared" si="74"/>
        <v>5</v>
      </c>
      <c r="P244" s="23">
        <v>0</v>
      </c>
      <c r="Q244" s="11">
        <v>0</v>
      </c>
      <c r="R244" s="11">
        <v>0</v>
      </c>
      <c r="S244" s="12">
        <v>0</v>
      </c>
      <c r="T244" s="27">
        <v>0</v>
      </c>
      <c r="U244" s="23">
        <v>20</v>
      </c>
      <c r="V244" s="11">
        <v>1</v>
      </c>
      <c r="W244" s="11">
        <v>0</v>
      </c>
      <c r="X244" s="12">
        <v>1</v>
      </c>
      <c r="Y244" s="30">
        <v>0</v>
      </c>
      <c r="Z244" s="63">
        <f t="shared" si="75"/>
        <v>18</v>
      </c>
      <c r="AA244" s="34">
        <f t="shared" si="76"/>
        <v>0</v>
      </c>
      <c r="AB244" s="12">
        <f t="shared" si="77"/>
        <v>18</v>
      </c>
      <c r="AC244" s="75">
        <f t="shared" si="78"/>
        <v>18</v>
      </c>
    </row>
    <row r="245" spans="1:34" outlineLevel="2" x14ac:dyDescent="0.2">
      <c r="A245" s="9" t="s">
        <v>369</v>
      </c>
      <c r="B245" s="10" t="s">
        <v>39</v>
      </c>
      <c r="C245" s="10" t="s">
        <v>13</v>
      </c>
      <c r="D245" s="10" t="s">
        <v>34</v>
      </c>
      <c r="E245" s="10" t="s">
        <v>35</v>
      </c>
      <c r="F245" s="10" t="s">
        <v>36</v>
      </c>
      <c r="G245" s="67">
        <v>12</v>
      </c>
      <c r="H245" s="10" t="s">
        <v>37</v>
      </c>
      <c r="I245" s="57">
        <v>1</v>
      </c>
      <c r="J245" s="57">
        <f>$AE$34</f>
        <v>0.02</v>
      </c>
      <c r="K245" s="57">
        <v>0</v>
      </c>
      <c r="L245" s="58">
        <v>0</v>
      </c>
      <c r="M245" s="27">
        <v>0</v>
      </c>
      <c r="N245" s="90">
        <f t="shared" si="73"/>
        <v>5.5555555555555558E-3</v>
      </c>
      <c r="O245" s="91">
        <f t="shared" si="74"/>
        <v>0</v>
      </c>
      <c r="P245" s="23">
        <v>1</v>
      </c>
      <c r="Q245" s="11">
        <f>P245</f>
        <v>1</v>
      </c>
      <c r="R245" s="11">
        <v>0</v>
      </c>
      <c r="S245" s="12">
        <v>0</v>
      </c>
      <c r="T245" s="27">
        <v>0</v>
      </c>
      <c r="U245" s="23">
        <v>1</v>
      </c>
      <c r="V245" s="11">
        <f>U245</f>
        <v>1</v>
      </c>
      <c r="W245" s="11">
        <v>0</v>
      </c>
      <c r="X245" s="12">
        <v>0</v>
      </c>
      <c r="Y245" s="30">
        <v>0</v>
      </c>
      <c r="Z245" s="63">
        <f t="shared" si="75"/>
        <v>0.04</v>
      </c>
      <c r="AA245" s="34">
        <f t="shared" si="76"/>
        <v>0.02</v>
      </c>
      <c r="AB245" s="12">
        <f t="shared" si="77"/>
        <v>0.02</v>
      </c>
      <c r="AC245" s="75">
        <f t="shared" si="78"/>
        <v>0.04</v>
      </c>
    </row>
    <row r="246" spans="1:34" outlineLevel="1" x14ac:dyDescent="0.2">
      <c r="A246" s="120" t="s">
        <v>968</v>
      </c>
      <c r="B246" s="10"/>
      <c r="C246" s="10"/>
      <c r="D246" s="10"/>
      <c r="E246" s="10"/>
      <c r="F246" s="10"/>
      <c r="G246" s="67"/>
      <c r="H246" s="10"/>
      <c r="I246" s="57"/>
      <c r="J246" s="57"/>
      <c r="K246" s="57"/>
      <c r="L246" s="58"/>
      <c r="M246" s="27"/>
      <c r="N246" s="90"/>
      <c r="O246" s="91"/>
      <c r="P246" s="23"/>
      <c r="Q246" s="11"/>
      <c r="R246" s="11"/>
      <c r="S246" s="12"/>
      <c r="T246" s="27"/>
      <c r="U246" s="23"/>
      <c r="V246" s="11"/>
      <c r="W246" s="11"/>
      <c r="X246" s="12"/>
      <c r="Y246" s="30"/>
      <c r="Z246" s="63"/>
      <c r="AA246" s="34"/>
      <c r="AB246" s="12"/>
      <c r="AC246" s="75">
        <f>SUBTOTAL(9,AC231:AC245)</f>
        <v>437.94</v>
      </c>
    </row>
    <row r="247" spans="1:34" outlineLevel="2" x14ac:dyDescent="0.2">
      <c r="A247" s="9" t="s">
        <v>409</v>
      </c>
      <c r="B247" s="10" t="s">
        <v>39</v>
      </c>
      <c r="C247" s="10" t="s">
        <v>13</v>
      </c>
      <c r="D247" s="10" t="s">
        <v>250</v>
      </c>
      <c r="E247" s="10" t="s">
        <v>251</v>
      </c>
      <c r="F247" s="10" t="s">
        <v>252</v>
      </c>
      <c r="G247" s="67">
        <v>6</v>
      </c>
      <c r="H247" s="10" t="s">
        <v>37</v>
      </c>
      <c r="I247" s="57">
        <v>0.5</v>
      </c>
      <c r="J247" s="57">
        <f>(4.5+$AE$36)*I247</f>
        <v>4.5</v>
      </c>
      <c r="K247" s="57">
        <v>1</v>
      </c>
      <c r="L247" s="58">
        <f>9*I247</f>
        <v>4.5</v>
      </c>
      <c r="M247" s="27">
        <v>0</v>
      </c>
      <c r="N247" s="90">
        <f>J247*10/3/G247</f>
        <v>2.5</v>
      </c>
      <c r="O247" s="91">
        <f>L247*10/3/G247</f>
        <v>2.5</v>
      </c>
      <c r="P247" s="23">
        <v>0</v>
      </c>
      <c r="Q247" s="11">
        <v>0</v>
      </c>
      <c r="R247" s="11">
        <v>0</v>
      </c>
      <c r="S247" s="12">
        <v>0</v>
      </c>
      <c r="T247" s="27">
        <v>0</v>
      </c>
      <c r="U247" s="23">
        <v>8</v>
      </c>
      <c r="V247" s="11">
        <v>0.2</v>
      </c>
      <c r="W247" s="11">
        <v>0</v>
      </c>
      <c r="X247" s="12">
        <v>0.4</v>
      </c>
      <c r="Y247" s="30">
        <v>0</v>
      </c>
      <c r="Z247" s="63">
        <f>J247*(Q247+V247)+L247*(S247+X247)</f>
        <v>2.7</v>
      </c>
      <c r="AA247" s="34">
        <f>J247*Q247+L247*S247</f>
        <v>0</v>
      </c>
      <c r="AB247" s="12">
        <f>J247*V247+L247*X247</f>
        <v>2.7</v>
      </c>
      <c r="AC247" s="75">
        <f>Z247</f>
        <v>2.7</v>
      </c>
    </row>
    <row r="248" spans="1:34" outlineLevel="1" x14ac:dyDescent="0.2">
      <c r="A248" s="120" t="s">
        <v>622</v>
      </c>
      <c r="B248" s="10"/>
      <c r="C248" s="10"/>
      <c r="D248" s="10"/>
      <c r="E248" s="10"/>
      <c r="F248" s="10"/>
      <c r="G248" s="67"/>
      <c r="H248" s="10"/>
      <c r="I248" s="57"/>
      <c r="J248" s="57"/>
      <c r="K248" s="57"/>
      <c r="L248" s="58"/>
      <c r="M248" s="27"/>
      <c r="N248" s="90"/>
      <c r="O248" s="91"/>
      <c r="P248" s="23"/>
      <c r="Q248" s="11"/>
      <c r="R248" s="11"/>
      <c r="S248" s="12"/>
      <c r="T248" s="27"/>
      <c r="U248" s="23"/>
      <c r="V248" s="11"/>
      <c r="W248" s="11"/>
      <c r="X248" s="12"/>
      <c r="Y248" s="30"/>
      <c r="Z248" s="63"/>
      <c r="AA248" s="34"/>
      <c r="AB248" s="12"/>
      <c r="AC248" s="75">
        <f>SUBTOTAL(9,AC247:AC247)</f>
        <v>2.7</v>
      </c>
    </row>
    <row r="249" spans="1:34" outlineLevel="2" x14ac:dyDescent="0.2">
      <c r="A249" s="9" t="s">
        <v>425</v>
      </c>
      <c r="B249" s="10" t="s">
        <v>39</v>
      </c>
      <c r="C249" s="10" t="s">
        <v>61</v>
      </c>
      <c r="D249" s="10" t="s">
        <v>429</v>
      </c>
      <c r="E249" s="10" t="s">
        <v>427</v>
      </c>
      <c r="F249" s="10" t="s">
        <v>428</v>
      </c>
      <c r="G249" s="67">
        <v>6</v>
      </c>
      <c r="H249" s="10" t="s">
        <v>47</v>
      </c>
      <c r="I249" s="57">
        <v>1</v>
      </c>
      <c r="J249" s="57">
        <v>11.25</v>
      </c>
      <c r="K249" s="57">
        <v>0</v>
      </c>
      <c r="L249" s="58">
        <v>6.75</v>
      </c>
      <c r="M249" s="27">
        <v>0</v>
      </c>
      <c r="N249" s="90">
        <f>J249*10/3/G249</f>
        <v>6.25</v>
      </c>
      <c r="O249" s="91">
        <f>L249*10/3/G249</f>
        <v>3.75</v>
      </c>
      <c r="P249" s="23">
        <v>0</v>
      </c>
      <c r="Q249" s="11">
        <v>0</v>
      </c>
      <c r="R249" s="11">
        <v>0</v>
      </c>
      <c r="S249" s="12">
        <v>0</v>
      </c>
      <c r="T249" s="27">
        <v>0</v>
      </c>
      <c r="U249" s="23">
        <v>40</v>
      </c>
      <c r="V249" s="11">
        <v>1</v>
      </c>
      <c r="W249" s="11">
        <v>0</v>
      </c>
      <c r="X249" s="12">
        <v>2</v>
      </c>
      <c r="Y249" s="30">
        <v>0</v>
      </c>
      <c r="Z249" s="63">
        <f>J249*(Q249+V249)+L249*(S249+X249)</f>
        <v>24.75</v>
      </c>
      <c r="AA249" s="34">
        <f>J249*Q249+L249*S249</f>
        <v>0</v>
      </c>
      <c r="AB249" s="12">
        <f>J249*V249+L249*X249</f>
        <v>24.75</v>
      </c>
      <c r="AC249" s="75">
        <f>Z249</f>
        <v>24.75</v>
      </c>
    </row>
    <row r="250" spans="1:34" outlineLevel="2" x14ac:dyDescent="0.2">
      <c r="A250" s="9" t="s">
        <v>425</v>
      </c>
      <c r="B250" s="10" t="s">
        <v>39</v>
      </c>
      <c r="C250" s="98" t="s">
        <v>103</v>
      </c>
      <c r="D250" s="10" t="s">
        <v>430</v>
      </c>
      <c r="E250" s="10" t="s">
        <v>431</v>
      </c>
      <c r="F250" s="10" t="s">
        <v>432</v>
      </c>
      <c r="G250" s="67">
        <v>6</v>
      </c>
      <c r="H250" s="10" t="s">
        <v>102</v>
      </c>
      <c r="I250" s="57">
        <v>1</v>
      </c>
      <c r="J250" s="57">
        <f>13.5*I250</f>
        <v>13.5</v>
      </c>
      <c r="K250" s="57">
        <v>0</v>
      </c>
      <c r="L250" s="58">
        <f>4.5*I250</f>
        <v>4.5</v>
      </c>
      <c r="M250" s="27">
        <v>0</v>
      </c>
      <c r="N250" s="90">
        <f>J250*10/3/G250</f>
        <v>7.5</v>
      </c>
      <c r="O250" s="91">
        <f>L250*10/3/G250</f>
        <v>2.5</v>
      </c>
      <c r="P250" s="23">
        <v>20</v>
      </c>
      <c r="Q250" s="11">
        <v>1</v>
      </c>
      <c r="R250" s="11">
        <v>0</v>
      </c>
      <c r="S250" s="12">
        <v>1</v>
      </c>
      <c r="T250" s="27">
        <v>0</v>
      </c>
      <c r="U250" s="23">
        <v>0</v>
      </c>
      <c r="V250" s="11">
        <v>0</v>
      </c>
      <c r="W250" s="11">
        <v>0</v>
      </c>
      <c r="X250" s="12">
        <v>0</v>
      </c>
      <c r="Y250" s="30">
        <v>0</v>
      </c>
      <c r="Z250" s="63">
        <f>J250*(Q250+V250)+L250*(S250+X250)</f>
        <v>18</v>
      </c>
      <c r="AA250" s="34">
        <f>J250*Q250+L250*S250</f>
        <v>18</v>
      </c>
      <c r="AB250" s="12">
        <f>J250*V250+L250*X250</f>
        <v>0</v>
      </c>
      <c r="AC250" s="75">
        <f>Z250</f>
        <v>18</v>
      </c>
    </row>
    <row r="251" spans="1:34" outlineLevel="2" x14ac:dyDescent="0.2">
      <c r="A251" s="9" t="s">
        <v>425</v>
      </c>
      <c r="B251" s="10" t="s">
        <v>39</v>
      </c>
      <c r="C251" s="441" t="s">
        <v>13</v>
      </c>
      <c r="D251" s="10" t="s">
        <v>433</v>
      </c>
      <c r="E251" s="10" t="s">
        <v>434</v>
      </c>
      <c r="F251" s="10" t="s">
        <v>435</v>
      </c>
      <c r="G251" s="67">
        <v>6</v>
      </c>
      <c r="H251" s="422" t="s">
        <v>102</v>
      </c>
      <c r="I251" s="57">
        <v>1</v>
      </c>
      <c r="J251" s="57">
        <v>13.5</v>
      </c>
      <c r="K251" s="57">
        <v>0</v>
      </c>
      <c r="L251" s="58">
        <v>4.5</v>
      </c>
      <c r="M251" s="27">
        <v>0</v>
      </c>
      <c r="N251" s="90">
        <f>J251*10/3/G251</f>
        <v>7.5</v>
      </c>
      <c r="O251" s="91">
        <f>L251*10/3/G251</f>
        <v>2.5</v>
      </c>
      <c r="P251" s="23">
        <v>0</v>
      </c>
      <c r="Q251" s="11">
        <v>0</v>
      </c>
      <c r="R251" s="11">
        <v>0</v>
      </c>
      <c r="S251" s="12">
        <v>0</v>
      </c>
      <c r="T251" s="27">
        <v>0</v>
      </c>
      <c r="U251" s="23">
        <v>20</v>
      </c>
      <c r="V251" s="11">
        <v>1</v>
      </c>
      <c r="W251" s="11">
        <v>0</v>
      </c>
      <c r="X251" s="12">
        <v>1</v>
      </c>
      <c r="Y251" s="30">
        <v>0</v>
      </c>
      <c r="Z251" s="63">
        <f>J251*(Q251+V251)+L251*(S251+X251)</f>
        <v>18</v>
      </c>
      <c r="AA251" s="34">
        <f>J251*Q251+L251*S251</f>
        <v>0</v>
      </c>
      <c r="AB251" s="12">
        <f>J251*V251+L251*X251</f>
        <v>18</v>
      </c>
      <c r="AC251" s="75">
        <f>Z251</f>
        <v>18</v>
      </c>
    </row>
    <row r="252" spans="1:34" outlineLevel="1" x14ac:dyDescent="0.2">
      <c r="A252" s="120" t="s">
        <v>969</v>
      </c>
      <c r="B252" s="10"/>
      <c r="C252" s="441"/>
      <c r="D252" s="10"/>
      <c r="E252" s="10"/>
      <c r="F252" s="10"/>
      <c r="G252" s="67"/>
      <c r="H252" s="422"/>
      <c r="I252" s="57"/>
      <c r="J252" s="57"/>
      <c r="K252" s="57"/>
      <c r="L252" s="58"/>
      <c r="M252" s="27"/>
      <c r="N252" s="90"/>
      <c r="O252" s="91"/>
      <c r="P252" s="23"/>
      <c r="Q252" s="11"/>
      <c r="R252" s="11"/>
      <c r="S252" s="12"/>
      <c r="T252" s="27"/>
      <c r="U252" s="23"/>
      <c r="V252" s="11"/>
      <c r="W252" s="11"/>
      <c r="X252" s="12"/>
      <c r="Y252" s="30"/>
      <c r="Z252" s="63"/>
      <c r="AA252" s="34"/>
      <c r="AB252" s="12"/>
      <c r="AC252" s="75">
        <f>SUBTOTAL(9,AC249:AC251)</f>
        <v>60.75</v>
      </c>
    </row>
    <row r="253" spans="1:34" outlineLevel="2" x14ac:dyDescent="0.2">
      <c r="A253" s="9" t="s">
        <v>492</v>
      </c>
      <c r="B253" s="10" t="s">
        <v>39</v>
      </c>
      <c r="C253" s="10" t="s">
        <v>61</v>
      </c>
      <c r="D253" s="10" t="s">
        <v>497</v>
      </c>
      <c r="E253" s="10" t="s">
        <v>498</v>
      </c>
      <c r="F253" s="10" t="s">
        <v>499</v>
      </c>
      <c r="G253" s="67">
        <v>6</v>
      </c>
      <c r="H253" s="10" t="s">
        <v>47</v>
      </c>
      <c r="I253" s="57">
        <v>1</v>
      </c>
      <c r="J253" s="57">
        <v>13.5</v>
      </c>
      <c r="K253" s="57">
        <v>0</v>
      </c>
      <c r="L253" s="58">
        <v>4.5</v>
      </c>
      <c r="M253" s="27">
        <v>0</v>
      </c>
      <c r="N253" s="90">
        <f t="shared" ref="N253:N260" si="79">J253*10/3/G253</f>
        <v>7.5</v>
      </c>
      <c r="O253" s="91">
        <f t="shared" ref="O253:O260" si="80">L253*10/3/G253</f>
        <v>2.5</v>
      </c>
      <c r="P253" s="23">
        <v>0</v>
      </c>
      <c r="Q253" s="11">
        <v>0</v>
      </c>
      <c r="R253" s="11">
        <v>0</v>
      </c>
      <c r="S253" s="12">
        <v>0</v>
      </c>
      <c r="T253" s="27">
        <v>0</v>
      </c>
      <c r="U253" s="23">
        <v>40</v>
      </c>
      <c r="V253" s="11">
        <v>1</v>
      </c>
      <c r="W253" s="11">
        <v>0</v>
      </c>
      <c r="X253" s="12">
        <v>2</v>
      </c>
      <c r="Y253" s="30">
        <v>0</v>
      </c>
      <c r="Z253" s="63">
        <f t="shared" ref="Z253:Z260" si="81">J253*(Q253+V253)+L253*(S253+X253)</f>
        <v>22.5</v>
      </c>
      <c r="AA253" s="34">
        <f t="shared" ref="AA253:AA260" si="82">J253*Q253+L253*S253</f>
        <v>0</v>
      </c>
      <c r="AB253" s="12">
        <f t="shared" ref="AB253:AB260" si="83">J253*V253+L253*X253</f>
        <v>22.5</v>
      </c>
      <c r="AC253" s="75">
        <f t="shared" ref="AC253:AC260" si="84">Z253</f>
        <v>22.5</v>
      </c>
    </row>
    <row r="254" spans="1:34" outlineLevel="2" x14ac:dyDescent="0.2">
      <c r="A254" s="9" t="s">
        <v>492</v>
      </c>
      <c r="B254" s="10" t="s">
        <v>39</v>
      </c>
      <c r="C254" s="10" t="s">
        <v>27</v>
      </c>
      <c r="D254" s="10" t="s">
        <v>500</v>
      </c>
      <c r="E254" s="10" t="s">
        <v>501</v>
      </c>
      <c r="F254" s="10" t="s">
        <v>502</v>
      </c>
      <c r="G254" s="67">
        <v>6</v>
      </c>
      <c r="H254" s="10" t="s">
        <v>18</v>
      </c>
      <c r="I254" s="57">
        <v>1</v>
      </c>
      <c r="J254" s="57">
        <v>13.5</v>
      </c>
      <c r="K254" s="57">
        <v>0</v>
      </c>
      <c r="L254" s="58">
        <v>4.5</v>
      </c>
      <c r="M254" s="27">
        <v>0</v>
      </c>
      <c r="N254" s="90">
        <f t="shared" si="79"/>
        <v>7.5</v>
      </c>
      <c r="O254" s="91">
        <f t="shared" si="80"/>
        <v>2.5</v>
      </c>
      <c r="P254" s="23">
        <v>20</v>
      </c>
      <c r="Q254" s="11">
        <v>1</v>
      </c>
      <c r="R254" s="11">
        <v>0</v>
      </c>
      <c r="S254" s="12">
        <v>1</v>
      </c>
      <c r="T254" s="27">
        <v>0</v>
      </c>
      <c r="U254" s="23">
        <v>0</v>
      </c>
      <c r="V254" s="11">
        <v>0</v>
      </c>
      <c r="W254" s="11">
        <v>0</v>
      </c>
      <c r="X254" s="12">
        <v>0</v>
      </c>
      <c r="Y254" s="30">
        <v>0</v>
      </c>
      <c r="Z254" s="63">
        <f t="shared" si="81"/>
        <v>18</v>
      </c>
      <c r="AA254" s="34">
        <f t="shared" si="82"/>
        <v>18</v>
      </c>
      <c r="AB254" s="12">
        <f t="shared" si="83"/>
        <v>0</v>
      </c>
      <c r="AC254" s="75">
        <f t="shared" si="84"/>
        <v>18</v>
      </c>
      <c r="AD254" s="81"/>
      <c r="AE254" s="81"/>
      <c r="AF254" s="499"/>
      <c r="AG254" s="139"/>
      <c r="AH254" s="139"/>
    </row>
    <row r="255" spans="1:34" outlineLevel="2" x14ac:dyDescent="0.2">
      <c r="A255" s="9" t="s">
        <v>492</v>
      </c>
      <c r="B255" s="10" t="s">
        <v>39</v>
      </c>
      <c r="C255" s="10" t="s">
        <v>43</v>
      </c>
      <c r="D255" s="10" t="s">
        <v>503</v>
      </c>
      <c r="E255" s="10" t="s">
        <v>504</v>
      </c>
      <c r="F255" s="10" t="s">
        <v>505</v>
      </c>
      <c r="G255" s="67">
        <v>6</v>
      </c>
      <c r="H255" s="10" t="s">
        <v>18</v>
      </c>
      <c r="I255" s="57">
        <v>1</v>
      </c>
      <c r="J255" s="57">
        <v>13.5</v>
      </c>
      <c r="K255" s="57">
        <v>0</v>
      </c>
      <c r="L255" s="58">
        <v>4.5</v>
      </c>
      <c r="M255" s="27">
        <v>0</v>
      </c>
      <c r="N255" s="90">
        <f t="shared" si="79"/>
        <v>7.5</v>
      </c>
      <c r="O255" s="91">
        <f t="shared" si="80"/>
        <v>2.5</v>
      </c>
      <c r="P255" s="23">
        <v>0</v>
      </c>
      <c r="Q255" s="11">
        <v>0</v>
      </c>
      <c r="R255" s="11">
        <v>0</v>
      </c>
      <c r="S255" s="12">
        <v>0</v>
      </c>
      <c r="T255" s="27">
        <v>0</v>
      </c>
      <c r="U255" s="23">
        <v>20</v>
      </c>
      <c r="V255" s="11">
        <v>1</v>
      </c>
      <c r="W255" s="11">
        <v>0</v>
      </c>
      <c r="X255" s="12">
        <v>1</v>
      </c>
      <c r="Y255" s="30">
        <v>0</v>
      </c>
      <c r="Z255" s="63">
        <f t="shared" si="81"/>
        <v>18</v>
      </c>
      <c r="AA255" s="34">
        <f t="shared" si="82"/>
        <v>0</v>
      </c>
      <c r="AB255" s="12">
        <f t="shared" si="83"/>
        <v>18</v>
      </c>
      <c r="AC255" s="75">
        <f t="shared" si="84"/>
        <v>18</v>
      </c>
      <c r="AD255" s="81"/>
      <c r="AE255" s="81"/>
      <c r="AF255" s="499"/>
      <c r="AG255" s="139"/>
      <c r="AH255" s="139"/>
    </row>
    <row r="256" spans="1:34" outlineLevel="2" x14ac:dyDescent="0.2">
      <c r="A256" s="9" t="s">
        <v>492</v>
      </c>
      <c r="B256" s="10" t="s">
        <v>39</v>
      </c>
      <c r="C256" s="10" t="s">
        <v>43</v>
      </c>
      <c r="D256" s="10" t="s">
        <v>506</v>
      </c>
      <c r="E256" s="10" t="s">
        <v>507</v>
      </c>
      <c r="F256" s="10" t="s">
        <v>508</v>
      </c>
      <c r="G256" s="67">
        <v>6</v>
      </c>
      <c r="H256" s="10" t="s">
        <v>18</v>
      </c>
      <c r="I256" s="57">
        <v>1</v>
      </c>
      <c r="J256" s="57">
        <v>0</v>
      </c>
      <c r="K256" s="57">
        <v>0</v>
      </c>
      <c r="L256" s="58">
        <v>18</v>
      </c>
      <c r="M256" s="27">
        <v>0</v>
      </c>
      <c r="N256" s="90">
        <f t="shared" si="79"/>
        <v>0</v>
      </c>
      <c r="O256" s="91">
        <f t="shared" si="80"/>
        <v>10</v>
      </c>
      <c r="P256" s="23">
        <v>0</v>
      </c>
      <c r="Q256" s="11">
        <v>0</v>
      </c>
      <c r="R256" s="11">
        <v>0</v>
      </c>
      <c r="S256" s="12">
        <v>0</v>
      </c>
      <c r="T256" s="27">
        <v>0</v>
      </c>
      <c r="U256" s="23">
        <v>32</v>
      </c>
      <c r="V256" s="11">
        <v>1</v>
      </c>
      <c r="W256" s="11">
        <v>0</v>
      </c>
      <c r="X256" s="12">
        <v>2</v>
      </c>
      <c r="Y256" s="30">
        <v>0</v>
      </c>
      <c r="Z256" s="63">
        <f t="shared" si="81"/>
        <v>36</v>
      </c>
      <c r="AA256" s="34">
        <f t="shared" si="82"/>
        <v>0</v>
      </c>
      <c r="AB256" s="12">
        <f t="shared" si="83"/>
        <v>36</v>
      </c>
      <c r="AC256" s="75">
        <f t="shared" si="84"/>
        <v>36</v>
      </c>
    </row>
    <row r="257" spans="1:33" outlineLevel="2" x14ac:dyDescent="0.2">
      <c r="A257" s="9" t="s">
        <v>492</v>
      </c>
      <c r="B257" s="10" t="s">
        <v>39</v>
      </c>
      <c r="C257" s="10" t="s">
        <v>13</v>
      </c>
      <c r="D257" s="10" t="s">
        <v>493</v>
      </c>
      <c r="E257" s="10" t="s">
        <v>512</v>
      </c>
      <c r="F257" s="10" t="s">
        <v>513</v>
      </c>
      <c r="G257" s="67">
        <v>6</v>
      </c>
      <c r="H257" s="10" t="s">
        <v>37</v>
      </c>
      <c r="I257" s="57">
        <v>0.66669999999999996</v>
      </c>
      <c r="J257" s="57">
        <f>(4.5+$AE$36)*I257</f>
        <v>6.0002999999999993</v>
      </c>
      <c r="K257" s="57">
        <v>2</v>
      </c>
      <c r="L257" s="58">
        <f>9*I257</f>
        <v>6.0002999999999993</v>
      </c>
      <c r="M257" s="27">
        <v>0</v>
      </c>
      <c r="N257" s="90">
        <f t="shared" si="79"/>
        <v>3.3334999999999995</v>
      </c>
      <c r="O257" s="91">
        <f t="shared" si="80"/>
        <v>3.3334999999999995</v>
      </c>
      <c r="P257" s="23">
        <v>0</v>
      </c>
      <c r="Q257" s="11">
        <v>0</v>
      </c>
      <c r="R257" s="11">
        <v>0</v>
      </c>
      <c r="S257" s="12">
        <v>0</v>
      </c>
      <c r="T257" s="27">
        <v>0</v>
      </c>
      <c r="U257" s="23">
        <v>8</v>
      </c>
      <c r="V257" s="11">
        <v>0.2</v>
      </c>
      <c r="W257" s="11">
        <v>0</v>
      </c>
      <c r="X257" s="12">
        <v>0.4</v>
      </c>
      <c r="Y257" s="30">
        <v>0</v>
      </c>
      <c r="Z257" s="63">
        <f t="shared" si="81"/>
        <v>3.6001799999999999</v>
      </c>
      <c r="AA257" s="34">
        <f t="shared" si="82"/>
        <v>0</v>
      </c>
      <c r="AB257" s="12">
        <f t="shared" si="83"/>
        <v>3.6001799999999999</v>
      </c>
      <c r="AC257" s="75">
        <f t="shared" si="84"/>
        <v>3.6001799999999999</v>
      </c>
    </row>
    <row r="258" spans="1:33" outlineLevel="2" x14ac:dyDescent="0.2">
      <c r="A258" s="9" t="s">
        <v>492</v>
      </c>
      <c r="B258" s="10" t="s">
        <v>39</v>
      </c>
      <c r="C258" s="10" t="s">
        <v>13</v>
      </c>
      <c r="D258" s="10" t="s">
        <v>74</v>
      </c>
      <c r="E258" s="10" t="s">
        <v>10</v>
      </c>
      <c r="F258" s="10" t="s">
        <v>11</v>
      </c>
      <c r="G258" s="67">
        <v>24</v>
      </c>
      <c r="H258" s="10" t="s">
        <v>12</v>
      </c>
      <c r="I258" s="57">
        <v>1</v>
      </c>
      <c r="J258" s="57">
        <f>$AE$33</f>
        <v>0.2</v>
      </c>
      <c r="K258" s="57">
        <v>0</v>
      </c>
      <c r="L258" s="58">
        <v>0</v>
      </c>
      <c r="M258" s="27">
        <v>0</v>
      </c>
      <c r="N258" s="90">
        <f t="shared" si="79"/>
        <v>2.7777777777777776E-2</v>
      </c>
      <c r="O258" s="91">
        <f t="shared" si="80"/>
        <v>0</v>
      </c>
      <c r="P258" s="23">
        <v>1</v>
      </c>
      <c r="Q258" s="11">
        <f>P258</f>
        <v>1</v>
      </c>
      <c r="R258" s="11">
        <v>0</v>
      </c>
      <c r="S258" s="12">
        <v>0</v>
      </c>
      <c r="T258" s="27">
        <v>0</v>
      </c>
      <c r="U258" s="23">
        <v>2</v>
      </c>
      <c r="V258" s="11">
        <f>U258</f>
        <v>2</v>
      </c>
      <c r="W258" s="11">
        <v>0</v>
      </c>
      <c r="X258" s="12">
        <v>0</v>
      </c>
      <c r="Y258" s="30">
        <v>0</v>
      </c>
      <c r="Z258" s="63">
        <f t="shared" si="81"/>
        <v>0.60000000000000009</v>
      </c>
      <c r="AA258" s="34">
        <f t="shared" si="82"/>
        <v>0.2</v>
      </c>
      <c r="AB258" s="12">
        <f t="shared" si="83"/>
        <v>0.4</v>
      </c>
      <c r="AC258" s="75">
        <f t="shared" si="84"/>
        <v>0.60000000000000009</v>
      </c>
    </row>
    <row r="259" spans="1:33" outlineLevel="2" x14ac:dyDescent="0.2">
      <c r="A259" s="103" t="s">
        <v>492</v>
      </c>
      <c r="B259" s="10" t="s">
        <v>39</v>
      </c>
      <c r="C259" s="689" t="s">
        <v>13</v>
      </c>
      <c r="D259" s="441" t="s">
        <v>953</v>
      </c>
      <c r="E259" s="10" t="s">
        <v>844</v>
      </c>
      <c r="F259" s="10" t="s">
        <v>901</v>
      </c>
      <c r="G259" s="67">
        <v>6</v>
      </c>
      <c r="H259" s="10" t="s">
        <v>102</v>
      </c>
      <c r="I259" s="57">
        <v>1</v>
      </c>
      <c r="J259" s="57">
        <f>(4.5+$AE$36)*I259</f>
        <v>9</v>
      </c>
      <c r="K259" s="57">
        <v>0</v>
      </c>
      <c r="L259" s="58">
        <v>9</v>
      </c>
      <c r="M259" s="27">
        <v>0</v>
      </c>
      <c r="N259" s="90">
        <f t="shared" si="79"/>
        <v>5</v>
      </c>
      <c r="O259" s="91">
        <f t="shared" si="80"/>
        <v>5</v>
      </c>
      <c r="P259" s="23">
        <v>0</v>
      </c>
      <c r="Q259" s="11">
        <v>0</v>
      </c>
      <c r="R259" s="11">
        <v>0</v>
      </c>
      <c r="S259" s="12">
        <v>0</v>
      </c>
      <c r="T259" s="27">
        <v>0</v>
      </c>
      <c r="U259" s="23">
        <v>20</v>
      </c>
      <c r="V259" s="11">
        <v>1</v>
      </c>
      <c r="W259" s="11">
        <v>0</v>
      </c>
      <c r="X259" s="12">
        <v>1</v>
      </c>
      <c r="Y259" s="30">
        <v>0</v>
      </c>
      <c r="Z259" s="63">
        <f t="shared" si="81"/>
        <v>18</v>
      </c>
      <c r="AA259" s="34">
        <f t="shared" si="82"/>
        <v>0</v>
      </c>
      <c r="AB259" s="12">
        <f t="shared" si="83"/>
        <v>18</v>
      </c>
      <c r="AC259" s="75">
        <f t="shared" si="84"/>
        <v>18</v>
      </c>
    </row>
    <row r="260" spans="1:33" outlineLevel="2" x14ac:dyDescent="0.2">
      <c r="A260" s="9" t="s">
        <v>492</v>
      </c>
      <c r="B260" s="10" t="s">
        <v>39</v>
      </c>
      <c r="C260" s="10" t="s">
        <v>13</v>
      </c>
      <c r="D260" s="10" t="s">
        <v>34</v>
      </c>
      <c r="E260" s="10" t="s">
        <v>35</v>
      </c>
      <c r="F260" s="10" t="s">
        <v>36</v>
      </c>
      <c r="G260" s="67">
        <v>12</v>
      </c>
      <c r="H260" s="10" t="s">
        <v>37</v>
      </c>
      <c r="I260" s="57">
        <v>1</v>
      </c>
      <c r="J260" s="57">
        <f>$AE$34</f>
        <v>0.02</v>
      </c>
      <c r="K260" s="57">
        <v>0</v>
      </c>
      <c r="L260" s="58">
        <v>0</v>
      </c>
      <c r="M260" s="27">
        <v>0</v>
      </c>
      <c r="N260" s="90">
        <f t="shared" si="79"/>
        <v>5.5555555555555558E-3</v>
      </c>
      <c r="O260" s="91">
        <f t="shared" si="80"/>
        <v>0</v>
      </c>
      <c r="P260" s="23">
        <v>3</v>
      </c>
      <c r="Q260" s="11">
        <f>P260</f>
        <v>3</v>
      </c>
      <c r="R260" s="11">
        <v>0</v>
      </c>
      <c r="S260" s="12">
        <v>0</v>
      </c>
      <c r="T260" s="27">
        <v>0</v>
      </c>
      <c r="U260" s="23">
        <v>2</v>
      </c>
      <c r="V260" s="11">
        <f>U260</f>
        <v>2</v>
      </c>
      <c r="W260" s="11">
        <v>0</v>
      </c>
      <c r="X260" s="12">
        <v>0</v>
      </c>
      <c r="Y260" s="30">
        <v>0</v>
      </c>
      <c r="Z260" s="63">
        <f t="shared" si="81"/>
        <v>0.1</v>
      </c>
      <c r="AA260" s="34">
        <f t="shared" si="82"/>
        <v>0.06</v>
      </c>
      <c r="AB260" s="12">
        <f t="shared" si="83"/>
        <v>0.04</v>
      </c>
      <c r="AC260" s="75">
        <f t="shared" si="84"/>
        <v>0.1</v>
      </c>
    </row>
    <row r="261" spans="1:33" outlineLevel="1" x14ac:dyDescent="0.2">
      <c r="A261" s="120" t="s">
        <v>623</v>
      </c>
      <c r="B261" s="10"/>
      <c r="C261" s="10"/>
      <c r="D261" s="10"/>
      <c r="E261" s="10"/>
      <c r="F261" s="10"/>
      <c r="G261" s="67"/>
      <c r="H261" s="10"/>
      <c r="I261" s="57"/>
      <c r="J261" s="57"/>
      <c r="K261" s="57"/>
      <c r="L261" s="58"/>
      <c r="M261" s="27"/>
      <c r="N261" s="90"/>
      <c r="O261" s="91"/>
      <c r="P261" s="23"/>
      <c r="Q261" s="11"/>
      <c r="R261" s="11"/>
      <c r="S261" s="12"/>
      <c r="T261" s="27"/>
      <c r="U261" s="23"/>
      <c r="V261" s="11"/>
      <c r="W261" s="11"/>
      <c r="X261" s="12"/>
      <c r="Y261" s="30"/>
      <c r="Z261" s="63"/>
      <c r="AA261" s="34"/>
      <c r="AB261" s="12"/>
      <c r="AC261" s="75">
        <f>SUBTOTAL(9,AC253:AC260)</f>
        <v>116.80017999999998</v>
      </c>
    </row>
    <row r="262" spans="1:33" outlineLevel="2" x14ac:dyDescent="0.2">
      <c r="A262" s="103" t="s">
        <v>582</v>
      </c>
      <c r="B262" s="10" t="s">
        <v>39</v>
      </c>
      <c r="C262" s="10" t="s">
        <v>48</v>
      </c>
      <c r="D262" s="10" t="s">
        <v>366</v>
      </c>
      <c r="E262" s="10" t="s">
        <v>367</v>
      </c>
      <c r="F262" s="10" t="s">
        <v>368</v>
      </c>
      <c r="G262" s="67">
        <v>7.5</v>
      </c>
      <c r="H262" s="10" t="s">
        <v>47</v>
      </c>
      <c r="I262" s="57">
        <v>1</v>
      </c>
      <c r="J262" s="57">
        <v>20.25</v>
      </c>
      <c r="K262" s="57">
        <v>0</v>
      </c>
      <c r="L262" s="58">
        <v>2.25</v>
      </c>
      <c r="M262" s="27">
        <v>0</v>
      </c>
      <c r="N262" s="90">
        <f>J262*10/3/G262</f>
        <v>9</v>
      </c>
      <c r="O262" s="91">
        <f>L262*10/3/G262</f>
        <v>1</v>
      </c>
      <c r="P262" s="23">
        <v>60</v>
      </c>
      <c r="Q262" s="11">
        <v>1</v>
      </c>
      <c r="R262" s="11">
        <v>0</v>
      </c>
      <c r="S262" s="12">
        <v>3</v>
      </c>
      <c r="T262" s="27">
        <v>0</v>
      </c>
      <c r="U262" s="23">
        <v>20</v>
      </c>
      <c r="V262" s="11">
        <v>1</v>
      </c>
      <c r="W262" s="11">
        <v>0</v>
      </c>
      <c r="X262" s="12">
        <v>1</v>
      </c>
      <c r="Y262" s="30">
        <v>0</v>
      </c>
      <c r="Z262" s="63">
        <f>J262*(Q262+V262)+L262*(S262+X262)</f>
        <v>49.5</v>
      </c>
      <c r="AA262" s="34">
        <f>J262*Q262+L262*S262</f>
        <v>27</v>
      </c>
      <c r="AB262" s="12">
        <f>J262*V262+L262*X262</f>
        <v>22.5</v>
      </c>
      <c r="AC262" s="75">
        <f>Z262</f>
        <v>49.5</v>
      </c>
    </row>
    <row r="263" spans="1:33" outlineLevel="2" x14ac:dyDescent="0.2">
      <c r="A263" s="103" t="s">
        <v>582</v>
      </c>
      <c r="B263" s="10" t="s">
        <v>39</v>
      </c>
      <c r="C263" s="10" t="s">
        <v>48</v>
      </c>
      <c r="D263" s="10" t="s">
        <v>366</v>
      </c>
      <c r="E263" s="10" t="s">
        <v>367</v>
      </c>
      <c r="F263" s="10" t="s">
        <v>731</v>
      </c>
      <c r="G263" s="67">
        <v>7.5</v>
      </c>
      <c r="H263" s="10" t="s">
        <v>47</v>
      </c>
      <c r="I263" s="57">
        <v>1</v>
      </c>
      <c r="J263" s="57">
        <v>0</v>
      </c>
      <c r="K263" s="57">
        <v>0</v>
      </c>
      <c r="L263" s="58">
        <v>2.7</v>
      </c>
      <c r="M263" s="27">
        <v>0</v>
      </c>
      <c r="N263" s="90">
        <f>J263*10/3/G263</f>
        <v>0</v>
      </c>
      <c r="O263" s="91">
        <f>L263*10/3/G263</f>
        <v>1.2</v>
      </c>
      <c r="P263" s="23">
        <v>10</v>
      </c>
      <c r="Q263" s="11">
        <v>0</v>
      </c>
      <c r="R263" s="11">
        <v>0</v>
      </c>
      <c r="S263" s="12">
        <v>1</v>
      </c>
      <c r="T263" s="27">
        <v>0</v>
      </c>
      <c r="U263" s="23">
        <v>0</v>
      </c>
      <c r="V263" s="11">
        <v>0</v>
      </c>
      <c r="W263" s="11">
        <v>0</v>
      </c>
      <c r="X263" s="12">
        <v>0</v>
      </c>
      <c r="Y263" s="30">
        <v>0</v>
      </c>
      <c r="Z263" s="63">
        <f>J263*(Q263+V263)+L263*(S263+X263)</f>
        <v>2.7</v>
      </c>
      <c r="AA263" s="34">
        <f>J263*Q263+L263*S263</f>
        <v>2.7</v>
      </c>
      <c r="AB263" s="12">
        <f>J263*V263+L263*X263</f>
        <v>0</v>
      </c>
      <c r="AC263" s="75">
        <f>Z263</f>
        <v>2.7</v>
      </c>
    </row>
    <row r="264" spans="1:33" outlineLevel="1" x14ac:dyDescent="0.2">
      <c r="A264" s="121" t="s">
        <v>971</v>
      </c>
      <c r="B264" s="10"/>
      <c r="C264" s="10"/>
      <c r="D264" s="10"/>
      <c r="E264" s="10"/>
      <c r="F264" s="10"/>
      <c r="G264" s="67"/>
      <c r="H264" s="10"/>
      <c r="I264" s="57"/>
      <c r="J264" s="57"/>
      <c r="K264" s="57"/>
      <c r="L264" s="58"/>
      <c r="M264" s="27"/>
      <c r="N264" s="90"/>
      <c r="O264" s="91"/>
      <c r="P264" s="23"/>
      <c r="Q264" s="11"/>
      <c r="R264" s="11"/>
      <c r="S264" s="12"/>
      <c r="T264" s="27"/>
      <c r="U264" s="23"/>
      <c r="V264" s="11"/>
      <c r="W264" s="11"/>
      <c r="X264" s="12"/>
      <c r="Y264" s="30"/>
      <c r="Z264" s="63"/>
      <c r="AA264" s="34"/>
      <c r="AB264" s="12"/>
      <c r="AC264" s="75">
        <f>SUBTOTAL(9,AC262:AC263)</f>
        <v>52.2</v>
      </c>
    </row>
    <row r="265" spans="1:33" outlineLevel="2" x14ac:dyDescent="0.2">
      <c r="A265" s="103" t="s">
        <v>581</v>
      </c>
      <c r="B265" s="10" t="s">
        <v>39</v>
      </c>
      <c r="C265" s="10" t="s">
        <v>48</v>
      </c>
      <c r="D265" s="10" t="s">
        <v>483</v>
      </c>
      <c r="E265" s="10" t="s">
        <v>468</v>
      </c>
      <c r="F265" s="10" t="s">
        <v>469</v>
      </c>
      <c r="G265" s="67">
        <v>7.5</v>
      </c>
      <c r="H265" s="10" t="s">
        <v>47</v>
      </c>
      <c r="I265" s="57">
        <v>1</v>
      </c>
      <c r="J265" s="57">
        <v>22.5</v>
      </c>
      <c r="K265" s="57">
        <v>0</v>
      </c>
      <c r="L265" s="58">
        <v>0</v>
      </c>
      <c r="M265" s="27">
        <v>0</v>
      </c>
      <c r="N265" s="90">
        <f>J265*10/3/G265</f>
        <v>10</v>
      </c>
      <c r="O265" s="91">
        <f>L265*10/3/G265</f>
        <v>0</v>
      </c>
      <c r="P265" s="23">
        <v>60</v>
      </c>
      <c r="Q265" s="11">
        <v>1</v>
      </c>
      <c r="R265" s="11">
        <v>0</v>
      </c>
      <c r="S265" s="12">
        <v>0</v>
      </c>
      <c r="T265" s="27">
        <v>0</v>
      </c>
      <c r="U265" s="23">
        <v>20</v>
      </c>
      <c r="V265" s="11">
        <v>1</v>
      </c>
      <c r="W265" s="11">
        <v>0</v>
      </c>
      <c r="X265" s="12">
        <v>0</v>
      </c>
      <c r="Y265" s="30">
        <v>0</v>
      </c>
      <c r="Z265" s="63">
        <f>J265*(Q265+V265)+L265*(S265+X265)</f>
        <v>45</v>
      </c>
      <c r="AA265" s="34">
        <f>J265*Q265+L265*S265</f>
        <v>22.5</v>
      </c>
      <c r="AB265" s="12">
        <f>J265*V265+L265*X265</f>
        <v>22.5</v>
      </c>
      <c r="AC265" s="75">
        <f>Z265</f>
        <v>45</v>
      </c>
      <c r="AE265" s="87"/>
      <c r="AF265" s="138"/>
      <c r="AG265" s="139"/>
    </row>
    <row r="266" spans="1:33" outlineLevel="2" x14ac:dyDescent="0.2">
      <c r="A266" s="103" t="s">
        <v>581</v>
      </c>
      <c r="B266" s="10" t="s">
        <v>39</v>
      </c>
      <c r="C266" s="10" t="s">
        <v>48</v>
      </c>
      <c r="D266" s="10" t="s">
        <v>483</v>
      </c>
      <c r="E266" s="10" t="s">
        <v>468</v>
      </c>
      <c r="F266" s="10" t="s">
        <v>579</v>
      </c>
      <c r="G266" s="67">
        <v>7.5</v>
      </c>
      <c r="H266" s="10" t="s">
        <v>47</v>
      </c>
      <c r="I266" s="57">
        <v>1</v>
      </c>
      <c r="J266" s="57">
        <v>0</v>
      </c>
      <c r="K266" s="57">
        <v>0</v>
      </c>
      <c r="L266" s="58">
        <v>2.25</v>
      </c>
      <c r="M266" s="27">
        <v>0</v>
      </c>
      <c r="N266" s="90">
        <f>J266*10/3/G266</f>
        <v>0</v>
      </c>
      <c r="O266" s="91">
        <f>L266*10/3/G266</f>
        <v>1</v>
      </c>
      <c r="P266" s="23">
        <v>10</v>
      </c>
      <c r="Q266" s="11">
        <v>0</v>
      </c>
      <c r="R266" s="11">
        <v>0</v>
      </c>
      <c r="S266" s="12">
        <v>1</v>
      </c>
      <c r="T266" s="27">
        <v>0</v>
      </c>
      <c r="U266" s="23">
        <v>0</v>
      </c>
      <c r="V266" s="11">
        <v>0</v>
      </c>
      <c r="W266" s="11">
        <v>0</v>
      </c>
      <c r="X266" s="12">
        <v>0</v>
      </c>
      <c r="Y266" s="30">
        <v>0</v>
      </c>
      <c r="Z266" s="63">
        <f>J266*(Q266+V266)+L266*(S266+X266)</f>
        <v>2.25</v>
      </c>
      <c r="AA266" s="34">
        <f>J266*Q266+L266*S266</f>
        <v>2.25</v>
      </c>
      <c r="AB266" s="12">
        <f>J266*V266+L266*X266</f>
        <v>0</v>
      </c>
      <c r="AC266" s="75">
        <f>Z266</f>
        <v>2.25</v>
      </c>
    </row>
    <row r="267" spans="1:33" outlineLevel="2" x14ac:dyDescent="0.2">
      <c r="A267" s="103" t="s">
        <v>581</v>
      </c>
      <c r="B267" s="10" t="s">
        <v>39</v>
      </c>
      <c r="C267" s="10" t="s">
        <v>19</v>
      </c>
      <c r="D267" s="10" t="s">
        <v>484</v>
      </c>
      <c r="E267" s="10" t="s">
        <v>485</v>
      </c>
      <c r="F267" s="10" t="s">
        <v>486</v>
      </c>
      <c r="G267" s="67">
        <v>7.5</v>
      </c>
      <c r="H267" s="10" t="s">
        <v>47</v>
      </c>
      <c r="I267" s="57">
        <v>1</v>
      </c>
      <c r="J267" s="57">
        <v>18</v>
      </c>
      <c r="K267" s="57">
        <v>0</v>
      </c>
      <c r="L267" s="58">
        <v>4.5</v>
      </c>
      <c r="M267" s="27">
        <v>0</v>
      </c>
      <c r="N267" s="90">
        <f>J267*10/3/G267</f>
        <v>8</v>
      </c>
      <c r="O267" s="91">
        <f>L267*10/3/G267</f>
        <v>2</v>
      </c>
      <c r="P267" s="23">
        <v>20</v>
      </c>
      <c r="Q267" s="11">
        <v>1</v>
      </c>
      <c r="R267" s="11">
        <v>0</v>
      </c>
      <c r="S267" s="12">
        <v>1</v>
      </c>
      <c r="T267" s="27">
        <v>0</v>
      </c>
      <c r="U267" s="23">
        <v>60</v>
      </c>
      <c r="V267" s="11">
        <v>1</v>
      </c>
      <c r="W267" s="11">
        <v>0</v>
      </c>
      <c r="X267" s="12">
        <v>3</v>
      </c>
      <c r="Y267" s="30">
        <v>0</v>
      </c>
      <c r="Z267" s="63">
        <f>J267*(Q267+V267)+L267*(S267+X267)</f>
        <v>54</v>
      </c>
      <c r="AA267" s="34">
        <f>J267*Q267+L267*S267</f>
        <v>22.5</v>
      </c>
      <c r="AB267" s="12">
        <f>J267*V267+L267*X267</f>
        <v>31.5</v>
      </c>
      <c r="AC267" s="75">
        <f>Z267</f>
        <v>54</v>
      </c>
    </row>
    <row r="268" spans="1:33" outlineLevel="2" x14ac:dyDescent="0.2">
      <c r="A268" s="103" t="s">
        <v>581</v>
      </c>
      <c r="B268" s="10" t="s">
        <v>39</v>
      </c>
      <c r="C268" s="10" t="s">
        <v>19</v>
      </c>
      <c r="D268" s="10" t="s">
        <v>487</v>
      </c>
      <c r="E268" s="10" t="s">
        <v>488</v>
      </c>
      <c r="F268" s="10" t="s">
        <v>489</v>
      </c>
      <c r="G268" s="67">
        <v>7.5</v>
      </c>
      <c r="H268" s="10" t="s">
        <v>47</v>
      </c>
      <c r="I268" s="57">
        <v>1</v>
      </c>
      <c r="J268" s="57">
        <v>18</v>
      </c>
      <c r="K268" s="57">
        <v>0</v>
      </c>
      <c r="L268" s="58">
        <v>4.5</v>
      </c>
      <c r="M268" s="27">
        <v>0</v>
      </c>
      <c r="N268" s="90">
        <f>J268*10/3/G268</f>
        <v>8</v>
      </c>
      <c r="O268" s="91">
        <f>L268*10/3/G268</f>
        <v>2</v>
      </c>
      <c r="P268" s="23">
        <v>40</v>
      </c>
      <c r="Q268" s="11">
        <v>1</v>
      </c>
      <c r="R268" s="11">
        <v>0</v>
      </c>
      <c r="S268" s="12">
        <v>2</v>
      </c>
      <c r="T268" s="27">
        <v>0</v>
      </c>
      <c r="U268" s="23">
        <v>60</v>
      </c>
      <c r="V268" s="11">
        <v>1</v>
      </c>
      <c r="W268" s="11">
        <v>0</v>
      </c>
      <c r="X268" s="12">
        <v>3</v>
      </c>
      <c r="Y268" s="30">
        <v>0</v>
      </c>
      <c r="Z268" s="63">
        <f>J268*(Q268+V268)+L268*(S268+X268)</f>
        <v>58.5</v>
      </c>
      <c r="AA268" s="34">
        <f>J268*Q268+L268*S268</f>
        <v>27</v>
      </c>
      <c r="AB268" s="12">
        <f>J268*V268+L268*X268</f>
        <v>31.5</v>
      </c>
      <c r="AC268" s="75">
        <f>Z268</f>
        <v>58.5</v>
      </c>
    </row>
    <row r="269" spans="1:33" outlineLevel="2" x14ac:dyDescent="0.2">
      <c r="A269" s="103" t="s">
        <v>581</v>
      </c>
      <c r="B269" s="10" t="s">
        <v>39</v>
      </c>
      <c r="C269" s="10" t="s">
        <v>23</v>
      </c>
      <c r="D269" s="10" t="s">
        <v>482</v>
      </c>
      <c r="E269" s="10" t="s">
        <v>477</v>
      </c>
      <c r="F269" s="10" t="s">
        <v>478</v>
      </c>
      <c r="G269" s="67">
        <v>6</v>
      </c>
      <c r="H269" s="10" t="s">
        <v>47</v>
      </c>
      <c r="I269" s="57">
        <v>1</v>
      </c>
      <c r="J269" s="57">
        <v>13.5</v>
      </c>
      <c r="K269" s="57">
        <v>0</v>
      </c>
      <c r="L269" s="58">
        <v>4.5</v>
      </c>
      <c r="M269" s="27">
        <v>0</v>
      </c>
      <c r="N269" s="90">
        <f>J269*10/3/G269</f>
        <v>7.5</v>
      </c>
      <c r="O269" s="91">
        <f>L269*10/3/G269</f>
        <v>2.5</v>
      </c>
      <c r="P269" s="23">
        <v>40</v>
      </c>
      <c r="Q269" s="11">
        <v>1</v>
      </c>
      <c r="R269" s="11">
        <v>0</v>
      </c>
      <c r="S269" s="12">
        <v>2</v>
      </c>
      <c r="T269" s="27">
        <v>0</v>
      </c>
      <c r="U269" s="23">
        <v>0</v>
      </c>
      <c r="V269" s="11">
        <v>0</v>
      </c>
      <c r="W269" s="11">
        <v>0</v>
      </c>
      <c r="X269" s="12">
        <v>0</v>
      </c>
      <c r="Y269" s="30">
        <v>0</v>
      </c>
      <c r="Z269" s="63">
        <f>J269*(Q269+V269)+L269*(S269+X269)</f>
        <v>22.5</v>
      </c>
      <c r="AA269" s="34">
        <f>J269*Q269+L269*S269</f>
        <v>22.5</v>
      </c>
      <c r="AB269" s="12">
        <f>J269*V269+L269*X269</f>
        <v>0</v>
      </c>
      <c r="AC269" s="75">
        <f>Z269</f>
        <v>22.5</v>
      </c>
    </row>
    <row r="270" spans="1:33" outlineLevel="1" x14ac:dyDescent="0.2">
      <c r="A270" s="121" t="s">
        <v>698</v>
      </c>
      <c r="B270" s="10"/>
      <c r="C270" s="10"/>
      <c r="D270" s="10"/>
      <c r="E270" s="10"/>
      <c r="F270" s="10"/>
      <c r="G270" s="67"/>
      <c r="H270" s="10"/>
      <c r="I270" s="57"/>
      <c r="J270" s="57"/>
      <c r="K270" s="57"/>
      <c r="L270" s="58"/>
      <c r="M270" s="27"/>
      <c r="N270" s="90"/>
      <c r="O270" s="91"/>
      <c r="P270" s="23"/>
      <c r="Q270" s="11"/>
      <c r="R270" s="11"/>
      <c r="S270" s="12"/>
      <c r="T270" s="27"/>
      <c r="U270" s="23"/>
      <c r="V270" s="11"/>
      <c r="W270" s="11"/>
      <c r="X270" s="12"/>
      <c r="Y270" s="30"/>
      <c r="Z270" s="63"/>
      <c r="AA270" s="34"/>
      <c r="AB270" s="12"/>
      <c r="AC270" s="75">
        <f>SUBTOTAL(9,AC265:AC269)</f>
        <v>182.25</v>
      </c>
    </row>
    <row r="271" spans="1:33" outlineLevel="2" x14ac:dyDescent="0.2">
      <c r="A271" s="103" t="s">
        <v>648</v>
      </c>
      <c r="B271" s="10" t="s">
        <v>39</v>
      </c>
      <c r="C271" s="10" t="s">
        <v>103</v>
      </c>
      <c r="D271" s="10" t="s">
        <v>437</v>
      </c>
      <c r="E271" s="10" t="s">
        <v>438</v>
      </c>
      <c r="F271" s="10" t="s">
        <v>439</v>
      </c>
      <c r="G271" s="67">
        <v>6</v>
      </c>
      <c r="H271" s="10" t="s">
        <v>37</v>
      </c>
      <c r="I271" s="57">
        <v>1</v>
      </c>
      <c r="J271" s="57">
        <f>(9+$AE$36)*I271</f>
        <v>13.5</v>
      </c>
      <c r="K271" s="57">
        <v>0</v>
      </c>
      <c r="L271" s="58">
        <v>4.5</v>
      </c>
      <c r="M271" s="27">
        <v>0</v>
      </c>
      <c r="N271" s="90">
        <f>J271*10/3/G271</f>
        <v>7.5</v>
      </c>
      <c r="O271" s="91">
        <f>L271*10/3/G271</f>
        <v>2.5</v>
      </c>
      <c r="P271" s="23">
        <v>12</v>
      </c>
      <c r="Q271" s="11">
        <v>0.2</v>
      </c>
      <c r="R271" s="11">
        <v>0</v>
      </c>
      <c r="S271" s="12">
        <v>0.6</v>
      </c>
      <c r="T271" s="27">
        <v>0</v>
      </c>
      <c r="U271" s="23">
        <v>0</v>
      </c>
      <c r="V271" s="11">
        <v>0</v>
      </c>
      <c r="W271" s="11">
        <v>0</v>
      </c>
      <c r="X271" s="12">
        <v>0</v>
      </c>
      <c r="Y271" s="30">
        <v>0</v>
      </c>
      <c r="Z271" s="63">
        <f>J271*(Q271+V271)+L271*(S271+X271)</f>
        <v>5.4</v>
      </c>
      <c r="AA271" s="34">
        <f>J271*Q271+L271*S271</f>
        <v>5.4</v>
      </c>
      <c r="AB271" s="12">
        <f>J271*V271+L271*X271</f>
        <v>0</v>
      </c>
      <c r="AC271" s="75">
        <f>Z271</f>
        <v>5.4</v>
      </c>
    </row>
    <row r="272" spans="1:33" outlineLevel="2" x14ac:dyDescent="0.2">
      <c r="A272" s="103" t="s">
        <v>648</v>
      </c>
      <c r="B272" s="10" t="s">
        <v>39</v>
      </c>
      <c r="C272" s="10" t="s">
        <v>103</v>
      </c>
      <c r="D272" s="10" t="s">
        <v>440</v>
      </c>
      <c r="E272" s="10" t="s">
        <v>441</v>
      </c>
      <c r="F272" s="10" t="s">
        <v>442</v>
      </c>
      <c r="G272" s="67">
        <v>6</v>
      </c>
      <c r="H272" s="10" t="s">
        <v>37</v>
      </c>
      <c r="I272" s="57">
        <v>1</v>
      </c>
      <c r="J272" s="57">
        <v>0</v>
      </c>
      <c r="K272" s="57">
        <v>0</v>
      </c>
      <c r="L272" s="58">
        <f>13.5+$AE$36</f>
        <v>18</v>
      </c>
      <c r="M272" s="27">
        <v>0</v>
      </c>
      <c r="N272" s="90">
        <f>J272*10/3/G272</f>
        <v>0</v>
      </c>
      <c r="O272" s="91">
        <f>L272*10/3/G272</f>
        <v>10</v>
      </c>
      <c r="P272" s="23">
        <v>12</v>
      </c>
      <c r="Q272" s="11">
        <v>0</v>
      </c>
      <c r="R272" s="11">
        <v>0</v>
      </c>
      <c r="S272" s="12">
        <v>0.6</v>
      </c>
      <c r="T272" s="27">
        <v>0</v>
      </c>
      <c r="U272" s="23">
        <v>0</v>
      </c>
      <c r="V272" s="11">
        <v>0</v>
      </c>
      <c r="W272" s="11">
        <v>0</v>
      </c>
      <c r="X272" s="12">
        <v>0</v>
      </c>
      <c r="Y272" s="30">
        <v>0</v>
      </c>
      <c r="Z272" s="63">
        <f>J272*(Q272+V272)+L272*(S272+X272)</f>
        <v>10.799999999999999</v>
      </c>
      <c r="AA272" s="34">
        <f>J272*Q272+L272*S272</f>
        <v>10.799999999999999</v>
      </c>
      <c r="AB272" s="12">
        <f>J272*V272+L272*X272</f>
        <v>0</v>
      </c>
      <c r="AC272" s="75">
        <f>Z272</f>
        <v>10.799999999999999</v>
      </c>
    </row>
    <row r="273" spans="1:29" outlineLevel="2" x14ac:dyDescent="0.2">
      <c r="A273" s="103" t="s">
        <v>648</v>
      </c>
      <c r="B273" s="10" t="s">
        <v>39</v>
      </c>
      <c r="C273" s="10" t="s">
        <v>13</v>
      </c>
      <c r="D273" s="10" t="s">
        <v>443</v>
      </c>
      <c r="E273" s="10" t="s">
        <v>444</v>
      </c>
      <c r="F273" s="10" t="s">
        <v>445</v>
      </c>
      <c r="G273" s="67">
        <v>6</v>
      </c>
      <c r="H273" s="10" t="s">
        <v>37</v>
      </c>
      <c r="I273" s="57">
        <v>1</v>
      </c>
      <c r="J273" s="57">
        <f>(9+$AE$36)*I273</f>
        <v>13.5</v>
      </c>
      <c r="K273" s="57">
        <v>0</v>
      </c>
      <c r="L273" s="58">
        <v>4.5</v>
      </c>
      <c r="M273" s="27">
        <v>0</v>
      </c>
      <c r="N273" s="90">
        <f>J273*10/3/G273</f>
        <v>7.5</v>
      </c>
      <c r="O273" s="91">
        <f>L273*10/3/G273</f>
        <v>2.5</v>
      </c>
      <c r="P273" s="23">
        <v>0</v>
      </c>
      <c r="Q273" s="11">
        <v>0</v>
      </c>
      <c r="R273" s="11">
        <v>0</v>
      </c>
      <c r="S273" s="12">
        <v>0</v>
      </c>
      <c r="T273" s="27">
        <v>0</v>
      </c>
      <c r="U273" s="23">
        <v>9</v>
      </c>
      <c r="V273" s="11">
        <v>0.4</v>
      </c>
      <c r="W273" s="11">
        <v>0</v>
      </c>
      <c r="X273" s="433">
        <v>0.8</v>
      </c>
      <c r="Y273" s="30">
        <v>0</v>
      </c>
      <c r="Z273" s="63">
        <f>J273*(Q273+V273)+L273*(S273+X273)</f>
        <v>9</v>
      </c>
      <c r="AA273" s="34">
        <f>J273*Q273+L273*S273</f>
        <v>0</v>
      </c>
      <c r="AB273" s="12">
        <f>J273*V273+L273*X273</f>
        <v>9</v>
      </c>
      <c r="AC273" s="75">
        <f>Z273</f>
        <v>9</v>
      </c>
    </row>
    <row r="274" spans="1:29" outlineLevel="1" x14ac:dyDescent="0.2">
      <c r="A274" s="121" t="s">
        <v>972</v>
      </c>
      <c r="B274" s="10"/>
      <c r="C274" s="10"/>
      <c r="D274" s="10"/>
      <c r="E274" s="10"/>
      <c r="F274" s="10"/>
      <c r="G274" s="67"/>
      <c r="H274" s="10"/>
      <c r="I274" s="265"/>
      <c r="J274" s="57"/>
      <c r="K274" s="57"/>
      <c r="L274" s="58"/>
      <c r="M274" s="27"/>
      <c r="N274" s="90"/>
      <c r="O274" s="91"/>
      <c r="P274" s="23"/>
      <c r="Q274" s="11"/>
      <c r="R274" s="11"/>
      <c r="S274" s="12"/>
      <c r="T274" s="27"/>
      <c r="U274" s="23"/>
      <c r="V274" s="11"/>
      <c r="W274" s="11"/>
      <c r="X274" s="433"/>
      <c r="Y274" s="30"/>
      <c r="Z274" s="63"/>
      <c r="AA274" s="34"/>
      <c r="AB274" s="12"/>
      <c r="AC274" s="75">
        <f>SUBTOTAL(9,AC271:AC273)</f>
        <v>25.2</v>
      </c>
    </row>
    <row r="275" spans="1:29" outlineLevel="2" x14ac:dyDescent="0.2">
      <c r="A275" s="103" t="s">
        <v>7</v>
      </c>
      <c r="B275" s="10" t="s">
        <v>85</v>
      </c>
      <c r="C275" s="10" t="s">
        <v>13</v>
      </c>
      <c r="D275" s="10" t="s">
        <v>493</v>
      </c>
      <c r="E275" s="10" t="s">
        <v>512</v>
      </c>
      <c r="F275" s="10" t="s">
        <v>513</v>
      </c>
      <c r="G275" s="67">
        <v>6</v>
      </c>
      <c r="H275" s="10" t="s">
        <v>37</v>
      </c>
      <c r="I275" s="265">
        <v>0.33329999999999999</v>
      </c>
      <c r="J275" s="57">
        <f>(4.5+$AE$36)*I275</f>
        <v>2.9996999999999998</v>
      </c>
      <c r="K275" s="57">
        <v>3</v>
      </c>
      <c r="L275" s="58">
        <f>9*I275</f>
        <v>2.9996999999999998</v>
      </c>
      <c r="M275" s="27">
        <v>0</v>
      </c>
      <c r="N275" s="90">
        <f>J275*10/3/G275</f>
        <v>1.6665000000000001</v>
      </c>
      <c r="O275" s="91">
        <f>L275*10/3/G275</f>
        <v>1.6665000000000001</v>
      </c>
      <c r="P275" s="23">
        <v>0</v>
      </c>
      <c r="Q275" s="11">
        <v>0</v>
      </c>
      <c r="R275" s="11">
        <v>0</v>
      </c>
      <c r="S275" s="12">
        <v>0</v>
      </c>
      <c r="T275" s="27">
        <v>0</v>
      </c>
      <c r="U275" s="23">
        <v>8</v>
      </c>
      <c r="V275" s="11">
        <v>0.2</v>
      </c>
      <c r="W275" s="11">
        <v>0</v>
      </c>
      <c r="X275" s="12">
        <v>0.4</v>
      </c>
      <c r="Y275" s="30">
        <v>0</v>
      </c>
      <c r="Z275" s="63">
        <f>J275*(Q275+V275)+L275*(S275+X275)</f>
        <v>1.79982</v>
      </c>
      <c r="AA275" s="34">
        <f>J275*Q275+L275*S275</f>
        <v>0</v>
      </c>
      <c r="AB275" s="12">
        <f>J275*V275+L275*X275</f>
        <v>1.79982</v>
      </c>
      <c r="AC275" s="75">
        <f>Z275</f>
        <v>1.79982</v>
      </c>
    </row>
    <row r="276" spans="1:29" outlineLevel="1" x14ac:dyDescent="0.2">
      <c r="A276" s="121" t="s">
        <v>965</v>
      </c>
      <c r="B276" s="10"/>
      <c r="C276" s="10"/>
      <c r="D276" s="10"/>
      <c r="E276" s="10"/>
      <c r="F276" s="10"/>
      <c r="G276" s="67"/>
      <c r="H276" s="10"/>
      <c r="I276" s="265"/>
      <c r="J276" s="57"/>
      <c r="K276" s="57"/>
      <c r="L276" s="58"/>
      <c r="M276" s="27"/>
      <c r="N276" s="90"/>
      <c r="O276" s="91"/>
      <c r="P276" s="23"/>
      <c r="Q276" s="11"/>
      <c r="R276" s="11"/>
      <c r="S276" s="12"/>
      <c r="T276" s="27"/>
      <c r="U276" s="23"/>
      <c r="V276" s="11"/>
      <c r="W276" s="11"/>
      <c r="X276" s="12"/>
      <c r="Y276" s="30"/>
      <c r="Z276" s="63"/>
      <c r="AA276" s="34"/>
      <c r="AB276" s="12"/>
      <c r="AC276" s="75">
        <f>SUBTOTAL(9,AC275:AC275)</f>
        <v>1.79982</v>
      </c>
    </row>
    <row r="277" spans="1:29" outlineLevel="2" x14ac:dyDescent="0.2">
      <c r="A277" s="9" t="s">
        <v>79</v>
      </c>
      <c r="B277" s="10" t="s">
        <v>85</v>
      </c>
      <c r="C277" s="10" t="s">
        <v>19</v>
      </c>
      <c r="D277" s="10" t="s">
        <v>81</v>
      </c>
      <c r="E277" s="10" t="s">
        <v>82</v>
      </c>
      <c r="F277" s="10" t="s">
        <v>83</v>
      </c>
      <c r="G277" s="67">
        <v>6</v>
      </c>
      <c r="H277" s="10" t="s">
        <v>84</v>
      </c>
      <c r="I277" s="57">
        <v>1</v>
      </c>
      <c r="J277" s="57">
        <v>9</v>
      </c>
      <c r="K277" s="57">
        <v>0</v>
      </c>
      <c r="L277" s="58">
        <v>9</v>
      </c>
      <c r="M277" s="27">
        <v>0</v>
      </c>
      <c r="N277" s="90">
        <f>J277*10/3/G277</f>
        <v>5</v>
      </c>
      <c r="O277" s="91">
        <f>L277*10/3/G277</f>
        <v>5</v>
      </c>
      <c r="P277" s="23">
        <v>15</v>
      </c>
      <c r="Q277" s="11">
        <v>0.33</v>
      </c>
      <c r="R277" s="11">
        <v>0</v>
      </c>
      <c r="S277" s="12">
        <v>1</v>
      </c>
      <c r="T277" s="27">
        <v>0</v>
      </c>
      <c r="U277" s="23">
        <v>30</v>
      </c>
      <c r="V277" s="11">
        <v>0.75</v>
      </c>
      <c r="W277" s="11">
        <v>0</v>
      </c>
      <c r="X277" s="12">
        <v>2</v>
      </c>
      <c r="Y277" s="30">
        <v>0</v>
      </c>
      <c r="Z277" s="63">
        <f>J277*(Q277+V277)+L277*(S277+X277)</f>
        <v>36.72</v>
      </c>
      <c r="AA277" s="34">
        <f>J277*Q277+L277*S277</f>
        <v>11.97</v>
      </c>
      <c r="AB277" s="12">
        <f>J277*V277+L277*X277</f>
        <v>24.75</v>
      </c>
      <c r="AC277" s="75">
        <f>Z277</f>
        <v>36.72</v>
      </c>
    </row>
    <row r="278" spans="1:29" outlineLevel="1" x14ac:dyDescent="0.2">
      <c r="A278" s="120" t="s">
        <v>696</v>
      </c>
      <c r="B278" s="10"/>
      <c r="C278" s="10"/>
      <c r="D278" s="10"/>
      <c r="E278" s="10"/>
      <c r="F278" s="10"/>
      <c r="G278" s="67"/>
      <c r="H278" s="10"/>
      <c r="I278" s="57"/>
      <c r="J278" s="57"/>
      <c r="K278" s="57"/>
      <c r="L278" s="58"/>
      <c r="M278" s="27"/>
      <c r="N278" s="90"/>
      <c r="O278" s="91"/>
      <c r="P278" s="23"/>
      <c r="Q278" s="11"/>
      <c r="R278" s="11"/>
      <c r="S278" s="12"/>
      <c r="T278" s="27"/>
      <c r="U278" s="23"/>
      <c r="V278" s="11"/>
      <c r="W278" s="11"/>
      <c r="X278" s="12"/>
      <c r="Y278" s="30"/>
      <c r="Z278" s="63"/>
      <c r="AA278" s="34"/>
      <c r="AB278" s="12"/>
      <c r="AC278" s="75">
        <f>SUBTOTAL(9,AC277:AC277)</f>
        <v>36.72</v>
      </c>
    </row>
    <row r="279" spans="1:29" outlineLevel="2" x14ac:dyDescent="0.2">
      <c r="A279" s="9" t="s">
        <v>122</v>
      </c>
      <c r="B279" s="10" t="s">
        <v>85</v>
      </c>
      <c r="C279" s="10" t="s">
        <v>48</v>
      </c>
      <c r="D279" s="10" t="s">
        <v>246</v>
      </c>
      <c r="E279" s="10" t="s">
        <v>247</v>
      </c>
      <c r="F279" s="10" t="s">
        <v>248</v>
      </c>
      <c r="G279" s="67">
        <v>6</v>
      </c>
      <c r="H279" s="10" t="s">
        <v>249</v>
      </c>
      <c r="I279" s="57">
        <v>0</v>
      </c>
      <c r="J279" s="57">
        <f>I279*13.5</f>
        <v>0</v>
      </c>
      <c r="K279" s="57">
        <v>0</v>
      </c>
      <c r="L279" s="58">
        <f>I279*4.5</f>
        <v>0</v>
      </c>
      <c r="M279" s="27">
        <v>0</v>
      </c>
      <c r="N279" s="90">
        <f t="shared" ref="N279:N289" si="85">J279*10/3/G279</f>
        <v>0</v>
      </c>
      <c r="O279" s="91">
        <f t="shared" ref="O279:O289" si="86">L279*10/3/G279</f>
        <v>0</v>
      </c>
      <c r="P279" s="23">
        <v>40</v>
      </c>
      <c r="Q279" s="11">
        <v>1</v>
      </c>
      <c r="R279" s="11">
        <v>0</v>
      </c>
      <c r="S279" s="12">
        <v>2</v>
      </c>
      <c r="T279" s="27">
        <v>0</v>
      </c>
      <c r="U279" s="23">
        <v>10</v>
      </c>
      <c r="V279" s="11">
        <v>0.17</v>
      </c>
      <c r="W279" s="11">
        <v>0</v>
      </c>
      <c r="X279" s="12">
        <v>0.5</v>
      </c>
      <c r="Y279" s="30">
        <v>0</v>
      </c>
      <c r="Z279" s="63">
        <f t="shared" ref="Z279:Z289" si="87">J279*(Q279+V279)+L279*(S279+X279)</f>
        <v>0</v>
      </c>
      <c r="AA279" s="34">
        <f t="shared" ref="AA279:AA289" si="88">J279*Q279+L279*S279</f>
        <v>0</v>
      </c>
      <c r="AB279" s="12">
        <f t="shared" ref="AB279:AB289" si="89">J279*V279+L279*X279</f>
        <v>0</v>
      </c>
      <c r="AC279" s="75">
        <f t="shared" ref="AC279:AC289" si="90">Z279</f>
        <v>0</v>
      </c>
    </row>
    <row r="280" spans="1:29" outlineLevel="2" x14ac:dyDescent="0.2">
      <c r="A280" s="9" t="s">
        <v>122</v>
      </c>
      <c r="B280" s="10" t="s">
        <v>85</v>
      </c>
      <c r="C280" s="10" t="s">
        <v>61</v>
      </c>
      <c r="D280" s="10" t="s">
        <v>127</v>
      </c>
      <c r="E280" s="10" t="s">
        <v>128</v>
      </c>
      <c r="F280" s="10" t="s">
        <v>129</v>
      </c>
      <c r="G280" s="67">
        <v>6</v>
      </c>
      <c r="H280" s="10" t="s">
        <v>84</v>
      </c>
      <c r="I280" s="57">
        <v>1</v>
      </c>
      <c r="J280" s="57">
        <v>6.75</v>
      </c>
      <c r="K280" s="57">
        <v>0</v>
      </c>
      <c r="L280" s="58">
        <v>11.25</v>
      </c>
      <c r="M280" s="27">
        <v>0</v>
      </c>
      <c r="N280" s="90">
        <f t="shared" si="85"/>
        <v>3.75</v>
      </c>
      <c r="O280" s="91">
        <f t="shared" si="86"/>
        <v>6.25</v>
      </c>
      <c r="P280" s="23">
        <v>0</v>
      </c>
      <c r="Q280" s="11">
        <v>0</v>
      </c>
      <c r="R280" s="11">
        <v>0</v>
      </c>
      <c r="S280" s="12">
        <v>0</v>
      </c>
      <c r="T280" s="27">
        <v>0</v>
      </c>
      <c r="U280" s="23">
        <v>40</v>
      </c>
      <c r="V280" s="11">
        <v>1</v>
      </c>
      <c r="W280" s="11">
        <v>0</v>
      </c>
      <c r="X280" s="12">
        <v>2</v>
      </c>
      <c r="Y280" s="30">
        <v>0</v>
      </c>
      <c r="Z280" s="63">
        <f t="shared" si="87"/>
        <v>29.25</v>
      </c>
      <c r="AA280" s="34">
        <f t="shared" si="88"/>
        <v>0</v>
      </c>
      <c r="AB280" s="12">
        <f t="shared" si="89"/>
        <v>29.25</v>
      </c>
      <c r="AC280" s="75">
        <f t="shared" si="90"/>
        <v>29.25</v>
      </c>
    </row>
    <row r="281" spans="1:29" outlineLevel="2" x14ac:dyDescent="0.2">
      <c r="A281" s="9" t="s">
        <v>122</v>
      </c>
      <c r="B281" s="10" t="s">
        <v>85</v>
      </c>
      <c r="C281" s="10" t="s">
        <v>27</v>
      </c>
      <c r="D281" s="10" t="s">
        <v>133</v>
      </c>
      <c r="E281" s="10" t="s">
        <v>134</v>
      </c>
      <c r="F281" s="10" t="s">
        <v>135</v>
      </c>
      <c r="G281" s="67">
        <v>6</v>
      </c>
      <c r="H281" s="10" t="s">
        <v>18</v>
      </c>
      <c r="I281" s="57">
        <v>1</v>
      </c>
      <c r="J281" s="57">
        <v>4.5</v>
      </c>
      <c r="K281" s="57">
        <v>0</v>
      </c>
      <c r="L281" s="58">
        <v>13.5</v>
      </c>
      <c r="M281" s="27">
        <v>0</v>
      </c>
      <c r="N281" s="90">
        <f t="shared" si="85"/>
        <v>2.5</v>
      </c>
      <c r="O281" s="91">
        <f t="shared" si="86"/>
        <v>7.5</v>
      </c>
      <c r="P281" s="23">
        <v>40</v>
      </c>
      <c r="Q281" s="11">
        <v>1</v>
      </c>
      <c r="R281" s="11">
        <v>0</v>
      </c>
      <c r="S281" s="12">
        <v>2</v>
      </c>
      <c r="T281" s="27">
        <v>0</v>
      </c>
      <c r="U281" s="23">
        <v>0</v>
      </c>
      <c r="V281" s="11">
        <v>0</v>
      </c>
      <c r="W281" s="11">
        <v>0</v>
      </c>
      <c r="X281" s="12">
        <v>0</v>
      </c>
      <c r="Y281" s="30">
        <v>0</v>
      </c>
      <c r="Z281" s="63">
        <f t="shared" si="87"/>
        <v>31.5</v>
      </c>
      <c r="AA281" s="34">
        <f t="shared" si="88"/>
        <v>31.5</v>
      </c>
      <c r="AB281" s="12">
        <f t="shared" si="89"/>
        <v>0</v>
      </c>
      <c r="AC281" s="75">
        <f t="shared" si="90"/>
        <v>31.5</v>
      </c>
    </row>
    <row r="282" spans="1:29" outlineLevel="2" x14ac:dyDescent="0.2">
      <c r="A282" s="9" t="s">
        <v>122</v>
      </c>
      <c r="B282" s="10" t="s">
        <v>85</v>
      </c>
      <c r="C282" s="10" t="s">
        <v>27</v>
      </c>
      <c r="D282" s="10" t="s">
        <v>142</v>
      </c>
      <c r="E282" s="10" t="s">
        <v>131</v>
      </c>
      <c r="F282" s="10" t="s">
        <v>143</v>
      </c>
      <c r="G282" s="67">
        <v>6</v>
      </c>
      <c r="H282" s="10" t="s">
        <v>18</v>
      </c>
      <c r="I282" s="57">
        <v>1</v>
      </c>
      <c r="J282" s="57">
        <v>9</v>
      </c>
      <c r="K282" s="57">
        <v>0</v>
      </c>
      <c r="L282" s="58">
        <v>9</v>
      </c>
      <c r="M282" s="27">
        <v>0</v>
      </c>
      <c r="N282" s="90">
        <f t="shared" si="85"/>
        <v>5</v>
      </c>
      <c r="O282" s="91">
        <f t="shared" si="86"/>
        <v>5</v>
      </c>
      <c r="P282" s="23">
        <v>48</v>
      </c>
      <c r="Q282" s="11">
        <v>1</v>
      </c>
      <c r="R282" s="11">
        <v>0</v>
      </c>
      <c r="S282" s="12">
        <v>4</v>
      </c>
      <c r="T282" s="27">
        <v>0</v>
      </c>
      <c r="U282" s="23">
        <v>0</v>
      </c>
      <c r="V282" s="11">
        <v>0</v>
      </c>
      <c r="W282" s="11">
        <v>0</v>
      </c>
      <c r="X282" s="12">
        <v>0</v>
      </c>
      <c r="Y282" s="30">
        <v>0</v>
      </c>
      <c r="Z282" s="63">
        <f t="shared" si="87"/>
        <v>45</v>
      </c>
      <c r="AA282" s="34">
        <f t="shared" si="88"/>
        <v>45</v>
      </c>
      <c r="AB282" s="12">
        <f t="shared" si="89"/>
        <v>0</v>
      </c>
      <c r="AC282" s="75">
        <f t="shared" si="90"/>
        <v>45</v>
      </c>
    </row>
    <row r="283" spans="1:29" outlineLevel="2" x14ac:dyDescent="0.2">
      <c r="A283" s="9" t="s">
        <v>122</v>
      </c>
      <c r="B283" s="10" t="s">
        <v>85</v>
      </c>
      <c r="C283" s="10" t="s">
        <v>43</v>
      </c>
      <c r="D283" s="10" t="s">
        <v>136</v>
      </c>
      <c r="E283" s="10" t="s">
        <v>137</v>
      </c>
      <c r="F283" s="10" t="s">
        <v>138</v>
      </c>
      <c r="G283" s="67">
        <v>6</v>
      </c>
      <c r="H283" s="10" t="s">
        <v>18</v>
      </c>
      <c r="I283" s="57">
        <v>1</v>
      </c>
      <c r="J283" s="57">
        <v>9</v>
      </c>
      <c r="K283" s="57">
        <v>0</v>
      </c>
      <c r="L283" s="58">
        <v>9</v>
      </c>
      <c r="M283" s="27">
        <v>0</v>
      </c>
      <c r="N283" s="90">
        <f t="shared" si="85"/>
        <v>5</v>
      </c>
      <c r="O283" s="91">
        <f t="shared" si="86"/>
        <v>5</v>
      </c>
      <c r="P283" s="23">
        <v>0</v>
      </c>
      <c r="Q283" s="11">
        <v>0</v>
      </c>
      <c r="R283" s="11">
        <v>0</v>
      </c>
      <c r="S283" s="12">
        <v>0</v>
      </c>
      <c r="T283" s="27">
        <v>0</v>
      </c>
      <c r="U283" s="23">
        <v>40</v>
      </c>
      <c r="V283" s="11">
        <v>1</v>
      </c>
      <c r="W283" s="11">
        <v>0</v>
      </c>
      <c r="X283" s="12">
        <v>2</v>
      </c>
      <c r="Y283" s="30">
        <v>0</v>
      </c>
      <c r="Z283" s="63">
        <f t="shared" si="87"/>
        <v>27</v>
      </c>
      <c r="AA283" s="34">
        <f t="shared" si="88"/>
        <v>0</v>
      </c>
      <c r="AB283" s="12">
        <f t="shared" si="89"/>
        <v>27</v>
      </c>
      <c r="AC283" s="75">
        <f t="shared" si="90"/>
        <v>27</v>
      </c>
    </row>
    <row r="284" spans="1:29" outlineLevel="2" x14ac:dyDescent="0.2">
      <c r="A284" s="9" t="s">
        <v>122</v>
      </c>
      <c r="B284" s="10" t="s">
        <v>85</v>
      </c>
      <c r="C284" s="10" t="s">
        <v>43</v>
      </c>
      <c r="D284" s="10" t="s">
        <v>139</v>
      </c>
      <c r="E284" s="10" t="s">
        <v>140</v>
      </c>
      <c r="F284" s="10" t="s">
        <v>141</v>
      </c>
      <c r="G284" s="67">
        <v>6</v>
      </c>
      <c r="H284" s="10" t="s">
        <v>18</v>
      </c>
      <c r="I284" s="57">
        <v>1</v>
      </c>
      <c r="J284" s="57">
        <v>9</v>
      </c>
      <c r="K284" s="57">
        <v>0</v>
      </c>
      <c r="L284" s="58">
        <v>9</v>
      </c>
      <c r="M284" s="27">
        <v>0</v>
      </c>
      <c r="N284" s="90">
        <f t="shared" si="85"/>
        <v>5</v>
      </c>
      <c r="O284" s="91">
        <f t="shared" si="86"/>
        <v>5</v>
      </c>
      <c r="P284" s="23">
        <v>0</v>
      </c>
      <c r="Q284" s="11">
        <v>0</v>
      </c>
      <c r="R284" s="11">
        <v>0</v>
      </c>
      <c r="S284" s="12">
        <v>0</v>
      </c>
      <c r="T284" s="27">
        <v>0</v>
      </c>
      <c r="U284" s="23">
        <v>40</v>
      </c>
      <c r="V284" s="11">
        <v>1</v>
      </c>
      <c r="W284" s="11">
        <v>0</v>
      </c>
      <c r="X284" s="12">
        <v>2</v>
      </c>
      <c r="Y284" s="30">
        <v>0</v>
      </c>
      <c r="Z284" s="63">
        <f t="shared" si="87"/>
        <v>27</v>
      </c>
      <c r="AA284" s="34">
        <f t="shared" si="88"/>
        <v>0</v>
      </c>
      <c r="AB284" s="12">
        <f t="shared" si="89"/>
        <v>27</v>
      </c>
      <c r="AC284" s="75">
        <f t="shared" si="90"/>
        <v>27</v>
      </c>
    </row>
    <row r="285" spans="1:29" outlineLevel="2" x14ac:dyDescent="0.2">
      <c r="A285" s="9" t="s">
        <v>122</v>
      </c>
      <c r="B285" s="10" t="s">
        <v>85</v>
      </c>
      <c r="C285" s="10" t="s">
        <v>43</v>
      </c>
      <c r="D285" s="10" t="s">
        <v>144</v>
      </c>
      <c r="E285" s="10" t="s">
        <v>145</v>
      </c>
      <c r="F285" s="10" t="s">
        <v>146</v>
      </c>
      <c r="G285" s="67">
        <v>6</v>
      </c>
      <c r="H285" s="10" t="s">
        <v>18</v>
      </c>
      <c r="I285" s="57">
        <v>1</v>
      </c>
      <c r="J285" s="57">
        <v>4.5</v>
      </c>
      <c r="K285" s="57">
        <v>0</v>
      </c>
      <c r="L285" s="58">
        <v>13.5</v>
      </c>
      <c r="M285" s="27">
        <v>0</v>
      </c>
      <c r="N285" s="90">
        <f t="shared" si="85"/>
        <v>2.5</v>
      </c>
      <c r="O285" s="91">
        <f t="shared" si="86"/>
        <v>7.5</v>
      </c>
      <c r="P285" s="23">
        <v>0</v>
      </c>
      <c r="Q285" s="11">
        <v>0</v>
      </c>
      <c r="R285" s="11">
        <v>0</v>
      </c>
      <c r="S285" s="12">
        <v>0</v>
      </c>
      <c r="T285" s="27">
        <v>0</v>
      </c>
      <c r="U285" s="23">
        <v>40</v>
      </c>
      <c r="V285" s="11">
        <v>1</v>
      </c>
      <c r="W285" s="11">
        <v>0</v>
      </c>
      <c r="X285" s="12">
        <v>2</v>
      </c>
      <c r="Y285" s="30">
        <v>0</v>
      </c>
      <c r="Z285" s="63">
        <f t="shared" si="87"/>
        <v>31.5</v>
      </c>
      <c r="AA285" s="34">
        <f t="shared" si="88"/>
        <v>0</v>
      </c>
      <c r="AB285" s="12">
        <f t="shared" si="89"/>
        <v>31.5</v>
      </c>
      <c r="AC285" s="75">
        <f t="shared" si="90"/>
        <v>31.5</v>
      </c>
    </row>
    <row r="286" spans="1:29" outlineLevel="2" x14ac:dyDescent="0.2">
      <c r="A286" s="9" t="s">
        <v>122</v>
      </c>
      <c r="B286" s="10" t="s">
        <v>85</v>
      </c>
      <c r="C286" s="10" t="s">
        <v>103</v>
      </c>
      <c r="D286" s="10" t="s">
        <v>148</v>
      </c>
      <c r="E286" s="10" t="s">
        <v>149</v>
      </c>
      <c r="F286" s="10" t="s">
        <v>150</v>
      </c>
      <c r="G286" s="67">
        <v>6</v>
      </c>
      <c r="H286" s="10" t="s">
        <v>102</v>
      </c>
      <c r="I286" s="57">
        <v>1</v>
      </c>
      <c r="J286" s="57">
        <f>(4.5+$AE$36)*I286</f>
        <v>9</v>
      </c>
      <c r="K286" s="57">
        <v>0</v>
      </c>
      <c r="L286" s="58">
        <v>9</v>
      </c>
      <c r="M286" s="27">
        <v>0</v>
      </c>
      <c r="N286" s="90">
        <f t="shared" si="85"/>
        <v>5</v>
      </c>
      <c r="O286" s="91">
        <f t="shared" si="86"/>
        <v>5</v>
      </c>
      <c r="P286" s="23">
        <v>20</v>
      </c>
      <c r="Q286" s="11">
        <v>1</v>
      </c>
      <c r="R286" s="11">
        <v>0</v>
      </c>
      <c r="S286" s="12">
        <v>1</v>
      </c>
      <c r="T286" s="27">
        <v>0</v>
      </c>
      <c r="U286" s="23">
        <v>0</v>
      </c>
      <c r="V286" s="11">
        <v>0</v>
      </c>
      <c r="W286" s="11">
        <v>0</v>
      </c>
      <c r="X286" s="12">
        <v>0</v>
      </c>
      <c r="Y286" s="30">
        <v>0</v>
      </c>
      <c r="Z286" s="63">
        <f t="shared" si="87"/>
        <v>18</v>
      </c>
      <c r="AA286" s="34">
        <f t="shared" si="88"/>
        <v>18</v>
      </c>
      <c r="AB286" s="12">
        <f t="shared" si="89"/>
        <v>0</v>
      </c>
      <c r="AC286" s="75">
        <f t="shared" si="90"/>
        <v>18</v>
      </c>
    </row>
    <row r="287" spans="1:29" outlineLevel="2" x14ac:dyDescent="0.2">
      <c r="A287" s="9" t="s">
        <v>122</v>
      </c>
      <c r="B287" s="10" t="s">
        <v>85</v>
      </c>
      <c r="C287" s="10" t="s">
        <v>103</v>
      </c>
      <c r="D287" s="10" t="s">
        <v>151</v>
      </c>
      <c r="E287" s="10" t="s">
        <v>152</v>
      </c>
      <c r="F287" s="10" t="s">
        <v>153</v>
      </c>
      <c r="G287" s="67">
        <v>6</v>
      </c>
      <c r="H287" s="10" t="s">
        <v>102</v>
      </c>
      <c r="I287" s="57">
        <v>1</v>
      </c>
      <c r="J287" s="57">
        <f>(4.5+$AE$36)*I287</f>
        <v>9</v>
      </c>
      <c r="K287" s="57">
        <v>0</v>
      </c>
      <c r="L287" s="58">
        <v>9</v>
      </c>
      <c r="M287" s="27">
        <v>0</v>
      </c>
      <c r="N287" s="90">
        <f t="shared" si="85"/>
        <v>5</v>
      </c>
      <c r="O287" s="91">
        <f t="shared" si="86"/>
        <v>5</v>
      </c>
      <c r="P287" s="23">
        <v>20</v>
      </c>
      <c r="Q287" s="11">
        <v>1</v>
      </c>
      <c r="R287" s="11">
        <v>0</v>
      </c>
      <c r="S287" s="12">
        <v>1</v>
      </c>
      <c r="T287" s="27">
        <v>0</v>
      </c>
      <c r="U287" s="23">
        <v>0</v>
      </c>
      <c r="V287" s="11">
        <v>0</v>
      </c>
      <c r="W287" s="11">
        <v>0</v>
      </c>
      <c r="X287" s="12">
        <v>0</v>
      </c>
      <c r="Y287" s="30">
        <v>0</v>
      </c>
      <c r="Z287" s="63">
        <f t="shared" si="87"/>
        <v>18</v>
      </c>
      <c r="AA287" s="34">
        <f t="shared" si="88"/>
        <v>18</v>
      </c>
      <c r="AB287" s="12">
        <f t="shared" si="89"/>
        <v>0</v>
      </c>
      <c r="AC287" s="75">
        <f t="shared" si="90"/>
        <v>18</v>
      </c>
    </row>
    <row r="288" spans="1:29" outlineLevel="2" x14ac:dyDescent="0.2">
      <c r="A288" s="9" t="s">
        <v>122</v>
      </c>
      <c r="B288" s="10" t="s">
        <v>85</v>
      </c>
      <c r="C288" s="10" t="s">
        <v>13</v>
      </c>
      <c r="D288" s="10" t="s">
        <v>147</v>
      </c>
      <c r="E288" s="10" t="s">
        <v>10</v>
      </c>
      <c r="F288" s="10" t="s">
        <v>11</v>
      </c>
      <c r="G288" s="67">
        <v>24</v>
      </c>
      <c r="H288" s="10" t="s">
        <v>12</v>
      </c>
      <c r="I288" s="57">
        <v>1</v>
      </c>
      <c r="J288" s="57">
        <f>$AE$33</f>
        <v>0.2</v>
      </c>
      <c r="K288" s="57">
        <v>0</v>
      </c>
      <c r="L288" s="58">
        <v>0</v>
      </c>
      <c r="M288" s="27">
        <v>0</v>
      </c>
      <c r="N288" s="90">
        <f t="shared" si="85"/>
        <v>2.7777777777777776E-2</v>
      </c>
      <c r="O288" s="91">
        <f t="shared" si="86"/>
        <v>0</v>
      </c>
      <c r="P288" s="23">
        <v>1</v>
      </c>
      <c r="Q288" s="11">
        <f>P288</f>
        <v>1</v>
      </c>
      <c r="R288" s="11">
        <v>0</v>
      </c>
      <c r="S288" s="12">
        <v>0</v>
      </c>
      <c r="T288" s="27">
        <v>0</v>
      </c>
      <c r="U288" s="23">
        <v>5</v>
      </c>
      <c r="V288" s="11">
        <f>U288</f>
        <v>5</v>
      </c>
      <c r="W288" s="11">
        <v>0</v>
      </c>
      <c r="X288" s="12">
        <v>0</v>
      </c>
      <c r="Y288" s="30">
        <v>0</v>
      </c>
      <c r="Z288" s="63">
        <f t="shared" si="87"/>
        <v>1.2000000000000002</v>
      </c>
      <c r="AA288" s="34">
        <f t="shared" si="88"/>
        <v>0.2</v>
      </c>
      <c r="AB288" s="12">
        <f t="shared" si="89"/>
        <v>1</v>
      </c>
      <c r="AC288" s="75">
        <f t="shared" si="90"/>
        <v>1.2000000000000002</v>
      </c>
    </row>
    <row r="289" spans="1:29" outlineLevel="2" x14ac:dyDescent="0.2">
      <c r="A289" s="9" t="s">
        <v>122</v>
      </c>
      <c r="B289" s="10" t="s">
        <v>85</v>
      </c>
      <c r="C289" s="10" t="s">
        <v>13</v>
      </c>
      <c r="D289" s="10" t="s">
        <v>34</v>
      </c>
      <c r="E289" s="10" t="s">
        <v>35</v>
      </c>
      <c r="F289" s="10" t="s">
        <v>36</v>
      </c>
      <c r="G289" s="67">
        <v>12</v>
      </c>
      <c r="H289" s="10" t="s">
        <v>37</v>
      </c>
      <c r="I289" s="57">
        <v>1</v>
      </c>
      <c r="J289" s="57">
        <f>$AE$34</f>
        <v>0.02</v>
      </c>
      <c r="K289" s="57">
        <v>0</v>
      </c>
      <c r="L289" s="58">
        <v>0</v>
      </c>
      <c r="M289" s="27">
        <v>0</v>
      </c>
      <c r="N289" s="90">
        <f t="shared" si="85"/>
        <v>5.5555555555555558E-3</v>
      </c>
      <c r="O289" s="91">
        <f t="shared" si="86"/>
        <v>0</v>
      </c>
      <c r="P289" s="23">
        <v>2</v>
      </c>
      <c r="Q289" s="11">
        <f>P289</f>
        <v>2</v>
      </c>
      <c r="R289" s="11">
        <v>0</v>
      </c>
      <c r="S289" s="12">
        <v>0</v>
      </c>
      <c r="T289" s="27">
        <v>0</v>
      </c>
      <c r="U289" s="23">
        <v>2</v>
      </c>
      <c r="V289" s="11">
        <f>U289</f>
        <v>2</v>
      </c>
      <c r="W289" s="11">
        <v>0</v>
      </c>
      <c r="X289" s="12">
        <v>0</v>
      </c>
      <c r="Y289" s="30">
        <v>0</v>
      </c>
      <c r="Z289" s="63">
        <f t="shared" si="87"/>
        <v>0.08</v>
      </c>
      <c r="AA289" s="34">
        <f t="shared" si="88"/>
        <v>0.04</v>
      </c>
      <c r="AB289" s="12">
        <f t="shared" si="89"/>
        <v>0.04</v>
      </c>
      <c r="AC289" s="75">
        <f t="shared" si="90"/>
        <v>0.08</v>
      </c>
    </row>
    <row r="290" spans="1:29" outlineLevel="1" x14ac:dyDescent="0.2">
      <c r="A290" s="120" t="s">
        <v>619</v>
      </c>
      <c r="B290" s="10"/>
      <c r="C290" s="10"/>
      <c r="D290" s="10"/>
      <c r="E290" s="10"/>
      <c r="F290" s="10"/>
      <c r="G290" s="67"/>
      <c r="H290" s="10"/>
      <c r="I290" s="57"/>
      <c r="J290" s="57"/>
      <c r="K290" s="57"/>
      <c r="L290" s="58"/>
      <c r="M290" s="27"/>
      <c r="N290" s="90"/>
      <c r="O290" s="91"/>
      <c r="P290" s="23"/>
      <c r="Q290" s="11"/>
      <c r="R290" s="11"/>
      <c r="S290" s="12"/>
      <c r="T290" s="27"/>
      <c r="U290" s="23"/>
      <c r="V290" s="11"/>
      <c r="W290" s="11"/>
      <c r="X290" s="12"/>
      <c r="Y290" s="30"/>
      <c r="Z290" s="63"/>
      <c r="AA290" s="34"/>
      <c r="AB290" s="12"/>
      <c r="AC290" s="75">
        <f>SUBTOTAL(9,AC279:AC289)</f>
        <v>228.53</v>
      </c>
    </row>
    <row r="291" spans="1:29" outlineLevel="2" x14ac:dyDescent="0.2">
      <c r="A291" s="9" t="s">
        <v>180</v>
      </c>
      <c r="B291" s="10" t="s">
        <v>85</v>
      </c>
      <c r="C291" s="10" t="s">
        <v>23</v>
      </c>
      <c r="D291" s="10" t="s">
        <v>181</v>
      </c>
      <c r="E291" s="10" t="s">
        <v>182</v>
      </c>
      <c r="F291" s="10" t="s">
        <v>183</v>
      </c>
      <c r="G291" s="67">
        <v>6</v>
      </c>
      <c r="H291" s="10" t="s">
        <v>84</v>
      </c>
      <c r="I291" s="57">
        <v>1</v>
      </c>
      <c r="J291" s="57">
        <v>13.5</v>
      </c>
      <c r="K291" s="57">
        <v>0</v>
      </c>
      <c r="L291" s="58">
        <v>4.5</v>
      </c>
      <c r="M291" s="27">
        <v>0</v>
      </c>
      <c r="N291" s="90">
        <f t="shared" ref="N291:N296" si="91">J291*10/3/G291</f>
        <v>7.5</v>
      </c>
      <c r="O291" s="91">
        <f t="shared" ref="O291:O296" si="92">L291*10/3/G291</f>
        <v>2.5</v>
      </c>
      <c r="P291" s="23">
        <v>32</v>
      </c>
      <c r="Q291" s="11">
        <v>0.6</v>
      </c>
      <c r="R291" s="11">
        <v>0</v>
      </c>
      <c r="S291" s="12">
        <v>2</v>
      </c>
      <c r="T291" s="27">
        <v>0</v>
      </c>
      <c r="U291" s="23">
        <v>0</v>
      </c>
      <c r="V291" s="11">
        <v>0</v>
      </c>
      <c r="W291" s="11">
        <v>0</v>
      </c>
      <c r="X291" s="12">
        <v>0</v>
      </c>
      <c r="Y291" s="30">
        <v>0</v>
      </c>
      <c r="Z291" s="63">
        <f t="shared" ref="Z291:Z296" si="93">J291*(Q291+V291)+L291*(S291+X291)</f>
        <v>17.100000000000001</v>
      </c>
      <c r="AA291" s="34">
        <f t="shared" ref="AA291:AA296" si="94">J291*Q291+L291*S291</f>
        <v>17.100000000000001</v>
      </c>
      <c r="AB291" s="12">
        <f t="shared" ref="AB291:AB296" si="95">J291*V291+L291*X291</f>
        <v>0</v>
      </c>
      <c r="AC291" s="75">
        <f t="shared" ref="AC291:AC296" si="96">Z291</f>
        <v>17.100000000000001</v>
      </c>
    </row>
    <row r="292" spans="1:29" outlineLevel="2" x14ac:dyDescent="0.2">
      <c r="A292" s="9" t="s">
        <v>180</v>
      </c>
      <c r="B292" s="10" t="s">
        <v>85</v>
      </c>
      <c r="C292" s="10" t="s">
        <v>61</v>
      </c>
      <c r="D292" s="10" t="s">
        <v>218</v>
      </c>
      <c r="E292" s="10" t="s">
        <v>219</v>
      </c>
      <c r="F292" s="10" t="s">
        <v>220</v>
      </c>
      <c r="G292" s="67">
        <v>6</v>
      </c>
      <c r="H292" s="10" t="s">
        <v>18</v>
      </c>
      <c r="I292" s="57">
        <v>1</v>
      </c>
      <c r="J292" s="57">
        <v>13.5</v>
      </c>
      <c r="K292" s="57">
        <v>0</v>
      </c>
      <c r="L292" s="58">
        <v>4.5</v>
      </c>
      <c r="M292" s="27">
        <v>0</v>
      </c>
      <c r="N292" s="90">
        <f t="shared" si="91"/>
        <v>7.5</v>
      </c>
      <c r="O292" s="91">
        <f t="shared" si="92"/>
        <v>2.5</v>
      </c>
      <c r="P292" s="23">
        <v>0</v>
      </c>
      <c r="Q292" s="11">
        <v>0</v>
      </c>
      <c r="R292" s="11">
        <v>0</v>
      </c>
      <c r="S292" s="12">
        <v>0</v>
      </c>
      <c r="T292" s="27">
        <v>0</v>
      </c>
      <c r="U292" s="23">
        <v>54</v>
      </c>
      <c r="V292" s="11">
        <v>1</v>
      </c>
      <c r="W292" s="11">
        <v>0</v>
      </c>
      <c r="X292" s="12">
        <v>6</v>
      </c>
      <c r="Y292" s="30">
        <v>0</v>
      </c>
      <c r="Z292" s="63">
        <f t="shared" si="93"/>
        <v>40.5</v>
      </c>
      <c r="AA292" s="34">
        <f t="shared" si="94"/>
        <v>0</v>
      </c>
      <c r="AB292" s="12">
        <f t="shared" si="95"/>
        <v>40.5</v>
      </c>
      <c r="AC292" s="75">
        <f t="shared" si="96"/>
        <v>40.5</v>
      </c>
    </row>
    <row r="293" spans="1:29" outlineLevel="2" x14ac:dyDescent="0.2">
      <c r="A293" s="9" t="s">
        <v>180</v>
      </c>
      <c r="B293" s="10" t="s">
        <v>85</v>
      </c>
      <c r="C293" s="10" t="s">
        <v>27</v>
      </c>
      <c r="D293" s="10" t="s">
        <v>184</v>
      </c>
      <c r="E293" s="10" t="s">
        <v>185</v>
      </c>
      <c r="F293" s="10" t="s">
        <v>186</v>
      </c>
      <c r="G293" s="67">
        <v>6</v>
      </c>
      <c r="H293" s="10" t="s">
        <v>84</v>
      </c>
      <c r="I293" s="57">
        <v>0.4</v>
      </c>
      <c r="J293" s="57">
        <f>9*I293</f>
        <v>3.6</v>
      </c>
      <c r="K293" s="57">
        <v>0</v>
      </c>
      <c r="L293" s="58">
        <f>9*I293</f>
        <v>3.6</v>
      </c>
      <c r="M293" s="27">
        <v>0</v>
      </c>
      <c r="N293" s="90">
        <f t="shared" si="91"/>
        <v>2</v>
      </c>
      <c r="O293" s="91">
        <f t="shared" si="92"/>
        <v>2</v>
      </c>
      <c r="P293" s="23">
        <v>20</v>
      </c>
      <c r="Q293" s="11">
        <v>0.5</v>
      </c>
      <c r="R293" s="11">
        <v>0</v>
      </c>
      <c r="S293" s="12">
        <v>1</v>
      </c>
      <c r="T293" s="27">
        <v>0</v>
      </c>
      <c r="U293" s="23">
        <v>0</v>
      </c>
      <c r="V293" s="11">
        <v>0</v>
      </c>
      <c r="W293" s="11">
        <v>0</v>
      </c>
      <c r="X293" s="12">
        <v>0</v>
      </c>
      <c r="Y293" s="30">
        <v>0</v>
      </c>
      <c r="Z293" s="63">
        <f t="shared" si="93"/>
        <v>5.4</v>
      </c>
      <c r="AA293" s="34">
        <f t="shared" si="94"/>
        <v>5.4</v>
      </c>
      <c r="AB293" s="12">
        <f t="shared" si="95"/>
        <v>0</v>
      </c>
      <c r="AC293" s="75">
        <f t="shared" si="96"/>
        <v>5.4</v>
      </c>
    </row>
    <row r="294" spans="1:29" outlineLevel="2" x14ac:dyDescent="0.2">
      <c r="A294" s="9" t="s">
        <v>180</v>
      </c>
      <c r="B294" s="10" t="s">
        <v>85</v>
      </c>
      <c r="C294" s="10" t="s">
        <v>103</v>
      </c>
      <c r="D294" s="10" t="s">
        <v>187</v>
      </c>
      <c r="E294" s="10" t="s">
        <v>188</v>
      </c>
      <c r="F294" s="10" t="s">
        <v>189</v>
      </c>
      <c r="G294" s="67">
        <v>6</v>
      </c>
      <c r="H294" s="10" t="s">
        <v>84</v>
      </c>
      <c r="I294" s="685">
        <v>0.25</v>
      </c>
      <c r="J294" s="57">
        <f>9*I294</f>
        <v>2.25</v>
      </c>
      <c r="K294" s="57">
        <v>0</v>
      </c>
      <c r="L294" s="58">
        <f>9*I294</f>
        <v>2.25</v>
      </c>
      <c r="M294" s="27">
        <v>0</v>
      </c>
      <c r="N294" s="90">
        <f t="shared" si="91"/>
        <v>1.25</v>
      </c>
      <c r="O294" s="91">
        <f t="shared" si="92"/>
        <v>1.25</v>
      </c>
      <c r="P294" s="23">
        <v>20</v>
      </c>
      <c r="Q294" s="11">
        <v>0.5</v>
      </c>
      <c r="R294" s="11">
        <v>0</v>
      </c>
      <c r="S294" s="12">
        <v>1.5</v>
      </c>
      <c r="T294" s="27">
        <v>0</v>
      </c>
      <c r="U294" s="23">
        <v>0</v>
      </c>
      <c r="V294" s="11">
        <v>0</v>
      </c>
      <c r="W294" s="11">
        <v>0</v>
      </c>
      <c r="X294" s="12">
        <v>0</v>
      </c>
      <c r="Y294" s="30">
        <v>0</v>
      </c>
      <c r="Z294" s="63">
        <f t="shared" si="93"/>
        <v>4.5</v>
      </c>
      <c r="AA294" s="34">
        <f t="shared" si="94"/>
        <v>4.5</v>
      </c>
      <c r="AB294" s="12">
        <f t="shared" si="95"/>
        <v>0</v>
      </c>
      <c r="AC294" s="684">
        <f t="shared" si="96"/>
        <v>4.5</v>
      </c>
    </row>
    <row r="295" spans="1:29" outlineLevel="2" x14ac:dyDescent="0.2">
      <c r="A295" s="9" t="s">
        <v>180</v>
      </c>
      <c r="B295" s="10" t="s">
        <v>85</v>
      </c>
      <c r="C295" s="10" t="s">
        <v>13</v>
      </c>
      <c r="D295" s="10" t="s">
        <v>147</v>
      </c>
      <c r="E295" s="10" t="s">
        <v>10</v>
      </c>
      <c r="F295" s="10" t="s">
        <v>11</v>
      </c>
      <c r="G295" s="67">
        <v>24</v>
      </c>
      <c r="H295" s="10" t="s">
        <v>12</v>
      </c>
      <c r="I295" s="57">
        <v>1</v>
      </c>
      <c r="J295" s="57">
        <f>$AE$33</f>
        <v>0.2</v>
      </c>
      <c r="K295" s="57">
        <v>0</v>
      </c>
      <c r="L295" s="58">
        <v>0</v>
      </c>
      <c r="M295" s="27">
        <v>0</v>
      </c>
      <c r="N295" s="90">
        <f t="shared" si="91"/>
        <v>2.7777777777777776E-2</v>
      </c>
      <c r="O295" s="91">
        <f t="shared" si="92"/>
        <v>0</v>
      </c>
      <c r="P295" s="23">
        <v>0</v>
      </c>
      <c r="Q295" s="11">
        <f>P295</f>
        <v>0</v>
      </c>
      <c r="R295" s="11">
        <v>0</v>
      </c>
      <c r="S295" s="12">
        <v>0</v>
      </c>
      <c r="T295" s="27">
        <v>0</v>
      </c>
      <c r="U295" s="23">
        <v>2</v>
      </c>
      <c r="V295" s="11">
        <f>U295</f>
        <v>2</v>
      </c>
      <c r="W295" s="11">
        <v>0</v>
      </c>
      <c r="X295" s="12">
        <v>0</v>
      </c>
      <c r="Y295" s="30">
        <v>0</v>
      </c>
      <c r="Z295" s="63">
        <f t="shared" si="93"/>
        <v>0.4</v>
      </c>
      <c r="AA295" s="34">
        <f t="shared" si="94"/>
        <v>0</v>
      </c>
      <c r="AB295" s="12">
        <f t="shared" si="95"/>
        <v>0.4</v>
      </c>
      <c r="AC295" s="75">
        <f t="shared" si="96"/>
        <v>0.4</v>
      </c>
    </row>
    <row r="296" spans="1:29" outlineLevel="2" x14ac:dyDescent="0.2">
      <c r="A296" s="9" t="s">
        <v>180</v>
      </c>
      <c r="B296" s="10" t="s">
        <v>85</v>
      </c>
      <c r="C296" s="10" t="s">
        <v>13</v>
      </c>
      <c r="D296" s="10" t="s">
        <v>34</v>
      </c>
      <c r="E296" s="10" t="s">
        <v>35</v>
      </c>
      <c r="F296" s="10" t="s">
        <v>36</v>
      </c>
      <c r="G296" s="67">
        <v>12</v>
      </c>
      <c r="H296" s="10" t="s">
        <v>37</v>
      </c>
      <c r="I296" s="57">
        <v>1</v>
      </c>
      <c r="J296" s="57">
        <f>$AE$34</f>
        <v>0.02</v>
      </c>
      <c r="K296" s="57">
        <v>0</v>
      </c>
      <c r="L296" s="58">
        <v>0</v>
      </c>
      <c r="M296" s="27">
        <v>0</v>
      </c>
      <c r="N296" s="90">
        <f t="shared" si="91"/>
        <v>5.5555555555555558E-3</v>
      </c>
      <c r="O296" s="91">
        <f t="shared" si="92"/>
        <v>0</v>
      </c>
      <c r="P296" s="23">
        <v>1</v>
      </c>
      <c r="Q296" s="11">
        <f>P296</f>
        <v>1</v>
      </c>
      <c r="R296" s="11">
        <v>0</v>
      </c>
      <c r="S296" s="12">
        <v>0</v>
      </c>
      <c r="T296" s="27">
        <v>0</v>
      </c>
      <c r="U296" s="23">
        <v>1</v>
      </c>
      <c r="V296" s="11">
        <f>U296</f>
        <v>1</v>
      </c>
      <c r="W296" s="11">
        <v>0</v>
      </c>
      <c r="X296" s="12">
        <v>0</v>
      </c>
      <c r="Y296" s="30">
        <v>0</v>
      </c>
      <c r="Z296" s="63">
        <f t="shared" si="93"/>
        <v>0.04</v>
      </c>
      <c r="AA296" s="34">
        <f t="shared" si="94"/>
        <v>0.02</v>
      </c>
      <c r="AB296" s="12">
        <f t="shared" si="95"/>
        <v>0.02</v>
      </c>
      <c r="AC296" s="75">
        <f t="shared" si="96"/>
        <v>0.04</v>
      </c>
    </row>
    <row r="297" spans="1:29" outlineLevel="1" x14ac:dyDescent="0.2">
      <c r="A297" s="120" t="s">
        <v>966</v>
      </c>
      <c r="B297" s="10"/>
      <c r="C297" s="10"/>
      <c r="D297" s="10"/>
      <c r="E297" s="10"/>
      <c r="F297" s="10"/>
      <c r="G297" s="67"/>
      <c r="H297" s="10"/>
      <c r="I297" s="57"/>
      <c r="J297" s="57"/>
      <c r="K297" s="57"/>
      <c r="L297" s="58"/>
      <c r="M297" s="27"/>
      <c r="N297" s="90"/>
      <c r="O297" s="91"/>
      <c r="P297" s="23"/>
      <c r="Q297" s="11"/>
      <c r="R297" s="11"/>
      <c r="S297" s="12"/>
      <c r="T297" s="27"/>
      <c r="U297" s="23"/>
      <c r="V297" s="11"/>
      <c r="W297" s="11"/>
      <c r="X297" s="12"/>
      <c r="Y297" s="30"/>
      <c r="Z297" s="63"/>
      <c r="AA297" s="34"/>
      <c r="AB297" s="12"/>
      <c r="AC297" s="75">
        <f>SUBTOTAL(9,AC291:AC296)</f>
        <v>67.940000000000012</v>
      </c>
    </row>
    <row r="298" spans="1:29" outlineLevel="2" x14ac:dyDescent="0.2">
      <c r="A298" s="9" t="s">
        <v>245</v>
      </c>
      <c r="B298" s="10" t="s">
        <v>85</v>
      </c>
      <c r="C298" s="10" t="s">
        <v>48</v>
      </c>
      <c r="D298" s="10" t="s">
        <v>246</v>
      </c>
      <c r="E298" s="10" t="s">
        <v>247</v>
      </c>
      <c r="F298" s="10" t="s">
        <v>248</v>
      </c>
      <c r="G298" s="67">
        <v>6</v>
      </c>
      <c r="H298" s="10" t="s">
        <v>249</v>
      </c>
      <c r="I298" s="57">
        <v>0.10539999999999999</v>
      </c>
      <c r="J298" s="57">
        <f>I298*13.5</f>
        <v>1.4228999999999998</v>
      </c>
      <c r="K298" s="57">
        <v>0</v>
      </c>
      <c r="L298" s="58">
        <f>I298*4.5</f>
        <v>0.47429999999999994</v>
      </c>
      <c r="M298" s="27">
        <v>0</v>
      </c>
      <c r="N298" s="90">
        <f t="shared" ref="N298:N309" si="97">J298*10/3/G298</f>
        <v>0.79049999999999987</v>
      </c>
      <c r="O298" s="91">
        <f t="shared" ref="O298:O309" si="98">L298*10/3/G298</f>
        <v>0.26349999999999996</v>
      </c>
      <c r="P298" s="23">
        <v>40</v>
      </c>
      <c r="Q298" s="11">
        <v>1</v>
      </c>
      <c r="R298" s="11">
        <v>0</v>
      </c>
      <c r="S298" s="12">
        <v>2</v>
      </c>
      <c r="T298" s="27">
        <v>0</v>
      </c>
      <c r="U298" s="23">
        <v>10</v>
      </c>
      <c r="V298" s="11">
        <v>0.17</v>
      </c>
      <c r="W298" s="11">
        <v>0</v>
      </c>
      <c r="X298" s="12">
        <v>0.5</v>
      </c>
      <c r="Y298" s="30">
        <v>0</v>
      </c>
      <c r="Z298" s="63">
        <f t="shared" ref="Z298:Z309" si="99">J298*(Q298+V298)+L298*(S298+X298)</f>
        <v>2.8505429999999996</v>
      </c>
      <c r="AA298" s="34">
        <f t="shared" ref="AA298:AA309" si="100">J298*Q298+L298*S298</f>
        <v>2.3714999999999997</v>
      </c>
      <c r="AB298" s="12">
        <f t="shared" ref="AB298:AB309" si="101">J298*V298+L298*X298</f>
        <v>0.479043</v>
      </c>
      <c r="AC298" s="75">
        <f t="shared" ref="AC298:AC309" si="102">Z298</f>
        <v>2.8505429999999996</v>
      </c>
    </row>
    <row r="299" spans="1:29" outlineLevel="2" x14ac:dyDescent="0.2">
      <c r="A299" s="9" t="s">
        <v>245</v>
      </c>
      <c r="B299" s="10" t="s">
        <v>85</v>
      </c>
      <c r="C299" s="10" t="s">
        <v>61</v>
      </c>
      <c r="D299" s="10" t="s">
        <v>253</v>
      </c>
      <c r="E299" s="10" t="s">
        <v>254</v>
      </c>
      <c r="F299" s="10" t="s">
        <v>255</v>
      </c>
      <c r="G299" s="67">
        <v>6</v>
      </c>
      <c r="H299" s="10" t="s">
        <v>84</v>
      </c>
      <c r="I299" s="57">
        <v>1</v>
      </c>
      <c r="J299" s="57">
        <v>13.5</v>
      </c>
      <c r="K299" s="57">
        <v>0</v>
      </c>
      <c r="L299" s="58">
        <v>4.5</v>
      </c>
      <c r="M299" s="27">
        <v>0</v>
      </c>
      <c r="N299" s="90">
        <f t="shared" si="97"/>
        <v>7.5</v>
      </c>
      <c r="O299" s="91">
        <f t="shared" si="98"/>
        <v>2.5</v>
      </c>
      <c r="P299" s="23">
        <v>0</v>
      </c>
      <c r="Q299" s="11">
        <v>0</v>
      </c>
      <c r="R299" s="11">
        <v>0</v>
      </c>
      <c r="S299" s="12">
        <v>0</v>
      </c>
      <c r="T299" s="27">
        <v>0</v>
      </c>
      <c r="U299" s="23">
        <v>40</v>
      </c>
      <c r="V299" s="11">
        <v>0.75</v>
      </c>
      <c r="W299" s="11">
        <v>0</v>
      </c>
      <c r="X299" s="12">
        <v>2</v>
      </c>
      <c r="Y299" s="30">
        <v>0</v>
      </c>
      <c r="Z299" s="63">
        <f t="shared" si="99"/>
        <v>19.125</v>
      </c>
      <c r="AA299" s="34">
        <f t="shared" si="100"/>
        <v>0</v>
      </c>
      <c r="AB299" s="12">
        <f t="shared" si="101"/>
        <v>19.125</v>
      </c>
      <c r="AC299" s="75">
        <f t="shared" si="102"/>
        <v>19.125</v>
      </c>
    </row>
    <row r="300" spans="1:29" outlineLevel="2" x14ac:dyDescent="0.2">
      <c r="A300" s="9" t="s">
        <v>245</v>
      </c>
      <c r="B300" s="10" t="s">
        <v>85</v>
      </c>
      <c r="C300" s="10" t="s">
        <v>61</v>
      </c>
      <c r="D300" s="10" t="s">
        <v>259</v>
      </c>
      <c r="E300" s="10" t="s">
        <v>260</v>
      </c>
      <c r="F300" s="10" t="s">
        <v>261</v>
      </c>
      <c r="G300" s="67">
        <v>6</v>
      </c>
      <c r="H300" s="10" t="s">
        <v>18</v>
      </c>
      <c r="I300" s="57">
        <v>1</v>
      </c>
      <c r="J300" s="57">
        <v>9</v>
      </c>
      <c r="K300" s="57">
        <v>0</v>
      </c>
      <c r="L300" s="58">
        <v>9</v>
      </c>
      <c r="M300" s="27">
        <v>0</v>
      </c>
      <c r="N300" s="90">
        <f t="shared" si="97"/>
        <v>5</v>
      </c>
      <c r="O300" s="91">
        <f t="shared" si="98"/>
        <v>5</v>
      </c>
      <c r="P300" s="23">
        <v>0</v>
      </c>
      <c r="Q300" s="11">
        <v>0</v>
      </c>
      <c r="R300" s="11">
        <v>0</v>
      </c>
      <c r="S300" s="12">
        <v>0</v>
      </c>
      <c r="T300" s="27">
        <v>0</v>
      </c>
      <c r="U300" s="23">
        <v>48</v>
      </c>
      <c r="V300" s="11">
        <v>1</v>
      </c>
      <c r="W300" s="11">
        <v>0</v>
      </c>
      <c r="X300" s="12">
        <v>3</v>
      </c>
      <c r="Y300" s="30">
        <v>0</v>
      </c>
      <c r="Z300" s="63">
        <f t="shared" si="99"/>
        <v>36</v>
      </c>
      <c r="AA300" s="34">
        <f t="shared" si="100"/>
        <v>0</v>
      </c>
      <c r="AB300" s="12">
        <f t="shared" si="101"/>
        <v>36</v>
      </c>
      <c r="AC300" s="75">
        <f t="shared" si="102"/>
        <v>36</v>
      </c>
    </row>
    <row r="301" spans="1:29" outlineLevel="2" x14ac:dyDescent="0.2">
      <c r="A301" s="9" t="s">
        <v>245</v>
      </c>
      <c r="B301" s="10" t="s">
        <v>85</v>
      </c>
      <c r="C301" s="10" t="s">
        <v>27</v>
      </c>
      <c r="D301" s="10" t="s">
        <v>262</v>
      </c>
      <c r="E301" s="10" t="s">
        <v>263</v>
      </c>
      <c r="F301" s="10" t="s">
        <v>264</v>
      </c>
      <c r="G301" s="67">
        <v>6</v>
      </c>
      <c r="H301" s="10" t="s">
        <v>18</v>
      </c>
      <c r="I301" s="57">
        <v>1</v>
      </c>
      <c r="J301" s="57">
        <v>13.5</v>
      </c>
      <c r="K301" s="57">
        <v>0</v>
      </c>
      <c r="L301" s="58">
        <v>4.5</v>
      </c>
      <c r="M301" s="27">
        <v>0</v>
      </c>
      <c r="N301" s="90">
        <f t="shared" si="97"/>
        <v>7.5</v>
      </c>
      <c r="O301" s="91">
        <f t="shared" si="98"/>
        <v>2.5</v>
      </c>
      <c r="P301" s="23">
        <v>48</v>
      </c>
      <c r="Q301" s="11">
        <v>1</v>
      </c>
      <c r="R301" s="11">
        <v>0</v>
      </c>
      <c r="S301" s="12">
        <v>3</v>
      </c>
      <c r="T301" s="27">
        <v>0</v>
      </c>
      <c r="U301" s="23">
        <v>0</v>
      </c>
      <c r="V301" s="11">
        <v>0</v>
      </c>
      <c r="W301" s="11">
        <v>0</v>
      </c>
      <c r="X301" s="12">
        <v>0</v>
      </c>
      <c r="Y301" s="30">
        <v>0</v>
      </c>
      <c r="Z301" s="63">
        <f t="shared" si="99"/>
        <v>27</v>
      </c>
      <c r="AA301" s="34">
        <f t="shared" si="100"/>
        <v>27</v>
      </c>
      <c r="AB301" s="12">
        <f t="shared" si="101"/>
        <v>0</v>
      </c>
      <c r="AC301" s="75">
        <f t="shared" si="102"/>
        <v>27</v>
      </c>
    </row>
    <row r="302" spans="1:29" outlineLevel="2" x14ac:dyDescent="0.2">
      <c r="A302" s="9" t="s">
        <v>245</v>
      </c>
      <c r="B302" s="10" t="s">
        <v>85</v>
      </c>
      <c r="C302" s="10" t="s">
        <v>27</v>
      </c>
      <c r="D302" s="10" t="s">
        <v>266</v>
      </c>
      <c r="E302" s="10" t="s">
        <v>267</v>
      </c>
      <c r="F302" s="10" t="s">
        <v>268</v>
      </c>
      <c r="G302" s="67">
        <v>6</v>
      </c>
      <c r="H302" s="10" t="s">
        <v>18</v>
      </c>
      <c r="I302" s="57">
        <v>1</v>
      </c>
      <c r="J302" s="57">
        <v>9</v>
      </c>
      <c r="K302" s="57">
        <v>0</v>
      </c>
      <c r="L302" s="58">
        <v>9</v>
      </c>
      <c r="M302" s="27">
        <v>0</v>
      </c>
      <c r="N302" s="90">
        <f t="shared" si="97"/>
        <v>5</v>
      </c>
      <c r="O302" s="91">
        <f t="shared" si="98"/>
        <v>5</v>
      </c>
      <c r="P302" s="23">
        <v>48</v>
      </c>
      <c r="Q302" s="11">
        <v>1</v>
      </c>
      <c r="R302" s="11">
        <v>0</v>
      </c>
      <c r="S302" s="12">
        <v>3</v>
      </c>
      <c r="T302" s="27">
        <v>0</v>
      </c>
      <c r="U302" s="23">
        <v>0</v>
      </c>
      <c r="V302" s="11">
        <v>0</v>
      </c>
      <c r="W302" s="11">
        <v>0</v>
      </c>
      <c r="X302" s="12">
        <v>0</v>
      </c>
      <c r="Y302" s="30">
        <v>0</v>
      </c>
      <c r="Z302" s="63">
        <f t="shared" si="99"/>
        <v>36</v>
      </c>
      <c r="AA302" s="34">
        <f t="shared" si="100"/>
        <v>36</v>
      </c>
      <c r="AB302" s="12">
        <f t="shared" si="101"/>
        <v>0</v>
      </c>
      <c r="AC302" s="75">
        <f t="shared" si="102"/>
        <v>36</v>
      </c>
    </row>
    <row r="303" spans="1:29" outlineLevel="2" x14ac:dyDescent="0.2">
      <c r="A303" s="9" t="s">
        <v>245</v>
      </c>
      <c r="B303" s="10" t="s">
        <v>85</v>
      </c>
      <c r="C303" s="10" t="s">
        <v>43</v>
      </c>
      <c r="D303" s="10" t="s">
        <v>265</v>
      </c>
      <c r="E303" s="10" t="s">
        <v>257</v>
      </c>
      <c r="F303" s="10" t="s">
        <v>258</v>
      </c>
      <c r="G303" s="67">
        <v>6</v>
      </c>
      <c r="H303" s="10" t="s">
        <v>18</v>
      </c>
      <c r="I303" s="57">
        <v>1</v>
      </c>
      <c r="J303" s="57">
        <v>9</v>
      </c>
      <c r="K303" s="57">
        <v>0</v>
      </c>
      <c r="L303" s="58">
        <v>9</v>
      </c>
      <c r="M303" s="27">
        <v>0</v>
      </c>
      <c r="N303" s="90">
        <f t="shared" si="97"/>
        <v>5</v>
      </c>
      <c r="O303" s="91">
        <f t="shared" si="98"/>
        <v>5</v>
      </c>
      <c r="P303" s="23">
        <v>0</v>
      </c>
      <c r="Q303" s="11">
        <v>0</v>
      </c>
      <c r="R303" s="11">
        <v>0</v>
      </c>
      <c r="S303" s="12">
        <v>0</v>
      </c>
      <c r="T303" s="27">
        <v>0</v>
      </c>
      <c r="U303" s="23">
        <v>40</v>
      </c>
      <c r="V303" s="11">
        <v>1</v>
      </c>
      <c r="W303" s="11">
        <v>0</v>
      </c>
      <c r="X303" s="12">
        <v>2</v>
      </c>
      <c r="Y303" s="30">
        <v>0</v>
      </c>
      <c r="Z303" s="63">
        <f t="shared" si="99"/>
        <v>27</v>
      </c>
      <c r="AA303" s="34">
        <f t="shared" si="100"/>
        <v>0</v>
      </c>
      <c r="AB303" s="12">
        <f t="shared" si="101"/>
        <v>27</v>
      </c>
      <c r="AC303" s="75">
        <f t="shared" si="102"/>
        <v>27</v>
      </c>
    </row>
    <row r="304" spans="1:29" outlineLevel="2" x14ac:dyDescent="0.2">
      <c r="A304" s="9" t="s">
        <v>245</v>
      </c>
      <c r="B304" s="10" t="s">
        <v>85</v>
      </c>
      <c r="C304" s="10" t="s">
        <v>43</v>
      </c>
      <c r="D304" s="10" t="s">
        <v>269</v>
      </c>
      <c r="E304" s="10" t="s">
        <v>206</v>
      </c>
      <c r="F304" s="10" t="s">
        <v>270</v>
      </c>
      <c r="G304" s="67">
        <v>6</v>
      </c>
      <c r="H304" s="10" t="s">
        <v>18</v>
      </c>
      <c r="I304" s="57">
        <v>1</v>
      </c>
      <c r="J304" s="57">
        <v>9</v>
      </c>
      <c r="K304" s="57">
        <v>0</v>
      </c>
      <c r="L304" s="58">
        <v>9</v>
      </c>
      <c r="M304" s="27">
        <v>0</v>
      </c>
      <c r="N304" s="90">
        <f t="shared" si="97"/>
        <v>5</v>
      </c>
      <c r="O304" s="91">
        <f t="shared" si="98"/>
        <v>5</v>
      </c>
      <c r="P304" s="23">
        <v>0</v>
      </c>
      <c r="Q304" s="11">
        <v>0</v>
      </c>
      <c r="R304" s="11">
        <v>0</v>
      </c>
      <c r="S304" s="12">
        <v>0</v>
      </c>
      <c r="T304" s="27">
        <v>0</v>
      </c>
      <c r="U304" s="23">
        <v>40</v>
      </c>
      <c r="V304" s="11">
        <v>1</v>
      </c>
      <c r="W304" s="11">
        <v>0</v>
      </c>
      <c r="X304" s="12">
        <v>2</v>
      </c>
      <c r="Y304" s="30">
        <v>0</v>
      </c>
      <c r="Z304" s="63">
        <f t="shared" si="99"/>
        <v>27</v>
      </c>
      <c r="AA304" s="34">
        <f t="shared" si="100"/>
        <v>0</v>
      </c>
      <c r="AB304" s="12">
        <f t="shared" si="101"/>
        <v>27</v>
      </c>
      <c r="AC304" s="75">
        <f t="shared" si="102"/>
        <v>27</v>
      </c>
    </row>
    <row r="305" spans="1:29" outlineLevel="2" x14ac:dyDescent="0.2">
      <c r="A305" s="9" t="s">
        <v>245</v>
      </c>
      <c r="B305" s="10" t="s">
        <v>85</v>
      </c>
      <c r="C305" s="10" t="s">
        <v>103</v>
      </c>
      <c r="D305" s="10" t="s">
        <v>271</v>
      </c>
      <c r="E305" s="10" t="s">
        <v>272</v>
      </c>
      <c r="F305" s="10" t="s">
        <v>273</v>
      </c>
      <c r="G305" s="67">
        <v>6</v>
      </c>
      <c r="H305" s="10" t="s">
        <v>102</v>
      </c>
      <c r="I305" s="57">
        <v>1</v>
      </c>
      <c r="J305" s="57">
        <f>(4.5+$AE$36)*I305</f>
        <v>9</v>
      </c>
      <c r="K305" s="57">
        <v>0</v>
      </c>
      <c r="L305" s="58">
        <v>9</v>
      </c>
      <c r="M305" s="27">
        <v>0</v>
      </c>
      <c r="N305" s="90">
        <f t="shared" si="97"/>
        <v>5</v>
      </c>
      <c r="O305" s="91">
        <f t="shared" si="98"/>
        <v>5</v>
      </c>
      <c r="P305" s="23">
        <v>20</v>
      </c>
      <c r="Q305" s="11">
        <v>1</v>
      </c>
      <c r="R305" s="11">
        <v>0</v>
      </c>
      <c r="S305" s="12">
        <v>1</v>
      </c>
      <c r="T305" s="27">
        <v>0</v>
      </c>
      <c r="U305" s="23">
        <v>0</v>
      </c>
      <c r="V305" s="11">
        <v>0</v>
      </c>
      <c r="W305" s="11">
        <v>0</v>
      </c>
      <c r="X305" s="12">
        <v>0</v>
      </c>
      <c r="Y305" s="30">
        <v>0</v>
      </c>
      <c r="Z305" s="63">
        <f t="shared" si="99"/>
        <v>18</v>
      </c>
      <c r="AA305" s="34">
        <f t="shared" si="100"/>
        <v>18</v>
      </c>
      <c r="AB305" s="12">
        <f t="shared" si="101"/>
        <v>0</v>
      </c>
      <c r="AC305" s="75">
        <f t="shared" si="102"/>
        <v>18</v>
      </c>
    </row>
    <row r="306" spans="1:29" outlineLevel="2" x14ac:dyDescent="0.2">
      <c r="A306" s="9" t="s">
        <v>245</v>
      </c>
      <c r="B306" s="10" t="s">
        <v>85</v>
      </c>
      <c r="C306" s="10" t="s">
        <v>103</v>
      </c>
      <c r="D306" s="10" t="s">
        <v>274</v>
      </c>
      <c r="E306" s="10" t="s">
        <v>275</v>
      </c>
      <c r="F306" s="10" t="s">
        <v>276</v>
      </c>
      <c r="G306" s="67">
        <v>6</v>
      </c>
      <c r="H306" s="10" t="s">
        <v>102</v>
      </c>
      <c r="I306" s="57">
        <v>1</v>
      </c>
      <c r="J306" s="57">
        <f>(4.5+$AE$36)*I306</f>
        <v>9</v>
      </c>
      <c r="K306" s="57">
        <v>0</v>
      </c>
      <c r="L306" s="58">
        <v>9</v>
      </c>
      <c r="M306" s="27">
        <v>0</v>
      </c>
      <c r="N306" s="90">
        <f t="shared" si="97"/>
        <v>5</v>
      </c>
      <c r="O306" s="91">
        <f t="shared" si="98"/>
        <v>5</v>
      </c>
      <c r="P306" s="23">
        <v>20</v>
      </c>
      <c r="Q306" s="11">
        <v>1</v>
      </c>
      <c r="R306" s="11">
        <v>0</v>
      </c>
      <c r="S306" s="12">
        <v>1</v>
      </c>
      <c r="T306" s="27">
        <v>0</v>
      </c>
      <c r="U306" s="23">
        <v>0</v>
      </c>
      <c r="V306" s="11">
        <v>0</v>
      </c>
      <c r="W306" s="11">
        <v>0</v>
      </c>
      <c r="X306" s="12">
        <v>0</v>
      </c>
      <c r="Y306" s="30">
        <v>0</v>
      </c>
      <c r="Z306" s="63">
        <f t="shared" si="99"/>
        <v>18</v>
      </c>
      <c r="AA306" s="34">
        <f t="shared" si="100"/>
        <v>18</v>
      </c>
      <c r="AB306" s="12">
        <f t="shared" si="101"/>
        <v>0</v>
      </c>
      <c r="AC306" s="75">
        <f t="shared" si="102"/>
        <v>18</v>
      </c>
    </row>
    <row r="307" spans="1:29" outlineLevel="2" x14ac:dyDescent="0.2">
      <c r="A307" s="9" t="s">
        <v>245</v>
      </c>
      <c r="B307" s="10" t="s">
        <v>85</v>
      </c>
      <c r="C307" s="10" t="s">
        <v>13</v>
      </c>
      <c r="D307" s="10" t="s">
        <v>250</v>
      </c>
      <c r="E307" s="10" t="s">
        <v>251</v>
      </c>
      <c r="F307" s="10" t="s">
        <v>252</v>
      </c>
      <c r="G307" s="67">
        <v>6</v>
      </c>
      <c r="H307" s="10" t="s">
        <v>37</v>
      </c>
      <c r="I307" s="57">
        <v>0.5</v>
      </c>
      <c r="J307" s="57">
        <f>(4.5+$AE$36)*I307</f>
        <v>4.5</v>
      </c>
      <c r="K307" s="57">
        <v>0</v>
      </c>
      <c r="L307" s="58">
        <f>9*I307</f>
        <v>4.5</v>
      </c>
      <c r="M307" s="27">
        <v>0</v>
      </c>
      <c r="N307" s="90">
        <f t="shared" si="97"/>
        <v>2.5</v>
      </c>
      <c r="O307" s="91">
        <f t="shared" si="98"/>
        <v>2.5</v>
      </c>
      <c r="P307" s="23">
        <v>0</v>
      </c>
      <c r="Q307" s="11">
        <v>0</v>
      </c>
      <c r="R307" s="11">
        <v>0</v>
      </c>
      <c r="S307" s="12">
        <v>0</v>
      </c>
      <c r="T307" s="27">
        <v>0</v>
      </c>
      <c r="U307" s="23">
        <v>8</v>
      </c>
      <c r="V307" s="11">
        <v>0.2</v>
      </c>
      <c r="W307" s="11">
        <v>0</v>
      </c>
      <c r="X307" s="12">
        <v>0.4</v>
      </c>
      <c r="Y307" s="30">
        <v>0</v>
      </c>
      <c r="Z307" s="63">
        <f t="shared" si="99"/>
        <v>2.7</v>
      </c>
      <c r="AA307" s="34">
        <f t="shared" si="100"/>
        <v>0</v>
      </c>
      <c r="AB307" s="12">
        <f t="shared" si="101"/>
        <v>2.7</v>
      </c>
      <c r="AC307" s="75">
        <f t="shared" si="102"/>
        <v>2.7</v>
      </c>
    </row>
    <row r="308" spans="1:29" outlineLevel="2" x14ac:dyDescent="0.2">
      <c r="A308" s="9" t="s">
        <v>245</v>
      </c>
      <c r="B308" s="10" t="s">
        <v>85</v>
      </c>
      <c r="C308" s="10" t="s">
        <v>13</v>
      </c>
      <c r="D308" s="10" t="s">
        <v>147</v>
      </c>
      <c r="E308" s="10" t="s">
        <v>10</v>
      </c>
      <c r="F308" s="10" t="s">
        <v>11</v>
      </c>
      <c r="G308" s="67">
        <v>24</v>
      </c>
      <c r="H308" s="10" t="s">
        <v>12</v>
      </c>
      <c r="I308" s="57">
        <v>1</v>
      </c>
      <c r="J308" s="57">
        <f>$AE$33</f>
        <v>0.2</v>
      </c>
      <c r="K308" s="57">
        <v>0</v>
      </c>
      <c r="L308" s="58">
        <v>0</v>
      </c>
      <c r="M308" s="27">
        <v>0</v>
      </c>
      <c r="N308" s="90">
        <f t="shared" si="97"/>
        <v>2.7777777777777776E-2</v>
      </c>
      <c r="O308" s="91">
        <f t="shared" si="98"/>
        <v>0</v>
      </c>
      <c r="P308" s="23">
        <v>4</v>
      </c>
      <c r="Q308" s="11">
        <f>P308</f>
        <v>4</v>
      </c>
      <c r="R308" s="11">
        <v>0</v>
      </c>
      <c r="S308" s="12">
        <v>0</v>
      </c>
      <c r="T308" s="27">
        <v>0</v>
      </c>
      <c r="U308" s="23">
        <v>2</v>
      </c>
      <c r="V308" s="11">
        <f>U308</f>
        <v>2</v>
      </c>
      <c r="W308" s="11">
        <v>0</v>
      </c>
      <c r="X308" s="12">
        <v>0</v>
      </c>
      <c r="Y308" s="30">
        <v>0</v>
      </c>
      <c r="Z308" s="63">
        <f t="shared" si="99"/>
        <v>1.2000000000000002</v>
      </c>
      <c r="AA308" s="34">
        <f t="shared" si="100"/>
        <v>0.8</v>
      </c>
      <c r="AB308" s="12">
        <f t="shared" si="101"/>
        <v>0.4</v>
      </c>
      <c r="AC308" s="75">
        <f t="shared" si="102"/>
        <v>1.2000000000000002</v>
      </c>
    </row>
    <row r="309" spans="1:29" outlineLevel="2" x14ac:dyDescent="0.2">
      <c r="A309" s="9" t="s">
        <v>245</v>
      </c>
      <c r="B309" s="10" t="s">
        <v>85</v>
      </c>
      <c r="C309" s="10" t="s">
        <v>13</v>
      </c>
      <c r="D309" s="10" t="s">
        <v>34</v>
      </c>
      <c r="E309" s="10" t="s">
        <v>35</v>
      </c>
      <c r="F309" s="10" t="s">
        <v>36</v>
      </c>
      <c r="G309" s="67">
        <v>12</v>
      </c>
      <c r="H309" s="10" t="s">
        <v>37</v>
      </c>
      <c r="I309" s="57">
        <v>1</v>
      </c>
      <c r="J309" s="57">
        <f>$AE$34</f>
        <v>0.02</v>
      </c>
      <c r="K309" s="57">
        <v>0</v>
      </c>
      <c r="L309" s="58">
        <v>0</v>
      </c>
      <c r="M309" s="27">
        <v>0</v>
      </c>
      <c r="N309" s="90">
        <f t="shared" si="97"/>
        <v>5.5555555555555558E-3</v>
      </c>
      <c r="O309" s="91">
        <f t="shared" si="98"/>
        <v>0</v>
      </c>
      <c r="P309" s="23">
        <v>2</v>
      </c>
      <c r="Q309" s="11">
        <f>P309</f>
        <v>2</v>
      </c>
      <c r="R309" s="11">
        <v>0</v>
      </c>
      <c r="S309" s="12">
        <v>0</v>
      </c>
      <c r="T309" s="27">
        <v>0</v>
      </c>
      <c r="U309" s="23">
        <v>2</v>
      </c>
      <c r="V309" s="11">
        <f>U309</f>
        <v>2</v>
      </c>
      <c r="W309" s="11">
        <v>0</v>
      </c>
      <c r="X309" s="12">
        <v>0</v>
      </c>
      <c r="Y309" s="30">
        <v>0</v>
      </c>
      <c r="Z309" s="63">
        <f t="shared" si="99"/>
        <v>0.08</v>
      </c>
      <c r="AA309" s="34">
        <f t="shared" si="100"/>
        <v>0.04</v>
      </c>
      <c r="AB309" s="12">
        <f t="shared" si="101"/>
        <v>0.04</v>
      </c>
      <c r="AC309" s="75">
        <f t="shared" si="102"/>
        <v>0.08</v>
      </c>
    </row>
    <row r="310" spans="1:29" outlineLevel="1" x14ac:dyDescent="0.2">
      <c r="A310" s="120" t="s">
        <v>620</v>
      </c>
      <c r="B310" s="10"/>
      <c r="C310" s="10"/>
      <c r="D310" s="10"/>
      <c r="E310" s="10"/>
      <c r="F310" s="10"/>
      <c r="G310" s="67"/>
      <c r="H310" s="10"/>
      <c r="I310" s="57"/>
      <c r="J310" s="57"/>
      <c r="K310" s="57"/>
      <c r="L310" s="58"/>
      <c r="M310" s="27"/>
      <c r="N310" s="90"/>
      <c r="O310" s="91"/>
      <c r="P310" s="23"/>
      <c r="Q310" s="11"/>
      <c r="R310" s="11"/>
      <c r="S310" s="12"/>
      <c r="T310" s="27"/>
      <c r="U310" s="23"/>
      <c r="V310" s="11"/>
      <c r="W310" s="11"/>
      <c r="X310" s="12"/>
      <c r="Y310" s="30"/>
      <c r="Z310" s="63"/>
      <c r="AA310" s="34"/>
      <c r="AB310" s="12"/>
      <c r="AC310" s="75">
        <f>SUBTOTAL(9,AC298:AC309)</f>
        <v>214.95554300000001</v>
      </c>
    </row>
    <row r="311" spans="1:29" outlineLevel="2" x14ac:dyDescent="0.2">
      <c r="A311" s="9" t="s">
        <v>298</v>
      </c>
      <c r="B311" s="10" t="s">
        <v>85</v>
      </c>
      <c r="C311" s="10" t="s">
        <v>61</v>
      </c>
      <c r="D311" s="10" t="s">
        <v>299</v>
      </c>
      <c r="E311" s="10" t="s">
        <v>300</v>
      </c>
      <c r="F311" s="10" t="s">
        <v>301</v>
      </c>
      <c r="G311" s="67">
        <v>6</v>
      </c>
      <c r="H311" s="10" t="s">
        <v>84</v>
      </c>
      <c r="I311" s="57">
        <v>1</v>
      </c>
      <c r="J311" s="57">
        <v>15.75</v>
      </c>
      <c r="K311" s="57">
        <v>0</v>
      </c>
      <c r="L311" s="58">
        <v>2.25</v>
      </c>
      <c r="M311" s="27">
        <v>0</v>
      </c>
      <c r="N311" s="90">
        <f>J311*10/3/G311</f>
        <v>8.75</v>
      </c>
      <c r="O311" s="91">
        <f>L311*10/3/G311</f>
        <v>1.25</v>
      </c>
      <c r="P311" s="23">
        <v>0</v>
      </c>
      <c r="Q311" s="11">
        <v>0</v>
      </c>
      <c r="R311" s="11">
        <v>0</v>
      </c>
      <c r="S311" s="12">
        <v>0</v>
      </c>
      <c r="T311" s="27">
        <v>0</v>
      </c>
      <c r="U311" s="23">
        <v>40</v>
      </c>
      <c r="V311" s="11">
        <v>0.75</v>
      </c>
      <c r="W311" s="11">
        <v>0</v>
      </c>
      <c r="X311" s="12">
        <v>2</v>
      </c>
      <c r="Y311" s="30">
        <v>0</v>
      </c>
      <c r="Z311" s="63">
        <f>J311*(Q311+V311)+L311*(S311+X311)</f>
        <v>16.3125</v>
      </c>
      <c r="AA311" s="34">
        <f>J311*Q311+L311*S311</f>
        <v>0</v>
      </c>
      <c r="AB311" s="12">
        <f>J311*V311+L311*X311</f>
        <v>16.3125</v>
      </c>
      <c r="AC311" s="75">
        <f>Z311</f>
        <v>16.3125</v>
      </c>
    </row>
    <row r="312" spans="1:29" outlineLevel="1" x14ac:dyDescent="0.2">
      <c r="A312" s="120" t="s">
        <v>967</v>
      </c>
      <c r="B312" s="10"/>
      <c r="C312" s="10"/>
      <c r="D312" s="10"/>
      <c r="E312" s="10"/>
      <c r="F312" s="10"/>
      <c r="G312" s="67"/>
      <c r="H312" s="10"/>
      <c r="I312" s="57"/>
      <c r="J312" s="57"/>
      <c r="K312" s="57"/>
      <c r="L312" s="58"/>
      <c r="M312" s="27"/>
      <c r="N312" s="90"/>
      <c r="O312" s="91"/>
      <c r="P312" s="23"/>
      <c r="Q312" s="11"/>
      <c r="R312" s="11"/>
      <c r="S312" s="12"/>
      <c r="T312" s="27"/>
      <c r="U312" s="23"/>
      <c r="V312" s="11"/>
      <c r="W312" s="11"/>
      <c r="X312" s="12"/>
      <c r="Y312" s="30"/>
      <c r="Z312" s="63"/>
      <c r="AA312" s="34"/>
      <c r="AB312" s="12"/>
      <c r="AC312" s="75">
        <f>SUBTOTAL(9,AC311:AC311)</f>
        <v>16.3125</v>
      </c>
    </row>
    <row r="313" spans="1:29" outlineLevel="2" x14ac:dyDescent="0.2">
      <c r="A313" s="9" t="s">
        <v>330</v>
      </c>
      <c r="B313" s="10" t="s">
        <v>85</v>
      </c>
      <c r="C313" s="10" t="s">
        <v>48</v>
      </c>
      <c r="D313" s="10" t="s">
        <v>246</v>
      </c>
      <c r="E313" s="10" t="s">
        <v>247</v>
      </c>
      <c r="F313" s="10" t="s">
        <v>248</v>
      </c>
      <c r="G313" s="67">
        <v>6</v>
      </c>
      <c r="H313" s="10" t="s">
        <v>249</v>
      </c>
      <c r="I313" s="57">
        <v>0.28920000000000001</v>
      </c>
      <c r="J313" s="57">
        <f>I313*13.5</f>
        <v>3.9042000000000003</v>
      </c>
      <c r="K313" s="57">
        <v>0</v>
      </c>
      <c r="L313" s="58">
        <f>I313*4.5</f>
        <v>1.3014000000000001</v>
      </c>
      <c r="M313" s="27">
        <v>0</v>
      </c>
      <c r="N313" s="90">
        <f>J313*10/3/G313</f>
        <v>2.169</v>
      </c>
      <c r="O313" s="91">
        <f>L313*10/3/G313</f>
        <v>0.72299999999999998</v>
      </c>
      <c r="P313" s="23">
        <v>40</v>
      </c>
      <c r="Q313" s="11">
        <v>1</v>
      </c>
      <c r="R313" s="11">
        <v>0</v>
      </c>
      <c r="S313" s="12">
        <v>2</v>
      </c>
      <c r="T313" s="27">
        <v>0</v>
      </c>
      <c r="U313" s="23">
        <v>10</v>
      </c>
      <c r="V313" s="11">
        <v>0.17</v>
      </c>
      <c r="W313" s="11">
        <v>0</v>
      </c>
      <c r="X313" s="12">
        <v>0.5</v>
      </c>
      <c r="Y313" s="30">
        <v>0</v>
      </c>
      <c r="Z313" s="63">
        <f>J313*(Q313+V313)+L313*(S313+X313)</f>
        <v>7.8214140000000008</v>
      </c>
      <c r="AA313" s="34">
        <f>J313*Q313+L313*S313</f>
        <v>6.5070000000000006</v>
      </c>
      <c r="AB313" s="12">
        <f>J313*V313+L313*X313</f>
        <v>1.3144140000000002</v>
      </c>
      <c r="AC313" s="75">
        <f>Z313</f>
        <v>7.8214140000000008</v>
      </c>
    </row>
    <row r="314" spans="1:29" outlineLevel="2" x14ac:dyDescent="0.2">
      <c r="A314" s="9" t="s">
        <v>330</v>
      </c>
      <c r="B314" s="10" t="s">
        <v>85</v>
      </c>
      <c r="C314" s="10" t="s">
        <v>48</v>
      </c>
      <c r="D314" s="10" t="s">
        <v>331</v>
      </c>
      <c r="E314" s="10" t="s">
        <v>332</v>
      </c>
      <c r="F314" s="10" t="s">
        <v>333</v>
      </c>
      <c r="G314" s="67">
        <v>6</v>
      </c>
      <c r="H314" s="10" t="s">
        <v>47</v>
      </c>
      <c r="I314" s="57">
        <v>1</v>
      </c>
      <c r="J314" s="57">
        <v>9</v>
      </c>
      <c r="K314" s="57">
        <v>0</v>
      </c>
      <c r="L314" s="58">
        <v>9</v>
      </c>
      <c r="M314" s="27">
        <v>0</v>
      </c>
      <c r="N314" s="90">
        <f>J314*10/3/G314</f>
        <v>5</v>
      </c>
      <c r="O314" s="91">
        <f>L314*10/3/G314</f>
        <v>5</v>
      </c>
      <c r="P314" s="23">
        <v>20</v>
      </c>
      <c r="Q314" s="11">
        <v>1</v>
      </c>
      <c r="R314" s="11">
        <v>0</v>
      </c>
      <c r="S314" s="12">
        <v>1</v>
      </c>
      <c r="T314" s="27">
        <v>0</v>
      </c>
      <c r="U314" s="23">
        <v>10</v>
      </c>
      <c r="V314" s="11">
        <v>0.25</v>
      </c>
      <c r="W314" s="11">
        <v>0</v>
      </c>
      <c r="X314" s="12">
        <v>1</v>
      </c>
      <c r="Y314" s="30">
        <v>0</v>
      </c>
      <c r="Z314" s="63">
        <f>J314*(Q314+V314)+L314*(S314+X314)</f>
        <v>29.25</v>
      </c>
      <c r="AA314" s="34">
        <f>J314*Q314+L314*S314</f>
        <v>18</v>
      </c>
      <c r="AB314" s="12">
        <f>J314*V314+L314*X314</f>
        <v>11.25</v>
      </c>
      <c r="AC314" s="75">
        <f>Z314</f>
        <v>29.25</v>
      </c>
    </row>
    <row r="315" spans="1:29" outlineLevel="1" x14ac:dyDescent="0.2">
      <c r="A315" s="120" t="s">
        <v>621</v>
      </c>
      <c r="B315" s="10"/>
      <c r="C315" s="10"/>
      <c r="D315" s="10"/>
      <c r="E315" s="10"/>
      <c r="F315" s="10"/>
      <c r="G315" s="67"/>
      <c r="H315" s="10"/>
      <c r="I315" s="57"/>
      <c r="J315" s="57"/>
      <c r="K315" s="57"/>
      <c r="L315" s="58"/>
      <c r="M315" s="27"/>
      <c r="N315" s="90"/>
      <c r="O315" s="91"/>
      <c r="P315" s="23"/>
      <c r="Q315" s="11"/>
      <c r="R315" s="11"/>
      <c r="S315" s="12"/>
      <c r="T315" s="27"/>
      <c r="U315" s="23"/>
      <c r="V315" s="11"/>
      <c r="W315" s="11"/>
      <c r="X315" s="12"/>
      <c r="Y315" s="30"/>
      <c r="Z315" s="63"/>
      <c r="AA315" s="34"/>
      <c r="AB315" s="12"/>
      <c r="AC315" s="75">
        <f>SUBTOTAL(9,AC313:AC314)</f>
        <v>37.071414000000004</v>
      </c>
    </row>
    <row r="316" spans="1:29" outlineLevel="2" x14ac:dyDescent="0.2">
      <c r="A316" s="9" t="s">
        <v>334</v>
      </c>
      <c r="B316" s="10" t="s">
        <v>85</v>
      </c>
      <c r="C316" s="10" t="s">
        <v>19</v>
      </c>
      <c r="D316" s="10" t="s">
        <v>335</v>
      </c>
      <c r="E316" s="10" t="s">
        <v>336</v>
      </c>
      <c r="F316" s="10" t="s">
        <v>337</v>
      </c>
      <c r="G316" s="67">
        <v>6</v>
      </c>
      <c r="H316" s="10" t="s">
        <v>47</v>
      </c>
      <c r="I316" s="57">
        <v>1</v>
      </c>
      <c r="J316" s="57">
        <v>9</v>
      </c>
      <c r="K316" s="57">
        <v>0</v>
      </c>
      <c r="L316" s="58">
        <v>9</v>
      </c>
      <c r="M316" s="27">
        <v>0</v>
      </c>
      <c r="N316" s="90">
        <f>J316*10/3/G316</f>
        <v>5</v>
      </c>
      <c r="O316" s="91">
        <f>L316*10/3/G316</f>
        <v>5</v>
      </c>
      <c r="P316" s="23">
        <v>10</v>
      </c>
      <c r="Q316" s="11">
        <v>0.4</v>
      </c>
      <c r="R316" s="11">
        <v>0</v>
      </c>
      <c r="S316" s="12">
        <v>0.5</v>
      </c>
      <c r="T316" s="27">
        <v>0</v>
      </c>
      <c r="U316" s="23">
        <v>40</v>
      </c>
      <c r="V316" s="11">
        <v>1</v>
      </c>
      <c r="W316" s="11">
        <v>0</v>
      </c>
      <c r="X316" s="12">
        <v>2</v>
      </c>
      <c r="Y316" s="30">
        <v>0</v>
      </c>
      <c r="Z316" s="63">
        <f>J316*(Q316+V316)+L316*(S316+X316)</f>
        <v>35.1</v>
      </c>
      <c r="AA316" s="34">
        <f>J316*Q316+L316*S316</f>
        <v>8.1</v>
      </c>
      <c r="AB316" s="12">
        <f>J316*V316+L316*X316</f>
        <v>27</v>
      </c>
      <c r="AC316" s="75">
        <f>Z316</f>
        <v>35.1</v>
      </c>
    </row>
    <row r="317" spans="1:29" outlineLevel="2" x14ac:dyDescent="0.2">
      <c r="A317" s="9" t="s">
        <v>334</v>
      </c>
      <c r="B317" s="10" t="s">
        <v>85</v>
      </c>
      <c r="C317" s="10" t="s">
        <v>103</v>
      </c>
      <c r="D317" s="10" t="s">
        <v>187</v>
      </c>
      <c r="E317" s="10" t="s">
        <v>188</v>
      </c>
      <c r="F317" s="10" t="s">
        <v>189</v>
      </c>
      <c r="G317" s="67">
        <v>6</v>
      </c>
      <c r="H317" s="10" t="s">
        <v>84</v>
      </c>
      <c r="I317" s="685">
        <v>0.5</v>
      </c>
      <c r="J317" s="57">
        <f>9*I317</f>
        <v>4.5</v>
      </c>
      <c r="K317" s="57">
        <v>1</v>
      </c>
      <c r="L317" s="58">
        <f>9*I317</f>
        <v>4.5</v>
      </c>
      <c r="M317" s="27">
        <v>0</v>
      </c>
      <c r="N317" s="90">
        <f>J317*10/3/G317</f>
        <v>2.5</v>
      </c>
      <c r="O317" s="91">
        <f>L317*10/3/G317</f>
        <v>2.5</v>
      </c>
      <c r="P317" s="23">
        <v>20</v>
      </c>
      <c r="Q317" s="11">
        <v>0.5</v>
      </c>
      <c r="R317" s="11">
        <v>0</v>
      </c>
      <c r="S317" s="12">
        <v>1.5</v>
      </c>
      <c r="T317" s="27">
        <v>0</v>
      </c>
      <c r="U317" s="23">
        <v>0</v>
      </c>
      <c r="V317" s="11">
        <v>0</v>
      </c>
      <c r="W317" s="11">
        <v>0</v>
      </c>
      <c r="X317" s="12">
        <v>0</v>
      </c>
      <c r="Y317" s="30">
        <v>0</v>
      </c>
      <c r="Z317" s="63">
        <f>J317*(Q317+V317)+L317*(S317+X317)</f>
        <v>9</v>
      </c>
      <c r="AA317" s="34">
        <f>J317*Q317+L317*S317</f>
        <v>9</v>
      </c>
      <c r="AB317" s="12">
        <f>J317*V317+L317*X317</f>
        <v>0</v>
      </c>
      <c r="AC317" s="684">
        <f>Z317</f>
        <v>9</v>
      </c>
    </row>
    <row r="318" spans="1:29" outlineLevel="1" x14ac:dyDescent="0.2">
      <c r="A318" s="120" t="s">
        <v>697</v>
      </c>
      <c r="B318" s="10"/>
      <c r="C318" s="10"/>
      <c r="D318" s="10"/>
      <c r="E318" s="10"/>
      <c r="F318" s="10"/>
      <c r="G318" s="67"/>
      <c r="H318" s="10"/>
      <c r="I318" s="685"/>
      <c r="J318" s="57"/>
      <c r="K318" s="57"/>
      <c r="L318" s="58"/>
      <c r="M318" s="27"/>
      <c r="N318" s="90"/>
      <c r="O318" s="91"/>
      <c r="P318" s="23"/>
      <c r="Q318" s="11"/>
      <c r="R318" s="11"/>
      <c r="S318" s="12"/>
      <c r="T318" s="27"/>
      <c r="U318" s="23"/>
      <c r="V318" s="11"/>
      <c r="W318" s="11"/>
      <c r="X318" s="12"/>
      <c r="Y318" s="30"/>
      <c r="Z318" s="63"/>
      <c r="AA318" s="34"/>
      <c r="AB318" s="12"/>
      <c r="AC318" s="684">
        <f>SUBTOTAL(9,AC316:AC317)</f>
        <v>44.1</v>
      </c>
    </row>
    <row r="319" spans="1:29" outlineLevel="2" x14ac:dyDescent="0.2">
      <c r="A319" s="9" t="s">
        <v>369</v>
      </c>
      <c r="B319" s="10" t="s">
        <v>85</v>
      </c>
      <c r="C319" s="10" t="s">
        <v>48</v>
      </c>
      <c r="D319" s="10" t="s">
        <v>370</v>
      </c>
      <c r="E319" s="10" t="s">
        <v>371</v>
      </c>
      <c r="F319" s="10" t="s">
        <v>372</v>
      </c>
      <c r="G319" s="67">
        <v>6</v>
      </c>
      <c r="H319" s="10" t="s">
        <v>47</v>
      </c>
      <c r="I319" s="57">
        <v>1</v>
      </c>
      <c r="J319" s="57">
        <v>9</v>
      </c>
      <c r="K319" s="57">
        <v>0</v>
      </c>
      <c r="L319" s="58">
        <v>9</v>
      </c>
      <c r="M319" s="27">
        <v>0</v>
      </c>
      <c r="N319" s="90">
        <f>J319*10/3/G319</f>
        <v>5</v>
      </c>
      <c r="O319" s="91">
        <f>L319*10/3/G319</f>
        <v>5</v>
      </c>
      <c r="P319" s="23">
        <v>40</v>
      </c>
      <c r="Q319" s="11">
        <v>1</v>
      </c>
      <c r="R319" s="11">
        <v>0</v>
      </c>
      <c r="S319" s="12">
        <v>1</v>
      </c>
      <c r="T319" s="27">
        <v>0</v>
      </c>
      <c r="U319" s="23">
        <v>10</v>
      </c>
      <c r="V319" s="11">
        <v>0.17</v>
      </c>
      <c r="W319" s="11">
        <v>0</v>
      </c>
      <c r="X319" s="12">
        <v>0.5</v>
      </c>
      <c r="Y319" s="30">
        <v>0</v>
      </c>
      <c r="Z319" s="63">
        <f>J319*(Q319+V319)+L319*(S319+X319)</f>
        <v>24.03</v>
      </c>
      <c r="AA319" s="34">
        <f>J319*Q319+L319*S319</f>
        <v>18</v>
      </c>
      <c r="AB319" s="12">
        <f>J319*V319+L319*X319</f>
        <v>6.03</v>
      </c>
      <c r="AC319" s="75">
        <f>Z319</f>
        <v>24.03</v>
      </c>
    </row>
    <row r="320" spans="1:29" outlineLevel="1" x14ac:dyDescent="0.2">
      <c r="A320" s="120" t="s">
        <v>968</v>
      </c>
      <c r="B320" s="10"/>
      <c r="C320" s="10"/>
      <c r="D320" s="10"/>
      <c r="E320" s="10"/>
      <c r="F320" s="10"/>
      <c r="G320" s="67"/>
      <c r="H320" s="10"/>
      <c r="I320" s="57"/>
      <c r="J320" s="57"/>
      <c r="K320" s="57"/>
      <c r="L320" s="58"/>
      <c r="M320" s="27"/>
      <c r="N320" s="90"/>
      <c r="O320" s="91"/>
      <c r="P320" s="23"/>
      <c r="Q320" s="11"/>
      <c r="R320" s="11"/>
      <c r="S320" s="12"/>
      <c r="T320" s="27"/>
      <c r="U320" s="23"/>
      <c r="V320" s="11"/>
      <c r="W320" s="11"/>
      <c r="X320" s="12"/>
      <c r="Y320" s="30"/>
      <c r="Z320" s="63"/>
      <c r="AA320" s="34"/>
      <c r="AB320" s="12"/>
      <c r="AC320" s="75">
        <f>SUBTOTAL(9,AC319:AC319)</f>
        <v>24.03</v>
      </c>
    </row>
    <row r="321" spans="1:29" outlineLevel="2" x14ac:dyDescent="0.2">
      <c r="A321" s="9" t="s">
        <v>409</v>
      </c>
      <c r="B321" s="10" t="s">
        <v>85</v>
      </c>
      <c r="C321" s="10" t="s">
        <v>48</v>
      </c>
      <c r="D321" s="10" t="s">
        <v>246</v>
      </c>
      <c r="E321" s="10" t="s">
        <v>247</v>
      </c>
      <c r="F321" s="10" t="s">
        <v>248</v>
      </c>
      <c r="G321" s="67">
        <v>6</v>
      </c>
      <c r="H321" s="10" t="s">
        <v>249</v>
      </c>
      <c r="I321" s="57">
        <v>0.10539999999999999</v>
      </c>
      <c r="J321" s="57">
        <f>I321*13.5</f>
        <v>1.4228999999999998</v>
      </c>
      <c r="K321" s="57">
        <v>0</v>
      </c>
      <c r="L321" s="58">
        <f>I321*4.5</f>
        <v>0.47429999999999994</v>
      </c>
      <c r="M321" s="27">
        <v>0</v>
      </c>
      <c r="N321" s="90">
        <f>J321*10/3/G321</f>
        <v>0.79049999999999987</v>
      </c>
      <c r="O321" s="91">
        <f>L321*10/3/G321</f>
        <v>0.26349999999999996</v>
      </c>
      <c r="P321" s="23">
        <v>40</v>
      </c>
      <c r="Q321" s="11">
        <v>1</v>
      </c>
      <c r="R321" s="11">
        <v>0</v>
      </c>
      <c r="S321" s="12">
        <v>2</v>
      </c>
      <c r="T321" s="27">
        <v>0</v>
      </c>
      <c r="U321" s="23">
        <v>10</v>
      </c>
      <c r="V321" s="11">
        <v>0.17</v>
      </c>
      <c r="W321" s="11">
        <v>0</v>
      </c>
      <c r="X321" s="12">
        <v>0.5</v>
      </c>
      <c r="Y321" s="30">
        <v>0</v>
      </c>
      <c r="Z321" s="63">
        <f>J321*(Q321+V321)+L321*(S321+X321)</f>
        <v>2.8505429999999996</v>
      </c>
      <c r="AA321" s="34">
        <f>J321*Q321+L321*S321</f>
        <v>2.3714999999999997</v>
      </c>
      <c r="AB321" s="12">
        <f>J321*V321+L321*X321</f>
        <v>0.479043</v>
      </c>
      <c r="AC321" s="75">
        <f>Z321</f>
        <v>2.8505429999999996</v>
      </c>
    </row>
    <row r="322" spans="1:29" outlineLevel="2" x14ac:dyDescent="0.2">
      <c r="A322" s="9" t="s">
        <v>409</v>
      </c>
      <c r="B322" s="10" t="s">
        <v>85</v>
      </c>
      <c r="C322" s="10" t="s">
        <v>23</v>
      </c>
      <c r="D322" s="10" t="s">
        <v>410</v>
      </c>
      <c r="E322" s="10" t="s">
        <v>411</v>
      </c>
      <c r="F322" s="10" t="s">
        <v>412</v>
      </c>
      <c r="G322" s="67">
        <v>6</v>
      </c>
      <c r="H322" s="10" t="s">
        <v>84</v>
      </c>
      <c r="I322" s="57">
        <v>1</v>
      </c>
      <c r="J322" s="57">
        <v>15.75</v>
      </c>
      <c r="K322" s="57">
        <v>0</v>
      </c>
      <c r="L322" s="58">
        <v>2.25</v>
      </c>
      <c r="M322" s="27">
        <v>0</v>
      </c>
      <c r="N322" s="90">
        <f>J322*10/3/G322</f>
        <v>8.75</v>
      </c>
      <c r="O322" s="91">
        <f>L322*10/3/G322</f>
        <v>1.25</v>
      </c>
      <c r="P322" s="23">
        <v>30</v>
      </c>
      <c r="Q322" s="11">
        <v>0.6</v>
      </c>
      <c r="R322" s="11">
        <v>0</v>
      </c>
      <c r="S322" s="12">
        <v>2</v>
      </c>
      <c r="T322" s="27">
        <v>0</v>
      </c>
      <c r="U322" s="23">
        <v>0</v>
      </c>
      <c r="V322" s="11">
        <v>0</v>
      </c>
      <c r="W322" s="11">
        <v>0</v>
      </c>
      <c r="X322" s="12">
        <v>0</v>
      </c>
      <c r="Y322" s="30">
        <v>0</v>
      </c>
      <c r="Z322" s="63">
        <f>J322*(Q322+V322)+L322*(S322+X322)</f>
        <v>13.95</v>
      </c>
      <c r="AA322" s="34">
        <f>J322*Q322+L322*S322</f>
        <v>13.95</v>
      </c>
      <c r="AB322" s="12">
        <f>J322*V322+L322*X322</f>
        <v>0</v>
      </c>
      <c r="AC322" s="75">
        <f>Z322</f>
        <v>13.95</v>
      </c>
    </row>
    <row r="323" spans="1:29" outlineLevel="2" x14ac:dyDescent="0.2">
      <c r="A323" s="9" t="s">
        <v>409</v>
      </c>
      <c r="B323" s="10" t="s">
        <v>85</v>
      </c>
      <c r="C323" s="10" t="s">
        <v>23</v>
      </c>
      <c r="D323" s="10" t="s">
        <v>413</v>
      </c>
      <c r="E323" s="10" t="s">
        <v>414</v>
      </c>
      <c r="F323" s="10" t="s">
        <v>415</v>
      </c>
      <c r="G323" s="67">
        <v>6</v>
      </c>
      <c r="H323" s="10" t="s">
        <v>84</v>
      </c>
      <c r="I323" s="57">
        <v>1</v>
      </c>
      <c r="J323" s="57">
        <v>15.75</v>
      </c>
      <c r="K323" s="57">
        <v>0</v>
      </c>
      <c r="L323" s="58">
        <v>2.25</v>
      </c>
      <c r="M323" s="27">
        <v>0</v>
      </c>
      <c r="N323" s="90">
        <f>J323*10/3/G323</f>
        <v>8.75</v>
      </c>
      <c r="O323" s="91">
        <f>L323*10/3/G323</f>
        <v>1.25</v>
      </c>
      <c r="P323" s="23">
        <v>30</v>
      </c>
      <c r="Q323" s="11">
        <v>0.6</v>
      </c>
      <c r="R323" s="11">
        <v>0</v>
      </c>
      <c r="S323" s="12">
        <v>2</v>
      </c>
      <c r="T323" s="27">
        <v>0</v>
      </c>
      <c r="U323" s="23">
        <v>0</v>
      </c>
      <c r="V323" s="11">
        <v>0</v>
      </c>
      <c r="W323" s="11">
        <v>0</v>
      </c>
      <c r="X323" s="12">
        <v>0</v>
      </c>
      <c r="Y323" s="30">
        <v>0</v>
      </c>
      <c r="Z323" s="63">
        <f>J323*(Q323+V323)+L323*(S323+X323)</f>
        <v>13.95</v>
      </c>
      <c r="AA323" s="34">
        <f>J323*Q323+L323*S323</f>
        <v>13.95</v>
      </c>
      <c r="AB323" s="12">
        <f>J323*V323+L323*X323</f>
        <v>0</v>
      </c>
      <c r="AC323" s="75">
        <f>Z323</f>
        <v>13.95</v>
      </c>
    </row>
    <row r="324" spans="1:29" outlineLevel="2" x14ac:dyDescent="0.2">
      <c r="A324" s="9" t="s">
        <v>409</v>
      </c>
      <c r="B324" s="10" t="s">
        <v>85</v>
      </c>
      <c r="C324" s="10" t="s">
        <v>13</v>
      </c>
      <c r="D324" s="10" t="s">
        <v>250</v>
      </c>
      <c r="E324" s="10" t="s">
        <v>251</v>
      </c>
      <c r="F324" s="10" t="s">
        <v>252</v>
      </c>
      <c r="G324" s="67">
        <v>6</v>
      </c>
      <c r="H324" s="10" t="s">
        <v>37</v>
      </c>
      <c r="I324" s="57">
        <v>0.5</v>
      </c>
      <c r="J324" s="57">
        <f>(4.5+$AE$36)*I324</f>
        <v>4.5</v>
      </c>
      <c r="K324" s="57">
        <v>1</v>
      </c>
      <c r="L324" s="58">
        <f>9*I324</f>
        <v>4.5</v>
      </c>
      <c r="M324" s="27">
        <v>0</v>
      </c>
      <c r="N324" s="90">
        <f>J324*10/3/G324</f>
        <v>2.5</v>
      </c>
      <c r="O324" s="91">
        <f>L324*10/3/G324</f>
        <v>2.5</v>
      </c>
      <c r="P324" s="23">
        <v>0</v>
      </c>
      <c r="Q324" s="11">
        <v>0</v>
      </c>
      <c r="R324" s="11">
        <v>0</v>
      </c>
      <c r="S324" s="12">
        <v>0</v>
      </c>
      <c r="T324" s="27">
        <v>0</v>
      </c>
      <c r="U324" s="23">
        <v>8</v>
      </c>
      <c r="V324" s="11">
        <v>0.2</v>
      </c>
      <c r="W324" s="11">
        <v>0</v>
      </c>
      <c r="X324" s="12">
        <v>0.4</v>
      </c>
      <c r="Y324" s="30">
        <v>0</v>
      </c>
      <c r="Z324" s="63">
        <f>J324*(Q324+V324)+L324*(S324+X324)</f>
        <v>2.7</v>
      </c>
      <c r="AA324" s="34">
        <f>J324*Q324+L324*S324</f>
        <v>0</v>
      </c>
      <c r="AB324" s="12">
        <f>J324*V324+L324*X324</f>
        <v>2.7</v>
      </c>
      <c r="AC324" s="75">
        <f>Z324</f>
        <v>2.7</v>
      </c>
    </row>
    <row r="325" spans="1:29" outlineLevel="1" x14ac:dyDescent="0.2">
      <c r="A325" s="120" t="s">
        <v>622</v>
      </c>
      <c r="B325" s="10"/>
      <c r="C325" s="10"/>
      <c r="D325" s="10"/>
      <c r="E325" s="10"/>
      <c r="F325" s="10"/>
      <c r="G325" s="67"/>
      <c r="H325" s="10"/>
      <c r="I325" s="57"/>
      <c r="J325" s="57"/>
      <c r="K325" s="57"/>
      <c r="L325" s="58"/>
      <c r="M325" s="27"/>
      <c r="N325" s="90"/>
      <c r="O325" s="91"/>
      <c r="P325" s="23"/>
      <c r="Q325" s="11"/>
      <c r="R325" s="11"/>
      <c r="S325" s="12"/>
      <c r="T325" s="27"/>
      <c r="U325" s="23"/>
      <c r="V325" s="11"/>
      <c r="W325" s="11"/>
      <c r="X325" s="12"/>
      <c r="Y325" s="30"/>
      <c r="Z325" s="63"/>
      <c r="AA325" s="34"/>
      <c r="AB325" s="12"/>
      <c r="AC325" s="75">
        <f>SUBTOTAL(9,AC321:AC324)</f>
        <v>33.450542999999996</v>
      </c>
    </row>
    <row r="326" spans="1:29" outlineLevel="2" x14ac:dyDescent="0.2">
      <c r="A326" s="9" t="s">
        <v>425</v>
      </c>
      <c r="B326" s="10" t="s">
        <v>85</v>
      </c>
      <c r="C326" s="10" t="s">
        <v>23</v>
      </c>
      <c r="D326" s="10" t="s">
        <v>426</v>
      </c>
      <c r="E326" s="10" t="s">
        <v>427</v>
      </c>
      <c r="F326" s="10" t="s">
        <v>428</v>
      </c>
      <c r="G326" s="67">
        <v>6</v>
      </c>
      <c r="H326" s="10" t="s">
        <v>47</v>
      </c>
      <c r="I326" s="57">
        <v>1</v>
      </c>
      <c r="J326" s="57">
        <v>11.25</v>
      </c>
      <c r="K326" s="57">
        <v>0</v>
      </c>
      <c r="L326" s="58">
        <v>6.75</v>
      </c>
      <c r="M326" s="27">
        <v>0</v>
      </c>
      <c r="N326" s="90">
        <f>J326*10/3/G326</f>
        <v>6.25</v>
      </c>
      <c r="O326" s="91">
        <f>L326*10/3/G326</f>
        <v>3.75</v>
      </c>
      <c r="P326" s="23">
        <v>30</v>
      </c>
      <c r="Q326" s="11">
        <v>0.5</v>
      </c>
      <c r="R326" s="11">
        <v>0</v>
      </c>
      <c r="S326" s="12">
        <v>1</v>
      </c>
      <c r="T326" s="27">
        <v>0</v>
      </c>
      <c r="U326" s="23">
        <v>0</v>
      </c>
      <c r="V326" s="11">
        <v>0</v>
      </c>
      <c r="W326" s="11">
        <v>0</v>
      </c>
      <c r="X326" s="12">
        <v>0</v>
      </c>
      <c r="Y326" s="30">
        <v>0</v>
      </c>
      <c r="Z326" s="63">
        <f>J326*(Q326+V326)+L326*(S326+X326)</f>
        <v>12.375</v>
      </c>
      <c r="AA326" s="34">
        <f>J326*Q326+L326*S326</f>
        <v>12.375</v>
      </c>
      <c r="AB326" s="12">
        <f>J326*V326+L326*X326</f>
        <v>0</v>
      </c>
      <c r="AC326" s="75">
        <f>Z326</f>
        <v>12.375</v>
      </c>
    </row>
    <row r="327" spans="1:29" outlineLevel="2" x14ac:dyDescent="0.2">
      <c r="A327" s="9" t="s">
        <v>425</v>
      </c>
      <c r="B327" s="10" t="s">
        <v>85</v>
      </c>
      <c r="C327" s="10" t="s">
        <v>27</v>
      </c>
      <c r="D327" s="10" t="s">
        <v>184</v>
      </c>
      <c r="E327" s="10" t="s">
        <v>185</v>
      </c>
      <c r="F327" s="10" t="s">
        <v>186</v>
      </c>
      <c r="G327" s="67">
        <v>6</v>
      </c>
      <c r="H327" s="10" t="s">
        <v>84</v>
      </c>
      <c r="I327" s="57">
        <v>0.6</v>
      </c>
      <c r="J327" s="57">
        <f>9*I327</f>
        <v>5.3999999999999995</v>
      </c>
      <c r="K327" s="57">
        <v>1</v>
      </c>
      <c r="L327" s="58">
        <f>9*I327</f>
        <v>5.3999999999999995</v>
      </c>
      <c r="M327" s="27">
        <v>0</v>
      </c>
      <c r="N327" s="90">
        <f>J327*10/3/G327</f>
        <v>2.9999999999999996</v>
      </c>
      <c r="O327" s="91">
        <f>L327*10/3/G327</f>
        <v>2.9999999999999996</v>
      </c>
      <c r="P327" s="23">
        <v>20</v>
      </c>
      <c r="Q327" s="11">
        <v>0.5</v>
      </c>
      <c r="R327" s="11">
        <v>0</v>
      </c>
      <c r="S327" s="12">
        <v>1</v>
      </c>
      <c r="T327" s="27">
        <v>0</v>
      </c>
      <c r="U327" s="23">
        <v>0</v>
      </c>
      <c r="V327" s="11">
        <v>0</v>
      </c>
      <c r="W327" s="11">
        <v>0</v>
      </c>
      <c r="X327" s="12">
        <v>0</v>
      </c>
      <c r="Y327" s="30">
        <v>0</v>
      </c>
      <c r="Z327" s="63">
        <f>J327*(Q327+V327)+L327*(S327+X327)</f>
        <v>8.1</v>
      </c>
      <c r="AA327" s="34">
        <f>J327*Q327+L327*S327</f>
        <v>8.1</v>
      </c>
      <c r="AB327" s="12">
        <f>J327*V327+L327*X327</f>
        <v>0</v>
      </c>
      <c r="AC327" s="75">
        <f>Z327</f>
        <v>8.1</v>
      </c>
    </row>
    <row r="328" spans="1:29" outlineLevel="2" x14ac:dyDescent="0.2">
      <c r="A328" s="9" t="s">
        <v>425</v>
      </c>
      <c r="B328" s="10" t="s">
        <v>85</v>
      </c>
      <c r="C328" s="10" t="s">
        <v>103</v>
      </c>
      <c r="D328" s="10" t="s">
        <v>187</v>
      </c>
      <c r="E328" s="10" t="s">
        <v>188</v>
      </c>
      <c r="F328" s="10" t="s">
        <v>189</v>
      </c>
      <c r="G328" s="67">
        <v>6</v>
      </c>
      <c r="H328" s="10" t="s">
        <v>84</v>
      </c>
      <c r="I328" s="424">
        <v>0.25</v>
      </c>
      <c r="J328" s="57">
        <f>9*I328</f>
        <v>2.25</v>
      </c>
      <c r="K328" s="57">
        <v>2</v>
      </c>
      <c r="L328" s="58">
        <f>9*I328</f>
        <v>2.25</v>
      </c>
      <c r="M328" s="27">
        <v>0</v>
      </c>
      <c r="N328" s="90">
        <f>J328*10/3/G328</f>
        <v>1.25</v>
      </c>
      <c r="O328" s="91">
        <f>L328*10/3/G328</f>
        <v>1.25</v>
      </c>
      <c r="P328" s="23">
        <v>20</v>
      </c>
      <c r="Q328" s="11">
        <v>0.5</v>
      </c>
      <c r="R328" s="11">
        <v>0</v>
      </c>
      <c r="S328" s="12">
        <v>1.5</v>
      </c>
      <c r="T328" s="27">
        <v>0</v>
      </c>
      <c r="U328" s="23">
        <v>0</v>
      </c>
      <c r="V328" s="11">
        <v>0</v>
      </c>
      <c r="W328" s="11">
        <v>0</v>
      </c>
      <c r="X328" s="12">
        <v>0</v>
      </c>
      <c r="Y328" s="30">
        <v>0</v>
      </c>
      <c r="Z328" s="63">
        <f>J328*(Q328+V328)+L328*(S328+X328)</f>
        <v>4.5</v>
      </c>
      <c r="AA328" s="34">
        <f>J328*Q328+L328*S328</f>
        <v>4.5</v>
      </c>
      <c r="AB328" s="12">
        <f>J328*V328+L328*X328</f>
        <v>0</v>
      </c>
      <c r="AC328" s="75">
        <f>Z328</f>
        <v>4.5</v>
      </c>
    </row>
    <row r="329" spans="1:29" outlineLevel="1" x14ac:dyDescent="0.2">
      <c r="A329" s="120" t="s">
        <v>969</v>
      </c>
      <c r="B329" s="10"/>
      <c r="C329" s="10"/>
      <c r="D329" s="10"/>
      <c r="E329" s="10"/>
      <c r="F329" s="10"/>
      <c r="G329" s="67"/>
      <c r="H329" s="10"/>
      <c r="I329" s="424"/>
      <c r="J329" s="57"/>
      <c r="K329" s="57"/>
      <c r="L329" s="58"/>
      <c r="M329" s="27"/>
      <c r="N329" s="90"/>
      <c r="O329" s="91"/>
      <c r="P329" s="23"/>
      <c r="Q329" s="11"/>
      <c r="R329" s="11"/>
      <c r="S329" s="12"/>
      <c r="T329" s="27"/>
      <c r="U329" s="23"/>
      <c r="V329" s="11"/>
      <c r="W329" s="11"/>
      <c r="X329" s="12"/>
      <c r="Y329" s="30"/>
      <c r="Z329" s="63"/>
      <c r="AA329" s="34"/>
      <c r="AB329" s="12"/>
      <c r="AC329" s="75">
        <f>SUBTOTAL(9,AC326:AC328)</f>
        <v>24.975000000000001</v>
      </c>
    </row>
    <row r="330" spans="1:29" outlineLevel="2" x14ac:dyDescent="0.2">
      <c r="A330" s="9" t="s">
        <v>492</v>
      </c>
      <c r="B330" s="10" t="s">
        <v>85</v>
      </c>
      <c r="C330" s="10" t="s">
        <v>48</v>
      </c>
      <c r="D330" s="10" t="s">
        <v>246</v>
      </c>
      <c r="E330" s="10" t="s">
        <v>247</v>
      </c>
      <c r="F330" s="10" t="s">
        <v>248</v>
      </c>
      <c r="G330" s="67">
        <v>6</v>
      </c>
      <c r="H330" s="10" t="s">
        <v>249</v>
      </c>
      <c r="I330" s="57">
        <v>0.5</v>
      </c>
      <c r="J330" s="57">
        <f>I330*13.5</f>
        <v>6.75</v>
      </c>
      <c r="K330" s="57">
        <v>0</v>
      </c>
      <c r="L330" s="58">
        <f>I330*4.5</f>
        <v>2.25</v>
      </c>
      <c r="M330" s="27">
        <v>0</v>
      </c>
      <c r="N330" s="90">
        <f>J330*10/3/G330</f>
        <v>3.75</v>
      </c>
      <c r="O330" s="91">
        <f>L330*10/3/G330</f>
        <v>1.25</v>
      </c>
      <c r="P330" s="23">
        <v>40</v>
      </c>
      <c r="Q330" s="11">
        <v>1</v>
      </c>
      <c r="R330" s="11">
        <v>0</v>
      </c>
      <c r="S330" s="12">
        <v>2</v>
      </c>
      <c r="T330" s="27">
        <v>0</v>
      </c>
      <c r="U330" s="23">
        <v>10</v>
      </c>
      <c r="V330" s="11">
        <v>0.17</v>
      </c>
      <c r="W330" s="11">
        <v>0</v>
      </c>
      <c r="X330" s="12">
        <v>0.5</v>
      </c>
      <c r="Y330" s="30">
        <v>0</v>
      </c>
      <c r="Z330" s="63">
        <f>J330*(Q330+V330)+L330*(S330+X330)</f>
        <v>13.522499999999999</v>
      </c>
      <c r="AA330" s="34">
        <f>J330*Q330+L330*S330</f>
        <v>11.25</v>
      </c>
      <c r="AB330" s="12">
        <f>J330*V330+L330*X330</f>
        <v>2.2725</v>
      </c>
      <c r="AC330" s="75">
        <f>Z330</f>
        <v>13.522499999999999</v>
      </c>
    </row>
    <row r="331" spans="1:29" outlineLevel="2" x14ac:dyDescent="0.2">
      <c r="A331" s="9" t="s">
        <v>492</v>
      </c>
      <c r="B331" s="10" t="s">
        <v>85</v>
      </c>
      <c r="C331" s="10" t="s">
        <v>13</v>
      </c>
      <c r="D331" s="10" t="s">
        <v>493</v>
      </c>
      <c r="E331" s="10" t="s">
        <v>512</v>
      </c>
      <c r="F331" s="10" t="s">
        <v>513</v>
      </c>
      <c r="G331" s="67">
        <v>6</v>
      </c>
      <c r="H331" s="10" t="s">
        <v>37</v>
      </c>
      <c r="I331" s="57">
        <v>0.66669999999999996</v>
      </c>
      <c r="J331" s="57">
        <f>(4.5+$AE$36)*I331</f>
        <v>6.0002999999999993</v>
      </c>
      <c r="K331" s="57">
        <v>2</v>
      </c>
      <c r="L331" s="58">
        <f>9*I331</f>
        <v>6.0002999999999993</v>
      </c>
      <c r="M331" s="27">
        <v>0</v>
      </c>
      <c r="N331" s="90">
        <f>J331*10/3/G331</f>
        <v>3.3334999999999995</v>
      </c>
      <c r="O331" s="91">
        <f>L331*10/3/G331</f>
        <v>3.3334999999999995</v>
      </c>
      <c r="P331" s="23">
        <v>0</v>
      </c>
      <c r="Q331" s="11">
        <v>0</v>
      </c>
      <c r="R331" s="11">
        <v>0</v>
      </c>
      <c r="S331" s="12">
        <v>0</v>
      </c>
      <c r="T331" s="27">
        <v>0</v>
      </c>
      <c r="U331" s="23">
        <v>8</v>
      </c>
      <c r="V331" s="11">
        <v>0.2</v>
      </c>
      <c r="W331" s="11">
        <v>0</v>
      </c>
      <c r="X331" s="12">
        <v>0.4</v>
      </c>
      <c r="Y331" s="30">
        <v>0</v>
      </c>
      <c r="Z331" s="63">
        <f>J331*(Q331+V331)+L331*(S331+X331)</f>
        <v>3.6001799999999999</v>
      </c>
      <c r="AA331" s="34">
        <f>J331*Q331+L331*S331</f>
        <v>0</v>
      </c>
      <c r="AB331" s="12">
        <f>J331*V331+L331*X331</f>
        <v>3.6001799999999999</v>
      </c>
      <c r="AC331" s="75">
        <f>Z331</f>
        <v>3.6001799999999999</v>
      </c>
    </row>
    <row r="332" spans="1:29" outlineLevel="1" x14ac:dyDescent="0.2">
      <c r="A332" s="120" t="s">
        <v>623</v>
      </c>
      <c r="B332" s="10"/>
      <c r="C332" s="10"/>
      <c r="D332" s="10"/>
      <c r="E332" s="10"/>
      <c r="F332" s="10"/>
      <c r="G332" s="67"/>
      <c r="H332" s="10"/>
      <c r="I332" s="57"/>
      <c r="J332" s="57"/>
      <c r="K332" s="57"/>
      <c r="L332" s="58"/>
      <c r="M332" s="27"/>
      <c r="N332" s="90"/>
      <c r="O332" s="91"/>
      <c r="P332" s="23"/>
      <c r="Q332" s="11"/>
      <c r="R332" s="11"/>
      <c r="S332" s="12"/>
      <c r="T332" s="27"/>
      <c r="U332" s="23"/>
      <c r="V332" s="11"/>
      <c r="W332" s="11"/>
      <c r="X332" s="12"/>
      <c r="Y332" s="30"/>
      <c r="Z332" s="63"/>
      <c r="AA332" s="34"/>
      <c r="AB332" s="12"/>
      <c r="AC332" s="75">
        <f>SUBTOTAL(9,AC330:AC331)</f>
        <v>17.122679999999999</v>
      </c>
    </row>
    <row r="333" spans="1:29" outlineLevel="2" x14ac:dyDescent="0.2">
      <c r="A333" s="103" t="s">
        <v>582</v>
      </c>
      <c r="B333" s="10" t="s">
        <v>85</v>
      </c>
      <c r="C333" s="10" t="s">
        <v>48</v>
      </c>
      <c r="D333" s="10" t="s">
        <v>360</v>
      </c>
      <c r="E333" s="10" t="s">
        <v>361</v>
      </c>
      <c r="F333" s="10" t="s">
        <v>362</v>
      </c>
      <c r="G333" s="67">
        <v>6</v>
      </c>
      <c r="H333" s="10" t="s">
        <v>47</v>
      </c>
      <c r="I333" s="57">
        <v>1</v>
      </c>
      <c r="J333" s="57">
        <v>15.75</v>
      </c>
      <c r="K333" s="57">
        <v>0</v>
      </c>
      <c r="L333" s="58">
        <v>2.25</v>
      </c>
      <c r="M333" s="27">
        <v>0</v>
      </c>
      <c r="N333" s="90">
        <f>J333*10/3/G333</f>
        <v>8.75</v>
      </c>
      <c r="O333" s="91">
        <f>L333*10/3/G333</f>
        <v>1.25</v>
      </c>
      <c r="P333" s="23">
        <v>60</v>
      </c>
      <c r="Q333" s="11">
        <v>1</v>
      </c>
      <c r="R333" s="11">
        <v>0</v>
      </c>
      <c r="S333" s="12">
        <v>2</v>
      </c>
      <c r="T333" s="27">
        <v>0</v>
      </c>
      <c r="U333" s="23">
        <v>20</v>
      </c>
      <c r="V333" s="11">
        <v>0.25</v>
      </c>
      <c r="W333" s="11">
        <v>0</v>
      </c>
      <c r="X333" s="12">
        <v>1</v>
      </c>
      <c r="Y333" s="30">
        <v>0</v>
      </c>
      <c r="Z333" s="63">
        <f>J333*(Q333+V333)+L333*(S333+X333)</f>
        <v>26.4375</v>
      </c>
      <c r="AA333" s="34">
        <f>J333*Q333+L333*S333</f>
        <v>20.25</v>
      </c>
      <c r="AB333" s="12">
        <f>J333*V333+L333*X333</f>
        <v>6.1875</v>
      </c>
      <c r="AC333" s="75">
        <f>Z333</f>
        <v>26.4375</v>
      </c>
    </row>
    <row r="334" spans="1:29" outlineLevel="2" x14ac:dyDescent="0.2">
      <c r="A334" s="103" t="s">
        <v>582</v>
      </c>
      <c r="B334" s="10" t="s">
        <v>85</v>
      </c>
      <c r="C334" s="10" t="s">
        <v>19</v>
      </c>
      <c r="D334" s="10" t="s">
        <v>363</v>
      </c>
      <c r="E334" s="10" t="s">
        <v>364</v>
      </c>
      <c r="F334" s="10" t="s">
        <v>365</v>
      </c>
      <c r="G334" s="67">
        <v>6</v>
      </c>
      <c r="H334" s="10" t="s">
        <v>47</v>
      </c>
      <c r="I334" s="57">
        <v>1</v>
      </c>
      <c r="J334" s="57">
        <v>15.75</v>
      </c>
      <c r="K334" s="57">
        <v>0</v>
      </c>
      <c r="L334" s="58">
        <v>2.25</v>
      </c>
      <c r="M334" s="27">
        <v>0</v>
      </c>
      <c r="N334" s="90">
        <f>J334*10/3/G334</f>
        <v>8.75</v>
      </c>
      <c r="O334" s="91">
        <f>L334*10/3/G334</f>
        <v>1.25</v>
      </c>
      <c r="P334" s="23">
        <v>20</v>
      </c>
      <c r="Q334" s="11">
        <v>0.4</v>
      </c>
      <c r="R334" s="11">
        <v>0</v>
      </c>
      <c r="S334" s="12">
        <v>1</v>
      </c>
      <c r="T334" s="27">
        <v>0</v>
      </c>
      <c r="U334" s="23">
        <v>40</v>
      </c>
      <c r="V334" s="11">
        <v>1</v>
      </c>
      <c r="W334" s="11">
        <v>0</v>
      </c>
      <c r="X334" s="12">
        <v>2</v>
      </c>
      <c r="Y334" s="30">
        <v>0</v>
      </c>
      <c r="Z334" s="63">
        <f>J334*(Q334+V334)+L334*(S334+X334)</f>
        <v>28.799999999999997</v>
      </c>
      <c r="AA334" s="34">
        <f>J334*Q334+L334*S334</f>
        <v>8.5500000000000007</v>
      </c>
      <c r="AB334" s="12">
        <f>J334*V334+L334*X334</f>
        <v>20.25</v>
      </c>
      <c r="AC334" s="75">
        <f>Z334</f>
        <v>28.799999999999997</v>
      </c>
    </row>
    <row r="335" spans="1:29" outlineLevel="1" x14ac:dyDescent="0.2">
      <c r="A335" s="121" t="s">
        <v>971</v>
      </c>
      <c r="B335" s="10"/>
      <c r="C335" s="10"/>
      <c r="D335" s="10"/>
      <c r="E335" s="10"/>
      <c r="F335" s="10"/>
      <c r="G335" s="67"/>
      <c r="H335" s="10"/>
      <c r="I335" s="57"/>
      <c r="J335" s="57"/>
      <c r="K335" s="57"/>
      <c r="L335" s="58"/>
      <c r="M335" s="27"/>
      <c r="N335" s="90"/>
      <c r="O335" s="91"/>
      <c r="P335" s="23"/>
      <c r="Q335" s="11"/>
      <c r="R335" s="11"/>
      <c r="S335" s="12"/>
      <c r="T335" s="27"/>
      <c r="U335" s="23"/>
      <c r="V335" s="11"/>
      <c r="W335" s="11"/>
      <c r="X335" s="12"/>
      <c r="Y335" s="30"/>
      <c r="Z335" s="63"/>
      <c r="AA335" s="34"/>
      <c r="AB335" s="12"/>
      <c r="AC335" s="75">
        <f>SUBTOTAL(9,AC333:AC334)</f>
        <v>55.237499999999997</v>
      </c>
    </row>
    <row r="336" spans="1:29" outlineLevel="2" x14ac:dyDescent="0.2">
      <c r="A336" s="103" t="s">
        <v>581</v>
      </c>
      <c r="B336" s="10" t="s">
        <v>85</v>
      </c>
      <c r="C336" s="10" t="s">
        <v>48</v>
      </c>
      <c r="D336" s="10" t="s">
        <v>467</v>
      </c>
      <c r="E336" s="10" t="s">
        <v>468</v>
      </c>
      <c r="F336" s="10" t="s">
        <v>469</v>
      </c>
      <c r="G336" s="67">
        <v>6</v>
      </c>
      <c r="H336" s="10" t="s">
        <v>47</v>
      </c>
      <c r="I336" s="57">
        <v>1</v>
      </c>
      <c r="J336" s="57">
        <v>18</v>
      </c>
      <c r="K336" s="57">
        <v>0</v>
      </c>
      <c r="L336" s="58">
        <v>0</v>
      </c>
      <c r="M336" s="27">
        <v>0</v>
      </c>
      <c r="N336" s="90">
        <f>J336*10/3/G336</f>
        <v>10</v>
      </c>
      <c r="O336" s="91">
        <f>L336*10/3/G336</f>
        <v>0</v>
      </c>
      <c r="P336" s="23">
        <v>60</v>
      </c>
      <c r="Q336" s="11">
        <v>1</v>
      </c>
      <c r="R336" s="11">
        <v>0</v>
      </c>
      <c r="S336" s="12">
        <v>0</v>
      </c>
      <c r="T336" s="27">
        <v>0</v>
      </c>
      <c r="U336" s="23">
        <v>20</v>
      </c>
      <c r="V336" s="11">
        <v>0.25</v>
      </c>
      <c r="W336" s="11">
        <v>0</v>
      </c>
      <c r="X336" s="12">
        <v>0</v>
      </c>
      <c r="Y336" s="30">
        <v>0</v>
      </c>
      <c r="Z336" s="63">
        <f>J336*(Q336+V336)+L336*(S336+X336)</f>
        <v>22.5</v>
      </c>
      <c r="AA336" s="34">
        <f>J336*Q336+L336*S336</f>
        <v>18</v>
      </c>
      <c r="AB336" s="12">
        <f>J336*V336+L336*X336</f>
        <v>4.5</v>
      </c>
      <c r="AC336" s="75">
        <f>Z336</f>
        <v>22.5</v>
      </c>
    </row>
    <row r="337" spans="1:29" outlineLevel="2" x14ac:dyDescent="0.2">
      <c r="A337" s="103" t="s">
        <v>581</v>
      </c>
      <c r="B337" s="10" t="s">
        <v>85</v>
      </c>
      <c r="C337" s="10" t="s">
        <v>19</v>
      </c>
      <c r="D337" s="10" t="s">
        <v>470</v>
      </c>
      <c r="E337" s="10" t="s">
        <v>471</v>
      </c>
      <c r="F337" s="10" t="s">
        <v>472</v>
      </c>
      <c r="G337" s="67">
        <v>6</v>
      </c>
      <c r="H337" s="10" t="s">
        <v>47</v>
      </c>
      <c r="I337" s="57">
        <v>1</v>
      </c>
      <c r="J337" s="57">
        <v>15.75</v>
      </c>
      <c r="K337" s="57">
        <v>0</v>
      </c>
      <c r="L337" s="58">
        <v>2.25</v>
      </c>
      <c r="M337" s="27">
        <v>0</v>
      </c>
      <c r="N337" s="90">
        <f>J337*10/3/G337</f>
        <v>8.75</v>
      </c>
      <c r="O337" s="91">
        <f>L337*10/3/G337</f>
        <v>1.25</v>
      </c>
      <c r="P337" s="23">
        <v>20</v>
      </c>
      <c r="Q337" s="11">
        <v>0.33</v>
      </c>
      <c r="R337" s="11">
        <v>0</v>
      </c>
      <c r="S337" s="12">
        <v>1</v>
      </c>
      <c r="T337" s="27">
        <v>0</v>
      </c>
      <c r="U337" s="23">
        <v>20</v>
      </c>
      <c r="V337" s="11">
        <v>0.75</v>
      </c>
      <c r="W337" s="11">
        <v>0</v>
      </c>
      <c r="X337" s="12">
        <v>1</v>
      </c>
      <c r="Y337" s="30">
        <v>0</v>
      </c>
      <c r="Z337" s="63">
        <f>J337*(Q337+V337)+L337*(S337+X337)</f>
        <v>21.51</v>
      </c>
      <c r="AA337" s="34">
        <f>J337*Q337+L337*S337</f>
        <v>7.4475000000000007</v>
      </c>
      <c r="AB337" s="12">
        <f>J337*V337+L337*X337</f>
        <v>14.0625</v>
      </c>
      <c r="AC337" s="75">
        <f>Z337</f>
        <v>21.51</v>
      </c>
    </row>
    <row r="338" spans="1:29" outlineLevel="2" x14ac:dyDescent="0.2">
      <c r="A338" s="103" t="s">
        <v>581</v>
      </c>
      <c r="B338" s="10" t="s">
        <v>85</v>
      </c>
      <c r="C338" s="10" t="s">
        <v>19</v>
      </c>
      <c r="D338" s="10" t="s">
        <v>473</v>
      </c>
      <c r="E338" s="10" t="s">
        <v>474</v>
      </c>
      <c r="F338" s="10" t="s">
        <v>475</v>
      </c>
      <c r="G338" s="67">
        <v>6</v>
      </c>
      <c r="H338" s="10" t="s">
        <v>47</v>
      </c>
      <c r="I338" s="57">
        <v>1</v>
      </c>
      <c r="J338" s="57">
        <v>15.75</v>
      </c>
      <c r="K338" s="57">
        <v>0</v>
      </c>
      <c r="L338" s="58">
        <v>2.25</v>
      </c>
      <c r="M338" s="27">
        <v>0</v>
      </c>
      <c r="N338" s="90">
        <f>J338*10/3/G338</f>
        <v>8.75</v>
      </c>
      <c r="O338" s="91">
        <f>L338*10/3/G338</f>
        <v>1.25</v>
      </c>
      <c r="P338" s="23">
        <v>20</v>
      </c>
      <c r="Q338" s="11">
        <v>0.5</v>
      </c>
      <c r="R338" s="11">
        <v>0</v>
      </c>
      <c r="S338" s="12">
        <v>1</v>
      </c>
      <c r="T338" s="27">
        <v>0</v>
      </c>
      <c r="U338" s="23">
        <v>20</v>
      </c>
      <c r="V338" s="11">
        <v>0.75</v>
      </c>
      <c r="W338" s="11">
        <v>0</v>
      </c>
      <c r="X338" s="12">
        <v>1</v>
      </c>
      <c r="Y338" s="30">
        <v>0</v>
      </c>
      <c r="Z338" s="63">
        <f>J338*(Q338+V338)+L338*(S338+X338)</f>
        <v>24.1875</v>
      </c>
      <c r="AA338" s="34">
        <f>J338*Q338+L338*S338</f>
        <v>10.125</v>
      </c>
      <c r="AB338" s="12">
        <f>J338*V338+L338*X338</f>
        <v>14.0625</v>
      </c>
      <c r="AC338" s="75">
        <f>Z338</f>
        <v>24.1875</v>
      </c>
    </row>
    <row r="339" spans="1:29" outlineLevel="2" x14ac:dyDescent="0.2">
      <c r="A339" s="103" t="s">
        <v>581</v>
      </c>
      <c r="B339" s="10" t="s">
        <v>85</v>
      </c>
      <c r="C339" s="10" t="s">
        <v>23</v>
      </c>
      <c r="D339" s="10" t="s">
        <v>476</v>
      </c>
      <c r="E339" s="10" t="s">
        <v>477</v>
      </c>
      <c r="F339" s="10" t="s">
        <v>478</v>
      </c>
      <c r="G339" s="67">
        <v>6</v>
      </c>
      <c r="H339" s="10" t="s">
        <v>47</v>
      </c>
      <c r="I339" s="57">
        <v>1</v>
      </c>
      <c r="J339" s="57">
        <v>13.5</v>
      </c>
      <c r="K339" s="57">
        <v>0</v>
      </c>
      <c r="L339" s="58">
        <v>4.5</v>
      </c>
      <c r="M339" s="27">
        <v>0</v>
      </c>
      <c r="N339" s="90">
        <f>J339*10/3/G339</f>
        <v>7.5</v>
      </c>
      <c r="O339" s="91">
        <f>L339*10/3/G339</f>
        <v>2.5</v>
      </c>
      <c r="P339" s="23">
        <v>40</v>
      </c>
      <c r="Q339" s="11">
        <v>0.75</v>
      </c>
      <c r="R339" s="11">
        <v>0</v>
      </c>
      <c r="S339" s="12">
        <v>2</v>
      </c>
      <c r="T339" s="27">
        <v>0</v>
      </c>
      <c r="U339" s="23">
        <v>0</v>
      </c>
      <c r="V339" s="11">
        <v>0</v>
      </c>
      <c r="W339" s="11">
        <v>0</v>
      </c>
      <c r="X339" s="12">
        <v>0</v>
      </c>
      <c r="Y339" s="30">
        <v>0</v>
      </c>
      <c r="Z339" s="63">
        <f>J339*(Q339+V339)+L339*(S339+X339)</f>
        <v>19.125</v>
      </c>
      <c r="AA339" s="34">
        <f>J339*Q339+L339*S339</f>
        <v>19.125</v>
      </c>
      <c r="AB339" s="12">
        <f>J339*V339+L339*X339</f>
        <v>0</v>
      </c>
      <c r="AC339" s="75">
        <f>Z339</f>
        <v>19.125</v>
      </c>
    </row>
    <row r="340" spans="1:29" outlineLevel="2" x14ac:dyDescent="0.2">
      <c r="A340" s="103" t="s">
        <v>581</v>
      </c>
      <c r="B340" s="10" t="s">
        <v>85</v>
      </c>
      <c r="C340" s="10" t="s">
        <v>13</v>
      </c>
      <c r="D340" s="10" t="s">
        <v>147</v>
      </c>
      <c r="E340" s="10" t="s">
        <v>10</v>
      </c>
      <c r="F340" s="10" t="s">
        <v>11</v>
      </c>
      <c r="G340" s="67">
        <v>24</v>
      </c>
      <c r="H340" s="10" t="s">
        <v>12</v>
      </c>
      <c r="I340" s="57">
        <v>1</v>
      </c>
      <c r="J340" s="57">
        <f>$AE$33</f>
        <v>0.2</v>
      </c>
      <c r="K340" s="57">
        <v>0</v>
      </c>
      <c r="L340" s="58">
        <v>0</v>
      </c>
      <c r="M340" s="27">
        <v>0</v>
      </c>
      <c r="N340" s="90">
        <f>J340*10/3/G340</f>
        <v>2.7777777777777776E-2</v>
      </c>
      <c r="O340" s="91">
        <f>L340*10/3/G340</f>
        <v>0</v>
      </c>
      <c r="P340" s="23">
        <v>0</v>
      </c>
      <c r="Q340" s="11">
        <f>P340</f>
        <v>0</v>
      </c>
      <c r="R340" s="11">
        <v>0</v>
      </c>
      <c r="S340" s="12">
        <v>0</v>
      </c>
      <c r="T340" s="27">
        <v>0</v>
      </c>
      <c r="U340" s="23">
        <v>1</v>
      </c>
      <c r="V340" s="11">
        <f>U340</f>
        <v>1</v>
      </c>
      <c r="W340" s="11">
        <v>0</v>
      </c>
      <c r="X340" s="12">
        <v>0</v>
      </c>
      <c r="Y340" s="30">
        <v>0</v>
      </c>
      <c r="Z340" s="63">
        <f>J340*(Q340+V340)+L340*(S340+X340)</f>
        <v>0.2</v>
      </c>
      <c r="AA340" s="34">
        <f>J340*Q340+L340*S340</f>
        <v>0</v>
      </c>
      <c r="AB340" s="12">
        <f>J340*V340+L340*X340</f>
        <v>0.2</v>
      </c>
      <c r="AC340" s="75">
        <f>Z340</f>
        <v>0.2</v>
      </c>
    </row>
    <row r="341" spans="1:29" outlineLevel="1" x14ac:dyDescent="0.2">
      <c r="A341" s="121" t="s">
        <v>698</v>
      </c>
      <c r="B341" s="10"/>
      <c r="C341" s="10"/>
      <c r="D341" s="10"/>
      <c r="E341" s="10"/>
      <c r="F341" s="10"/>
      <c r="G341" s="67"/>
      <c r="H341" s="10"/>
      <c r="I341" s="57"/>
      <c r="J341" s="57"/>
      <c r="K341" s="57"/>
      <c r="L341" s="58"/>
      <c r="M341" s="27"/>
      <c r="N341" s="90"/>
      <c r="O341" s="91"/>
      <c r="P341" s="23"/>
      <c r="Q341" s="11"/>
      <c r="R341" s="11"/>
      <c r="S341" s="12"/>
      <c r="T341" s="27"/>
      <c r="U341" s="23"/>
      <c r="V341" s="11"/>
      <c r="W341" s="11"/>
      <c r="X341" s="12"/>
      <c r="Y341" s="30"/>
      <c r="Z341" s="63"/>
      <c r="AA341" s="34"/>
      <c r="AB341" s="12"/>
      <c r="AC341" s="75">
        <f>SUBTOTAL(9,AC336:AC340)</f>
        <v>87.522500000000008</v>
      </c>
    </row>
    <row r="342" spans="1:29" outlineLevel="2" x14ac:dyDescent="0.2">
      <c r="A342" s="103" t="s">
        <v>648</v>
      </c>
      <c r="B342" s="10" t="s">
        <v>85</v>
      </c>
      <c r="C342" s="10" t="s">
        <v>103</v>
      </c>
      <c r="D342" s="10" t="s">
        <v>437</v>
      </c>
      <c r="E342" s="10" t="s">
        <v>438</v>
      </c>
      <c r="F342" s="10" t="s">
        <v>439</v>
      </c>
      <c r="G342" s="67">
        <v>6</v>
      </c>
      <c r="H342" s="10" t="s">
        <v>37</v>
      </c>
      <c r="I342" s="57">
        <v>1</v>
      </c>
      <c r="J342" s="57">
        <f>(9+$AE$36)*I342</f>
        <v>13.5</v>
      </c>
      <c r="K342" s="57">
        <v>0</v>
      </c>
      <c r="L342" s="58">
        <v>4.5</v>
      </c>
      <c r="M342" s="27">
        <v>0</v>
      </c>
      <c r="N342" s="90">
        <f>J342*10/3/G342</f>
        <v>7.5</v>
      </c>
      <c r="O342" s="91">
        <f>L342*10/3/G342</f>
        <v>2.5</v>
      </c>
      <c r="P342" s="23">
        <v>12</v>
      </c>
      <c r="Q342" s="11">
        <v>0.2</v>
      </c>
      <c r="R342" s="11">
        <v>0</v>
      </c>
      <c r="S342" s="12">
        <v>0.6</v>
      </c>
      <c r="T342" s="27">
        <v>0</v>
      </c>
      <c r="U342" s="23">
        <v>0</v>
      </c>
      <c r="V342" s="11">
        <v>0</v>
      </c>
      <c r="W342" s="11">
        <v>0</v>
      </c>
      <c r="X342" s="12">
        <v>0</v>
      </c>
      <c r="Y342" s="30">
        <v>0</v>
      </c>
      <c r="Z342" s="63">
        <f>J342*(Q342+V342)+L342*(S342+X342)</f>
        <v>5.4</v>
      </c>
      <c r="AA342" s="34">
        <f>J342*Q342+L342*S342</f>
        <v>5.4</v>
      </c>
      <c r="AB342" s="12">
        <f>J342*V342+L342*X342</f>
        <v>0</v>
      </c>
      <c r="AC342" s="75">
        <f>Z342</f>
        <v>5.4</v>
      </c>
    </row>
    <row r="343" spans="1:29" outlineLevel="2" x14ac:dyDescent="0.2">
      <c r="A343" s="103" t="s">
        <v>648</v>
      </c>
      <c r="B343" s="10" t="s">
        <v>85</v>
      </c>
      <c r="C343" s="10" t="s">
        <v>103</v>
      </c>
      <c r="D343" s="10" t="s">
        <v>440</v>
      </c>
      <c r="E343" s="10" t="s">
        <v>441</v>
      </c>
      <c r="F343" s="10" t="s">
        <v>442</v>
      </c>
      <c r="G343" s="67">
        <v>6</v>
      </c>
      <c r="H343" s="10" t="s">
        <v>37</v>
      </c>
      <c r="I343" s="57">
        <v>1</v>
      </c>
      <c r="J343" s="57">
        <v>0</v>
      </c>
      <c r="K343" s="57">
        <v>0</v>
      </c>
      <c r="L343" s="58">
        <f>13.5+$AE$36</f>
        <v>18</v>
      </c>
      <c r="M343" s="27">
        <v>0</v>
      </c>
      <c r="N343" s="90">
        <f>J343*10/3/G343</f>
        <v>0</v>
      </c>
      <c r="O343" s="91">
        <f>L343*10/3/G343</f>
        <v>10</v>
      </c>
      <c r="P343" s="23">
        <v>12</v>
      </c>
      <c r="Q343" s="11">
        <v>0</v>
      </c>
      <c r="R343" s="11">
        <v>0</v>
      </c>
      <c r="S343" s="12">
        <v>0.6</v>
      </c>
      <c r="T343" s="27">
        <v>0</v>
      </c>
      <c r="U343" s="23">
        <v>0</v>
      </c>
      <c r="V343" s="11">
        <v>0</v>
      </c>
      <c r="W343" s="11">
        <v>0</v>
      </c>
      <c r="X343" s="12">
        <v>0</v>
      </c>
      <c r="Y343" s="30">
        <v>0</v>
      </c>
      <c r="Z343" s="63">
        <f>J343*(Q343+V343)+L343*(S343+X343)</f>
        <v>10.799999999999999</v>
      </c>
      <c r="AA343" s="34">
        <f>J343*Q343+L343*S343</f>
        <v>10.799999999999999</v>
      </c>
      <c r="AB343" s="12">
        <f>J343*V343+L343*X343</f>
        <v>0</v>
      </c>
      <c r="AC343" s="75">
        <f>Z343</f>
        <v>10.799999999999999</v>
      </c>
    </row>
    <row r="344" spans="1:29" outlineLevel="2" x14ac:dyDescent="0.2">
      <c r="A344" s="103" t="s">
        <v>648</v>
      </c>
      <c r="B344" s="10" t="s">
        <v>85</v>
      </c>
      <c r="C344" s="10" t="s">
        <v>13</v>
      </c>
      <c r="D344" s="10" t="s">
        <v>443</v>
      </c>
      <c r="E344" s="10" t="s">
        <v>444</v>
      </c>
      <c r="F344" s="10" t="s">
        <v>445</v>
      </c>
      <c r="G344" s="67">
        <v>6</v>
      </c>
      <c r="H344" s="10" t="s">
        <v>37</v>
      </c>
      <c r="I344" s="57">
        <v>1</v>
      </c>
      <c r="J344" s="57">
        <f>(9+$AE$36)*I344</f>
        <v>13.5</v>
      </c>
      <c r="K344" s="57">
        <v>0</v>
      </c>
      <c r="L344" s="58">
        <v>4.5</v>
      </c>
      <c r="M344" s="27">
        <v>0</v>
      </c>
      <c r="N344" s="90">
        <f>J344*10/3/G344</f>
        <v>7.5</v>
      </c>
      <c r="O344" s="91">
        <f>L344*10/3/G344</f>
        <v>2.5</v>
      </c>
      <c r="P344" s="23">
        <v>0</v>
      </c>
      <c r="Q344" s="11">
        <v>0</v>
      </c>
      <c r="R344" s="11">
        <v>0</v>
      </c>
      <c r="S344" s="12">
        <v>0</v>
      </c>
      <c r="T344" s="27">
        <v>0</v>
      </c>
      <c r="U344" s="23">
        <v>9</v>
      </c>
      <c r="V344" s="11">
        <v>0.4</v>
      </c>
      <c r="W344" s="11">
        <v>0</v>
      </c>
      <c r="X344" s="433">
        <v>0.8</v>
      </c>
      <c r="Y344" s="30">
        <v>0</v>
      </c>
      <c r="Z344" s="63">
        <f>J344*(Q344+V344)+L344*(S344+X344)</f>
        <v>9</v>
      </c>
      <c r="AA344" s="34">
        <f>J344*Q344+L344*S344</f>
        <v>0</v>
      </c>
      <c r="AB344" s="12">
        <f>J344*V344+L344*X344</f>
        <v>9</v>
      </c>
      <c r="AC344" s="75">
        <f>Z344</f>
        <v>9</v>
      </c>
    </row>
    <row r="345" spans="1:29" outlineLevel="1" x14ac:dyDescent="0.2">
      <c r="A345" s="121" t="s">
        <v>972</v>
      </c>
      <c r="B345" s="10"/>
      <c r="C345" s="10"/>
      <c r="D345" s="10"/>
      <c r="E345" s="10"/>
      <c r="F345" s="10"/>
      <c r="G345" s="67"/>
      <c r="H345" s="10"/>
      <c r="I345" s="265"/>
      <c r="J345" s="57"/>
      <c r="K345" s="57"/>
      <c r="L345" s="58"/>
      <c r="M345" s="27"/>
      <c r="N345" s="90"/>
      <c r="O345" s="91"/>
      <c r="P345" s="23"/>
      <c r="Q345" s="11"/>
      <c r="R345" s="11"/>
      <c r="S345" s="12"/>
      <c r="T345" s="27"/>
      <c r="U345" s="23"/>
      <c r="V345" s="11"/>
      <c r="W345" s="11"/>
      <c r="X345" s="433"/>
      <c r="Y345" s="30"/>
      <c r="Z345" s="63"/>
      <c r="AA345" s="34"/>
      <c r="AB345" s="12"/>
      <c r="AC345" s="75">
        <f>SUBTOTAL(9,AC342:AC344)</f>
        <v>25.2</v>
      </c>
    </row>
    <row r="346" spans="1:29" outlineLevel="2" x14ac:dyDescent="0.2">
      <c r="A346" s="103" t="s">
        <v>7</v>
      </c>
      <c r="B346" s="10" t="s">
        <v>8</v>
      </c>
      <c r="C346" s="10" t="s">
        <v>13</v>
      </c>
      <c r="D346" s="10" t="s">
        <v>493</v>
      </c>
      <c r="E346" s="10" t="s">
        <v>512</v>
      </c>
      <c r="F346" s="10" t="s">
        <v>513</v>
      </c>
      <c r="G346" s="67">
        <v>6</v>
      </c>
      <c r="H346" s="10" t="s">
        <v>37</v>
      </c>
      <c r="I346" s="265">
        <v>0.33329999999999999</v>
      </c>
      <c r="J346" s="57">
        <f>(4.5+$AE$36)*I346</f>
        <v>2.9996999999999998</v>
      </c>
      <c r="K346" s="57">
        <v>3</v>
      </c>
      <c r="L346" s="58">
        <f>9*I346</f>
        <v>2.9996999999999998</v>
      </c>
      <c r="M346" s="27">
        <v>0</v>
      </c>
      <c r="N346" s="90">
        <f>J346*10/3/G346</f>
        <v>1.6665000000000001</v>
      </c>
      <c r="O346" s="91">
        <f>L346*10/3/G346</f>
        <v>1.6665000000000001</v>
      </c>
      <c r="P346" s="23">
        <v>0</v>
      </c>
      <c r="Q346" s="11">
        <v>0</v>
      </c>
      <c r="R346" s="11">
        <v>0</v>
      </c>
      <c r="S346" s="12">
        <v>0</v>
      </c>
      <c r="T346" s="27">
        <v>0</v>
      </c>
      <c r="U346" s="23">
        <v>8</v>
      </c>
      <c r="V346" s="11">
        <v>0.2</v>
      </c>
      <c r="W346" s="11">
        <v>0</v>
      </c>
      <c r="X346" s="12">
        <v>0.4</v>
      </c>
      <c r="Y346" s="30">
        <v>0</v>
      </c>
      <c r="Z346" s="63">
        <f>J346*(Q346+V346)+L346*(S346+X346)</f>
        <v>1.79982</v>
      </c>
      <c r="AA346" s="34">
        <f>J346*Q346+L346*S346</f>
        <v>0</v>
      </c>
      <c r="AB346" s="12">
        <f>J346*V346+L346*X346</f>
        <v>1.79982</v>
      </c>
      <c r="AC346" s="75">
        <f>Z346</f>
        <v>1.79982</v>
      </c>
    </row>
    <row r="347" spans="1:29" outlineLevel="2" x14ac:dyDescent="0.2">
      <c r="A347" s="9" t="s">
        <v>7</v>
      </c>
      <c r="B347" s="10" t="s">
        <v>8</v>
      </c>
      <c r="C347" s="10" t="s">
        <v>13</v>
      </c>
      <c r="D347" s="10" t="s">
        <v>9</v>
      </c>
      <c r="E347" s="10" t="s">
        <v>10</v>
      </c>
      <c r="F347" s="10" t="s">
        <v>11</v>
      </c>
      <c r="G347" s="67">
        <v>24</v>
      </c>
      <c r="H347" s="10" t="s">
        <v>12</v>
      </c>
      <c r="I347" s="57">
        <v>1</v>
      </c>
      <c r="J347" s="57">
        <f>$AE$33</f>
        <v>0.2</v>
      </c>
      <c r="K347" s="57">
        <v>0</v>
      </c>
      <c r="L347" s="58">
        <v>0</v>
      </c>
      <c r="M347" s="27">
        <v>0</v>
      </c>
      <c r="N347" s="90">
        <f>J347*10/3/G347</f>
        <v>2.7777777777777776E-2</v>
      </c>
      <c r="O347" s="91">
        <f>L347*10/3/G347</f>
        <v>0</v>
      </c>
      <c r="P347" s="23">
        <v>0</v>
      </c>
      <c r="Q347" s="11">
        <f>P347</f>
        <v>0</v>
      </c>
      <c r="R347" s="11">
        <v>0</v>
      </c>
      <c r="S347" s="12">
        <v>0</v>
      </c>
      <c r="T347" s="27">
        <v>0</v>
      </c>
      <c r="U347" s="23">
        <v>2</v>
      </c>
      <c r="V347" s="11">
        <f>U347</f>
        <v>2</v>
      </c>
      <c r="W347" s="11">
        <v>0</v>
      </c>
      <c r="X347" s="12">
        <v>0</v>
      </c>
      <c r="Y347" s="30">
        <v>0</v>
      </c>
      <c r="Z347" s="63">
        <f>J347*(Q347+V347)+L347*(S347+X347)</f>
        <v>0.4</v>
      </c>
      <c r="AA347" s="34">
        <f>J347*Q347+L347*S347</f>
        <v>0</v>
      </c>
      <c r="AB347" s="12">
        <f>J347*V347+L347*X347</f>
        <v>0.4</v>
      </c>
      <c r="AC347" s="75">
        <f>Z347</f>
        <v>0.4</v>
      </c>
    </row>
    <row r="348" spans="1:29" outlineLevel="1" x14ac:dyDescent="0.2">
      <c r="A348" s="120" t="s">
        <v>965</v>
      </c>
      <c r="B348" s="10"/>
      <c r="C348" s="10"/>
      <c r="D348" s="10"/>
      <c r="E348" s="10"/>
      <c r="F348" s="10"/>
      <c r="G348" s="67"/>
      <c r="H348" s="10"/>
      <c r="I348" s="57"/>
      <c r="J348" s="57"/>
      <c r="K348" s="57"/>
      <c r="L348" s="58"/>
      <c r="M348" s="27"/>
      <c r="N348" s="90"/>
      <c r="O348" s="91"/>
      <c r="P348" s="23"/>
      <c r="Q348" s="11"/>
      <c r="R348" s="11"/>
      <c r="S348" s="12"/>
      <c r="T348" s="27"/>
      <c r="U348" s="23"/>
      <c r="V348" s="11"/>
      <c r="W348" s="11"/>
      <c r="X348" s="12"/>
      <c r="Y348" s="30"/>
      <c r="Z348" s="63"/>
      <c r="AA348" s="34"/>
      <c r="AB348" s="12"/>
      <c r="AC348" s="75">
        <f>SUBTOTAL(9,AC346:AC347)</f>
        <v>2.1998199999999999</v>
      </c>
    </row>
    <row r="349" spans="1:29" outlineLevel="2" x14ac:dyDescent="0.2">
      <c r="A349" s="9" t="s">
        <v>79</v>
      </c>
      <c r="B349" s="10" t="s">
        <v>8</v>
      </c>
      <c r="C349" s="10" t="s">
        <v>19</v>
      </c>
      <c r="D349" s="10" t="s">
        <v>81</v>
      </c>
      <c r="E349" s="10" t="s">
        <v>82</v>
      </c>
      <c r="F349" s="10" t="s">
        <v>83</v>
      </c>
      <c r="G349" s="67">
        <v>6</v>
      </c>
      <c r="H349" s="10" t="s">
        <v>84</v>
      </c>
      <c r="I349" s="57">
        <v>1</v>
      </c>
      <c r="J349" s="57">
        <v>9</v>
      </c>
      <c r="K349" s="57">
        <v>0</v>
      </c>
      <c r="L349" s="58">
        <v>9</v>
      </c>
      <c r="M349" s="27">
        <v>0</v>
      </c>
      <c r="N349" s="90">
        <f t="shared" ref="N349:N355" si="103">J349*10/3/G349</f>
        <v>5</v>
      </c>
      <c r="O349" s="91">
        <f t="shared" ref="O349:O355" si="104">L349*10/3/G349</f>
        <v>5</v>
      </c>
      <c r="P349" s="23">
        <v>40</v>
      </c>
      <c r="Q349" s="11">
        <v>0.34</v>
      </c>
      <c r="R349" s="11">
        <v>0</v>
      </c>
      <c r="S349" s="12">
        <v>2</v>
      </c>
      <c r="T349" s="27">
        <v>0</v>
      </c>
      <c r="U349" s="23">
        <v>90</v>
      </c>
      <c r="V349" s="11">
        <v>1.5</v>
      </c>
      <c r="W349" s="11">
        <v>0</v>
      </c>
      <c r="X349" s="12">
        <v>6</v>
      </c>
      <c r="Y349" s="30">
        <v>0</v>
      </c>
      <c r="Z349" s="63">
        <f t="shared" ref="Z349:Z355" si="105">J349*(Q349+V349)+L349*(S349+X349)</f>
        <v>88.56</v>
      </c>
      <c r="AA349" s="34">
        <f t="shared" ref="AA349:AA355" si="106">J349*Q349+L349*S349</f>
        <v>21.06</v>
      </c>
      <c r="AB349" s="12">
        <f t="shared" ref="AB349:AB355" si="107">J349*V349+L349*X349</f>
        <v>67.5</v>
      </c>
      <c r="AC349" s="75">
        <f t="shared" ref="AC349:AC355" si="108">Z349</f>
        <v>88.56</v>
      </c>
    </row>
    <row r="350" spans="1:29" outlineLevel="2" x14ac:dyDescent="0.2">
      <c r="A350" s="9" t="s">
        <v>79</v>
      </c>
      <c r="B350" s="10" t="s">
        <v>8</v>
      </c>
      <c r="C350" s="10" t="s">
        <v>27</v>
      </c>
      <c r="D350" s="10" t="s">
        <v>86</v>
      </c>
      <c r="E350" s="10" t="s">
        <v>87</v>
      </c>
      <c r="F350" s="10" t="s">
        <v>88</v>
      </c>
      <c r="G350" s="67">
        <v>6</v>
      </c>
      <c r="H350" s="10" t="s">
        <v>18</v>
      </c>
      <c r="I350" s="57">
        <v>1</v>
      </c>
      <c r="J350" s="57">
        <v>9</v>
      </c>
      <c r="K350" s="57">
        <v>0</v>
      </c>
      <c r="L350" s="58">
        <v>9</v>
      </c>
      <c r="M350" s="27">
        <v>0</v>
      </c>
      <c r="N350" s="90">
        <f t="shared" si="103"/>
        <v>5</v>
      </c>
      <c r="O350" s="91">
        <f t="shared" si="104"/>
        <v>5</v>
      </c>
      <c r="P350" s="23">
        <v>105</v>
      </c>
      <c r="Q350" s="11">
        <v>2</v>
      </c>
      <c r="R350" s="11">
        <v>0</v>
      </c>
      <c r="S350" s="12">
        <v>7</v>
      </c>
      <c r="T350" s="27">
        <v>0</v>
      </c>
      <c r="U350" s="23">
        <v>0</v>
      </c>
      <c r="V350" s="11">
        <v>0</v>
      </c>
      <c r="W350" s="11">
        <v>0</v>
      </c>
      <c r="X350" s="12">
        <v>0</v>
      </c>
      <c r="Y350" s="30">
        <v>0</v>
      </c>
      <c r="Z350" s="63">
        <f t="shared" si="105"/>
        <v>81</v>
      </c>
      <c r="AA350" s="34">
        <f t="shared" si="106"/>
        <v>81</v>
      </c>
      <c r="AB350" s="12">
        <f t="shared" si="107"/>
        <v>0</v>
      </c>
      <c r="AC350" s="75">
        <f t="shared" si="108"/>
        <v>81</v>
      </c>
    </row>
    <row r="351" spans="1:29" outlineLevel="2" x14ac:dyDescent="0.2">
      <c r="A351" s="9" t="s">
        <v>79</v>
      </c>
      <c r="B351" s="10" t="s">
        <v>8</v>
      </c>
      <c r="C351" s="10" t="s">
        <v>103</v>
      </c>
      <c r="D351" s="10" t="s">
        <v>99</v>
      </c>
      <c r="E351" s="10" t="s">
        <v>100</v>
      </c>
      <c r="F351" s="10" t="s">
        <v>101</v>
      </c>
      <c r="G351" s="67">
        <v>6</v>
      </c>
      <c r="H351" s="10" t="s">
        <v>102</v>
      </c>
      <c r="I351" s="57">
        <v>1</v>
      </c>
      <c r="J351" s="57">
        <f>(9+$AE$36)*I351</f>
        <v>13.5</v>
      </c>
      <c r="K351" s="57">
        <v>0</v>
      </c>
      <c r="L351" s="58">
        <v>4.5</v>
      </c>
      <c r="M351" s="27">
        <v>0</v>
      </c>
      <c r="N351" s="90">
        <f t="shared" si="103"/>
        <v>7.5</v>
      </c>
      <c r="O351" s="91">
        <f t="shared" si="104"/>
        <v>2.5</v>
      </c>
      <c r="P351" s="23">
        <v>30</v>
      </c>
      <c r="Q351" s="11">
        <v>1</v>
      </c>
      <c r="R351" s="11">
        <v>0</v>
      </c>
      <c r="S351" s="12">
        <v>2</v>
      </c>
      <c r="T351" s="27">
        <v>0</v>
      </c>
      <c r="U351" s="23">
        <v>0</v>
      </c>
      <c r="V351" s="11">
        <v>0</v>
      </c>
      <c r="W351" s="11">
        <v>0</v>
      </c>
      <c r="X351" s="12">
        <v>0</v>
      </c>
      <c r="Y351" s="30">
        <v>0</v>
      </c>
      <c r="Z351" s="63">
        <f t="shared" si="105"/>
        <v>22.5</v>
      </c>
      <c r="AA351" s="34">
        <f t="shared" si="106"/>
        <v>22.5</v>
      </c>
      <c r="AB351" s="12">
        <f t="shared" si="107"/>
        <v>0</v>
      </c>
      <c r="AC351" s="75">
        <f t="shared" si="108"/>
        <v>22.5</v>
      </c>
    </row>
    <row r="352" spans="1:29" outlineLevel="2" x14ac:dyDescent="0.2">
      <c r="A352" s="9" t="s">
        <v>79</v>
      </c>
      <c r="B352" s="10" t="s">
        <v>8</v>
      </c>
      <c r="C352" s="10" t="s">
        <v>103</v>
      </c>
      <c r="D352" s="10" t="s">
        <v>104</v>
      </c>
      <c r="E352" s="10" t="s">
        <v>105</v>
      </c>
      <c r="F352" s="10" t="s">
        <v>106</v>
      </c>
      <c r="G352" s="67">
        <v>6</v>
      </c>
      <c r="H352" s="10" t="s">
        <v>102</v>
      </c>
      <c r="I352" s="57">
        <v>1</v>
      </c>
      <c r="J352" s="57">
        <f>(9+$AE$36)*I352</f>
        <v>13.5</v>
      </c>
      <c r="K352" s="57">
        <v>0</v>
      </c>
      <c r="L352" s="58">
        <v>4.5</v>
      </c>
      <c r="M352" s="27">
        <v>0</v>
      </c>
      <c r="N352" s="90">
        <f t="shared" si="103"/>
        <v>7.5</v>
      </c>
      <c r="O352" s="91">
        <f t="shared" si="104"/>
        <v>2.5</v>
      </c>
      <c r="P352" s="23">
        <v>30</v>
      </c>
      <c r="Q352" s="11">
        <v>1</v>
      </c>
      <c r="R352" s="11">
        <v>0</v>
      </c>
      <c r="S352" s="12">
        <v>2</v>
      </c>
      <c r="T352" s="27">
        <v>0</v>
      </c>
      <c r="U352" s="23">
        <v>0</v>
      </c>
      <c r="V352" s="11">
        <v>0</v>
      </c>
      <c r="W352" s="11">
        <v>0</v>
      </c>
      <c r="X352" s="12">
        <v>0</v>
      </c>
      <c r="Y352" s="30">
        <v>0</v>
      </c>
      <c r="Z352" s="63">
        <f t="shared" si="105"/>
        <v>22.5</v>
      </c>
      <c r="AA352" s="34">
        <f t="shared" si="106"/>
        <v>22.5</v>
      </c>
      <c r="AB352" s="12">
        <f t="shared" si="107"/>
        <v>0</v>
      </c>
      <c r="AC352" s="75">
        <f t="shared" si="108"/>
        <v>22.5</v>
      </c>
    </row>
    <row r="353" spans="1:32" outlineLevel="2" x14ac:dyDescent="0.2">
      <c r="A353" s="9" t="s">
        <v>79</v>
      </c>
      <c r="B353" s="10" t="s">
        <v>8</v>
      </c>
      <c r="C353" s="10" t="s">
        <v>103</v>
      </c>
      <c r="D353" s="10" t="s">
        <v>107</v>
      </c>
      <c r="E353" s="10" t="s">
        <v>108</v>
      </c>
      <c r="F353" s="10" t="s">
        <v>109</v>
      </c>
      <c r="G353" s="67">
        <v>6</v>
      </c>
      <c r="H353" s="10" t="s">
        <v>102</v>
      </c>
      <c r="I353" s="57">
        <v>1</v>
      </c>
      <c r="J353" s="57">
        <f>(9+$AE$36)*I353</f>
        <v>13.5</v>
      </c>
      <c r="K353" s="57">
        <v>0</v>
      </c>
      <c r="L353" s="58">
        <v>4.5</v>
      </c>
      <c r="M353" s="27">
        <v>0</v>
      </c>
      <c r="N353" s="90">
        <f t="shared" si="103"/>
        <v>7.5</v>
      </c>
      <c r="O353" s="91">
        <f t="shared" si="104"/>
        <v>2.5</v>
      </c>
      <c r="P353" s="23">
        <v>30</v>
      </c>
      <c r="Q353" s="11">
        <v>1</v>
      </c>
      <c r="R353" s="11">
        <v>0</v>
      </c>
      <c r="S353" s="12">
        <v>2</v>
      </c>
      <c r="T353" s="27">
        <v>0</v>
      </c>
      <c r="U353" s="23">
        <v>0</v>
      </c>
      <c r="V353" s="11">
        <v>0</v>
      </c>
      <c r="W353" s="11">
        <v>0</v>
      </c>
      <c r="X353" s="12">
        <v>0</v>
      </c>
      <c r="Y353" s="30">
        <v>0</v>
      </c>
      <c r="Z353" s="63">
        <f t="shared" si="105"/>
        <v>22.5</v>
      </c>
      <c r="AA353" s="34">
        <f t="shared" si="106"/>
        <v>22.5</v>
      </c>
      <c r="AB353" s="12">
        <f t="shared" si="107"/>
        <v>0</v>
      </c>
      <c r="AC353" s="75">
        <f t="shared" si="108"/>
        <v>22.5</v>
      </c>
    </row>
    <row r="354" spans="1:32" outlineLevel="2" x14ac:dyDescent="0.2">
      <c r="A354" s="9" t="s">
        <v>79</v>
      </c>
      <c r="B354" s="10" t="s">
        <v>8</v>
      </c>
      <c r="C354" s="10" t="s">
        <v>13</v>
      </c>
      <c r="D354" s="10" t="s">
        <v>9</v>
      </c>
      <c r="E354" s="10" t="s">
        <v>10</v>
      </c>
      <c r="F354" s="10" t="s">
        <v>11</v>
      </c>
      <c r="G354" s="67">
        <v>24</v>
      </c>
      <c r="H354" s="10" t="s">
        <v>12</v>
      </c>
      <c r="I354" s="57">
        <v>1</v>
      </c>
      <c r="J354" s="57">
        <f>$AE$33</f>
        <v>0.2</v>
      </c>
      <c r="K354" s="57">
        <v>0</v>
      </c>
      <c r="L354" s="58">
        <v>0</v>
      </c>
      <c r="M354" s="27">
        <v>0</v>
      </c>
      <c r="N354" s="90">
        <f t="shared" si="103"/>
        <v>2.7777777777777776E-2</v>
      </c>
      <c r="O354" s="91">
        <f t="shared" si="104"/>
        <v>0</v>
      </c>
      <c r="P354" s="23">
        <v>3</v>
      </c>
      <c r="Q354" s="11">
        <f>P354</f>
        <v>3</v>
      </c>
      <c r="R354" s="11">
        <v>0</v>
      </c>
      <c r="S354" s="12">
        <v>0</v>
      </c>
      <c r="T354" s="27">
        <v>0</v>
      </c>
      <c r="U354" s="23">
        <v>8</v>
      </c>
      <c r="V354" s="11">
        <f>U354</f>
        <v>8</v>
      </c>
      <c r="W354" s="11">
        <v>0</v>
      </c>
      <c r="X354" s="12">
        <v>0</v>
      </c>
      <c r="Y354" s="30">
        <v>0</v>
      </c>
      <c r="Z354" s="63">
        <f t="shared" si="105"/>
        <v>2.2000000000000002</v>
      </c>
      <c r="AA354" s="34">
        <f t="shared" si="106"/>
        <v>0.60000000000000009</v>
      </c>
      <c r="AB354" s="12">
        <f t="shared" si="107"/>
        <v>1.6</v>
      </c>
      <c r="AC354" s="75">
        <f t="shared" si="108"/>
        <v>2.2000000000000002</v>
      </c>
    </row>
    <row r="355" spans="1:32" outlineLevel="2" x14ac:dyDescent="0.2">
      <c r="A355" s="9" t="s">
        <v>79</v>
      </c>
      <c r="B355" s="10" t="s">
        <v>8</v>
      </c>
      <c r="C355" s="10" t="s">
        <v>13</v>
      </c>
      <c r="D355" s="10" t="s">
        <v>34</v>
      </c>
      <c r="E355" s="10" t="s">
        <v>35</v>
      </c>
      <c r="F355" s="10" t="s">
        <v>36</v>
      </c>
      <c r="G355" s="67">
        <v>12</v>
      </c>
      <c r="H355" s="10" t="s">
        <v>37</v>
      </c>
      <c r="I355" s="57">
        <v>1</v>
      </c>
      <c r="J355" s="57">
        <f>$AE$34</f>
        <v>0.02</v>
      </c>
      <c r="K355" s="57">
        <v>0</v>
      </c>
      <c r="L355" s="58">
        <v>0</v>
      </c>
      <c r="M355" s="27">
        <v>0</v>
      </c>
      <c r="N355" s="90">
        <f t="shared" si="103"/>
        <v>5.5555555555555558E-3</v>
      </c>
      <c r="O355" s="91">
        <f t="shared" si="104"/>
        <v>0</v>
      </c>
      <c r="P355" s="23">
        <v>5</v>
      </c>
      <c r="Q355" s="11">
        <f>P355</f>
        <v>5</v>
      </c>
      <c r="R355" s="11">
        <v>0</v>
      </c>
      <c r="S355" s="12">
        <v>0</v>
      </c>
      <c r="T355" s="27">
        <v>0</v>
      </c>
      <c r="U355" s="23">
        <v>3</v>
      </c>
      <c r="V355" s="11">
        <f>U355</f>
        <v>3</v>
      </c>
      <c r="W355" s="11">
        <v>0</v>
      </c>
      <c r="X355" s="12">
        <v>0</v>
      </c>
      <c r="Y355" s="30">
        <v>0</v>
      </c>
      <c r="Z355" s="63">
        <f t="shared" si="105"/>
        <v>0.16</v>
      </c>
      <c r="AA355" s="34">
        <f t="shared" si="106"/>
        <v>0.1</v>
      </c>
      <c r="AB355" s="12">
        <f t="shared" si="107"/>
        <v>0.06</v>
      </c>
      <c r="AC355" s="75">
        <f t="shared" si="108"/>
        <v>0.16</v>
      </c>
    </row>
    <row r="356" spans="1:32" outlineLevel="1" x14ac:dyDescent="0.2">
      <c r="A356" s="120" t="s">
        <v>696</v>
      </c>
      <c r="B356" s="10"/>
      <c r="C356" s="10"/>
      <c r="D356" s="10"/>
      <c r="E356" s="10"/>
      <c r="F356" s="10"/>
      <c r="G356" s="67"/>
      <c r="H356" s="10"/>
      <c r="I356" s="57"/>
      <c r="J356" s="57"/>
      <c r="K356" s="57"/>
      <c r="L356" s="58"/>
      <c r="M356" s="27"/>
      <c r="N356" s="90"/>
      <c r="O356" s="91"/>
      <c r="P356" s="23"/>
      <c r="Q356" s="11"/>
      <c r="R356" s="11"/>
      <c r="S356" s="12"/>
      <c r="T356" s="27"/>
      <c r="U356" s="23"/>
      <c r="V356" s="11"/>
      <c r="W356" s="11"/>
      <c r="X356" s="12"/>
      <c r="Y356" s="30"/>
      <c r="Z356" s="63"/>
      <c r="AA356" s="34"/>
      <c r="AB356" s="12"/>
      <c r="AC356" s="75">
        <f>SUBTOTAL(9,AC349:AC355)</f>
        <v>239.42</v>
      </c>
    </row>
    <row r="357" spans="1:32" outlineLevel="2" x14ac:dyDescent="0.2">
      <c r="A357" s="9" t="s">
        <v>122</v>
      </c>
      <c r="B357" s="10" t="s">
        <v>8</v>
      </c>
      <c r="C357" s="10" t="s">
        <v>48</v>
      </c>
      <c r="D357" s="10" t="s">
        <v>246</v>
      </c>
      <c r="E357" s="10" t="s">
        <v>247</v>
      </c>
      <c r="F357" s="10" t="s">
        <v>248</v>
      </c>
      <c r="G357" s="67">
        <v>6</v>
      </c>
      <c r="H357" s="10" t="s">
        <v>249</v>
      </c>
      <c r="I357" s="57">
        <v>0</v>
      </c>
      <c r="J357" s="57">
        <f>I357*13.5</f>
        <v>0</v>
      </c>
      <c r="K357" s="57">
        <v>0</v>
      </c>
      <c r="L357" s="58">
        <f>I357*4.5</f>
        <v>0</v>
      </c>
      <c r="M357" s="27">
        <v>0</v>
      </c>
      <c r="N357" s="90">
        <f>J357*10/3/G357</f>
        <v>0</v>
      </c>
      <c r="O357" s="91">
        <f>L357*10/3/G357</f>
        <v>0</v>
      </c>
      <c r="P357" s="23">
        <v>80</v>
      </c>
      <c r="Q357" s="11">
        <v>1</v>
      </c>
      <c r="R357" s="11">
        <v>0</v>
      </c>
      <c r="S357" s="12">
        <v>4</v>
      </c>
      <c r="T357" s="27">
        <v>0</v>
      </c>
      <c r="U357" s="23">
        <v>10</v>
      </c>
      <c r="V357" s="11">
        <v>0.33</v>
      </c>
      <c r="W357" s="11">
        <v>0</v>
      </c>
      <c r="X357" s="12">
        <v>0.5</v>
      </c>
      <c r="Y357" s="30">
        <v>0</v>
      </c>
      <c r="Z357" s="63">
        <f>J357*(Q357+V357)+L357*(S357+X357)</f>
        <v>0</v>
      </c>
      <c r="AA357" s="34">
        <f>J357*Q357+L357*S357</f>
        <v>0</v>
      </c>
      <c r="AB357" s="12">
        <f>J357*V357+L357*X357</f>
        <v>0</v>
      </c>
      <c r="AC357" s="75">
        <f>Z357</f>
        <v>0</v>
      </c>
    </row>
    <row r="358" spans="1:32" outlineLevel="2" x14ac:dyDescent="0.2">
      <c r="A358" s="9" t="s">
        <v>122</v>
      </c>
      <c r="B358" s="10" t="s">
        <v>8</v>
      </c>
      <c r="C358" s="10" t="s">
        <v>61</v>
      </c>
      <c r="D358" s="10" t="s">
        <v>127</v>
      </c>
      <c r="E358" s="10" t="s">
        <v>128</v>
      </c>
      <c r="F358" s="10" t="s">
        <v>129</v>
      </c>
      <c r="G358" s="67">
        <v>6</v>
      </c>
      <c r="H358" s="10" t="s">
        <v>84</v>
      </c>
      <c r="I358" s="57">
        <v>1</v>
      </c>
      <c r="J358" s="57">
        <v>6.75</v>
      </c>
      <c r="K358" s="57">
        <v>0</v>
      </c>
      <c r="L358" s="58">
        <v>11.25</v>
      </c>
      <c r="M358" s="27">
        <v>0</v>
      </c>
      <c r="N358" s="90">
        <f>J358*10/3/G358</f>
        <v>3.75</v>
      </c>
      <c r="O358" s="91">
        <f>L358*10/3/G358</f>
        <v>6.25</v>
      </c>
      <c r="P358" s="23">
        <v>0</v>
      </c>
      <c r="Q358" s="11">
        <v>0</v>
      </c>
      <c r="R358" s="11">
        <v>0</v>
      </c>
      <c r="S358" s="12">
        <v>0</v>
      </c>
      <c r="T358" s="27">
        <v>0</v>
      </c>
      <c r="U358" s="23">
        <v>100</v>
      </c>
      <c r="V358" s="11">
        <v>2</v>
      </c>
      <c r="W358" s="11">
        <v>0</v>
      </c>
      <c r="X358" s="12">
        <v>5</v>
      </c>
      <c r="Y358" s="30">
        <v>0</v>
      </c>
      <c r="Z358" s="63">
        <f>J358*(Q358+V358)+L358*(S358+X358)</f>
        <v>69.75</v>
      </c>
      <c r="AA358" s="34">
        <f>J358*Q358+L358*S358</f>
        <v>0</v>
      </c>
      <c r="AB358" s="12">
        <f>J358*V358+L358*X358</f>
        <v>69.75</v>
      </c>
      <c r="AC358" s="75">
        <f>Z358</f>
        <v>69.75</v>
      </c>
    </row>
    <row r="359" spans="1:32" outlineLevel="2" x14ac:dyDescent="0.2">
      <c r="A359" s="103" t="s">
        <v>122</v>
      </c>
      <c r="B359" s="10" t="s">
        <v>8</v>
      </c>
      <c r="C359" s="10" t="s">
        <v>13</v>
      </c>
      <c r="D359" s="10" t="s">
        <v>34</v>
      </c>
      <c r="E359" s="10" t="s">
        <v>35</v>
      </c>
      <c r="F359" s="10" t="s">
        <v>36</v>
      </c>
      <c r="G359" s="67">
        <v>12</v>
      </c>
      <c r="H359" s="10" t="s">
        <v>37</v>
      </c>
      <c r="I359" s="57">
        <v>1</v>
      </c>
      <c r="J359" s="57">
        <f>$AE$34</f>
        <v>0.02</v>
      </c>
      <c r="K359" s="57">
        <v>0</v>
      </c>
      <c r="L359" s="58">
        <v>0</v>
      </c>
      <c r="M359" s="27">
        <v>0</v>
      </c>
      <c r="N359" s="90">
        <f>J359*10/3/G359</f>
        <v>5.5555555555555558E-3</v>
      </c>
      <c r="O359" s="91">
        <f>L359*10/3/G359</f>
        <v>0</v>
      </c>
      <c r="P359" s="23">
        <v>0</v>
      </c>
      <c r="Q359" s="11">
        <f>P359</f>
        <v>0</v>
      </c>
      <c r="R359" s="11">
        <v>0</v>
      </c>
      <c r="S359" s="12">
        <v>0</v>
      </c>
      <c r="T359" s="27">
        <v>0</v>
      </c>
      <c r="U359" s="23">
        <v>2</v>
      </c>
      <c r="V359" s="11">
        <f>U359</f>
        <v>2</v>
      </c>
      <c r="W359" s="11">
        <v>0</v>
      </c>
      <c r="X359" s="12">
        <v>0</v>
      </c>
      <c r="Y359" s="30">
        <v>0</v>
      </c>
      <c r="Z359" s="63">
        <f>J359*(Q359+V359)+L359*(S359+X359)</f>
        <v>0.04</v>
      </c>
      <c r="AA359" s="34">
        <f>J359*Q359+L359*S359</f>
        <v>0</v>
      </c>
      <c r="AB359" s="12">
        <f>J359*V359+L359*X359</f>
        <v>0.04</v>
      </c>
      <c r="AC359" s="75">
        <f>Z359</f>
        <v>0.04</v>
      </c>
    </row>
    <row r="360" spans="1:32" outlineLevel="1" x14ac:dyDescent="0.2">
      <c r="A360" s="121" t="s">
        <v>619</v>
      </c>
      <c r="B360" s="10"/>
      <c r="C360" s="10"/>
      <c r="D360" s="10"/>
      <c r="E360" s="10"/>
      <c r="F360" s="10"/>
      <c r="G360" s="67"/>
      <c r="H360" s="10"/>
      <c r="I360" s="57"/>
      <c r="J360" s="57"/>
      <c r="K360" s="57"/>
      <c r="L360" s="58"/>
      <c r="M360" s="27"/>
      <c r="N360" s="90"/>
      <c r="O360" s="91"/>
      <c r="P360" s="23"/>
      <c r="Q360" s="11"/>
      <c r="R360" s="11"/>
      <c r="S360" s="12"/>
      <c r="T360" s="27"/>
      <c r="U360" s="23"/>
      <c r="V360" s="11"/>
      <c r="W360" s="11"/>
      <c r="X360" s="12"/>
      <c r="Y360" s="30"/>
      <c r="Z360" s="63"/>
      <c r="AA360" s="34"/>
      <c r="AB360" s="12"/>
      <c r="AC360" s="75">
        <f>SUBTOTAL(9,AC357:AC359)</f>
        <v>69.790000000000006</v>
      </c>
    </row>
    <row r="361" spans="1:32" outlineLevel="2" x14ac:dyDescent="0.2">
      <c r="A361" s="9" t="s">
        <v>180</v>
      </c>
      <c r="B361" s="10" t="s">
        <v>8</v>
      </c>
      <c r="C361" s="10" t="s">
        <v>23</v>
      </c>
      <c r="D361" s="10" t="s">
        <v>181</v>
      </c>
      <c r="E361" s="10" t="s">
        <v>182</v>
      </c>
      <c r="F361" s="10" t="s">
        <v>183</v>
      </c>
      <c r="G361" s="67">
        <v>6</v>
      </c>
      <c r="H361" s="10" t="s">
        <v>84</v>
      </c>
      <c r="I361" s="57">
        <v>1</v>
      </c>
      <c r="J361" s="57">
        <v>13.5</v>
      </c>
      <c r="K361" s="57">
        <v>0</v>
      </c>
      <c r="L361" s="58">
        <v>4.5</v>
      </c>
      <c r="M361" s="27">
        <v>0</v>
      </c>
      <c r="N361" s="90">
        <f>J361*10/3/G361</f>
        <v>7.5</v>
      </c>
      <c r="O361" s="91">
        <f>L361*10/3/G361</f>
        <v>2.5</v>
      </c>
      <c r="P361" s="23">
        <v>64</v>
      </c>
      <c r="Q361" s="11">
        <v>1.8</v>
      </c>
      <c r="R361" s="11">
        <v>0</v>
      </c>
      <c r="S361" s="12">
        <v>6</v>
      </c>
      <c r="T361" s="27">
        <v>0</v>
      </c>
      <c r="U361" s="23">
        <v>0</v>
      </c>
      <c r="V361" s="11">
        <v>0</v>
      </c>
      <c r="W361" s="11">
        <v>0</v>
      </c>
      <c r="X361" s="12">
        <v>0</v>
      </c>
      <c r="Y361" s="30">
        <v>0</v>
      </c>
      <c r="Z361" s="63">
        <f>J361*(Q361+V361)+L361*(S361+X361)</f>
        <v>51.3</v>
      </c>
      <c r="AA361" s="34">
        <f>J361*Q361+L361*S361</f>
        <v>51.3</v>
      </c>
      <c r="AB361" s="12">
        <f>J361*V361+L361*X361</f>
        <v>0</v>
      </c>
      <c r="AC361" s="75">
        <f>Z361</f>
        <v>51.3</v>
      </c>
    </row>
    <row r="362" spans="1:32" outlineLevel="2" x14ac:dyDescent="0.2">
      <c r="A362" s="9" t="s">
        <v>180</v>
      </c>
      <c r="B362" s="10" t="s">
        <v>8</v>
      </c>
      <c r="C362" s="10" t="s">
        <v>27</v>
      </c>
      <c r="D362" s="10" t="s">
        <v>184</v>
      </c>
      <c r="E362" s="10" t="s">
        <v>185</v>
      </c>
      <c r="F362" s="10" t="s">
        <v>186</v>
      </c>
      <c r="G362" s="67">
        <v>6</v>
      </c>
      <c r="H362" s="10" t="s">
        <v>84</v>
      </c>
      <c r="I362" s="57">
        <v>0.4</v>
      </c>
      <c r="J362" s="57">
        <f>9*I362</f>
        <v>3.6</v>
      </c>
      <c r="K362" s="57">
        <v>0</v>
      </c>
      <c r="L362" s="58">
        <f>9*I362</f>
        <v>3.6</v>
      </c>
      <c r="M362" s="27">
        <v>0</v>
      </c>
      <c r="N362" s="90">
        <f>J362*10/3/G362</f>
        <v>2</v>
      </c>
      <c r="O362" s="91">
        <f>L362*10/3/G362</f>
        <v>2</v>
      </c>
      <c r="P362" s="23">
        <v>80</v>
      </c>
      <c r="Q362" s="11">
        <v>1</v>
      </c>
      <c r="R362" s="11">
        <v>0</v>
      </c>
      <c r="S362" s="12">
        <v>4</v>
      </c>
      <c r="T362" s="27">
        <v>0</v>
      </c>
      <c r="U362" s="23">
        <v>0</v>
      </c>
      <c r="V362" s="11">
        <v>0</v>
      </c>
      <c r="W362" s="11">
        <v>0</v>
      </c>
      <c r="X362" s="12">
        <v>0</v>
      </c>
      <c r="Y362" s="30">
        <v>0</v>
      </c>
      <c r="Z362" s="63">
        <f>J362*(Q362+V362)+L362*(S362+X362)</f>
        <v>18</v>
      </c>
      <c r="AA362" s="34">
        <f>J362*Q362+L362*S362</f>
        <v>18</v>
      </c>
      <c r="AB362" s="12">
        <f>J362*V362+L362*X362</f>
        <v>0</v>
      </c>
      <c r="AC362" s="75">
        <f>Z362</f>
        <v>18</v>
      </c>
    </row>
    <row r="363" spans="1:32" outlineLevel="2" x14ac:dyDescent="0.2">
      <c r="A363" s="9" t="s">
        <v>180</v>
      </c>
      <c r="B363" s="10" t="s">
        <v>8</v>
      </c>
      <c r="C363" s="10" t="s">
        <v>103</v>
      </c>
      <c r="D363" s="10" t="s">
        <v>187</v>
      </c>
      <c r="E363" s="10" t="s">
        <v>188</v>
      </c>
      <c r="F363" s="10" t="s">
        <v>189</v>
      </c>
      <c r="G363" s="67">
        <v>6</v>
      </c>
      <c r="H363" s="10" t="s">
        <v>84</v>
      </c>
      <c r="I363" s="685">
        <v>0.25</v>
      </c>
      <c r="J363" s="57">
        <f>9*I363</f>
        <v>2.25</v>
      </c>
      <c r="K363" s="57">
        <v>0</v>
      </c>
      <c r="L363" s="58">
        <f>9*I363</f>
        <v>2.25</v>
      </c>
      <c r="M363" s="27">
        <v>0</v>
      </c>
      <c r="N363" s="90">
        <f>J363*10/3/G363</f>
        <v>1.25</v>
      </c>
      <c r="O363" s="91">
        <f>L363*10/3/G363</f>
        <v>1.25</v>
      </c>
      <c r="P363" s="23">
        <v>45</v>
      </c>
      <c r="Q363" s="11">
        <v>1</v>
      </c>
      <c r="R363" s="11">
        <v>0</v>
      </c>
      <c r="S363" s="12">
        <v>3</v>
      </c>
      <c r="T363" s="27">
        <v>0</v>
      </c>
      <c r="U363" s="23">
        <v>0</v>
      </c>
      <c r="V363" s="11">
        <v>0</v>
      </c>
      <c r="W363" s="11">
        <v>0</v>
      </c>
      <c r="X363" s="12">
        <v>0</v>
      </c>
      <c r="Y363" s="30">
        <v>0</v>
      </c>
      <c r="Z363" s="63">
        <f>J363*(Q363+V363)+L363*(S363+X363)</f>
        <v>9</v>
      </c>
      <c r="AA363" s="34">
        <f>J363*Q363+L363*S363</f>
        <v>9</v>
      </c>
      <c r="AB363" s="12">
        <f>J363*V363+L363*X363</f>
        <v>0</v>
      </c>
      <c r="AC363" s="684">
        <f>Z363</f>
        <v>9</v>
      </c>
    </row>
    <row r="364" spans="1:32" outlineLevel="2" x14ac:dyDescent="0.2">
      <c r="A364" s="9" t="s">
        <v>180</v>
      </c>
      <c r="B364" s="10" t="s">
        <v>8</v>
      </c>
      <c r="C364" s="10" t="s">
        <v>13</v>
      </c>
      <c r="D364" s="10" t="s">
        <v>9</v>
      </c>
      <c r="E364" s="10" t="s">
        <v>10</v>
      </c>
      <c r="F364" s="10" t="s">
        <v>11</v>
      </c>
      <c r="G364" s="67">
        <v>24</v>
      </c>
      <c r="H364" s="10" t="s">
        <v>12</v>
      </c>
      <c r="I364" s="57">
        <v>1</v>
      </c>
      <c r="J364" s="57">
        <f>$AE$33</f>
        <v>0.2</v>
      </c>
      <c r="K364" s="57">
        <v>0</v>
      </c>
      <c r="L364" s="58">
        <v>0</v>
      </c>
      <c r="M364" s="27">
        <v>0</v>
      </c>
      <c r="N364" s="90">
        <f>J364*10/3/G364</f>
        <v>2.7777777777777776E-2</v>
      </c>
      <c r="O364" s="91">
        <f>L364*10/3/G364</f>
        <v>0</v>
      </c>
      <c r="P364" s="23">
        <v>1</v>
      </c>
      <c r="Q364" s="11">
        <f>P364</f>
        <v>1</v>
      </c>
      <c r="R364" s="11">
        <v>0</v>
      </c>
      <c r="S364" s="12">
        <v>0</v>
      </c>
      <c r="T364" s="27">
        <v>0</v>
      </c>
      <c r="U364" s="23">
        <v>2</v>
      </c>
      <c r="V364" s="11">
        <f>U364</f>
        <v>2</v>
      </c>
      <c r="W364" s="11">
        <v>0</v>
      </c>
      <c r="X364" s="12">
        <v>0</v>
      </c>
      <c r="Y364" s="30">
        <v>0</v>
      </c>
      <c r="Z364" s="63">
        <f>J364*(Q364+V364)+L364*(S364+X364)</f>
        <v>0.60000000000000009</v>
      </c>
      <c r="AA364" s="34">
        <f>J364*Q364+L364*S364</f>
        <v>0.2</v>
      </c>
      <c r="AB364" s="12">
        <f>J364*V364+L364*X364</f>
        <v>0.4</v>
      </c>
      <c r="AC364" s="75">
        <f>Z364</f>
        <v>0.60000000000000009</v>
      </c>
    </row>
    <row r="365" spans="1:32" outlineLevel="1" x14ac:dyDescent="0.2">
      <c r="A365" s="120" t="s">
        <v>966</v>
      </c>
      <c r="B365" s="10"/>
      <c r="C365" s="10"/>
      <c r="D365" s="10"/>
      <c r="E365" s="10"/>
      <c r="F365" s="10"/>
      <c r="G365" s="67"/>
      <c r="H365" s="10"/>
      <c r="I365" s="57"/>
      <c r="J365" s="57"/>
      <c r="K365" s="57"/>
      <c r="L365" s="58"/>
      <c r="M365" s="27"/>
      <c r="N365" s="90"/>
      <c r="O365" s="91"/>
      <c r="P365" s="23"/>
      <c r="Q365" s="11"/>
      <c r="R365" s="11"/>
      <c r="S365" s="12"/>
      <c r="T365" s="27"/>
      <c r="U365" s="23"/>
      <c r="V365" s="11"/>
      <c r="W365" s="11"/>
      <c r="X365" s="12"/>
      <c r="Y365" s="30"/>
      <c r="Z365" s="63"/>
      <c r="AA365" s="34"/>
      <c r="AB365" s="12"/>
      <c r="AC365" s="75">
        <f>SUBTOTAL(9,AC361:AC364)</f>
        <v>78.899999999999991</v>
      </c>
    </row>
    <row r="366" spans="1:32" outlineLevel="2" x14ac:dyDescent="0.2">
      <c r="A366" s="9" t="s">
        <v>245</v>
      </c>
      <c r="B366" s="10" t="s">
        <v>8</v>
      </c>
      <c r="C366" s="10" t="s">
        <v>48</v>
      </c>
      <c r="D366" s="10" t="s">
        <v>246</v>
      </c>
      <c r="E366" s="10" t="s">
        <v>247</v>
      </c>
      <c r="F366" s="10" t="s">
        <v>248</v>
      </c>
      <c r="G366" s="67">
        <v>6</v>
      </c>
      <c r="H366" s="10" t="s">
        <v>249</v>
      </c>
      <c r="I366" s="57">
        <v>0.10539999999999999</v>
      </c>
      <c r="J366" s="57">
        <f>I366*13.5</f>
        <v>1.4228999999999998</v>
      </c>
      <c r="K366" s="57">
        <v>0</v>
      </c>
      <c r="L366" s="58">
        <f>I366*4.5</f>
        <v>0.47429999999999994</v>
      </c>
      <c r="M366" s="27">
        <v>0</v>
      </c>
      <c r="N366" s="90">
        <f t="shared" ref="N366:N372" si="109">J366*10/3/G366</f>
        <v>0.79049999999999987</v>
      </c>
      <c r="O366" s="91">
        <f t="shared" ref="O366:O372" si="110">L366*10/3/G366</f>
        <v>0.26349999999999996</v>
      </c>
      <c r="P366" s="23">
        <v>80</v>
      </c>
      <c r="Q366" s="11">
        <v>1</v>
      </c>
      <c r="R366" s="11">
        <v>0</v>
      </c>
      <c r="S366" s="12">
        <v>4</v>
      </c>
      <c r="T366" s="27">
        <v>0</v>
      </c>
      <c r="U366" s="23">
        <v>10</v>
      </c>
      <c r="V366" s="11">
        <v>0.33</v>
      </c>
      <c r="W366" s="11">
        <v>0</v>
      </c>
      <c r="X366" s="12">
        <v>0.5</v>
      </c>
      <c r="Y366" s="30">
        <v>0</v>
      </c>
      <c r="Z366" s="63">
        <f t="shared" ref="Z366:Z372" si="111">J366*(Q366+V366)+L366*(S366+X366)</f>
        <v>4.0268069999999998</v>
      </c>
      <c r="AA366" s="34">
        <f t="shared" ref="AA366:AA372" si="112">J366*Q366+L366*S366</f>
        <v>3.3200999999999996</v>
      </c>
      <c r="AB366" s="12">
        <f t="shared" ref="AB366:AB372" si="113">J366*V366+L366*X366</f>
        <v>0.70670699999999997</v>
      </c>
      <c r="AC366" s="75">
        <f t="shared" ref="AC366:AC372" si="114">Z366</f>
        <v>4.0268069999999998</v>
      </c>
    </row>
    <row r="367" spans="1:32" outlineLevel="2" x14ac:dyDescent="0.2">
      <c r="A367" s="9" t="s">
        <v>245</v>
      </c>
      <c r="B367" s="10" t="s">
        <v>8</v>
      </c>
      <c r="C367" s="10" t="s">
        <v>61</v>
      </c>
      <c r="D367" s="10" t="s">
        <v>253</v>
      </c>
      <c r="E367" s="10" t="s">
        <v>254</v>
      </c>
      <c r="F367" s="10" t="s">
        <v>255</v>
      </c>
      <c r="G367" s="67">
        <v>6</v>
      </c>
      <c r="H367" s="10" t="s">
        <v>84</v>
      </c>
      <c r="I367" s="57">
        <v>1</v>
      </c>
      <c r="J367" s="57">
        <v>13.5</v>
      </c>
      <c r="K367" s="57">
        <v>0</v>
      </c>
      <c r="L367" s="58">
        <v>4.5</v>
      </c>
      <c r="M367" s="27">
        <v>0</v>
      </c>
      <c r="N367" s="90">
        <f t="shared" si="109"/>
        <v>7.5</v>
      </c>
      <c r="O367" s="91">
        <f t="shared" si="110"/>
        <v>2.5</v>
      </c>
      <c r="P367" s="23">
        <v>0</v>
      </c>
      <c r="Q367" s="11">
        <v>0</v>
      </c>
      <c r="R367" s="11">
        <v>0</v>
      </c>
      <c r="S367" s="12">
        <v>0</v>
      </c>
      <c r="T367" s="27">
        <v>0</v>
      </c>
      <c r="U367" s="23">
        <v>80</v>
      </c>
      <c r="V367" s="11">
        <v>1.5</v>
      </c>
      <c r="W367" s="11">
        <v>0</v>
      </c>
      <c r="X367" s="12">
        <v>4</v>
      </c>
      <c r="Y367" s="30">
        <v>0</v>
      </c>
      <c r="Z367" s="63">
        <f t="shared" si="111"/>
        <v>38.25</v>
      </c>
      <c r="AA367" s="34">
        <f t="shared" si="112"/>
        <v>0</v>
      </c>
      <c r="AB367" s="12">
        <f t="shared" si="113"/>
        <v>38.25</v>
      </c>
      <c r="AC367" s="75">
        <f t="shared" si="114"/>
        <v>38.25</v>
      </c>
    </row>
    <row r="368" spans="1:32" outlineLevel="2" x14ac:dyDescent="0.2">
      <c r="A368" s="9" t="s">
        <v>245</v>
      </c>
      <c r="B368" s="10" t="s">
        <v>8</v>
      </c>
      <c r="C368" s="10" t="s">
        <v>103</v>
      </c>
      <c r="D368" s="10" t="s">
        <v>110</v>
      </c>
      <c r="E368" s="10" t="s">
        <v>111</v>
      </c>
      <c r="F368" s="10" t="s">
        <v>112</v>
      </c>
      <c r="G368" s="67">
        <v>6</v>
      </c>
      <c r="H368" s="10" t="s">
        <v>102</v>
      </c>
      <c r="I368" s="57">
        <v>1</v>
      </c>
      <c r="J368" s="57">
        <f>(4.5+$AE$36)*I368</f>
        <v>9</v>
      </c>
      <c r="K368" s="57">
        <v>0</v>
      </c>
      <c r="L368" s="58">
        <v>9</v>
      </c>
      <c r="M368" s="27">
        <v>0</v>
      </c>
      <c r="N368" s="90">
        <f t="shared" si="109"/>
        <v>5</v>
      </c>
      <c r="O368" s="91">
        <f t="shared" si="110"/>
        <v>5</v>
      </c>
      <c r="P368" s="23">
        <v>10</v>
      </c>
      <c r="Q368" s="11">
        <v>0.5</v>
      </c>
      <c r="R368" s="11">
        <v>0</v>
      </c>
      <c r="S368" s="12">
        <v>0.5</v>
      </c>
      <c r="T368" s="27">
        <v>0</v>
      </c>
      <c r="U368" s="23">
        <v>0</v>
      </c>
      <c r="V368" s="11">
        <v>0</v>
      </c>
      <c r="W368" s="11">
        <v>0</v>
      </c>
      <c r="X368" s="12">
        <v>0</v>
      </c>
      <c r="Y368" s="30">
        <v>0</v>
      </c>
      <c r="Z368" s="63">
        <f t="shared" si="111"/>
        <v>9</v>
      </c>
      <c r="AA368" s="34">
        <f t="shared" si="112"/>
        <v>9</v>
      </c>
      <c r="AB368" s="12">
        <f t="shared" si="113"/>
        <v>0</v>
      </c>
      <c r="AC368" s="75">
        <f t="shared" si="114"/>
        <v>9</v>
      </c>
      <c r="AF368" s="95"/>
    </row>
    <row r="369" spans="1:32" outlineLevel="2" x14ac:dyDescent="0.2">
      <c r="A369" s="9" t="s">
        <v>245</v>
      </c>
      <c r="B369" s="10" t="s">
        <v>8</v>
      </c>
      <c r="C369" s="10" t="s">
        <v>103</v>
      </c>
      <c r="D369" s="10" t="s">
        <v>113</v>
      </c>
      <c r="E369" s="10" t="s">
        <v>114</v>
      </c>
      <c r="F369" s="10" t="s">
        <v>115</v>
      </c>
      <c r="G369" s="67">
        <v>6</v>
      </c>
      <c r="H369" s="10" t="s">
        <v>102</v>
      </c>
      <c r="I369" s="57">
        <v>1</v>
      </c>
      <c r="J369" s="57">
        <f>(9+$AE$36)*I369</f>
        <v>13.5</v>
      </c>
      <c r="K369" s="57">
        <v>0</v>
      </c>
      <c r="L369" s="58">
        <v>4.5</v>
      </c>
      <c r="M369" s="27">
        <v>0</v>
      </c>
      <c r="N369" s="90">
        <f t="shared" si="109"/>
        <v>7.5</v>
      </c>
      <c r="O369" s="91">
        <f t="shared" si="110"/>
        <v>2.5</v>
      </c>
      <c r="P369" s="23">
        <v>10</v>
      </c>
      <c r="Q369" s="11">
        <v>0.5</v>
      </c>
      <c r="R369" s="11">
        <v>0</v>
      </c>
      <c r="S369" s="12">
        <v>0.5</v>
      </c>
      <c r="T369" s="27">
        <v>0</v>
      </c>
      <c r="U369" s="23">
        <v>0</v>
      </c>
      <c r="V369" s="11">
        <v>0</v>
      </c>
      <c r="W369" s="11">
        <v>0</v>
      </c>
      <c r="X369" s="12">
        <v>0</v>
      </c>
      <c r="Y369" s="30">
        <v>0</v>
      </c>
      <c r="Z369" s="63">
        <f t="shared" si="111"/>
        <v>9</v>
      </c>
      <c r="AA369" s="34">
        <f t="shared" si="112"/>
        <v>9</v>
      </c>
      <c r="AB369" s="12">
        <f t="shared" si="113"/>
        <v>0</v>
      </c>
      <c r="AC369" s="75">
        <f t="shared" si="114"/>
        <v>9</v>
      </c>
    </row>
    <row r="370" spans="1:32" outlineLevel="2" x14ac:dyDescent="0.2">
      <c r="A370" s="9" t="s">
        <v>245</v>
      </c>
      <c r="B370" s="10" t="s">
        <v>8</v>
      </c>
      <c r="C370" s="10" t="s">
        <v>13</v>
      </c>
      <c r="D370" s="10" t="s">
        <v>250</v>
      </c>
      <c r="E370" s="10" t="s">
        <v>251</v>
      </c>
      <c r="F370" s="10" t="s">
        <v>252</v>
      </c>
      <c r="G370" s="67">
        <v>6</v>
      </c>
      <c r="H370" s="10" t="s">
        <v>37</v>
      </c>
      <c r="I370" s="57">
        <v>0.5</v>
      </c>
      <c r="J370" s="57">
        <f>(4.5+$AE$36)*I370</f>
        <v>4.5</v>
      </c>
      <c r="K370" s="57">
        <v>0</v>
      </c>
      <c r="L370" s="58">
        <f>9*I370</f>
        <v>4.5</v>
      </c>
      <c r="M370" s="27">
        <v>0</v>
      </c>
      <c r="N370" s="90">
        <f t="shared" si="109"/>
        <v>2.5</v>
      </c>
      <c r="O370" s="91">
        <f t="shared" si="110"/>
        <v>2.5</v>
      </c>
      <c r="P370" s="23">
        <v>0</v>
      </c>
      <c r="Q370" s="11">
        <v>0</v>
      </c>
      <c r="R370" s="11">
        <v>0</v>
      </c>
      <c r="S370" s="12">
        <v>0</v>
      </c>
      <c r="T370" s="27">
        <v>0</v>
      </c>
      <c r="U370" s="23">
        <v>8</v>
      </c>
      <c r="V370" s="11">
        <v>0.2</v>
      </c>
      <c r="W370" s="11">
        <v>0</v>
      </c>
      <c r="X370" s="12">
        <v>0.4</v>
      </c>
      <c r="Y370" s="30">
        <v>0</v>
      </c>
      <c r="Z370" s="63">
        <f t="shared" si="111"/>
        <v>2.7</v>
      </c>
      <c r="AA370" s="34">
        <f t="shared" si="112"/>
        <v>0</v>
      </c>
      <c r="AB370" s="12">
        <f t="shared" si="113"/>
        <v>2.7</v>
      </c>
      <c r="AC370" s="75">
        <f t="shared" si="114"/>
        <v>2.7</v>
      </c>
    </row>
    <row r="371" spans="1:32" outlineLevel="2" x14ac:dyDescent="0.2">
      <c r="A371" s="103" t="s">
        <v>245</v>
      </c>
      <c r="B371" s="10" t="s">
        <v>8</v>
      </c>
      <c r="C371" s="10" t="s">
        <v>13</v>
      </c>
      <c r="D371" s="10" t="s">
        <v>9</v>
      </c>
      <c r="E371" s="10" t="s">
        <v>10</v>
      </c>
      <c r="F371" s="10" t="s">
        <v>11</v>
      </c>
      <c r="G371" s="67">
        <v>24</v>
      </c>
      <c r="H371" s="10" t="s">
        <v>12</v>
      </c>
      <c r="I371" s="57">
        <v>1</v>
      </c>
      <c r="J371" s="57">
        <f>$AE$33</f>
        <v>0.2</v>
      </c>
      <c r="K371" s="57">
        <v>0</v>
      </c>
      <c r="L371" s="58">
        <v>0</v>
      </c>
      <c r="M371" s="27">
        <v>0</v>
      </c>
      <c r="N371" s="90">
        <f t="shared" si="109"/>
        <v>2.7777777777777776E-2</v>
      </c>
      <c r="O371" s="91">
        <f t="shared" si="110"/>
        <v>0</v>
      </c>
      <c r="P371" s="23">
        <v>1</v>
      </c>
      <c r="Q371" s="11">
        <f>P371</f>
        <v>1</v>
      </c>
      <c r="R371" s="11">
        <v>0</v>
      </c>
      <c r="S371" s="12">
        <v>0</v>
      </c>
      <c r="T371" s="27">
        <v>0</v>
      </c>
      <c r="U371" s="23">
        <v>3</v>
      </c>
      <c r="V371" s="11">
        <f>U371</f>
        <v>3</v>
      </c>
      <c r="W371" s="11">
        <v>0</v>
      </c>
      <c r="X371" s="12">
        <v>0</v>
      </c>
      <c r="Y371" s="30">
        <v>0</v>
      </c>
      <c r="Z371" s="63">
        <f t="shared" si="111"/>
        <v>0.8</v>
      </c>
      <c r="AA371" s="34">
        <f t="shared" si="112"/>
        <v>0.2</v>
      </c>
      <c r="AB371" s="12">
        <f t="shared" si="113"/>
        <v>0.60000000000000009</v>
      </c>
      <c r="AC371" s="75">
        <f t="shared" si="114"/>
        <v>0.8</v>
      </c>
    </row>
    <row r="372" spans="1:32" outlineLevel="2" x14ac:dyDescent="0.2">
      <c r="A372" s="103" t="s">
        <v>245</v>
      </c>
      <c r="B372" s="10" t="s">
        <v>8</v>
      </c>
      <c r="C372" s="10" t="s">
        <v>13</v>
      </c>
      <c r="D372" s="10" t="s">
        <v>34</v>
      </c>
      <c r="E372" s="10" t="s">
        <v>35</v>
      </c>
      <c r="F372" s="10" t="s">
        <v>36</v>
      </c>
      <c r="G372" s="67">
        <v>12</v>
      </c>
      <c r="H372" s="10" t="s">
        <v>37</v>
      </c>
      <c r="I372" s="57">
        <v>1</v>
      </c>
      <c r="J372" s="57">
        <f>$AE$34</f>
        <v>0.02</v>
      </c>
      <c r="K372" s="57">
        <v>0</v>
      </c>
      <c r="L372" s="58">
        <v>0</v>
      </c>
      <c r="M372" s="27">
        <v>0</v>
      </c>
      <c r="N372" s="90">
        <f t="shared" si="109"/>
        <v>5.5555555555555558E-3</v>
      </c>
      <c r="O372" s="91">
        <f t="shared" si="110"/>
        <v>0</v>
      </c>
      <c r="P372" s="23">
        <v>3</v>
      </c>
      <c r="Q372" s="11">
        <f>P372</f>
        <v>3</v>
      </c>
      <c r="R372" s="11">
        <v>0</v>
      </c>
      <c r="S372" s="12">
        <v>0</v>
      </c>
      <c r="T372" s="27">
        <v>0</v>
      </c>
      <c r="U372" s="23">
        <v>1</v>
      </c>
      <c r="V372" s="11">
        <f>U372</f>
        <v>1</v>
      </c>
      <c r="W372" s="11">
        <v>0</v>
      </c>
      <c r="X372" s="12">
        <v>0</v>
      </c>
      <c r="Y372" s="30">
        <v>0</v>
      </c>
      <c r="Z372" s="63">
        <f t="shared" si="111"/>
        <v>0.08</v>
      </c>
      <c r="AA372" s="34">
        <f t="shared" si="112"/>
        <v>0.06</v>
      </c>
      <c r="AB372" s="12">
        <f t="shared" si="113"/>
        <v>0.02</v>
      </c>
      <c r="AC372" s="75">
        <f t="shared" si="114"/>
        <v>0.08</v>
      </c>
    </row>
    <row r="373" spans="1:32" outlineLevel="1" x14ac:dyDescent="0.2">
      <c r="A373" s="121" t="s">
        <v>620</v>
      </c>
      <c r="B373" s="10"/>
      <c r="C373" s="10"/>
      <c r="D373" s="10"/>
      <c r="E373" s="10"/>
      <c r="F373" s="10"/>
      <c r="G373" s="67"/>
      <c r="H373" s="10"/>
      <c r="I373" s="57"/>
      <c r="J373" s="57"/>
      <c r="K373" s="57"/>
      <c r="L373" s="58"/>
      <c r="M373" s="27"/>
      <c r="N373" s="90"/>
      <c r="O373" s="91"/>
      <c r="P373" s="23"/>
      <c r="Q373" s="11"/>
      <c r="R373" s="11"/>
      <c r="S373" s="12"/>
      <c r="T373" s="27"/>
      <c r="U373" s="23"/>
      <c r="V373" s="11"/>
      <c r="W373" s="11"/>
      <c r="X373" s="12"/>
      <c r="Y373" s="30"/>
      <c r="Z373" s="63"/>
      <c r="AA373" s="34"/>
      <c r="AB373" s="12"/>
      <c r="AC373" s="75">
        <f>SUBTOTAL(9,AC366:AC372)</f>
        <v>63.856806999999996</v>
      </c>
    </row>
    <row r="374" spans="1:32" outlineLevel="2" x14ac:dyDescent="0.2">
      <c r="A374" s="9" t="s">
        <v>298</v>
      </c>
      <c r="B374" s="10" t="s">
        <v>8</v>
      </c>
      <c r="C374" s="10" t="s">
        <v>61</v>
      </c>
      <c r="D374" s="10" t="s">
        <v>299</v>
      </c>
      <c r="E374" s="10" t="s">
        <v>300</v>
      </c>
      <c r="F374" s="10" t="s">
        <v>301</v>
      </c>
      <c r="G374" s="67">
        <v>6</v>
      </c>
      <c r="H374" s="10" t="s">
        <v>84</v>
      </c>
      <c r="I374" s="57">
        <v>1</v>
      </c>
      <c r="J374" s="57">
        <v>15.75</v>
      </c>
      <c r="K374" s="57">
        <v>0</v>
      </c>
      <c r="L374" s="58">
        <v>2.25</v>
      </c>
      <c r="M374" s="27">
        <v>0</v>
      </c>
      <c r="N374" s="90">
        <f t="shared" ref="N374:N381" si="115">J374*10/3/G374</f>
        <v>8.75</v>
      </c>
      <c r="O374" s="91">
        <f t="shared" ref="O374:O381" si="116">L374*10/3/G374</f>
        <v>1.25</v>
      </c>
      <c r="P374" s="23">
        <v>0</v>
      </c>
      <c r="Q374" s="11">
        <v>0</v>
      </c>
      <c r="R374" s="11">
        <v>0</v>
      </c>
      <c r="S374" s="12">
        <v>0</v>
      </c>
      <c r="T374" s="27">
        <v>0</v>
      </c>
      <c r="U374" s="23">
        <v>80</v>
      </c>
      <c r="V374" s="11">
        <v>1.5</v>
      </c>
      <c r="W374" s="11">
        <v>0</v>
      </c>
      <c r="X374" s="12">
        <v>4</v>
      </c>
      <c r="Y374" s="30">
        <v>0</v>
      </c>
      <c r="Z374" s="63">
        <f t="shared" ref="Z374:Z381" si="117">J374*(Q374+V374)+L374*(S374+X374)</f>
        <v>32.625</v>
      </c>
      <c r="AA374" s="34">
        <f t="shared" ref="AA374:AA381" si="118">J374*Q374+L374*S374</f>
        <v>0</v>
      </c>
      <c r="AB374" s="12">
        <f t="shared" ref="AB374:AB381" si="119">J374*V374+L374*X374</f>
        <v>32.625</v>
      </c>
      <c r="AC374" s="75">
        <f t="shared" ref="AC374:AC381" si="120">Z374</f>
        <v>32.625</v>
      </c>
    </row>
    <row r="375" spans="1:32" outlineLevel="2" x14ac:dyDescent="0.2">
      <c r="A375" s="9" t="s">
        <v>298</v>
      </c>
      <c r="B375" s="10" t="s">
        <v>8</v>
      </c>
      <c r="C375" s="10" t="s">
        <v>61</v>
      </c>
      <c r="D375" s="10" t="s">
        <v>308</v>
      </c>
      <c r="E375" s="10" t="s">
        <v>96</v>
      </c>
      <c r="F375" s="10" t="s">
        <v>97</v>
      </c>
      <c r="G375" s="67">
        <v>6</v>
      </c>
      <c r="H375" s="10" t="s">
        <v>18</v>
      </c>
      <c r="I375" s="57">
        <v>1</v>
      </c>
      <c r="J375" s="57">
        <v>13.5</v>
      </c>
      <c r="K375" s="57">
        <v>0</v>
      </c>
      <c r="L375" s="58">
        <v>4.5</v>
      </c>
      <c r="M375" s="27">
        <v>0</v>
      </c>
      <c r="N375" s="90">
        <f t="shared" si="115"/>
        <v>7.5</v>
      </c>
      <c r="O375" s="91">
        <f t="shared" si="116"/>
        <v>2.5</v>
      </c>
      <c r="P375" s="23">
        <v>0</v>
      </c>
      <c r="Q375" s="11">
        <v>0</v>
      </c>
      <c r="R375" s="11">
        <v>0</v>
      </c>
      <c r="S375" s="12">
        <v>0</v>
      </c>
      <c r="T375" s="27">
        <v>0</v>
      </c>
      <c r="U375" s="23">
        <v>105</v>
      </c>
      <c r="V375" s="11">
        <v>2</v>
      </c>
      <c r="W375" s="11">
        <v>0</v>
      </c>
      <c r="X375" s="12">
        <v>7</v>
      </c>
      <c r="Y375" s="30">
        <v>0</v>
      </c>
      <c r="Z375" s="63">
        <f t="shared" si="117"/>
        <v>58.5</v>
      </c>
      <c r="AA375" s="34">
        <f t="shared" si="118"/>
        <v>0</v>
      </c>
      <c r="AB375" s="12">
        <f t="shared" si="119"/>
        <v>58.5</v>
      </c>
      <c r="AC375" s="75">
        <f t="shared" si="120"/>
        <v>58.5</v>
      </c>
    </row>
    <row r="376" spans="1:32" outlineLevel="2" x14ac:dyDescent="0.2">
      <c r="A376" s="9" t="s">
        <v>298</v>
      </c>
      <c r="B376" s="10" t="s">
        <v>8</v>
      </c>
      <c r="C376" s="10" t="s">
        <v>27</v>
      </c>
      <c r="D376" s="10" t="s">
        <v>302</v>
      </c>
      <c r="E376" s="10" t="s">
        <v>303</v>
      </c>
      <c r="F376" s="10" t="s">
        <v>304</v>
      </c>
      <c r="G376" s="67">
        <v>6</v>
      </c>
      <c r="H376" s="10" t="s">
        <v>18</v>
      </c>
      <c r="I376" s="57">
        <v>1</v>
      </c>
      <c r="J376" s="57">
        <v>15.75</v>
      </c>
      <c r="K376" s="57">
        <v>0</v>
      </c>
      <c r="L376" s="58">
        <v>2.25</v>
      </c>
      <c r="M376" s="27">
        <v>0</v>
      </c>
      <c r="N376" s="90">
        <f t="shared" si="115"/>
        <v>8.75</v>
      </c>
      <c r="O376" s="91">
        <f t="shared" si="116"/>
        <v>1.25</v>
      </c>
      <c r="P376" s="23">
        <v>140</v>
      </c>
      <c r="Q376" s="11">
        <v>2</v>
      </c>
      <c r="R376" s="11">
        <v>0</v>
      </c>
      <c r="S376" s="12">
        <v>7</v>
      </c>
      <c r="T376" s="27">
        <v>0</v>
      </c>
      <c r="U376" s="23">
        <v>0</v>
      </c>
      <c r="V376" s="11">
        <v>0</v>
      </c>
      <c r="W376" s="11">
        <v>0</v>
      </c>
      <c r="X376" s="12">
        <v>0</v>
      </c>
      <c r="Y376" s="30">
        <v>0</v>
      </c>
      <c r="Z376" s="63">
        <f t="shared" si="117"/>
        <v>47.25</v>
      </c>
      <c r="AA376" s="34">
        <f t="shared" si="118"/>
        <v>47.25</v>
      </c>
      <c r="AB376" s="12">
        <f t="shared" si="119"/>
        <v>0</v>
      </c>
      <c r="AC376" s="75">
        <f t="shared" si="120"/>
        <v>47.25</v>
      </c>
      <c r="AF376" s="95"/>
    </row>
    <row r="377" spans="1:32" outlineLevel="2" x14ac:dyDescent="0.2">
      <c r="A377" s="9" t="s">
        <v>298</v>
      </c>
      <c r="B377" s="10" t="s">
        <v>8</v>
      </c>
      <c r="C377" s="10" t="s">
        <v>43</v>
      </c>
      <c r="D377" s="10" t="s">
        <v>305</v>
      </c>
      <c r="E377" s="10" t="s">
        <v>306</v>
      </c>
      <c r="F377" s="10" t="s">
        <v>307</v>
      </c>
      <c r="G377" s="67">
        <v>6</v>
      </c>
      <c r="H377" s="10" t="s">
        <v>18</v>
      </c>
      <c r="I377" s="57">
        <v>1</v>
      </c>
      <c r="J377" s="57">
        <v>15.75</v>
      </c>
      <c r="K377" s="57">
        <v>0</v>
      </c>
      <c r="L377" s="58">
        <v>2.25</v>
      </c>
      <c r="M377" s="27">
        <v>0</v>
      </c>
      <c r="N377" s="90">
        <f t="shared" si="115"/>
        <v>8.75</v>
      </c>
      <c r="O377" s="91">
        <f t="shared" si="116"/>
        <v>1.25</v>
      </c>
      <c r="P377" s="23">
        <v>0</v>
      </c>
      <c r="Q377" s="11">
        <v>0</v>
      </c>
      <c r="R377" s="11">
        <v>0</v>
      </c>
      <c r="S377" s="12">
        <v>0</v>
      </c>
      <c r="T377" s="27">
        <v>0</v>
      </c>
      <c r="U377" s="23">
        <v>120</v>
      </c>
      <c r="V377" s="11">
        <v>2</v>
      </c>
      <c r="W377" s="11">
        <v>0</v>
      </c>
      <c r="X377" s="12">
        <v>6</v>
      </c>
      <c r="Y377" s="30">
        <v>0</v>
      </c>
      <c r="Z377" s="63">
        <f t="shared" si="117"/>
        <v>45</v>
      </c>
      <c r="AA377" s="34">
        <f t="shared" si="118"/>
        <v>0</v>
      </c>
      <c r="AB377" s="12">
        <f t="shared" si="119"/>
        <v>45</v>
      </c>
      <c r="AC377" s="75">
        <f t="shared" si="120"/>
        <v>45</v>
      </c>
    </row>
    <row r="378" spans="1:32" outlineLevel="2" x14ac:dyDescent="0.2">
      <c r="A378" s="9" t="s">
        <v>298</v>
      </c>
      <c r="B378" s="10" t="s">
        <v>8</v>
      </c>
      <c r="C378" s="10" t="s">
        <v>43</v>
      </c>
      <c r="D378" s="10" t="s">
        <v>309</v>
      </c>
      <c r="E378" s="10" t="s">
        <v>310</v>
      </c>
      <c r="F378" s="10" t="s">
        <v>311</v>
      </c>
      <c r="G378" s="67">
        <v>6</v>
      </c>
      <c r="H378" s="10" t="s">
        <v>18</v>
      </c>
      <c r="I378" s="57">
        <f>1/3</f>
        <v>0.33333333333333331</v>
      </c>
      <c r="J378" s="57">
        <f>9*I378</f>
        <v>3</v>
      </c>
      <c r="K378" s="57">
        <v>0</v>
      </c>
      <c r="L378" s="58">
        <f>9*I378</f>
        <v>3</v>
      </c>
      <c r="M378" s="27">
        <v>0</v>
      </c>
      <c r="N378" s="90">
        <f t="shared" si="115"/>
        <v>1.6666666666666667</v>
      </c>
      <c r="O378" s="91">
        <f t="shared" si="116"/>
        <v>1.6666666666666667</v>
      </c>
      <c r="P378" s="23">
        <v>0</v>
      </c>
      <c r="Q378" s="11">
        <v>0</v>
      </c>
      <c r="R378" s="11">
        <v>0</v>
      </c>
      <c r="S378" s="12">
        <v>0</v>
      </c>
      <c r="T378" s="27">
        <v>0</v>
      </c>
      <c r="U378" s="23">
        <v>100</v>
      </c>
      <c r="V378" s="11">
        <v>2</v>
      </c>
      <c r="W378" s="11">
        <v>0</v>
      </c>
      <c r="X378" s="12">
        <v>5</v>
      </c>
      <c r="Y378" s="30">
        <v>0</v>
      </c>
      <c r="Z378" s="63">
        <f t="shared" si="117"/>
        <v>21</v>
      </c>
      <c r="AA378" s="34">
        <f t="shared" si="118"/>
        <v>0</v>
      </c>
      <c r="AB378" s="12">
        <f t="shared" si="119"/>
        <v>21</v>
      </c>
      <c r="AC378" s="75">
        <f t="shared" si="120"/>
        <v>21</v>
      </c>
    </row>
    <row r="379" spans="1:32" outlineLevel="2" x14ac:dyDescent="0.2">
      <c r="A379" s="9" t="s">
        <v>298</v>
      </c>
      <c r="B379" s="10" t="s">
        <v>8</v>
      </c>
      <c r="C379" s="10" t="s">
        <v>103</v>
      </c>
      <c r="D379" s="10" t="s">
        <v>324</v>
      </c>
      <c r="E379" s="10" t="s">
        <v>325</v>
      </c>
      <c r="F379" s="10" t="s">
        <v>326</v>
      </c>
      <c r="G379" s="67">
        <v>6</v>
      </c>
      <c r="H379" s="10" t="s">
        <v>102</v>
      </c>
      <c r="I379" s="57">
        <v>1</v>
      </c>
      <c r="J379" s="57">
        <f>(9+$AE$36)*I379</f>
        <v>13.5</v>
      </c>
      <c r="K379" s="57">
        <v>0</v>
      </c>
      <c r="L379" s="58">
        <v>4.5</v>
      </c>
      <c r="M379" s="27">
        <v>0</v>
      </c>
      <c r="N379" s="90">
        <f t="shared" si="115"/>
        <v>7.5</v>
      </c>
      <c r="O379" s="91">
        <f t="shared" si="116"/>
        <v>2.5</v>
      </c>
      <c r="P379" s="23">
        <v>16</v>
      </c>
      <c r="Q379" s="11">
        <v>0.5</v>
      </c>
      <c r="R379" s="11">
        <v>0</v>
      </c>
      <c r="S379" s="12">
        <v>1</v>
      </c>
      <c r="T379" s="27">
        <v>0</v>
      </c>
      <c r="U379" s="23">
        <v>0</v>
      </c>
      <c r="V379" s="11">
        <v>0</v>
      </c>
      <c r="W379" s="11">
        <v>0</v>
      </c>
      <c r="X379" s="12">
        <v>0</v>
      </c>
      <c r="Y379" s="30">
        <v>0</v>
      </c>
      <c r="Z379" s="63">
        <f t="shared" si="117"/>
        <v>11.25</v>
      </c>
      <c r="AA379" s="34">
        <f t="shared" si="118"/>
        <v>11.25</v>
      </c>
      <c r="AB379" s="12">
        <f t="shared" si="119"/>
        <v>0</v>
      </c>
      <c r="AC379" s="75">
        <f t="shared" si="120"/>
        <v>11.25</v>
      </c>
    </row>
    <row r="380" spans="1:32" outlineLevel="2" x14ac:dyDescent="0.2">
      <c r="A380" s="103" t="s">
        <v>298</v>
      </c>
      <c r="B380" s="10" t="s">
        <v>8</v>
      </c>
      <c r="C380" s="10" t="s">
        <v>13</v>
      </c>
      <c r="D380" s="10" t="s">
        <v>9</v>
      </c>
      <c r="E380" s="10" t="s">
        <v>10</v>
      </c>
      <c r="F380" s="10" t="s">
        <v>11</v>
      </c>
      <c r="G380" s="67">
        <v>24</v>
      </c>
      <c r="H380" s="10" t="s">
        <v>12</v>
      </c>
      <c r="I380" s="57">
        <v>1</v>
      </c>
      <c r="J380" s="57">
        <f>$AE$33</f>
        <v>0.2</v>
      </c>
      <c r="K380" s="57">
        <v>0</v>
      </c>
      <c r="L380" s="58">
        <v>0</v>
      </c>
      <c r="M380" s="27">
        <v>0</v>
      </c>
      <c r="N380" s="90">
        <f t="shared" si="115"/>
        <v>2.7777777777777776E-2</v>
      </c>
      <c r="O380" s="91">
        <f t="shared" si="116"/>
        <v>0</v>
      </c>
      <c r="P380" s="23">
        <v>3</v>
      </c>
      <c r="Q380" s="11">
        <f>P380</f>
        <v>3</v>
      </c>
      <c r="R380" s="11">
        <v>0</v>
      </c>
      <c r="S380" s="12">
        <v>0</v>
      </c>
      <c r="T380" s="27">
        <v>0</v>
      </c>
      <c r="U380" s="23">
        <v>8</v>
      </c>
      <c r="V380" s="11">
        <f>U380</f>
        <v>8</v>
      </c>
      <c r="W380" s="11">
        <v>0</v>
      </c>
      <c r="X380" s="12">
        <v>0</v>
      </c>
      <c r="Y380" s="30">
        <v>0</v>
      </c>
      <c r="Z380" s="63">
        <f t="shared" si="117"/>
        <v>2.2000000000000002</v>
      </c>
      <c r="AA380" s="34">
        <f t="shared" si="118"/>
        <v>0.60000000000000009</v>
      </c>
      <c r="AB380" s="12">
        <f t="shared" si="119"/>
        <v>1.6</v>
      </c>
      <c r="AC380" s="75">
        <f t="shared" si="120"/>
        <v>2.2000000000000002</v>
      </c>
    </row>
    <row r="381" spans="1:32" outlineLevel="2" x14ac:dyDescent="0.2">
      <c r="A381" s="103" t="s">
        <v>298</v>
      </c>
      <c r="B381" s="10" t="s">
        <v>8</v>
      </c>
      <c r="C381" s="10" t="s">
        <v>13</v>
      </c>
      <c r="D381" s="10" t="s">
        <v>34</v>
      </c>
      <c r="E381" s="10" t="s">
        <v>35</v>
      </c>
      <c r="F381" s="10" t="s">
        <v>36</v>
      </c>
      <c r="G381" s="67">
        <v>12</v>
      </c>
      <c r="H381" s="10" t="s">
        <v>37</v>
      </c>
      <c r="I381" s="57">
        <v>1</v>
      </c>
      <c r="J381" s="57">
        <f>$AE$34</f>
        <v>0.02</v>
      </c>
      <c r="K381" s="57">
        <v>0</v>
      </c>
      <c r="L381" s="58">
        <v>0</v>
      </c>
      <c r="M381" s="27">
        <v>0</v>
      </c>
      <c r="N381" s="90">
        <f t="shared" si="115"/>
        <v>5.5555555555555558E-3</v>
      </c>
      <c r="O381" s="91">
        <f t="shared" si="116"/>
        <v>0</v>
      </c>
      <c r="P381" s="23">
        <v>0</v>
      </c>
      <c r="Q381" s="11">
        <f>P381</f>
        <v>0</v>
      </c>
      <c r="R381" s="11">
        <v>0</v>
      </c>
      <c r="S381" s="12">
        <v>0</v>
      </c>
      <c r="T381" s="27">
        <v>0</v>
      </c>
      <c r="U381" s="23">
        <v>5</v>
      </c>
      <c r="V381" s="11">
        <f>U381</f>
        <v>5</v>
      </c>
      <c r="W381" s="11">
        <v>0</v>
      </c>
      <c r="X381" s="12">
        <v>0</v>
      </c>
      <c r="Y381" s="30">
        <v>0</v>
      </c>
      <c r="Z381" s="63">
        <f t="shared" si="117"/>
        <v>0.1</v>
      </c>
      <c r="AA381" s="34">
        <f t="shared" si="118"/>
        <v>0</v>
      </c>
      <c r="AB381" s="12">
        <f t="shared" si="119"/>
        <v>0.1</v>
      </c>
      <c r="AC381" s="75">
        <f t="shared" si="120"/>
        <v>0.1</v>
      </c>
      <c r="AF381" s="95"/>
    </row>
    <row r="382" spans="1:32" outlineLevel="1" x14ac:dyDescent="0.2">
      <c r="A382" s="121" t="s">
        <v>967</v>
      </c>
      <c r="B382" s="10"/>
      <c r="C382" s="10"/>
      <c r="D382" s="10"/>
      <c r="E382" s="10"/>
      <c r="F382" s="10"/>
      <c r="G382" s="67"/>
      <c r="H382" s="10"/>
      <c r="I382" s="57"/>
      <c r="J382" s="57"/>
      <c r="K382" s="57"/>
      <c r="L382" s="58"/>
      <c r="M382" s="27"/>
      <c r="N382" s="90"/>
      <c r="O382" s="91"/>
      <c r="P382" s="23"/>
      <c r="Q382" s="11"/>
      <c r="R382" s="11"/>
      <c r="S382" s="12"/>
      <c r="T382" s="27"/>
      <c r="U382" s="23"/>
      <c r="V382" s="11"/>
      <c r="W382" s="11"/>
      <c r="X382" s="12"/>
      <c r="Y382" s="30"/>
      <c r="Z382" s="63"/>
      <c r="AA382" s="34"/>
      <c r="AB382" s="12"/>
      <c r="AC382" s="75">
        <f>SUBTOTAL(9,AC374:AC381)</f>
        <v>217.92499999999998</v>
      </c>
      <c r="AF382" s="95"/>
    </row>
    <row r="383" spans="1:32" outlineLevel="2" x14ac:dyDescent="0.2">
      <c r="A383" s="9" t="s">
        <v>330</v>
      </c>
      <c r="B383" s="10" t="s">
        <v>8</v>
      </c>
      <c r="C383" s="10" t="s">
        <v>48</v>
      </c>
      <c r="D383" s="10" t="s">
        <v>246</v>
      </c>
      <c r="E383" s="10" t="s">
        <v>247</v>
      </c>
      <c r="F383" s="10" t="s">
        <v>248</v>
      </c>
      <c r="G383" s="67">
        <v>6</v>
      </c>
      <c r="H383" s="10" t="s">
        <v>249</v>
      </c>
      <c r="I383" s="57">
        <v>0.28920000000000001</v>
      </c>
      <c r="J383" s="57">
        <f>I383*13.5</f>
        <v>3.9042000000000003</v>
      </c>
      <c r="K383" s="57">
        <v>0</v>
      </c>
      <c r="L383" s="58">
        <f>I383*4.5</f>
        <v>1.3014000000000001</v>
      </c>
      <c r="M383" s="27">
        <v>0</v>
      </c>
      <c r="N383" s="90">
        <f>J383*10/3/G383</f>
        <v>2.169</v>
      </c>
      <c r="O383" s="91">
        <f>L383*10/3/G383</f>
        <v>0.72299999999999998</v>
      </c>
      <c r="P383" s="23">
        <v>80</v>
      </c>
      <c r="Q383" s="11">
        <v>1</v>
      </c>
      <c r="R383" s="11">
        <v>0</v>
      </c>
      <c r="S383" s="12">
        <v>4</v>
      </c>
      <c r="T383" s="27">
        <v>0</v>
      </c>
      <c r="U383" s="23">
        <v>10</v>
      </c>
      <c r="V383" s="11">
        <v>0.33</v>
      </c>
      <c r="W383" s="11">
        <v>0</v>
      </c>
      <c r="X383" s="12">
        <v>0.5</v>
      </c>
      <c r="Y383" s="30">
        <v>0</v>
      </c>
      <c r="Z383" s="63">
        <f>J383*(Q383+V383)+L383*(S383+X383)</f>
        <v>11.048886000000001</v>
      </c>
      <c r="AA383" s="34">
        <f>J383*Q383+L383*S383</f>
        <v>9.1097999999999999</v>
      </c>
      <c r="AB383" s="12">
        <f>J383*V383+L383*X383</f>
        <v>1.9390860000000003</v>
      </c>
      <c r="AC383" s="75">
        <f>Z383</f>
        <v>11.048886000000001</v>
      </c>
    </row>
    <row r="384" spans="1:32" outlineLevel="2" x14ac:dyDescent="0.2">
      <c r="A384" s="9" t="s">
        <v>330</v>
      </c>
      <c r="B384" s="10" t="s">
        <v>8</v>
      </c>
      <c r="C384" s="10" t="s">
        <v>48</v>
      </c>
      <c r="D384" s="10" t="s">
        <v>331</v>
      </c>
      <c r="E384" s="10" t="s">
        <v>332</v>
      </c>
      <c r="F384" s="10" t="s">
        <v>333</v>
      </c>
      <c r="G384" s="67">
        <v>6</v>
      </c>
      <c r="H384" s="10" t="s">
        <v>47</v>
      </c>
      <c r="I384" s="57">
        <v>1</v>
      </c>
      <c r="J384" s="57">
        <v>9</v>
      </c>
      <c r="K384" s="57">
        <v>0</v>
      </c>
      <c r="L384" s="58">
        <v>9</v>
      </c>
      <c r="M384" s="27">
        <v>0</v>
      </c>
      <c r="N384" s="90">
        <f>J384*10/3/G384</f>
        <v>5</v>
      </c>
      <c r="O384" s="91">
        <f>L384*10/3/G384</f>
        <v>5</v>
      </c>
      <c r="P384" s="23">
        <v>20</v>
      </c>
      <c r="Q384" s="11">
        <v>1</v>
      </c>
      <c r="R384" s="11">
        <v>0</v>
      </c>
      <c r="S384" s="12">
        <v>1</v>
      </c>
      <c r="T384" s="27">
        <v>0</v>
      </c>
      <c r="U384" s="23">
        <v>20</v>
      </c>
      <c r="V384" s="11">
        <v>0.5</v>
      </c>
      <c r="W384" s="11">
        <v>0</v>
      </c>
      <c r="X384" s="12">
        <v>2</v>
      </c>
      <c r="Y384" s="30">
        <v>0</v>
      </c>
      <c r="Z384" s="63">
        <f>J384*(Q384+V384)+L384*(S384+X384)</f>
        <v>40.5</v>
      </c>
      <c r="AA384" s="34">
        <f>J384*Q384+L384*S384</f>
        <v>18</v>
      </c>
      <c r="AB384" s="12">
        <f>J384*V384+L384*X384</f>
        <v>22.5</v>
      </c>
      <c r="AC384" s="75">
        <f>Z384</f>
        <v>40.5</v>
      </c>
    </row>
    <row r="385" spans="1:32" outlineLevel="2" x14ac:dyDescent="0.2">
      <c r="A385" s="103" t="s">
        <v>330</v>
      </c>
      <c r="B385" s="10" t="s">
        <v>8</v>
      </c>
      <c r="C385" s="10" t="s">
        <v>13</v>
      </c>
      <c r="D385" s="10" t="s">
        <v>9</v>
      </c>
      <c r="E385" s="10" t="s">
        <v>10</v>
      </c>
      <c r="F385" s="10" t="s">
        <v>11</v>
      </c>
      <c r="G385" s="67">
        <v>24</v>
      </c>
      <c r="H385" s="10" t="s">
        <v>12</v>
      </c>
      <c r="I385" s="57">
        <v>1</v>
      </c>
      <c r="J385" s="57">
        <f>$AE$33</f>
        <v>0.2</v>
      </c>
      <c r="K385" s="57">
        <v>0</v>
      </c>
      <c r="L385" s="58">
        <v>0</v>
      </c>
      <c r="M385" s="27">
        <v>0</v>
      </c>
      <c r="N385" s="90">
        <f>J385*10/3/G385</f>
        <v>2.7777777777777776E-2</v>
      </c>
      <c r="O385" s="91">
        <f>L385*10/3/G385</f>
        <v>0</v>
      </c>
      <c r="P385" s="23">
        <v>3</v>
      </c>
      <c r="Q385" s="11">
        <f>P385</f>
        <v>3</v>
      </c>
      <c r="R385" s="11">
        <v>0</v>
      </c>
      <c r="S385" s="12">
        <v>0</v>
      </c>
      <c r="T385" s="27">
        <v>0</v>
      </c>
      <c r="U385" s="23">
        <v>6</v>
      </c>
      <c r="V385" s="11">
        <f>U385</f>
        <v>6</v>
      </c>
      <c r="W385" s="11">
        <v>0</v>
      </c>
      <c r="X385" s="12">
        <v>0</v>
      </c>
      <c r="Y385" s="30">
        <v>0</v>
      </c>
      <c r="Z385" s="63">
        <f>J385*(Q385+V385)+L385*(S385+X385)</f>
        <v>1.8</v>
      </c>
      <c r="AA385" s="34">
        <f>J385*Q385+L385*S385</f>
        <v>0.60000000000000009</v>
      </c>
      <c r="AB385" s="12">
        <f>J385*V385+L385*X385</f>
        <v>1.2000000000000002</v>
      </c>
      <c r="AC385" s="75">
        <f>Z385</f>
        <v>1.8</v>
      </c>
    </row>
    <row r="386" spans="1:32" outlineLevel="1" x14ac:dyDescent="0.2">
      <c r="A386" s="121" t="s">
        <v>621</v>
      </c>
      <c r="B386" s="10"/>
      <c r="C386" s="10"/>
      <c r="D386" s="10"/>
      <c r="E386" s="10"/>
      <c r="F386" s="10"/>
      <c r="G386" s="67"/>
      <c r="H386" s="10"/>
      <c r="I386" s="57"/>
      <c r="J386" s="57"/>
      <c r="K386" s="57"/>
      <c r="L386" s="58"/>
      <c r="M386" s="27"/>
      <c r="N386" s="90"/>
      <c r="O386" s="91"/>
      <c r="P386" s="23"/>
      <c r="Q386" s="11"/>
      <c r="R386" s="11"/>
      <c r="S386" s="12"/>
      <c r="T386" s="27"/>
      <c r="U386" s="23"/>
      <c r="V386" s="11"/>
      <c r="W386" s="11"/>
      <c r="X386" s="12"/>
      <c r="Y386" s="30"/>
      <c r="Z386" s="63"/>
      <c r="AA386" s="34"/>
      <c r="AB386" s="12"/>
      <c r="AC386" s="75">
        <f>SUBTOTAL(9,AC383:AC385)</f>
        <v>53.348886</v>
      </c>
    </row>
    <row r="387" spans="1:32" outlineLevel="2" x14ac:dyDescent="0.2">
      <c r="A387" s="9" t="s">
        <v>334</v>
      </c>
      <c r="B387" s="10" t="s">
        <v>8</v>
      </c>
      <c r="C387" s="10" t="s">
        <v>19</v>
      </c>
      <c r="D387" s="10" t="s">
        <v>335</v>
      </c>
      <c r="E387" s="10" t="s">
        <v>336</v>
      </c>
      <c r="F387" s="10" t="s">
        <v>337</v>
      </c>
      <c r="G387" s="67">
        <v>6</v>
      </c>
      <c r="H387" s="10" t="s">
        <v>47</v>
      </c>
      <c r="I387" s="57">
        <v>1</v>
      </c>
      <c r="J387" s="57">
        <v>9</v>
      </c>
      <c r="K387" s="57">
        <v>0</v>
      </c>
      <c r="L387" s="58">
        <v>9</v>
      </c>
      <c r="M387" s="27">
        <v>0</v>
      </c>
      <c r="N387" s="90">
        <f t="shared" ref="N387:N392" si="121">J387*10/3/G387</f>
        <v>5</v>
      </c>
      <c r="O387" s="91">
        <f t="shared" ref="O387:O392" si="122">L387*10/3/G387</f>
        <v>5</v>
      </c>
      <c r="P387" s="23">
        <v>30</v>
      </c>
      <c r="Q387" s="11">
        <v>0.4</v>
      </c>
      <c r="R387" s="11">
        <v>0</v>
      </c>
      <c r="S387" s="12">
        <v>1.5</v>
      </c>
      <c r="T387" s="27">
        <v>0</v>
      </c>
      <c r="U387" s="23">
        <v>60</v>
      </c>
      <c r="V387" s="11">
        <v>1</v>
      </c>
      <c r="W387" s="11">
        <v>0</v>
      </c>
      <c r="X387" s="12">
        <v>3</v>
      </c>
      <c r="Y387" s="30">
        <v>0</v>
      </c>
      <c r="Z387" s="63">
        <f t="shared" ref="Z387:Z392" si="123">J387*(Q387+V387)+L387*(S387+X387)</f>
        <v>53.1</v>
      </c>
      <c r="AA387" s="34">
        <f t="shared" ref="AA387:AA392" si="124">J387*Q387+L387*S387</f>
        <v>17.100000000000001</v>
      </c>
      <c r="AB387" s="12">
        <f t="shared" ref="AB387:AB392" si="125">J387*V387+L387*X387</f>
        <v>36</v>
      </c>
      <c r="AC387" s="75">
        <f t="shared" ref="AC387:AC392" si="126">Z387</f>
        <v>53.1</v>
      </c>
    </row>
    <row r="388" spans="1:32" outlineLevel="2" x14ac:dyDescent="0.2">
      <c r="A388" s="9" t="s">
        <v>334</v>
      </c>
      <c r="B388" s="10" t="s">
        <v>8</v>
      </c>
      <c r="C388" s="10" t="s">
        <v>27</v>
      </c>
      <c r="D388" s="10" t="s">
        <v>338</v>
      </c>
      <c r="E388" s="10" t="s">
        <v>339</v>
      </c>
      <c r="F388" s="10" t="s">
        <v>340</v>
      </c>
      <c r="G388" s="67">
        <v>6</v>
      </c>
      <c r="H388" s="10" t="s">
        <v>18</v>
      </c>
      <c r="I388" s="57">
        <v>1</v>
      </c>
      <c r="J388" s="57">
        <v>9</v>
      </c>
      <c r="K388" s="57">
        <v>0</v>
      </c>
      <c r="L388" s="58">
        <v>9</v>
      </c>
      <c r="M388" s="27">
        <v>0</v>
      </c>
      <c r="N388" s="90">
        <f t="shared" si="121"/>
        <v>5</v>
      </c>
      <c r="O388" s="91">
        <f t="shared" si="122"/>
        <v>5</v>
      </c>
      <c r="P388" s="23">
        <v>100</v>
      </c>
      <c r="Q388" s="11">
        <v>2</v>
      </c>
      <c r="R388" s="11">
        <v>0</v>
      </c>
      <c r="S388" s="12">
        <v>5</v>
      </c>
      <c r="T388" s="27">
        <v>0</v>
      </c>
      <c r="U388" s="23">
        <v>0</v>
      </c>
      <c r="V388" s="11">
        <v>0</v>
      </c>
      <c r="W388" s="11">
        <v>0</v>
      </c>
      <c r="X388" s="12">
        <v>0</v>
      </c>
      <c r="Y388" s="30">
        <v>0</v>
      </c>
      <c r="Z388" s="63">
        <f t="shared" si="123"/>
        <v>63</v>
      </c>
      <c r="AA388" s="34">
        <f t="shared" si="124"/>
        <v>63</v>
      </c>
      <c r="AB388" s="12">
        <f t="shared" si="125"/>
        <v>0</v>
      </c>
      <c r="AC388" s="75">
        <f t="shared" si="126"/>
        <v>63</v>
      </c>
    </row>
    <row r="389" spans="1:32" outlineLevel="2" x14ac:dyDescent="0.2">
      <c r="A389" s="9" t="s">
        <v>334</v>
      </c>
      <c r="B389" s="10" t="s">
        <v>8</v>
      </c>
      <c r="C389" s="10" t="s">
        <v>43</v>
      </c>
      <c r="D389" s="10" t="s">
        <v>309</v>
      </c>
      <c r="E389" s="10" t="s">
        <v>310</v>
      </c>
      <c r="F389" s="10" t="s">
        <v>311</v>
      </c>
      <c r="G389" s="67">
        <v>6</v>
      </c>
      <c r="H389" s="10" t="s">
        <v>18</v>
      </c>
      <c r="I389" s="57">
        <f>1/3</f>
        <v>0.33333333333333331</v>
      </c>
      <c r="J389" s="57">
        <f>9*I389</f>
        <v>3</v>
      </c>
      <c r="K389" s="57">
        <v>0</v>
      </c>
      <c r="L389" s="58">
        <f>9*I389</f>
        <v>3</v>
      </c>
      <c r="M389" s="27">
        <v>0</v>
      </c>
      <c r="N389" s="90">
        <f t="shared" si="121"/>
        <v>1.6666666666666667</v>
      </c>
      <c r="O389" s="91">
        <f t="shared" si="122"/>
        <v>1.6666666666666667</v>
      </c>
      <c r="P389" s="23">
        <v>0</v>
      </c>
      <c r="Q389" s="11">
        <v>0</v>
      </c>
      <c r="R389" s="11">
        <v>0</v>
      </c>
      <c r="S389" s="12">
        <v>0</v>
      </c>
      <c r="T389" s="27">
        <v>0</v>
      </c>
      <c r="U389" s="23">
        <v>100</v>
      </c>
      <c r="V389" s="11">
        <v>2</v>
      </c>
      <c r="W389" s="11">
        <v>0</v>
      </c>
      <c r="X389" s="12">
        <v>5</v>
      </c>
      <c r="Y389" s="30">
        <v>0</v>
      </c>
      <c r="Z389" s="63">
        <f t="shared" si="123"/>
        <v>21</v>
      </c>
      <c r="AA389" s="34">
        <f t="shared" si="124"/>
        <v>0</v>
      </c>
      <c r="AB389" s="12">
        <f t="shared" si="125"/>
        <v>21</v>
      </c>
      <c r="AC389" s="75">
        <f t="shared" si="126"/>
        <v>21</v>
      </c>
    </row>
    <row r="390" spans="1:32" outlineLevel="2" x14ac:dyDescent="0.2">
      <c r="A390" s="9" t="s">
        <v>334</v>
      </c>
      <c r="B390" s="10" t="s">
        <v>8</v>
      </c>
      <c r="C390" s="10" t="s">
        <v>103</v>
      </c>
      <c r="D390" s="10" t="s">
        <v>187</v>
      </c>
      <c r="E390" s="10" t="s">
        <v>188</v>
      </c>
      <c r="F390" s="10" t="s">
        <v>189</v>
      </c>
      <c r="G390" s="67">
        <v>6</v>
      </c>
      <c r="H390" s="10" t="s">
        <v>84</v>
      </c>
      <c r="I390" s="685">
        <v>0.5</v>
      </c>
      <c r="J390" s="57">
        <f>9*I390</f>
        <v>4.5</v>
      </c>
      <c r="K390" s="57">
        <v>1</v>
      </c>
      <c r="L390" s="58">
        <f>9*I390</f>
        <v>4.5</v>
      </c>
      <c r="M390" s="27">
        <v>0</v>
      </c>
      <c r="N390" s="90">
        <f t="shared" si="121"/>
        <v>2.5</v>
      </c>
      <c r="O390" s="91">
        <f t="shared" si="122"/>
        <v>2.5</v>
      </c>
      <c r="P390" s="23">
        <v>45</v>
      </c>
      <c r="Q390" s="11">
        <v>1</v>
      </c>
      <c r="R390" s="11">
        <v>0</v>
      </c>
      <c r="S390" s="12">
        <v>3</v>
      </c>
      <c r="T390" s="27">
        <v>0</v>
      </c>
      <c r="U390" s="23">
        <v>0</v>
      </c>
      <c r="V390" s="11">
        <v>0</v>
      </c>
      <c r="W390" s="11">
        <v>0</v>
      </c>
      <c r="X390" s="12">
        <v>0</v>
      </c>
      <c r="Y390" s="30">
        <v>0</v>
      </c>
      <c r="Z390" s="63">
        <f t="shared" si="123"/>
        <v>18</v>
      </c>
      <c r="AA390" s="34">
        <f t="shared" si="124"/>
        <v>18</v>
      </c>
      <c r="AB390" s="12">
        <f t="shared" si="125"/>
        <v>0</v>
      </c>
      <c r="AC390" s="684">
        <f t="shared" si="126"/>
        <v>18</v>
      </c>
    </row>
    <row r="391" spans="1:32" outlineLevel="2" x14ac:dyDescent="0.2">
      <c r="A391" s="103" t="s">
        <v>334</v>
      </c>
      <c r="B391" s="10" t="s">
        <v>8</v>
      </c>
      <c r="C391" s="10" t="s">
        <v>13</v>
      </c>
      <c r="D391" s="10" t="s">
        <v>9</v>
      </c>
      <c r="E391" s="10" t="s">
        <v>10</v>
      </c>
      <c r="F391" s="10" t="s">
        <v>11</v>
      </c>
      <c r="G391" s="67">
        <v>24</v>
      </c>
      <c r="H391" s="10" t="s">
        <v>12</v>
      </c>
      <c r="I391" s="57">
        <v>1</v>
      </c>
      <c r="J391" s="57">
        <f>$AE$33</f>
        <v>0.2</v>
      </c>
      <c r="K391" s="57">
        <v>0</v>
      </c>
      <c r="L391" s="58">
        <v>0</v>
      </c>
      <c r="M391" s="27">
        <v>0</v>
      </c>
      <c r="N391" s="90">
        <f t="shared" si="121"/>
        <v>2.7777777777777776E-2</v>
      </c>
      <c r="O391" s="91">
        <f t="shared" si="122"/>
        <v>0</v>
      </c>
      <c r="P391" s="23">
        <v>3</v>
      </c>
      <c r="Q391" s="11">
        <f>P391</f>
        <v>3</v>
      </c>
      <c r="R391" s="11">
        <v>0</v>
      </c>
      <c r="S391" s="12">
        <v>0</v>
      </c>
      <c r="T391" s="27">
        <v>0</v>
      </c>
      <c r="U391" s="23">
        <v>8</v>
      </c>
      <c r="V391" s="11">
        <f>U391</f>
        <v>8</v>
      </c>
      <c r="W391" s="11">
        <v>0</v>
      </c>
      <c r="X391" s="12">
        <v>0</v>
      </c>
      <c r="Y391" s="30">
        <v>0</v>
      </c>
      <c r="Z391" s="63">
        <f t="shared" si="123"/>
        <v>2.2000000000000002</v>
      </c>
      <c r="AA391" s="34">
        <f t="shared" si="124"/>
        <v>0.60000000000000009</v>
      </c>
      <c r="AB391" s="12">
        <f t="shared" si="125"/>
        <v>1.6</v>
      </c>
      <c r="AC391" s="75">
        <f t="shared" si="126"/>
        <v>2.2000000000000002</v>
      </c>
    </row>
    <row r="392" spans="1:32" outlineLevel="2" x14ac:dyDescent="0.2">
      <c r="A392" s="103" t="s">
        <v>334</v>
      </c>
      <c r="B392" s="10" t="s">
        <v>8</v>
      </c>
      <c r="C392" s="10" t="s">
        <v>13</v>
      </c>
      <c r="D392" s="10" t="s">
        <v>34</v>
      </c>
      <c r="E392" s="10" t="s">
        <v>35</v>
      </c>
      <c r="F392" s="10" t="s">
        <v>36</v>
      </c>
      <c r="G392" s="67">
        <v>12</v>
      </c>
      <c r="H392" s="10" t="s">
        <v>37</v>
      </c>
      <c r="I392" s="57">
        <v>1</v>
      </c>
      <c r="J392" s="57">
        <f>$AE$34</f>
        <v>0.02</v>
      </c>
      <c r="K392" s="57">
        <v>0</v>
      </c>
      <c r="L392" s="58">
        <v>0</v>
      </c>
      <c r="M392" s="27">
        <v>0</v>
      </c>
      <c r="N392" s="90">
        <f t="shared" si="121"/>
        <v>5.5555555555555558E-3</v>
      </c>
      <c r="O392" s="91">
        <f t="shared" si="122"/>
        <v>0</v>
      </c>
      <c r="P392" s="23">
        <v>5</v>
      </c>
      <c r="Q392" s="11">
        <f>P392</f>
        <v>5</v>
      </c>
      <c r="R392" s="11">
        <v>0</v>
      </c>
      <c r="S392" s="12">
        <v>0</v>
      </c>
      <c r="T392" s="27">
        <v>0</v>
      </c>
      <c r="U392" s="23">
        <v>4</v>
      </c>
      <c r="V392" s="11">
        <f>U392</f>
        <v>4</v>
      </c>
      <c r="W392" s="11">
        <v>0</v>
      </c>
      <c r="X392" s="12">
        <v>0</v>
      </c>
      <c r="Y392" s="30">
        <v>0</v>
      </c>
      <c r="Z392" s="63">
        <f t="shared" si="123"/>
        <v>0.18</v>
      </c>
      <c r="AA392" s="34">
        <f t="shared" si="124"/>
        <v>0.1</v>
      </c>
      <c r="AB392" s="12">
        <f t="shared" si="125"/>
        <v>0.08</v>
      </c>
      <c r="AC392" s="75">
        <f t="shared" si="126"/>
        <v>0.18</v>
      </c>
    </row>
    <row r="393" spans="1:32" outlineLevel="1" x14ac:dyDescent="0.2">
      <c r="A393" s="121" t="s">
        <v>697</v>
      </c>
      <c r="B393" s="10"/>
      <c r="C393" s="10"/>
      <c r="D393" s="10"/>
      <c r="E393" s="10"/>
      <c r="F393" s="10"/>
      <c r="G393" s="67"/>
      <c r="H393" s="10"/>
      <c r="I393" s="57"/>
      <c r="J393" s="57"/>
      <c r="K393" s="57"/>
      <c r="L393" s="58"/>
      <c r="M393" s="27"/>
      <c r="N393" s="90"/>
      <c r="O393" s="91"/>
      <c r="P393" s="23"/>
      <c r="Q393" s="11"/>
      <c r="R393" s="11"/>
      <c r="S393" s="12"/>
      <c r="T393" s="27"/>
      <c r="U393" s="23"/>
      <c r="V393" s="11"/>
      <c r="W393" s="11"/>
      <c r="X393" s="12"/>
      <c r="Y393" s="30"/>
      <c r="Z393" s="63"/>
      <c r="AA393" s="34"/>
      <c r="AB393" s="12"/>
      <c r="AC393" s="75">
        <f>SUBTOTAL(9,AC387:AC392)</f>
        <v>157.47999999999999</v>
      </c>
    </row>
    <row r="394" spans="1:32" outlineLevel="2" x14ac:dyDescent="0.2">
      <c r="A394" s="9" t="s">
        <v>369</v>
      </c>
      <c r="B394" s="10" t="s">
        <v>8</v>
      </c>
      <c r="C394" s="10" t="s">
        <v>48</v>
      </c>
      <c r="D394" s="10" t="s">
        <v>370</v>
      </c>
      <c r="E394" s="10" t="s">
        <v>371</v>
      </c>
      <c r="F394" s="10" t="s">
        <v>372</v>
      </c>
      <c r="G394" s="67">
        <v>6</v>
      </c>
      <c r="H394" s="10" t="s">
        <v>47</v>
      </c>
      <c r="I394" s="57">
        <v>1</v>
      </c>
      <c r="J394" s="57">
        <v>9</v>
      </c>
      <c r="K394" s="57">
        <v>0</v>
      </c>
      <c r="L394" s="58">
        <v>9</v>
      </c>
      <c r="M394" s="27">
        <v>0</v>
      </c>
      <c r="N394" s="90">
        <f>J394*10/3/G394</f>
        <v>5</v>
      </c>
      <c r="O394" s="91">
        <f>L394*10/3/G394</f>
        <v>5</v>
      </c>
      <c r="P394" s="23">
        <v>80</v>
      </c>
      <c r="Q394" s="11">
        <v>1</v>
      </c>
      <c r="R394" s="11">
        <v>0</v>
      </c>
      <c r="S394" s="12">
        <v>4</v>
      </c>
      <c r="T394" s="27">
        <v>0</v>
      </c>
      <c r="U394" s="23">
        <v>10</v>
      </c>
      <c r="V394" s="11">
        <v>0.33</v>
      </c>
      <c r="W394" s="11">
        <v>0</v>
      </c>
      <c r="X394" s="12">
        <v>1</v>
      </c>
      <c r="Y394" s="30">
        <v>0</v>
      </c>
      <c r="Z394" s="63">
        <f>J394*(Q394+V394)+L394*(S394+X394)</f>
        <v>56.97</v>
      </c>
      <c r="AA394" s="34">
        <f>J394*Q394+L394*S394</f>
        <v>45</v>
      </c>
      <c r="AB394" s="12">
        <f>J394*V394+L394*X394</f>
        <v>11.97</v>
      </c>
      <c r="AC394" s="75">
        <f>Z394</f>
        <v>56.97</v>
      </c>
    </row>
    <row r="395" spans="1:32" outlineLevel="1" x14ac:dyDescent="0.2">
      <c r="A395" s="120" t="s">
        <v>968</v>
      </c>
      <c r="B395" s="10"/>
      <c r="C395" s="10"/>
      <c r="D395" s="10"/>
      <c r="E395" s="10"/>
      <c r="F395" s="10"/>
      <c r="G395" s="67"/>
      <c r="H395" s="10"/>
      <c r="I395" s="57"/>
      <c r="J395" s="57"/>
      <c r="K395" s="57"/>
      <c r="L395" s="58"/>
      <c r="M395" s="27"/>
      <c r="N395" s="90"/>
      <c r="O395" s="91"/>
      <c r="P395" s="23"/>
      <c r="Q395" s="11"/>
      <c r="R395" s="11"/>
      <c r="S395" s="12"/>
      <c r="T395" s="27"/>
      <c r="U395" s="23"/>
      <c r="V395" s="11"/>
      <c r="W395" s="11"/>
      <c r="X395" s="12"/>
      <c r="Y395" s="30"/>
      <c r="Z395" s="63"/>
      <c r="AA395" s="34"/>
      <c r="AB395" s="12"/>
      <c r="AC395" s="75">
        <f>SUBTOTAL(9,AC394:AC394)</f>
        <v>56.97</v>
      </c>
    </row>
    <row r="396" spans="1:32" outlineLevel="2" x14ac:dyDescent="0.2">
      <c r="A396" s="9" t="s">
        <v>409</v>
      </c>
      <c r="B396" s="10" t="s">
        <v>8</v>
      </c>
      <c r="C396" s="10" t="s">
        <v>48</v>
      </c>
      <c r="D396" s="10" t="s">
        <v>246</v>
      </c>
      <c r="E396" s="10" t="s">
        <v>247</v>
      </c>
      <c r="F396" s="10" t="s">
        <v>248</v>
      </c>
      <c r="G396" s="67">
        <v>6</v>
      </c>
      <c r="H396" s="10" t="s">
        <v>249</v>
      </c>
      <c r="I396" s="57">
        <v>0.10539999999999999</v>
      </c>
      <c r="J396" s="57">
        <f>I396*13.5</f>
        <v>1.4228999999999998</v>
      </c>
      <c r="K396" s="57">
        <v>0</v>
      </c>
      <c r="L396" s="58">
        <f>I396*4.5</f>
        <v>0.47429999999999994</v>
      </c>
      <c r="M396" s="27">
        <v>0</v>
      </c>
      <c r="N396" s="90">
        <f t="shared" ref="N396:N404" si="127">J396*10/3/G396</f>
        <v>0.79049999999999987</v>
      </c>
      <c r="O396" s="91">
        <f t="shared" ref="O396:O404" si="128">L396*10/3/G396</f>
        <v>0.26349999999999996</v>
      </c>
      <c r="P396" s="23">
        <v>80</v>
      </c>
      <c r="Q396" s="11">
        <v>1</v>
      </c>
      <c r="R396" s="11">
        <v>0</v>
      </c>
      <c r="S396" s="12">
        <v>4</v>
      </c>
      <c r="T396" s="27">
        <v>0</v>
      </c>
      <c r="U396" s="23">
        <v>10</v>
      </c>
      <c r="V396" s="11">
        <v>0.33</v>
      </c>
      <c r="W396" s="11">
        <v>0</v>
      </c>
      <c r="X396" s="12">
        <v>0.5</v>
      </c>
      <c r="Y396" s="30">
        <v>0</v>
      </c>
      <c r="Z396" s="63">
        <f t="shared" ref="Z396:Z404" si="129">J396*(Q396+V396)+L396*(S396+X396)</f>
        <v>4.0268069999999998</v>
      </c>
      <c r="AA396" s="34">
        <f t="shared" ref="AA396:AA404" si="130">J396*Q396+L396*S396</f>
        <v>3.3200999999999996</v>
      </c>
      <c r="AB396" s="12">
        <f t="shared" ref="AB396:AB404" si="131">J396*V396+L396*X396</f>
        <v>0.70670699999999997</v>
      </c>
      <c r="AC396" s="75">
        <f t="shared" ref="AC396:AC404" si="132">Z396</f>
        <v>4.0268069999999998</v>
      </c>
    </row>
    <row r="397" spans="1:32" outlineLevel="2" x14ac:dyDescent="0.2">
      <c r="A397" s="9" t="s">
        <v>409</v>
      </c>
      <c r="B397" s="10" t="s">
        <v>8</v>
      </c>
      <c r="C397" s="10" t="s">
        <v>23</v>
      </c>
      <c r="D397" s="10" t="s">
        <v>410</v>
      </c>
      <c r="E397" s="10" t="s">
        <v>411</v>
      </c>
      <c r="F397" s="10" t="s">
        <v>412</v>
      </c>
      <c r="G397" s="67">
        <v>6</v>
      </c>
      <c r="H397" s="10" t="s">
        <v>84</v>
      </c>
      <c r="I397" s="57">
        <v>1</v>
      </c>
      <c r="J397" s="57">
        <v>15.75</v>
      </c>
      <c r="K397" s="57">
        <v>0</v>
      </c>
      <c r="L397" s="58">
        <v>2.25</v>
      </c>
      <c r="M397" s="27">
        <v>0</v>
      </c>
      <c r="N397" s="90">
        <f t="shared" si="127"/>
        <v>8.75</v>
      </c>
      <c r="O397" s="91">
        <f t="shared" si="128"/>
        <v>1.25</v>
      </c>
      <c r="P397" s="23">
        <v>90</v>
      </c>
      <c r="Q397" s="11">
        <v>1.8</v>
      </c>
      <c r="R397" s="11">
        <v>0</v>
      </c>
      <c r="S397" s="12">
        <v>6</v>
      </c>
      <c r="T397" s="27">
        <v>0</v>
      </c>
      <c r="U397" s="23">
        <v>0</v>
      </c>
      <c r="V397" s="11">
        <v>0</v>
      </c>
      <c r="W397" s="11">
        <v>0</v>
      </c>
      <c r="X397" s="12">
        <v>0</v>
      </c>
      <c r="Y397" s="30">
        <v>0</v>
      </c>
      <c r="Z397" s="63">
        <f t="shared" si="129"/>
        <v>41.85</v>
      </c>
      <c r="AA397" s="34">
        <f t="shared" si="130"/>
        <v>41.85</v>
      </c>
      <c r="AB397" s="12">
        <f t="shared" si="131"/>
        <v>0</v>
      </c>
      <c r="AC397" s="75">
        <f t="shared" si="132"/>
        <v>41.85</v>
      </c>
      <c r="AF397" s="95"/>
    </row>
    <row r="398" spans="1:32" outlineLevel="2" x14ac:dyDescent="0.2">
      <c r="A398" s="9" t="s">
        <v>409</v>
      </c>
      <c r="B398" s="10" t="s">
        <v>8</v>
      </c>
      <c r="C398" s="10" t="s">
        <v>23</v>
      </c>
      <c r="D398" s="10" t="s">
        <v>413</v>
      </c>
      <c r="E398" s="10" t="s">
        <v>414</v>
      </c>
      <c r="F398" s="10" t="s">
        <v>415</v>
      </c>
      <c r="G398" s="67">
        <v>6</v>
      </c>
      <c r="H398" s="10" t="s">
        <v>84</v>
      </c>
      <c r="I398" s="57">
        <v>1</v>
      </c>
      <c r="J398" s="57">
        <v>15.75</v>
      </c>
      <c r="K398" s="57">
        <v>0</v>
      </c>
      <c r="L398" s="58">
        <v>2.25</v>
      </c>
      <c r="M398" s="27">
        <v>0</v>
      </c>
      <c r="N398" s="90">
        <f t="shared" si="127"/>
        <v>8.75</v>
      </c>
      <c r="O398" s="91">
        <f t="shared" si="128"/>
        <v>1.25</v>
      </c>
      <c r="P398" s="23">
        <v>75</v>
      </c>
      <c r="Q398" s="11">
        <v>1.8</v>
      </c>
      <c r="R398" s="11">
        <v>0</v>
      </c>
      <c r="S398" s="12">
        <v>5</v>
      </c>
      <c r="T398" s="27">
        <v>0</v>
      </c>
      <c r="U398" s="23">
        <v>0</v>
      </c>
      <c r="V398" s="11">
        <v>0</v>
      </c>
      <c r="W398" s="11">
        <v>0</v>
      </c>
      <c r="X398" s="12">
        <v>0</v>
      </c>
      <c r="Y398" s="30">
        <v>0</v>
      </c>
      <c r="Z398" s="63">
        <f t="shared" si="129"/>
        <v>39.6</v>
      </c>
      <c r="AA398" s="34">
        <f t="shared" si="130"/>
        <v>39.6</v>
      </c>
      <c r="AB398" s="12">
        <f t="shared" si="131"/>
        <v>0</v>
      </c>
      <c r="AC398" s="75">
        <f t="shared" si="132"/>
        <v>39.6</v>
      </c>
      <c r="AF398" s="95"/>
    </row>
    <row r="399" spans="1:32" outlineLevel="2" x14ac:dyDescent="0.2">
      <c r="A399" s="9" t="s">
        <v>409</v>
      </c>
      <c r="B399" s="10" t="s">
        <v>8</v>
      </c>
      <c r="C399" s="10" t="s">
        <v>43</v>
      </c>
      <c r="D399" s="10" t="s">
        <v>416</v>
      </c>
      <c r="E399" s="10" t="s">
        <v>417</v>
      </c>
      <c r="F399" s="10" t="s">
        <v>418</v>
      </c>
      <c r="G399" s="67">
        <v>6</v>
      </c>
      <c r="H399" s="10" t="s">
        <v>18</v>
      </c>
      <c r="I399" s="57">
        <v>1</v>
      </c>
      <c r="J399" s="57">
        <v>15.75</v>
      </c>
      <c r="K399" s="57">
        <v>0</v>
      </c>
      <c r="L399" s="58">
        <v>2.25</v>
      </c>
      <c r="M399" s="27">
        <v>0</v>
      </c>
      <c r="N399" s="90">
        <f t="shared" si="127"/>
        <v>8.75</v>
      </c>
      <c r="O399" s="91">
        <f t="shared" si="128"/>
        <v>1.25</v>
      </c>
      <c r="P399" s="23">
        <v>0</v>
      </c>
      <c r="Q399" s="11">
        <v>0</v>
      </c>
      <c r="R399" s="11">
        <v>0</v>
      </c>
      <c r="S399" s="12">
        <v>0</v>
      </c>
      <c r="T399" s="27">
        <v>0</v>
      </c>
      <c r="U399" s="23">
        <v>105</v>
      </c>
      <c r="V399" s="11">
        <v>2</v>
      </c>
      <c r="W399" s="11">
        <v>0</v>
      </c>
      <c r="X399" s="12">
        <v>7</v>
      </c>
      <c r="Y399" s="30">
        <v>0</v>
      </c>
      <c r="Z399" s="63">
        <f t="shared" si="129"/>
        <v>47.25</v>
      </c>
      <c r="AA399" s="34">
        <f t="shared" si="130"/>
        <v>0</v>
      </c>
      <c r="AB399" s="12">
        <f t="shared" si="131"/>
        <v>47.25</v>
      </c>
      <c r="AC399" s="75">
        <f t="shared" si="132"/>
        <v>47.25</v>
      </c>
      <c r="AF399" s="95"/>
    </row>
    <row r="400" spans="1:32" outlineLevel="2" x14ac:dyDescent="0.2">
      <c r="A400" s="9" t="s">
        <v>409</v>
      </c>
      <c r="B400" s="10" t="s">
        <v>8</v>
      </c>
      <c r="C400" s="10" t="s">
        <v>43</v>
      </c>
      <c r="D400" s="10" t="s">
        <v>419</v>
      </c>
      <c r="E400" s="10" t="s">
        <v>420</v>
      </c>
      <c r="F400" s="10" t="s">
        <v>421</v>
      </c>
      <c r="G400" s="67">
        <v>6</v>
      </c>
      <c r="H400" s="10" t="s">
        <v>18</v>
      </c>
      <c r="I400" s="57">
        <v>1</v>
      </c>
      <c r="J400" s="57">
        <v>15.75</v>
      </c>
      <c r="K400" s="57">
        <v>0</v>
      </c>
      <c r="L400" s="58">
        <v>2.25</v>
      </c>
      <c r="M400" s="27">
        <v>0</v>
      </c>
      <c r="N400" s="90">
        <f t="shared" si="127"/>
        <v>8.75</v>
      </c>
      <c r="O400" s="91">
        <f t="shared" si="128"/>
        <v>1.25</v>
      </c>
      <c r="P400" s="23">
        <v>0</v>
      </c>
      <c r="Q400" s="11">
        <v>0</v>
      </c>
      <c r="R400" s="11">
        <v>0</v>
      </c>
      <c r="S400" s="12">
        <v>0</v>
      </c>
      <c r="T400" s="27">
        <v>0</v>
      </c>
      <c r="U400" s="23">
        <v>105</v>
      </c>
      <c r="V400" s="11">
        <v>2</v>
      </c>
      <c r="W400" s="11">
        <v>0</v>
      </c>
      <c r="X400" s="12">
        <v>7</v>
      </c>
      <c r="Y400" s="30">
        <v>0</v>
      </c>
      <c r="Z400" s="63">
        <f t="shared" si="129"/>
        <v>47.25</v>
      </c>
      <c r="AA400" s="34">
        <f t="shared" si="130"/>
        <v>0</v>
      </c>
      <c r="AB400" s="12">
        <f t="shared" si="131"/>
        <v>47.25</v>
      </c>
      <c r="AC400" s="75">
        <f t="shared" si="132"/>
        <v>47.25</v>
      </c>
      <c r="AF400" s="95"/>
    </row>
    <row r="401" spans="1:29" outlineLevel="2" x14ac:dyDescent="0.2">
      <c r="A401" s="9" t="s">
        <v>409</v>
      </c>
      <c r="B401" s="10" t="s">
        <v>8</v>
      </c>
      <c r="C401" s="10" t="s">
        <v>103</v>
      </c>
      <c r="D401" s="10" t="s">
        <v>422</v>
      </c>
      <c r="E401" s="10" t="s">
        <v>423</v>
      </c>
      <c r="F401" s="10" t="s">
        <v>424</v>
      </c>
      <c r="G401" s="67">
        <v>6</v>
      </c>
      <c r="H401" s="10" t="s">
        <v>102</v>
      </c>
      <c r="I401" s="57">
        <v>1</v>
      </c>
      <c r="J401" s="57">
        <f>(11.25+$AE$36)*I401</f>
        <v>15.75</v>
      </c>
      <c r="K401" s="57">
        <v>0</v>
      </c>
      <c r="L401" s="58">
        <v>2.25</v>
      </c>
      <c r="M401" s="27">
        <v>0</v>
      </c>
      <c r="N401" s="90">
        <f t="shared" si="127"/>
        <v>8.75</v>
      </c>
      <c r="O401" s="91">
        <f t="shared" si="128"/>
        <v>1.25</v>
      </c>
      <c r="P401" s="23">
        <v>40</v>
      </c>
      <c r="Q401" s="11">
        <v>1</v>
      </c>
      <c r="R401" s="11">
        <v>0</v>
      </c>
      <c r="S401" s="12">
        <v>2</v>
      </c>
      <c r="T401" s="27">
        <v>0</v>
      </c>
      <c r="U401" s="23">
        <v>0</v>
      </c>
      <c r="V401" s="11">
        <v>0</v>
      </c>
      <c r="W401" s="11">
        <v>0</v>
      </c>
      <c r="X401" s="12">
        <v>0</v>
      </c>
      <c r="Y401" s="30">
        <v>0</v>
      </c>
      <c r="Z401" s="63">
        <f t="shared" si="129"/>
        <v>20.25</v>
      </c>
      <c r="AA401" s="34">
        <f t="shared" si="130"/>
        <v>20.25</v>
      </c>
      <c r="AB401" s="12">
        <f t="shared" si="131"/>
        <v>0</v>
      </c>
      <c r="AC401" s="75">
        <f t="shared" si="132"/>
        <v>20.25</v>
      </c>
    </row>
    <row r="402" spans="1:29" outlineLevel="2" x14ac:dyDescent="0.2">
      <c r="A402" s="9" t="s">
        <v>409</v>
      </c>
      <c r="B402" s="10" t="s">
        <v>8</v>
      </c>
      <c r="C402" s="10" t="s">
        <v>13</v>
      </c>
      <c r="D402" s="10" t="s">
        <v>250</v>
      </c>
      <c r="E402" s="10" t="s">
        <v>251</v>
      </c>
      <c r="F402" s="10" t="s">
        <v>252</v>
      </c>
      <c r="G402" s="67">
        <v>6</v>
      </c>
      <c r="H402" s="10" t="s">
        <v>37</v>
      </c>
      <c r="I402" s="57">
        <v>0.5</v>
      </c>
      <c r="J402" s="57">
        <f>(4.5+$AE$36)*I402</f>
        <v>4.5</v>
      </c>
      <c r="K402" s="57">
        <v>1</v>
      </c>
      <c r="L402" s="58">
        <f>9*I402</f>
        <v>4.5</v>
      </c>
      <c r="M402" s="27">
        <v>0</v>
      </c>
      <c r="N402" s="90">
        <f t="shared" si="127"/>
        <v>2.5</v>
      </c>
      <c r="O402" s="91">
        <f t="shared" si="128"/>
        <v>2.5</v>
      </c>
      <c r="P402" s="23">
        <v>0</v>
      </c>
      <c r="Q402" s="11">
        <v>0</v>
      </c>
      <c r="R402" s="11">
        <v>0</v>
      </c>
      <c r="S402" s="12">
        <v>0</v>
      </c>
      <c r="T402" s="27">
        <v>0</v>
      </c>
      <c r="U402" s="23">
        <v>8</v>
      </c>
      <c r="V402" s="11">
        <v>0.2</v>
      </c>
      <c r="W402" s="11">
        <v>0</v>
      </c>
      <c r="X402" s="12">
        <v>0.4</v>
      </c>
      <c r="Y402" s="30">
        <v>0</v>
      </c>
      <c r="Z402" s="63">
        <f t="shared" si="129"/>
        <v>2.7</v>
      </c>
      <c r="AA402" s="34">
        <f t="shared" si="130"/>
        <v>0</v>
      </c>
      <c r="AB402" s="12">
        <f t="shared" si="131"/>
        <v>2.7</v>
      </c>
      <c r="AC402" s="75">
        <f t="shared" si="132"/>
        <v>2.7</v>
      </c>
    </row>
    <row r="403" spans="1:29" outlineLevel="2" x14ac:dyDescent="0.2">
      <c r="A403" s="103" t="s">
        <v>409</v>
      </c>
      <c r="B403" s="10" t="s">
        <v>8</v>
      </c>
      <c r="C403" s="10" t="s">
        <v>13</v>
      </c>
      <c r="D403" s="10" t="s">
        <v>9</v>
      </c>
      <c r="E403" s="10" t="s">
        <v>10</v>
      </c>
      <c r="F403" s="10" t="s">
        <v>11</v>
      </c>
      <c r="G403" s="67">
        <v>24</v>
      </c>
      <c r="H403" s="10" t="s">
        <v>12</v>
      </c>
      <c r="I403" s="57">
        <v>1</v>
      </c>
      <c r="J403" s="57">
        <f>$AE$33</f>
        <v>0.2</v>
      </c>
      <c r="K403" s="57">
        <v>0</v>
      </c>
      <c r="L403" s="58">
        <v>0</v>
      </c>
      <c r="M403" s="27">
        <v>0</v>
      </c>
      <c r="N403" s="90">
        <f t="shared" si="127"/>
        <v>2.7777777777777776E-2</v>
      </c>
      <c r="O403" s="91">
        <f t="shared" si="128"/>
        <v>0</v>
      </c>
      <c r="P403" s="23">
        <v>2</v>
      </c>
      <c r="Q403" s="11">
        <f>P403</f>
        <v>2</v>
      </c>
      <c r="R403" s="11">
        <v>0</v>
      </c>
      <c r="S403" s="12">
        <v>0</v>
      </c>
      <c r="T403" s="27">
        <v>0</v>
      </c>
      <c r="U403" s="23">
        <v>5</v>
      </c>
      <c r="V403" s="11">
        <f>U403</f>
        <v>5</v>
      </c>
      <c r="W403" s="11">
        <v>0</v>
      </c>
      <c r="X403" s="12">
        <v>0</v>
      </c>
      <c r="Y403" s="30">
        <v>0</v>
      </c>
      <c r="Z403" s="63">
        <f t="shared" si="129"/>
        <v>1.4000000000000001</v>
      </c>
      <c r="AA403" s="34">
        <f t="shared" si="130"/>
        <v>0.4</v>
      </c>
      <c r="AB403" s="12">
        <f t="shared" si="131"/>
        <v>1</v>
      </c>
      <c r="AC403" s="75">
        <f t="shared" si="132"/>
        <v>1.4000000000000001</v>
      </c>
    </row>
    <row r="404" spans="1:29" outlineLevel="2" x14ac:dyDescent="0.2">
      <c r="A404" s="103" t="s">
        <v>409</v>
      </c>
      <c r="B404" s="10" t="s">
        <v>8</v>
      </c>
      <c r="C404" s="10" t="s">
        <v>13</v>
      </c>
      <c r="D404" s="10" t="s">
        <v>34</v>
      </c>
      <c r="E404" s="10" t="s">
        <v>35</v>
      </c>
      <c r="F404" s="10" t="s">
        <v>36</v>
      </c>
      <c r="G404" s="67">
        <v>12</v>
      </c>
      <c r="H404" s="10" t="s">
        <v>37</v>
      </c>
      <c r="I404" s="57">
        <v>1</v>
      </c>
      <c r="J404" s="57">
        <f>$AE$34</f>
        <v>0.02</v>
      </c>
      <c r="K404" s="57">
        <v>0</v>
      </c>
      <c r="L404" s="58">
        <v>0</v>
      </c>
      <c r="M404" s="27">
        <v>0</v>
      </c>
      <c r="N404" s="90">
        <f t="shared" si="127"/>
        <v>5.5555555555555558E-3</v>
      </c>
      <c r="O404" s="91">
        <f t="shared" si="128"/>
        <v>0</v>
      </c>
      <c r="P404" s="23">
        <v>5</v>
      </c>
      <c r="Q404" s="11">
        <f>P404</f>
        <v>5</v>
      </c>
      <c r="R404" s="11">
        <v>0</v>
      </c>
      <c r="S404" s="12">
        <v>0</v>
      </c>
      <c r="T404" s="27">
        <v>0</v>
      </c>
      <c r="U404" s="23">
        <v>3</v>
      </c>
      <c r="V404" s="11">
        <f>U404</f>
        <v>3</v>
      </c>
      <c r="W404" s="11">
        <v>0</v>
      </c>
      <c r="X404" s="12">
        <v>0</v>
      </c>
      <c r="Y404" s="30">
        <v>0</v>
      </c>
      <c r="Z404" s="63">
        <f t="shared" si="129"/>
        <v>0.16</v>
      </c>
      <c r="AA404" s="34">
        <f t="shared" si="130"/>
        <v>0.1</v>
      </c>
      <c r="AB404" s="12">
        <f t="shared" si="131"/>
        <v>0.06</v>
      </c>
      <c r="AC404" s="75">
        <f t="shared" si="132"/>
        <v>0.16</v>
      </c>
    </row>
    <row r="405" spans="1:29" outlineLevel="1" x14ac:dyDescent="0.2">
      <c r="A405" s="121" t="s">
        <v>622</v>
      </c>
      <c r="B405" s="10"/>
      <c r="C405" s="10"/>
      <c r="D405" s="10"/>
      <c r="E405" s="10"/>
      <c r="F405" s="10"/>
      <c r="G405" s="67"/>
      <c r="H405" s="10"/>
      <c r="I405" s="57"/>
      <c r="J405" s="57"/>
      <c r="K405" s="57"/>
      <c r="L405" s="58"/>
      <c r="M405" s="27"/>
      <c r="N405" s="90"/>
      <c r="O405" s="91"/>
      <c r="P405" s="23"/>
      <c r="Q405" s="11"/>
      <c r="R405" s="11"/>
      <c r="S405" s="12"/>
      <c r="T405" s="27"/>
      <c r="U405" s="23"/>
      <c r="V405" s="11"/>
      <c r="W405" s="11"/>
      <c r="X405" s="12"/>
      <c r="Y405" s="30"/>
      <c r="Z405" s="63"/>
      <c r="AA405" s="34"/>
      <c r="AB405" s="12"/>
      <c r="AC405" s="75">
        <f>SUBTOTAL(9,AC396:AC404)</f>
        <v>204.486807</v>
      </c>
    </row>
    <row r="406" spans="1:29" outlineLevel="2" x14ac:dyDescent="0.2">
      <c r="A406" s="9" t="s">
        <v>425</v>
      </c>
      <c r="B406" s="10" t="s">
        <v>8</v>
      </c>
      <c r="C406" s="10" t="s">
        <v>23</v>
      </c>
      <c r="D406" s="10" t="s">
        <v>426</v>
      </c>
      <c r="E406" s="10" t="s">
        <v>427</v>
      </c>
      <c r="F406" s="10" t="s">
        <v>428</v>
      </c>
      <c r="G406" s="67">
        <v>6</v>
      </c>
      <c r="H406" s="10" t="s">
        <v>47</v>
      </c>
      <c r="I406" s="57">
        <v>1</v>
      </c>
      <c r="J406" s="57">
        <v>11.25</v>
      </c>
      <c r="K406" s="57">
        <v>0</v>
      </c>
      <c r="L406" s="58">
        <v>6.75</v>
      </c>
      <c r="M406" s="27">
        <v>0</v>
      </c>
      <c r="N406" s="90">
        <f>J406*10/3/G406</f>
        <v>6.25</v>
      </c>
      <c r="O406" s="91">
        <f>L406*10/3/G406</f>
        <v>3.75</v>
      </c>
      <c r="P406" s="23">
        <v>60</v>
      </c>
      <c r="Q406" s="11">
        <v>1</v>
      </c>
      <c r="R406" s="11">
        <v>0</v>
      </c>
      <c r="S406" s="12">
        <v>2</v>
      </c>
      <c r="T406" s="27">
        <v>0</v>
      </c>
      <c r="U406" s="23">
        <v>0</v>
      </c>
      <c r="V406" s="11">
        <v>0</v>
      </c>
      <c r="W406" s="11">
        <v>0</v>
      </c>
      <c r="X406" s="12">
        <v>0</v>
      </c>
      <c r="Y406" s="30">
        <v>0</v>
      </c>
      <c r="Z406" s="63">
        <f>J406*(Q406+V406)+L406*(S406+X406)</f>
        <v>24.75</v>
      </c>
      <c r="AA406" s="34">
        <f>J406*Q406+L406*S406</f>
        <v>24.75</v>
      </c>
      <c r="AB406" s="12">
        <f>J406*V406+L406*X406</f>
        <v>0</v>
      </c>
      <c r="AC406" s="75">
        <f>Z406</f>
        <v>24.75</v>
      </c>
    </row>
    <row r="407" spans="1:29" outlineLevel="2" x14ac:dyDescent="0.2">
      <c r="A407" s="9" t="s">
        <v>425</v>
      </c>
      <c r="B407" s="10" t="s">
        <v>8</v>
      </c>
      <c r="C407" s="10" t="s">
        <v>27</v>
      </c>
      <c r="D407" s="10" t="s">
        <v>184</v>
      </c>
      <c r="E407" s="10" t="s">
        <v>185</v>
      </c>
      <c r="F407" s="10" t="s">
        <v>186</v>
      </c>
      <c r="G407" s="67">
        <v>6</v>
      </c>
      <c r="H407" s="10" t="s">
        <v>84</v>
      </c>
      <c r="I407" s="57">
        <v>0.6</v>
      </c>
      <c r="J407" s="57">
        <f>9*I407</f>
        <v>5.3999999999999995</v>
      </c>
      <c r="K407" s="57">
        <v>1</v>
      </c>
      <c r="L407" s="58">
        <f>9*I407</f>
        <v>5.3999999999999995</v>
      </c>
      <c r="M407" s="27">
        <v>0</v>
      </c>
      <c r="N407" s="90">
        <f>J407*10/3/G407</f>
        <v>2.9999999999999996</v>
      </c>
      <c r="O407" s="91">
        <f>L407*10/3/G407</f>
        <v>2.9999999999999996</v>
      </c>
      <c r="P407" s="23">
        <v>80</v>
      </c>
      <c r="Q407" s="11">
        <v>1</v>
      </c>
      <c r="R407" s="11">
        <v>0</v>
      </c>
      <c r="S407" s="12">
        <v>4</v>
      </c>
      <c r="T407" s="27">
        <v>0</v>
      </c>
      <c r="U407" s="23">
        <v>0</v>
      </c>
      <c r="V407" s="11">
        <v>0</v>
      </c>
      <c r="W407" s="11">
        <v>0</v>
      </c>
      <c r="X407" s="12">
        <v>0</v>
      </c>
      <c r="Y407" s="30">
        <v>0</v>
      </c>
      <c r="Z407" s="63">
        <f>J407*(Q407+V407)+L407*(S407+X407)</f>
        <v>26.999999999999996</v>
      </c>
      <c r="AA407" s="34">
        <f>J407*Q407+L407*S407</f>
        <v>26.999999999999996</v>
      </c>
      <c r="AB407" s="12">
        <f>J407*V407+L407*X407</f>
        <v>0</v>
      </c>
      <c r="AC407" s="75">
        <f>Z407</f>
        <v>26.999999999999996</v>
      </c>
    </row>
    <row r="408" spans="1:29" outlineLevel="2" x14ac:dyDescent="0.2">
      <c r="A408" s="9" t="s">
        <v>425</v>
      </c>
      <c r="B408" s="10" t="s">
        <v>8</v>
      </c>
      <c r="C408" s="10" t="s">
        <v>103</v>
      </c>
      <c r="D408" s="10" t="s">
        <v>187</v>
      </c>
      <c r="E408" s="10" t="s">
        <v>188</v>
      </c>
      <c r="F408" s="10" t="s">
        <v>189</v>
      </c>
      <c r="G408" s="67">
        <v>6</v>
      </c>
      <c r="H408" s="10" t="s">
        <v>84</v>
      </c>
      <c r="I408" s="424">
        <v>0.25</v>
      </c>
      <c r="J408" s="57">
        <f>9*I408</f>
        <v>2.25</v>
      </c>
      <c r="K408" s="57">
        <v>2</v>
      </c>
      <c r="L408" s="58">
        <f>9*I408</f>
        <v>2.25</v>
      </c>
      <c r="M408" s="27">
        <v>0</v>
      </c>
      <c r="N408" s="90">
        <f>J408*10/3/G408</f>
        <v>1.25</v>
      </c>
      <c r="O408" s="91">
        <f>L408*10/3/G408</f>
        <v>1.25</v>
      </c>
      <c r="P408" s="23">
        <v>45</v>
      </c>
      <c r="Q408" s="11">
        <v>1</v>
      </c>
      <c r="R408" s="11">
        <v>0</v>
      </c>
      <c r="S408" s="12">
        <v>3</v>
      </c>
      <c r="T408" s="27">
        <v>0</v>
      </c>
      <c r="U408" s="23">
        <v>0</v>
      </c>
      <c r="V408" s="11">
        <v>0</v>
      </c>
      <c r="W408" s="11">
        <v>0</v>
      </c>
      <c r="X408" s="12">
        <v>0</v>
      </c>
      <c r="Y408" s="30">
        <v>0</v>
      </c>
      <c r="Z408" s="63">
        <f>J408*(Q408+V408)+L408*(S408+X408)</f>
        <v>9</v>
      </c>
      <c r="AA408" s="34">
        <f>J408*Q408+L408*S408</f>
        <v>9</v>
      </c>
      <c r="AB408" s="12">
        <f>J408*V408+L408*X408</f>
        <v>0</v>
      </c>
      <c r="AC408" s="75">
        <f>Z408</f>
        <v>9</v>
      </c>
    </row>
    <row r="409" spans="1:29" outlineLevel="2" x14ac:dyDescent="0.2">
      <c r="A409" s="103" t="s">
        <v>425</v>
      </c>
      <c r="B409" s="10" t="s">
        <v>8</v>
      </c>
      <c r="C409" s="10" t="s">
        <v>13</v>
      </c>
      <c r="D409" s="10" t="s">
        <v>9</v>
      </c>
      <c r="E409" s="10" t="s">
        <v>10</v>
      </c>
      <c r="F409" s="10" t="s">
        <v>11</v>
      </c>
      <c r="G409" s="67">
        <v>24</v>
      </c>
      <c r="H409" s="10" t="s">
        <v>12</v>
      </c>
      <c r="I409" s="57">
        <v>1</v>
      </c>
      <c r="J409" s="57">
        <f>$AE$33</f>
        <v>0.2</v>
      </c>
      <c r="K409" s="57">
        <v>0</v>
      </c>
      <c r="L409" s="58">
        <v>0</v>
      </c>
      <c r="M409" s="27">
        <v>0</v>
      </c>
      <c r="N409" s="90">
        <f>J409*10/3/G409</f>
        <v>2.7777777777777776E-2</v>
      </c>
      <c r="O409" s="91">
        <f>L409*10/3/G409</f>
        <v>0</v>
      </c>
      <c r="P409" s="23">
        <v>1</v>
      </c>
      <c r="Q409" s="11">
        <f>P409</f>
        <v>1</v>
      </c>
      <c r="R409" s="11">
        <v>0</v>
      </c>
      <c r="S409" s="12">
        <v>0</v>
      </c>
      <c r="T409" s="27">
        <v>0</v>
      </c>
      <c r="U409" s="23">
        <v>3</v>
      </c>
      <c r="V409" s="11">
        <f>U409</f>
        <v>3</v>
      </c>
      <c r="W409" s="11">
        <v>0</v>
      </c>
      <c r="X409" s="12">
        <v>0</v>
      </c>
      <c r="Y409" s="30">
        <v>0</v>
      </c>
      <c r="Z409" s="63">
        <f>J409*(Q409+V409)+L409*(S409+X409)</f>
        <v>0.8</v>
      </c>
      <c r="AA409" s="34">
        <f>J409*Q409+L409*S409</f>
        <v>0.2</v>
      </c>
      <c r="AB409" s="12">
        <f>J409*V409+L409*X409</f>
        <v>0.60000000000000009</v>
      </c>
      <c r="AC409" s="75">
        <f>Z409</f>
        <v>0.8</v>
      </c>
    </row>
    <row r="410" spans="1:29" outlineLevel="2" x14ac:dyDescent="0.2">
      <c r="A410" s="103" t="s">
        <v>425</v>
      </c>
      <c r="B410" s="10" t="s">
        <v>8</v>
      </c>
      <c r="C410" s="10" t="s">
        <v>13</v>
      </c>
      <c r="D410" s="10" t="s">
        <v>34</v>
      </c>
      <c r="E410" s="10" t="s">
        <v>35</v>
      </c>
      <c r="F410" s="10" t="s">
        <v>36</v>
      </c>
      <c r="G410" s="67">
        <v>12</v>
      </c>
      <c r="H410" s="10" t="s">
        <v>37</v>
      </c>
      <c r="I410" s="57">
        <v>1</v>
      </c>
      <c r="J410" s="57">
        <f>$AE$34</f>
        <v>0.02</v>
      </c>
      <c r="K410" s="57">
        <v>0</v>
      </c>
      <c r="L410" s="58">
        <v>0</v>
      </c>
      <c r="M410" s="27">
        <v>0</v>
      </c>
      <c r="N410" s="90">
        <f>J410*10/3/G410</f>
        <v>5.5555555555555558E-3</v>
      </c>
      <c r="O410" s="91">
        <f>L410*10/3/G410</f>
        <v>0</v>
      </c>
      <c r="P410" s="23">
        <v>1</v>
      </c>
      <c r="Q410" s="11">
        <f>P410</f>
        <v>1</v>
      </c>
      <c r="R410" s="11">
        <v>0</v>
      </c>
      <c r="S410" s="12">
        <v>0</v>
      </c>
      <c r="T410" s="27">
        <v>0</v>
      </c>
      <c r="U410" s="23">
        <v>1</v>
      </c>
      <c r="V410" s="11">
        <f>U410</f>
        <v>1</v>
      </c>
      <c r="W410" s="11">
        <v>0</v>
      </c>
      <c r="X410" s="12">
        <v>0</v>
      </c>
      <c r="Y410" s="30">
        <v>0</v>
      </c>
      <c r="Z410" s="63">
        <f>J410*(Q410+V410)+L410*(S410+X410)</f>
        <v>0.04</v>
      </c>
      <c r="AA410" s="34">
        <f>J410*Q410+L410*S410</f>
        <v>0.02</v>
      </c>
      <c r="AB410" s="12">
        <f>J410*V410+L410*X410</f>
        <v>0.02</v>
      </c>
      <c r="AC410" s="75">
        <f>Z410</f>
        <v>0.04</v>
      </c>
    </row>
    <row r="411" spans="1:29" outlineLevel="1" x14ac:dyDescent="0.2">
      <c r="A411" s="121" t="s">
        <v>969</v>
      </c>
      <c r="B411" s="10"/>
      <c r="C411" s="10"/>
      <c r="D411" s="10"/>
      <c r="E411" s="10"/>
      <c r="F411" s="10"/>
      <c r="G411" s="67"/>
      <c r="H411" s="10"/>
      <c r="I411" s="57"/>
      <c r="J411" s="57"/>
      <c r="K411" s="57"/>
      <c r="L411" s="58"/>
      <c r="M411" s="27"/>
      <c r="N411" s="90"/>
      <c r="O411" s="91"/>
      <c r="P411" s="23"/>
      <c r="Q411" s="11"/>
      <c r="R411" s="11"/>
      <c r="S411" s="12"/>
      <c r="T411" s="27"/>
      <c r="U411" s="23"/>
      <c r="V411" s="11"/>
      <c r="W411" s="11"/>
      <c r="X411" s="12"/>
      <c r="Y411" s="30"/>
      <c r="Z411" s="63"/>
      <c r="AA411" s="34"/>
      <c r="AB411" s="12"/>
      <c r="AC411" s="75">
        <f>SUBTOTAL(9,AC406:AC410)</f>
        <v>61.589999999999996</v>
      </c>
    </row>
    <row r="412" spans="1:29" outlineLevel="2" x14ac:dyDescent="0.2">
      <c r="A412" s="9" t="s">
        <v>449</v>
      </c>
      <c r="B412" s="10" t="s">
        <v>8</v>
      </c>
      <c r="C412" s="10" t="s">
        <v>61</v>
      </c>
      <c r="D412" s="10" t="s">
        <v>453</v>
      </c>
      <c r="E412" s="10" t="s">
        <v>454</v>
      </c>
      <c r="F412" s="10" t="s">
        <v>455</v>
      </c>
      <c r="G412" s="67">
        <v>6</v>
      </c>
      <c r="H412" s="10" t="s">
        <v>18</v>
      </c>
      <c r="I412" s="57">
        <v>1</v>
      </c>
      <c r="J412" s="57">
        <v>13.5</v>
      </c>
      <c r="K412" s="57">
        <v>0</v>
      </c>
      <c r="L412" s="58">
        <v>4.5</v>
      </c>
      <c r="M412" s="27">
        <v>0</v>
      </c>
      <c r="N412" s="90">
        <f t="shared" ref="N412:N417" si="133">J412*10/3/G412</f>
        <v>7.5</v>
      </c>
      <c r="O412" s="91">
        <f t="shared" ref="O412:O417" si="134">L412*10/3/G412</f>
        <v>2.5</v>
      </c>
      <c r="P412" s="23">
        <v>0</v>
      </c>
      <c r="Q412" s="11">
        <v>0</v>
      </c>
      <c r="R412" s="11">
        <v>0</v>
      </c>
      <c r="S412" s="12">
        <v>0</v>
      </c>
      <c r="T412" s="27">
        <v>0</v>
      </c>
      <c r="U412" s="23">
        <v>100</v>
      </c>
      <c r="V412" s="11">
        <v>2</v>
      </c>
      <c r="W412" s="11">
        <v>0</v>
      </c>
      <c r="X412" s="12">
        <v>5</v>
      </c>
      <c r="Y412" s="30">
        <v>0</v>
      </c>
      <c r="Z412" s="63">
        <f t="shared" ref="Z412:Z417" si="135">J412*(Q412+V412)+L412*(S412+X412)</f>
        <v>49.5</v>
      </c>
      <c r="AA412" s="34">
        <f t="shared" ref="AA412:AA417" si="136">J412*Q412+L412*S412</f>
        <v>0</v>
      </c>
      <c r="AB412" s="12">
        <f t="shared" ref="AB412:AB417" si="137">J412*V412+L412*X412</f>
        <v>49.5</v>
      </c>
      <c r="AC412" s="75">
        <f t="shared" ref="AC412:AC417" si="138">Z412</f>
        <v>49.5</v>
      </c>
    </row>
    <row r="413" spans="1:29" outlineLevel="2" x14ac:dyDescent="0.2">
      <c r="A413" s="9" t="s">
        <v>449</v>
      </c>
      <c r="B413" s="10" t="s">
        <v>8</v>
      </c>
      <c r="C413" s="10" t="s">
        <v>27</v>
      </c>
      <c r="D413" s="10" t="s">
        <v>450</v>
      </c>
      <c r="E413" s="10" t="s">
        <v>451</v>
      </c>
      <c r="F413" s="10" t="s">
        <v>452</v>
      </c>
      <c r="G413" s="67">
        <v>6</v>
      </c>
      <c r="H413" s="10" t="s">
        <v>18</v>
      </c>
      <c r="I413" s="57">
        <v>1</v>
      </c>
      <c r="J413" s="57">
        <v>13.5</v>
      </c>
      <c r="K413" s="57">
        <v>0</v>
      </c>
      <c r="L413" s="58">
        <v>4.5</v>
      </c>
      <c r="M413" s="27">
        <v>0</v>
      </c>
      <c r="N413" s="90">
        <f t="shared" si="133"/>
        <v>7.5</v>
      </c>
      <c r="O413" s="91">
        <f t="shared" si="134"/>
        <v>2.5</v>
      </c>
      <c r="P413" s="23">
        <v>140</v>
      </c>
      <c r="Q413" s="11">
        <v>2</v>
      </c>
      <c r="R413" s="11">
        <v>0</v>
      </c>
      <c r="S413" s="12">
        <v>7</v>
      </c>
      <c r="T413" s="27">
        <v>0</v>
      </c>
      <c r="U413" s="23">
        <v>0</v>
      </c>
      <c r="V413" s="11">
        <v>0</v>
      </c>
      <c r="W413" s="11">
        <v>0</v>
      </c>
      <c r="X413" s="12">
        <v>0</v>
      </c>
      <c r="Y413" s="30">
        <v>0</v>
      </c>
      <c r="Z413" s="63">
        <f t="shared" si="135"/>
        <v>58.5</v>
      </c>
      <c r="AA413" s="34">
        <f t="shared" si="136"/>
        <v>58.5</v>
      </c>
      <c r="AB413" s="12">
        <f t="shared" si="137"/>
        <v>0</v>
      </c>
      <c r="AC413" s="75">
        <f t="shared" si="138"/>
        <v>58.5</v>
      </c>
    </row>
    <row r="414" spans="1:29" outlineLevel="2" x14ac:dyDescent="0.2">
      <c r="A414" s="9" t="s">
        <v>449</v>
      </c>
      <c r="B414" s="10" t="s">
        <v>8</v>
      </c>
      <c r="C414" s="10" t="s">
        <v>43</v>
      </c>
      <c r="D414" s="10" t="s">
        <v>456</v>
      </c>
      <c r="E414" s="10" t="s">
        <v>457</v>
      </c>
      <c r="F414" s="10" t="s">
        <v>458</v>
      </c>
      <c r="G414" s="67">
        <v>6</v>
      </c>
      <c r="H414" s="10" t="s">
        <v>18</v>
      </c>
      <c r="I414" s="57">
        <v>1</v>
      </c>
      <c r="J414" s="57">
        <v>13.5</v>
      </c>
      <c r="K414" s="57">
        <v>0</v>
      </c>
      <c r="L414" s="58">
        <v>4.5</v>
      </c>
      <c r="M414" s="27">
        <v>0</v>
      </c>
      <c r="N414" s="90">
        <f t="shared" si="133"/>
        <v>7.5</v>
      </c>
      <c r="O414" s="91">
        <f t="shared" si="134"/>
        <v>2.5</v>
      </c>
      <c r="P414" s="23">
        <v>0</v>
      </c>
      <c r="Q414" s="11">
        <v>0</v>
      </c>
      <c r="R414" s="11">
        <v>0</v>
      </c>
      <c r="S414" s="12">
        <v>0</v>
      </c>
      <c r="T414" s="27">
        <v>0</v>
      </c>
      <c r="U414" s="23">
        <v>100</v>
      </c>
      <c r="V414" s="11">
        <v>2</v>
      </c>
      <c r="W414" s="11">
        <v>0</v>
      </c>
      <c r="X414" s="12">
        <v>5</v>
      </c>
      <c r="Y414" s="30">
        <v>0</v>
      </c>
      <c r="Z414" s="63">
        <f t="shared" si="135"/>
        <v>49.5</v>
      </c>
      <c r="AA414" s="34">
        <f t="shared" si="136"/>
        <v>0</v>
      </c>
      <c r="AB414" s="12">
        <f t="shared" si="137"/>
        <v>49.5</v>
      </c>
      <c r="AC414" s="75">
        <f t="shared" si="138"/>
        <v>49.5</v>
      </c>
    </row>
    <row r="415" spans="1:29" outlineLevel="2" x14ac:dyDescent="0.2">
      <c r="A415" s="9" t="s">
        <v>449</v>
      </c>
      <c r="B415" s="10" t="s">
        <v>8</v>
      </c>
      <c r="C415" s="10" t="s">
        <v>43</v>
      </c>
      <c r="D415" s="10" t="s">
        <v>309</v>
      </c>
      <c r="E415" s="10" t="s">
        <v>310</v>
      </c>
      <c r="F415" s="10" t="s">
        <v>311</v>
      </c>
      <c r="G415" s="67">
        <v>6</v>
      </c>
      <c r="H415" s="10" t="s">
        <v>18</v>
      </c>
      <c r="I415" s="57">
        <f>1/3</f>
        <v>0.33333333333333331</v>
      </c>
      <c r="J415" s="57">
        <f>9*I415</f>
        <v>3</v>
      </c>
      <c r="K415" s="57">
        <v>0</v>
      </c>
      <c r="L415" s="58">
        <f>9*I415</f>
        <v>3</v>
      </c>
      <c r="M415" s="27">
        <v>0</v>
      </c>
      <c r="N415" s="90">
        <f t="shared" si="133"/>
        <v>1.6666666666666667</v>
      </c>
      <c r="O415" s="91">
        <f t="shared" si="134"/>
        <v>1.6666666666666667</v>
      </c>
      <c r="P415" s="23">
        <v>0</v>
      </c>
      <c r="Q415" s="11">
        <v>0</v>
      </c>
      <c r="R415" s="11">
        <v>0</v>
      </c>
      <c r="S415" s="12">
        <v>0</v>
      </c>
      <c r="T415" s="27">
        <v>0</v>
      </c>
      <c r="U415" s="23">
        <v>100</v>
      </c>
      <c r="V415" s="11">
        <v>2</v>
      </c>
      <c r="W415" s="11">
        <v>0</v>
      </c>
      <c r="X415" s="12">
        <v>5</v>
      </c>
      <c r="Y415" s="30">
        <v>0</v>
      </c>
      <c r="Z415" s="63">
        <f t="shared" si="135"/>
        <v>21</v>
      </c>
      <c r="AA415" s="34">
        <f t="shared" si="136"/>
        <v>0</v>
      </c>
      <c r="AB415" s="12">
        <f t="shared" si="137"/>
        <v>21</v>
      </c>
      <c r="AC415" s="75">
        <f t="shared" si="138"/>
        <v>21</v>
      </c>
    </row>
    <row r="416" spans="1:29" outlineLevel="2" x14ac:dyDescent="0.2">
      <c r="A416" s="9" t="s">
        <v>449</v>
      </c>
      <c r="B416" s="10" t="s">
        <v>8</v>
      </c>
      <c r="C416" s="10" t="s">
        <v>103</v>
      </c>
      <c r="D416" s="10" t="s">
        <v>462</v>
      </c>
      <c r="E416" s="10" t="s">
        <v>463</v>
      </c>
      <c r="F416" s="10" t="s">
        <v>464</v>
      </c>
      <c r="G416" s="67">
        <v>6</v>
      </c>
      <c r="H416" s="10" t="s">
        <v>102</v>
      </c>
      <c r="I416" s="57">
        <v>1</v>
      </c>
      <c r="J416" s="57">
        <f>(9+$AE$36)*I416</f>
        <v>13.5</v>
      </c>
      <c r="K416" s="57">
        <v>0</v>
      </c>
      <c r="L416" s="58">
        <v>4.5</v>
      </c>
      <c r="M416" s="27">
        <v>0</v>
      </c>
      <c r="N416" s="90">
        <f t="shared" si="133"/>
        <v>7.5</v>
      </c>
      <c r="O416" s="91">
        <f t="shared" si="134"/>
        <v>2.5</v>
      </c>
      <c r="P416" s="23">
        <v>40</v>
      </c>
      <c r="Q416" s="11">
        <v>1</v>
      </c>
      <c r="R416" s="11">
        <v>0</v>
      </c>
      <c r="S416" s="12">
        <v>2</v>
      </c>
      <c r="T416" s="27">
        <v>0</v>
      </c>
      <c r="U416" s="23">
        <v>0</v>
      </c>
      <c r="V416" s="11">
        <v>0</v>
      </c>
      <c r="W416" s="11">
        <v>0</v>
      </c>
      <c r="X416" s="12">
        <v>0</v>
      </c>
      <c r="Y416" s="30">
        <v>0</v>
      </c>
      <c r="Z416" s="63">
        <f t="shared" si="135"/>
        <v>22.5</v>
      </c>
      <c r="AA416" s="34">
        <f t="shared" si="136"/>
        <v>22.5</v>
      </c>
      <c r="AB416" s="12">
        <f t="shared" si="137"/>
        <v>0</v>
      </c>
      <c r="AC416" s="75">
        <f t="shared" si="138"/>
        <v>22.5</v>
      </c>
    </row>
    <row r="417" spans="1:33" outlineLevel="2" x14ac:dyDescent="0.2">
      <c r="A417" s="9" t="s">
        <v>449</v>
      </c>
      <c r="B417" s="10" t="s">
        <v>8</v>
      </c>
      <c r="C417" s="10" t="s">
        <v>13</v>
      </c>
      <c r="D417" s="10" t="s">
        <v>9</v>
      </c>
      <c r="E417" s="10" t="s">
        <v>10</v>
      </c>
      <c r="F417" s="10" t="s">
        <v>11</v>
      </c>
      <c r="G417" s="67">
        <v>24</v>
      </c>
      <c r="H417" s="10" t="s">
        <v>12</v>
      </c>
      <c r="I417" s="57">
        <v>1</v>
      </c>
      <c r="J417" s="57">
        <f>$AE$33</f>
        <v>0.2</v>
      </c>
      <c r="K417" s="57">
        <v>0</v>
      </c>
      <c r="L417" s="58">
        <v>0</v>
      </c>
      <c r="M417" s="27">
        <v>0</v>
      </c>
      <c r="N417" s="90">
        <f t="shared" si="133"/>
        <v>2.7777777777777776E-2</v>
      </c>
      <c r="O417" s="91">
        <f t="shared" si="134"/>
        <v>0</v>
      </c>
      <c r="P417" s="23">
        <v>3</v>
      </c>
      <c r="Q417" s="11">
        <f>P417</f>
        <v>3</v>
      </c>
      <c r="R417" s="11">
        <v>0</v>
      </c>
      <c r="S417" s="12">
        <v>0</v>
      </c>
      <c r="T417" s="27">
        <v>0</v>
      </c>
      <c r="U417" s="23">
        <v>3</v>
      </c>
      <c r="V417" s="11">
        <f>U417</f>
        <v>3</v>
      </c>
      <c r="W417" s="11">
        <v>0</v>
      </c>
      <c r="X417" s="12">
        <v>0</v>
      </c>
      <c r="Y417" s="30">
        <v>0</v>
      </c>
      <c r="Z417" s="63">
        <f t="shared" si="135"/>
        <v>1.2000000000000002</v>
      </c>
      <c r="AA417" s="34">
        <f t="shared" si="136"/>
        <v>0.60000000000000009</v>
      </c>
      <c r="AB417" s="12">
        <f t="shared" si="137"/>
        <v>0.60000000000000009</v>
      </c>
      <c r="AC417" s="75">
        <f t="shared" si="138"/>
        <v>1.2000000000000002</v>
      </c>
    </row>
    <row r="418" spans="1:33" outlineLevel="1" x14ac:dyDescent="0.2">
      <c r="A418" s="120" t="s">
        <v>970</v>
      </c>
      <c r="B418" s="10"/>
      <c r="C418" s="10"/>
      <c r="D418" s="10"/>
      <c r="E418" s="10"/>
      <c r="F418" s="10"/>
      <c r="G418" s="67"/>
      <c r="H418" s="10"/>
      <c r="I418" s="57"/>
      <c r="J418" s="57"/>
      <c r="K418" s="57"/>
      <c r="L418" s="58"/>
      <c r="M418" s="27"/>
      <c r="N418" s="90"/>
      <c r="O418" s="91"/>
      <c r="P418" s="23"/>
      <c r="Q418" s="11"/>
      <c r="R418" s="11"/>
      <c r="S418" s="12"/>
      <c r="T418" s="27"/>
      <c r="U418" s="23"/>
      <c r="V418" s="11"/>
      <c r="W418" s="11"/>
      <c r="X418" s="12"/>
      <c r="Y418" s="30"/>
      <c r="Z418" s="63"/>
      <c r="AA418" s="34"/>
      <c r="AB418" s="12"/>
      <c r="AC418" s="75">
        <f>SUBTOTAL(9,AC412:AC417)</f>
        <v>202.2</v>
      </c>
    </row>
    <row r="419" spans="1:33" outlineLevel="2" x14ac:dyDescent="0.2">
      <c r="A419" s="9" t="s">
        <v>492</v>
      </c>
      <c r="B419" s="10" t="s">
        <v>8</v>
      </c>
      <c r="C419" s="10" t="s">
        <v>48</v>
      </c>
      <c r="D419" s="10" t="s">
        <v>246</v>
      </c>
      <c r="E419" s="10" t="s">
        <v>247</v>
      </c>
      <c r="F419" s="10" t="s">
        <v>248</v>
      </c>
      <c r="G419" s="67">
        <v>6</v>
      </c>
      <c r="H419" s="10" t="s">
        <v>249</v>
      </c>
      <c r="I419" s="57">
        <v>0.5</v>
      </c>
      <c r="J419" s="57">
        <f>I419*13.5</f>
        <v>6.75</v>
      </c>
      <c r="K419" s="57">
        <v>0</v>
      </c>
      <c r="L419" s="58">
        <f>I419*4.5</f>
        <v>2.25</v>
      </c>
      <c r="M419" s="27">
        <v>0</v>
      </c>
      <c r="N419" s="90">
        <f>J419*10/3/G419</f>
        <v>3.75</v>
      </c>
      <c r="O419" s="91">
        <f>L419*10/3/G419</f>
        <v>1.25</v>
      </c>
      <c r="P419" s="23">
        <v>80</v>
      </c>
      <c r="Q419" s="11">
        <v>1</v>
      </c>
      <c r="R419" s="11">
        <v>0</v>
      </c>
      <c r="S419" s="12">
        <v>4</v>
      </c>
      <c r="T419" s="27">
        <v>0</v>
      </c>
      <c r="U419" s="23">
        <v>10</v>
      </c>
      <c r="V419" s="11">
        <v>0.33</v>
      </c>
      <c r="W419" s="11">
        <v>0</v>
      </c>
      <c r="X419" s="12">
        <v>0.5</v>
      </c>
      <c r="Y419" s="30">
        <v>0</v>
      </c>
      <c r="Z419" s="63">
        <f>J419*(Q419+V419)+L419*(S419+X419)</f>
        <v>19.102499999999999</v>
      </c>
      <c r="AA419" s="34">
        <f>J419*Q419+L419*S419</f>
        <v>15.75</v>
      </c>
      <c r="AB419" s="12">
        <f>J419*V419+L419*X419</f>
        <v>3.3525</v>
      </c>
      <c r="AC419" s="75">
        <f>Z419</f>
        <v>19.102499999999999</v>
      </c>
    </row>
    <row r="420" spans="1:33" outlineLevel="2" x14ac:dyDescent="0.2">
      <c r="A420" s="9" t="s">
        <v>492</v>
      </c>
      <c r="B420" s="10" t="s">
        <v>8</v>
      </c>
      <c r="C420" s="10" t="s">
        <v>13</v>
      </c>
      <c r="D420" s="10" t="s">
        <v>493</v>
      </c>
      <c r="E420" s="10" t="s">
        <v>512</v>
      </c>
      <c r="F420" s="10" t="s">
        <v>513</v>
      </c>
      <c r="G420" s="67">
        <v>6</v>
      </c>
      <c r="H420" s="10" t="s">
        <v>37</v>
      </c>
      <c r="I420" s="57">
        <v>0.66669999999999996</v>
      </c>
      <c r="J420" s="57">
        <f>(4.5+$AE$36)*I420</f>
        <v>6.0002999999999993</v>
      </c>
      <c r="K420" s="57">
        <v>2</v>
      </c>
      <c r="L420" s="58">
        <f>9*I420</f>
        <v>6.0002999999999993</v>
      </c>
      <c r="M420" s="27">
        <v>0</v>
      </c>
      <c r="N420" s="90">
        <f>J420*10/3/G420</f>
        <v>3.3334999999999995</v>
      </c>
      <c r="O420" s="91">
        <f>L420*10/3/G420</f>
        <v>3.3334999999999995</v>
      </c>
      <c r="P420" s="23">
        <v>0</v>
      </c>
      <c r="Q420" s="11">
        <v>0</v>
      </c>
      <c r="R420" s="11">
        <v>0</v>
      </c>
      <c r="S420" s="12">
        <v>0</v>
      </c>
      <c r="T420" s="27">
        <v>0</v>
      </c>
      <c r="U420" s="23">
        <v>8</v>
      </c>
      <c r="V420" s="11">
        <v>0.2</v>
      </c>
      <c r="W420" s="11">
        <v>0</v>
      </c>
      <c r="X420" s="12">
        <v>0.4</v>
      </c>
      <c r="Y420" s="30">
        <v>0</v>
      </c>
      <c r="Z420" s="63">
        <f>J420*(Q420+V420)+L420*(S420+X420)</f>
        <v>3.6001799999999999</v>
      </c>
      <c r="AA420" s="34">
        <f>J420*Q420+L420*S420</f>
        <v>0</v>
      </c>
      <c r="AB420" s="12">
        <f>J420*V420+L420*X420</f>
        <v>3.6001799999999999</v>
      </c>
      <c r="AC420" s="75">
        <f>Z420</f>
        <v>3.6001799999999999</v>
      </c>
    </row>
    <row r="421" spans="1:33" outlineLevel="2" x14ac:dyDescent="0.2">
      <c r="A421" s="103" t="s">
        <v>492</v>
      </c>
      <c r="B421" s="10" t="s">
        <v>8</v>
      </c>
      <c r="C421" s="10" t="s">
        <v>13</v>
      </c>
      <c r="D421" s="10" t="s">
        <v>9</v>
      </c>
      <c r="E421" s="10" t="s">
        <v>10</v>
      </c>
      <c r="F421" s="10" t="s">
        <v>11</v>
      </c>
      <c r="G421" s="67">
        <v>24</v>
      </c>
      <c r="H421" s="10" t="s">
        <v>12</v>
      </c>
      <c r="I421" s="57">
        <v>1</v>
      </c>
      <c r="J421" s="57">
        <f>$AE$33</f>
        <v>0.2</v>
      </c>
      <c r="K421" s="57">
        <v>0</v>
      </c>
      <c r="L421" s="58">
        <v>0</v>
      </c>
      <c r="M421" s="27">
        <v>0</v>
      </c>
      <c r="N421" s="90">
        <f>J421*10/3/G421</f>
        <v>2.7777777777777776E-2</v>
      </c>
      <c r="O421" s="91">
        <f>L421*10/3/G421</f>
        <v>0</v>
      </c>
      <c r="P421" s="23">
        <v>0</v>
      </c>
      <c r="Q421" s="11">
        <f>P421</f>
        <v>0</v>
      </c>
      <c r="R421" s="11">
        <v>0</v>
      </c>
      <c r="S421" s="12">
        <v>0</v>
      </c>
      <c r="T421" s="27">
        <v>0</v>
      </c>
      <c r="U421" s="23">
        <v>2</v>
      </c>
      <c r="V421" s="11">
        <f>U421</f>
        <v>2</v>
      </c>
      <c r="W421" s="11">
        <v>0</v>
      </c>
      <c r="X421" s="12">
        <v>0</v>
      </c>
      <c r="Y421" s="30">
        <v>0</v>
      </c>
      <c r="Z421" s="63">
        <f>J421*(Q421+V421)+L421*(S421+X421)</f>
        <v>0.4</v>
      </c>
      <c r="AA421" s="34">
        <f>J421*Q421+L421*S421</f>
        <v>0</v>
      </c>
      <c r="AB421" s="12">
        <f>J421*V421+L421*X421</f>
        <v>0.4</v>
      </c>
      <c r="AC421" s="75">
        <f>Z421</f>
        <v>0.4</v>
      </c>
      <c r="AE421" s="87"/>
      <c r="AF421" s="138"/>
      <c r="AG421" s="139"/>
    </row>
    <row r="422" spans="1:33" outlineLevel="2" x14ac:dyDescent="0.2">
      <c r="A422" s="103" t="s">
        <v>492</v>
      </c>
      <c r="B422" s="10" t="s">
        <v>8</v>
      </c>
      <c r="C422" s="10" t="s">
        <v>13</v>
      </c>
      <c r="D422" s="10" t="s">
        <v>34</v>
      </c>
      <c r="E422" s="10" t="s">
        <v>35</v>
      </c>
      <c r="F422" s="10" t="s">
        <v>36</v>
      </c>
      <c r="G422" s="67">
        <v>12</v>
      </c>
      <c r="H422" s="10" t="s">
        <v>37</v>
      </c>
      <c r="I422" s="57">
        <v>1</v>
      </c>
      <c r="J422" s="57">
        <f>$AE$34</f>
        <v>0.02</v>
      </c>
      <c r="K422" s="57">
        <v>0</v>
      </c>
      <c r="L422" s="58">
        <v>0</v>
      </c>
      <c r="M422" s="27">
        <v>0</v>
      </c>
      <c r="N422" s="90">
        <f>J422*10/3/G422</f>
        <v>5.5555555555555558E-3</v>
      </c>
      <c r="O422" s="91">
        <f>L422*10/3/G422</f>
        <v>0</v>
      </c>
      <c r="P422" s="23">
        <v>0</v>
      </c>
      <c r="Q422" s="11">
        <f>P422</f>
        <v>0</v>
      </c>
      <c r="R422" s="11">
        <v>0</v>
      </c>
      <c r="S422" s="12">
        <v>0</v>
      </c>
      <c r="T422" s="27">
        <v>0</v>
      </c>
      <c r="U422" s="23">
        <v>1</v>
      </c>
      <c r="V422" s="11">
        <f>U422</f>
        <v>1</v>
      </c>
      <c r="W422" s="11">
        <v>0</v>
      </c>
      <c r="X422" s="12">
        <v>0</v>
      </c>
      <c r="Y422" s="30">
        <v>0</v>
      </c>
      <c r="Z422" s="63">
        <f>J422*(Q422+V422)+L422*(S422+X422)</f>
        <v>0.02</v>
      </c>
      <c r="AA422" s="34">
        <f>J422*Q422+L422*S422</f>
        <v>0</v>
      </c>
      <c r="AB422" s="12">
        <f>J422*V422+L422*X422</f>
        <v>0.02</v>
      </c>
      <c r="AC422" s="75">
        <f>Z422</f>
        <v>0.02</v>
      </c>
      <c r="AE422" s="87"/>
      <c r="AF422" s="138"/>
      <c r="AG422" s="139"/>
    </row>
    <row r="423" spans="1:33" outlineLevel="1" x14ac:dyDescent="0.2">
      <c r="A423" s="121" t="s">
        <v>623</v>
      </c>
      <c r="B423" s="10"/>
      <c r="C423" s="10"/>
      <c r="D423" s="10"/>
      <c r="E423" s="10"/>
      <c r="F423" s="10"/>
      <c r="G423" s="67"/>
      <c r="H423" s="10"/>
      <c r="I423" s="57"/>
      <c r="J423" s="57"/>
      <c r="K423" s="57"/>
      <c r="L423" s="58"/>
      <c r="M423" s="27"/>
      <c r="N423" s="90"/>
      <c r="O423" s="91"/>
      <c r="P423" s="23"/>
      <c r="Q423" s="11"/>
      <c r="R423" s="11"/>
      <c r="S423" s="12"/>
      <c r="T423" s="27"/>
      <c r="U423" s="23"/>
      <c r="V423" s="11"/>
      <c r="W423" s="11"/>
      <c r="X423" s="12"/>
      <c r="Y423" s="30"/>
      <c r="Z423" s="63"/>
      <c r="AA423" s="34"/>
      <c r="AB423" s="12"/>
      <c r="AC423" s="75">
        <f>SUBTOTAL(9,AC419:AC422)</f>
        <v>23.122679999999999</v>
      </c>
      <c r="AE423" s="87"/>
      <c r="AF423" s="138"/>
      <c r="AG423" s="139"/>
    </row>
    <row r="424" spans="1:33" outlineLevel="2" x14ac:dyDescent="0.2">
      <c r="A424" s="103" t="s">
        <v>582</v>
      </c>
      <c r="B424" s="10" t="s">
        <v>8</v>
      </c>
      <c r="C424" s="10" t="s">
        <v>48</v>
      </c>
      <c r="D424" s="10" t="s">
        <v>360</v>
      </c>
      <c r="E424" s="10" t="s">
        <v>361</v>
      </c>
      <c r="F424" s="10" t="s">
        <v>362</v>
      </c>
      <c r="G424" s="67">
        <v>6</v>
      </c>
      <c r="H424" s="10" t="s">
        <v>47</v>
      </c>
      <c r="I424" s="57">
        <v>1</v>
      </c>
      <c r="J424" s="57">
        <v>15.75</v>
      </c>
      <c r="K424" s="57">
        <v>0</v>
      </c>
      <c r="L424" s="58">
        <v>2.25</v>
      </c>
      <c r="M424" s="27">
        <v>0</v>
      </c>
      <c r="N424" s="90">
        <f>J424*10/3/G424</f>
        <v>8.75</v>
      </c>
      <c r="O424" s="91">
        <f>L424*10/3/G424</f>
        <v>1.25</v>
      </c>
      <c r="P424" s="23">
        <v>60</v>
      </c>
      <c r="Q424" s="11">
        <v>1</v>
      </c>
      <c r="R424" s="11">
        <v>0</v>
      </c>
      <c r="S424" s="12">
        <v>3</v>
      </c>
      <c r="T424" s="27">
        <v>0</v>
      </c>
      <c r="U424" s="23">
        <v>20</v>
      </c>
      <c r="V424" s="11">
        <v>0.5</v>
      </c>
      <c r="W424" s="11">
        <v>0</v>
      </c>
      <c r="X424" s="12">
        <v>1</v>
      </c>
      <c r="Y424" s="30">
        <v>0</v>
      </c>
      <c r="Z424" s="63">
        <f>J424*(Q424+V424)+L424*(S424+X424)</f>
        <v>32.625</v>
      </c>
      <c r="AA424" s="34">
        <f>J424*Q424+L424*S424</f>
        <v>22.5</v>
      </c>
      <c r="AB424" s="12">
        <f>J424*V424+L424*X424</f>
        <v>10.125</v>
      </c>
      <c r="AC424" s="75">
        <f>Z424</f>
        <v>32.625</v>
      </c>
      <c r="AE424" s="87"/>
      <c r="AF424" s="138"/>
      <c r="AG424" s="139"/>
    </row>
    <row r="425" spans="1:33" outlineLevel="2" x14ac:dyDescent="0.2">
      <c r="A425" s="103" t="s">
        <v>582</v>
      </c>
      <c r="B425" s="10" t="s">
        <v>8</v>
      </c>
      <c r="C425" s="10" t="s">
        <v>48</v>
      </c>
      <c r="D425" s="10" t="s">
        <v>360</v>
      </c>
      <c r="E425" s="10" t="s">
        <v>361</v>
      </c>
      <c r="F425" s="10" t="s">
        <v>580</v>
      </c>
      <c r="G425" s="67">
        <v>6</v>
      </c>
      <c r="H425" s="10" t="s">
        <v>47</v>
      </c>
      <c r="I425" s="57">
        <v>1</v>
      </c>
      <c r="J425" s="57">
        <v>0</v>
      </c>
      <c r="K425" s="57">
        <v>0</v>
      </c>
      <c r="L425" s="58">
        <v>2.25</v>
      </c>
      <c r="M425" s="27">
        <v>0</v>
      </c>
      <c r="N425" s="90">
        <f>J425*10/3/G425</f>
        <v>0</v>
      </c>
      <c r="O425" s="91">
        <f>L425*10/3/G425</f>
        <v>1.25</v>
      </c>
      <c r="P425" s="23">
        <v>20</v>
      </c>
      <c r="Q425" s="11">
        <v>0</v>
      </c>
      <c r="R425" s="11">
        <v>0</v>
      </c>
      <c r="S425" s="12">
        <v>2</v>
      </c>
      <c r="T425" s="27">
        <v>0</v>
      </c>
      <c r="U425" s="23">
        <v>0</v>
      </c>
      <c r="V425" s="11">
        <v>0</v>
      </c>
      <c r="W425" s="11">
        <v>0</v>
      </c>
      <c r="X425" s="12">
        <v>0</v>
      </c>
      <c r="Y425" s="30">
        <v>0</v>
      </c>
      <c r="Z425" s="63">
        <f>J425*(Q425+V425)+L425*(S425+X425)</f>
        <v>4.5</v>
      </c>
      <c r="AA425" s="34">
        <f>J425*Q425+L425*S425</f>
        <v>4.5</v>
      </c>
      <c r="AB425" s="12">
        <f>J425*V425+L425*X425</f>
        <v>0</v>
      </c>
      <c r="AC425" s="75">
        <f>Z425</f>
        <v>4.5</v>
      </c>
      <c r="AE425" s="87"/>
      <c r="AF425" s="138"/>
      <c r="AG425" s="139"/>
    </row>
    <row r="426" spans="1:33" outlineLevel="2" x14ac:dyDescent="0.2">
      <c r="A426" s="103" t="s">
        <v>582</v>
      </c>
      <c r="B426" s="10" t="s">
        <v>8</v>
      </c>
      <c r="C426" s="10" t="s">
        <v>19</v>
      </c>
      <c r="D426" s="10" t="s">
        <v>363</v>
      </c>
      <c r="E426" s="10" t="s">
        <v>364</v>
      </c>
      <c r="F426" s="10" t="s">
        <v>365</v>
      </c>
      <c r="G426" s="67">
        <v>6</v>
      </c>
      <c r="H426" s="10" t="s">
        <v>47</v>
      </c>
      <c r="I426" s="57">
        <v>1</v>
      </c>
      <c r="J426" s="57">
        <v>15.75</v>
      </c>
      <c r="K426" s="57">
        <v>0</v>
      </c>
      <c r="L426" s="58">
        <v>2.25</v>
      </c>
      <c r="M426" s="27">
        <v>0</v>
      </c>
      <c r="N426" s="90">
        <f>J426*10/3/G426</f>
        <v>8.75</v>
      </c>
      <c r="O426" s="91">
        <f>L426*10/3/G426</f>
        <v>1.25</v>
      </c>
      <c r="P426" s="23">
        <v>30</v>
      </c>
      <c r="Q426" s="11">
        <v>0.4</v>
      </c>
      <c r="R426" s="11">
        <v>0</v>
      </c>
      <c r="S426" s="12">
        <v>1.5</v>
      </c>
      <c r="T426" s="27">
        <v>0</v>
      </c>
      <c r="U426" s="23">
        <v>60</v>
      </c>
      <c r="V426" s="11">
        <v>1</v>
      </c>
      <c r="W426" s="11">
        <v>0</v>
      </c>
      <c r="X426" s="12">
        <v>3</v>
      </c>
      <c r="Y426" s="30">
        <v>0</v>
      </c>
      <c r="Z426" s="63">
        <f>J426*(Q426+V426)+L426*(S426+X426)</f>
        <v>32.174999999999997</v>
      </c>
      <c r="AA426" s="34">
        <f>J426*Q426+L426*S426</f>
        <v>9.6750000000000007</v>
      </c>
      <c r="AB426" s="12">
        <f>J426*V426+L426*X426</f>
        <v>22.5</v>
      </c>
      <c r="AC426" s="75">
        <f>Z426</f>
        <v>32.174999999999997</v>
      </c>
    </row>
    <row r="427" spans="1:33" outlineLevel="1" x14ac:dyDescent="0.2">
      <c r="A427" s="121" t="s">
        <v>971</v>
      </c>
      <c r="B427" s="10"/>
      <c r="C427" s="10"/>
      <c r="D427" s="10"/>
      <c r="E427" s="10"/>
      <c r="F427" s="10"/>
      <c r="G427" s="67"/>
      <c r="H427" s="10"/>
      <c r="I427" s="57"/>
      <c r="J427" s="57"/>
      <c r="K427" s="57"/>
      <c r="L427" s="58"/>
      <c r="M427" s="27"/>
      <c r="N427" s="90"/>
      <c r="O427" s="91"/>
      <c r="P427" s="23"/>
      <c r="Q427" s="11"/>
      <c r="R427" s="11"/>
      <c r="S427" s="12"/>
      <c r="T427" s="27"/>
      <c r="U427" s="23"/>
      <c r="V427" s="11"/>
      <c r="W427" s="11"/>
      <c r="X427" s="12"/>
      <c r="Y427" s="30"/>
      <c r="Z427" s="63"/>
      <c r="AA427" s="34"/>
      <c r="AB427" s="12"/>
      <c r="AC427" s="75">
        <f>SUBTOTAL(9,AC424:AC426)</f>
        <v>69.3</v>
      </c>
    </row>
    <row r="428" spans="1:33" outlineLevel="2" x14ac:dyDescent="0.2">
      <c r="A428" s="103" t="s">
        <v>581</v>
      </c>
      <c r="B428" s="10" t="s">
        <v>8</v>
      </c>
      <c r="C428" s="10" t="s">
        <v>48</v>
      </c>
      <c r="D428" s="10" t="s">
        <v>467</v>
      </c>
      <c r="E428" s="10" t="s">
        <v>468</v>
      </c>
      <c r="F428" s="10" t="s">
        <v>469</v>
      </c>
      <c r="G428" s="67">
        <v>6</v>
      </c>
      <c r="H428" s="10" t="s">
        <v>47</v>
      </c>
      <c r="I428" s="57">
        <v>1</v>
      </c>
      <c r="J428" s="57">
        <v>18</v>
      </c>
      <c r="K428" s="57">
        <v>0</v>
      </c>
      <c r="L428" s="58">
        <v>0</v>
      </c>
      <c r="M428" s="27">
        <v>0</v>
      </c>
      <c r="N428" s="90">
        <f t="shared" ref="N428:N433" si="139">J428*10/3/G428</f>
        <v>10</v>
      </c>
      <c r="O428" s="91">
        <f t="shared" ref="O428:O433" si="140">L428*10/3/G428</f>
        <v>0</v>
      </c>
      <c r="P428" s="23">
        <v>60</v>
      </c>
      <c r="Q428" s="11">
        <v>1</v>
      </c>
      <c r="R428" s="11">
        <v>0</v>
      </c>
      <c r="S428" s="12">
        <v>0</v>
      </c>
      <c r="T428" s="27">
        <v>0</v>
      </c>
      <c r="U428" s="23">
        <v>20</v>
      </c>
      <c r="V428" s="11">
        <v>0.5</v>
      </c>
      <c r="W428" s="11">
        <v>0</v>
      </c>
      <c r="X428" s="12">
        <v>0</v>
      </c>
      <c r="Y428" s="30">
        <v>0</v>
      </c>
      <c r="Z428" s="63">
        <f t="shared" ref="Z428:Z433" si="141">J428*(Q428+V428)+L428*(S428+X428)</f>
        <v>27</v>
      </c>
      <c r="AA428" s="34">
        <f t="shared" ref="AA428:AA433" si="142">J428*Q428+L428*S428</f>
        <v>18</v>
      </c>
      <c r="AB428" s="12">
        <f t="shared" ref="AB428:AB433" si="143">J428*V428+L428*X428</f>
        <v>9</v>
      </c>
      <c r="AC428" s="75">
        <f t="shared" ref="AC428:AC433" si="144">Z428</f>
        <v>27</v>
      </c>
    </row>
    <row r="429" spans="1:33" outlineLevel="2" x14ac:dyDescent="0.2">
      <c r="A429" s="103" t="s">
        <v>581</v>
      </c>
      <c r="B429" s="10" t="s">
        <v>8</v>
      </c>
      <c r="C429" s="10" t="s">
        <v>48</v>
      </c>
      <c r="D429" s="10" t="s">
        <v>467</v>
      </c>
      <c r="E429" s="10" t="s">
        <v>468</v>
      </c>
      <c r="F429" s="10" t="s">
        <v>579</v>
      </c>
      <c r="G429" s="67">
        <v>6</v>
      </c>
      <c r="H429" s="10" t="s">
        <v>47</v>
      </c>
      <c r="I429" s="57">
        <v>1</v>
      </c>
      <c r="J429" s="57">
        <v>0</v>
      </c>
      <c r="K429" s="57">
        <v>0</v>
      </c>
      <c r="L429" s="58">
        <v>2.25</v>
      </c>
      <c r="M429" s="27">
        <v>0</v>
      </c>
      <c r="N429" s="90">
        <f t="shared" si="139"/>
        <v>0</v>
      </c>
      <c r="O429" s="91">
        <f t="shared" si="140"/>
        <v>1.25</v>
      </c>
      <c r="P429" s="23">
        <v>30</v>
      </c>
      <c r="Q429" s="11">
        <v>0</v>
      </c>
      <c r="R429" s="11">
        <v>0</v>
      </c>
      <c r="S429" s="12">
        <v>3</v>
      </c>
      <c r="T429" s="27">
        <v>0</v>
      </c>
      <c r="U429" s="23">
        <v>0</v>
      </c>
      <c r="V429" s="11">
        <v>0</v>
      </c>
      <c r="W429" s="11">
        <v>0</v>
      </c>
      <c r="X429" s="12">
        <v>0</v>
      </c>
      <c r="Y429" s="30">
        <v>0</v>
      </c>
      <c r="Z429" s="63">
        <f t="shared" si="141"/>
        <v>6.75</v>
      </c>
      <c r="AA429" s="34">
        <f t="shared" si="142"/>
        <v>6.75</v>
      </c>
      <c r="AB429" s="12">
        <f t="shared" si="143"/>
        <v>0</v>
      </c>
      <c r="AC429" s="75">
        <f t="shared" si="144"/>
        <v>6.75</v>
      </c>
    </row>
    <row r="430" spans="1:33" outlineLevel="2" x14ac:dyDescent="0.2">
      <c r="A430" s="103" t="s">
        <v>581</v>
      </c>
      <c r="B430" s="10" t="s">
        <v>8</v>
      </c>
      <c r="C430" s="10" t="s">
        <v>19</v>
      </c>
      <c r="D430" s="10" t="s">
        <v>470</v>
      </c>
      <c r="E430" s="10" t="s">
        <v>471</v>
      </c>
      <c r="F430" s="10" t="s">
        <v>472</v>
      </c>
      <c r="G430" s="67">
        <v>6</v>
      </c>
      <c r="H430" s="10" t="s">
        <v>47</v>
      </c>
      <c r="I430" s="57">
        <v>1</v>
      </c>
      <c r="J430" s="57">
        <v>15.75</v>
      </c>
      <c r="K430" s="57">
        <v>0</v>
      </c>
      <c r="L430" s="58">
        <v>2.25</v>
      </c>
      <c r="M430" s="27">
        <v>0</v>
      </c>
      <c r="N430" s="90">
        <f t="shared" si="139"/>
        <v>8.75</v>
      </c>
      <c r="O430" s="91">
        <f t="shared" si="140"/>
        <v>1.25</v>
      </c>
      <c r="P430" s="23">
        <v>20</v>
      </c>
      <c r="Q430" s="11">
        <v>0.34</v>
      </c>
      <c r="R430" s="11">
        <v>0</v>
      </c>
      <c r="S430" s="12">
        <v>1</v>
      </c>
      <c r="T430" s="27">
        <v>0</v>
      </c>
      <c r="U430" s="23">
        <v>80</v>
      </c>
      <c r="V430" s="11">
        <v>1.5</v>
      </c>
      <c r="W430" s="11">
        <v>0</v>
      </c>
      <c r="X430" s="12">
        <v>4</v>
      </c>
      <c r="Y430" s="30">
        <v>0</v>
      </c>
      <c r="Z430" s="63">
        <f t="shared" si="141"/>
        <v>40.230000000000004</v>
      </c>
      <c r="AA430" s="34">
        <f t="shared" si="142"/>
        <v>7.6050000000000004</v>
      </c>
      <c r="AB430" s="12">
        <f t="shared" si="143"/>
        <v>32.625</v>
      </c>
      <c r="AC430" s="75">
        <f t="shared" si="144"/>
        <v>40.230000000000004</v>
      </c>
    </row>
    <row r="431" spans="1:33" outlineLevel="2" x14ac:dyDescent="0.2">
      <c r="A431" s="103" t="s">
        <v>581</v>
      </c>
      <c r="B431" s="10" t="s">
        <v>8</v>
      </c>
      <c r="C431" s="10" t="s">
        <v>19</v>
      </c>
      <c r="D431" s="10" t="s">
        <v>473</v>
      </c>
      <c r="E431" s="10" t="s">
        <v>474</v>
      </c>
      <c r="F431" s="10" t="s">
        <v>475</v>
      </c>
      <c r="G431" s="67">
        <v>6</v>
      </c>
      <c r="H431" s="10" t="s">
        <v>47</v>
      </c>
      <c r="I431" s="57">
        <v>1</v>
      </c>
      <c r="J431" s="57">
        <v>15.75</v>
      </c>
      <c r="K431" s="57">
        <v>0</v>
      </c>
      <c r="L431" s="58">
        <v>2.25</v>
      </c>
      <c r="M431" s="27">
        <v>0</v>
      </c>
      <c r="N431" s="90">
        <f t="shared" si="139"/>
        <v>8.75</v>
      </c>
      <c r="O431" s="91">
        <f t="shared" si="140"/>
        <v>1.25</v>
      </c>
      <c r="P431" s="23">
        <v>40</v>
      </c>
      <c r="Q431" s="11">
        <v>1</v>
      </c>
      <c r="R431" s="11">
        <v>0</v>
      </c>
      <c r="S431" s="12">
        <v>2</v>
      </c>
      <c r="T431" s="27">
        <v>0</v>
      </c>
      <c r="U431" s="23">
        <v>80</v>
      </c>
      <c r="V431" s="11">
        <v>1.5</v>
      </c>
      <c r="W431" s="11">
        <v>0</v>
      </c>
      <c r="X431" s="12">
        <v>4</v>
      </c>
      <c r="Y431" s="30">
        <v>0</v>
      </c>
      <c r="Z431" s="63">
        <f t="shared" si="141"/>
        <v>52.875</v>
      </c>
      <c r="AA431" s="34">
        <f t="shared" si="142"/>
        <v>20.25</v>
      </c>
      <c r="AB431" s="12">
        <f t="shared" si="143"/>
        <v>32.625</v>
      </c>
      <c r="AC431" s="75">
        <f t="shared" si="144"/>
        <v>52.875</v>
      </c>
    </row>
    <row r="432" spans="1:33" outlineLevel="2" x14ac:dyDescent="0.2">
      <c r="A432" s="103" t="s">
        <v>581</v>
      </c>
      <c r="B432" s="10" t="s">
        <v>8</v>
      </c>
      <c r="C432" s="10" t="s">
        <v>23</v>
      </c>
      <c r="D432" s="10" t="s">
        <v>476</v>
      </c>
      <c r="E432" s="10" t="s">
        <v>477</v>
      </c>
      <c r="F432" s="10" t="s">
        <v>478</v>
      </c>
      <c r="G432" s="67">
        <v>6</v>
      </c>
      <c r="H432" s="10" t="s">
        <v>47</v>
      </c>
      <c r="I432" s="57">
        <v>1</v>
      </c>
      <c r="J432" s="57">
        <v>13.5</v>
      </c>
      <c r="K432" s="57">
        <v>0</v>
      </c>
      <c r="L432" s="58">
        <v>4.5</v>
      </c>
      <c r="M432" s="27">
        <v>0</v>
      </c>
      <c r="N432" s="90">
        <f t="shared" si="139"/>
        <v>7.5</v>
      </c>
      <c r="O432" s="91">
        <f t="shared" si="140"/>
        <v>2.5</v>
      </c>
      <c r="P432" s="23">
        <v>60</v>
      </c>
      <c r="Q432" s="11">
        <v>1.5</v>
      </c>
      <c r="R432" s="11">
        <v>0</v>
      </c>
      <c r="S432" s="12">
        <v>4</v>
      </c>
      <c r="T432" s="27">
        <v>0</v>
      </c>
      <c r="U432" s="23">
        <v>0</v>
      </c>
      <c r="V432" s="11">
        <v>0</v>
      </c>
      <c r="W432" s="11">
        <v>0</v>
      </c>
      <c r="X432" s="12">
        <v>0</v>
      </c>
      <c r="Y432" s="30">
        <v>0</v>
      </c>
      <c r="Z432" s="63">
        <f t="shared" si="141"/>
        <v>38.25</v>
      </c>
      <c r="AA432" s="34">
        <f t="shared" si="142"/>
        <v>38.25</v>
      </c>
      <c r="AB432" s="12">
        <f t="shared" si="143"/>
        <v>0</v>
      </c>
      <c r="AC432" s="75">
        <f t="shared" si="144"/>
        <v>38.25</v>
      </c>
    </row>
    <row r="433" spans="1:34" outlineLevel="2" x14ac:dyDescent="0.2">
      <c r="A433" s="103" t="s">
        <v>581</v>
      </c>
      <c r="B433" s="10" t="s">
        <v>8</v>
      </c>
      <c r="C433" s="10" t="s">
        <v>13</v>
      </c>
      <c r="D433" s="10" t="s">
        <v>34</v>
      </c>
      <c r="E433" s="10" t="s">
        <v>35</v>
      </c>
      <c r="F433" s="10" t="s">
        <v>36</v>
      </c>
      <c r="G433" s="67">
        <v>12</v>
      </c>
      <c r="H433" s="10" t="s">
        <v>37</v>
      </c>
      <c r="I433" s="57">
        <v>1</v>
      </c>
      <c r="J433" s="57">
        <f>$AE$34</f>
        <v>0.02</v>
      </c>
      <c r="K433" s="57">
        <v>0</v>
      </c>
      <c r="L433" s="58">
        <v>0</v>
      </c>
      <c r="M433" s="27">
        <v>0</v>
      </c>
      <c r="N433" s="90">
        <f t="shared" si="139"/>
        <v>5.5555555555555558E-3</v>
      </c>
      <c r="O433" s="91">
        <f t="shared" si="140"/>
        <v>0</v>
      </c>
      <c r="P433" s="23">
        <v>0</v>
      </c>
      <c r="Q433" s="11">
        <f>P433</f>
        <v>0</v>
      </c>
      <c r="R433" s="11">
        <v>0</v>
      </c>
      <c r="S433" s="12">
        <v>0</v>
      </c>
      <c r="T433" s="27">
        <v>0</v>
      </c>
      <c r="U433" s="23">
        <v>1</v>
      </c>
      <c r="V433" s="11">
        <f>U433</f>
        <v>1</v>
      </c>
      <c r="W433" s="11">
        <v>0</v>
      </c>
      <c r="X433" s="12">
        <v>0</v>
      </c>
      <c r="Y433" s="30">
        <v>0</v>
      </c>
      <c r="Z433" s="63">
        <f t="shared" si="141"/>
        <v>0.02</v>
      </c>
      <c r="AA433" s="34">
        <f t="shared" si="142"/>
        <v>0</v>
      </c>
      <c r="AB433" s="12">
        <f t="shared" si="143"/>
        <v>0.02</v>
      </c>
      <c r="AC433" s="75">
        <f t="shared" si="144"/>
        <v>0.02</v>
      </c>
    </row>
    <row r="434" spans="1:34" outlineLevel="1" x14ac:dyDescent="0.2">
      <c r="A434" s="121" t="s">
        <v>698</v>
      </c>
      <c r="B434" s="10"/>
      <c r="C434" s="10"/>
      <c r="D434" s="10"/>
      <c r="E434" s="10"/>
      <c r="F434" s="10"/>
      <c r="G434" s="67"/>
      <c r="H434" s="10"/>
      <c r="I434" s="57"/>
      <c r="J434" s="57"/>
      <c r="K434" s="57"/>
      <c r="L434" s="58"/>
      <c r="M434" s="27"/>
      <c r="N434" s="90"/>
      <c r="O434" s="91"/>
      <c r="P434" s="23"/>
      <c r="Q434" s="11"/>
      <c r="R434" s="11"/>
      <c r="S434" s="12"/>
      <c r="T434" s="27"/>
      <c r="U434" s="23"/>
      <c r="V434" s="11"/>
      <c r="W434" s="11"/>
      <c r="X434" s="12"/>
      <c r="Y434" s="30"/>
      <c r="Z434" s="63"/>
      <c r="AA434" s="34"/>
      <c r="AB434" s="12"/>
      <c r="AC434" s="75">
        <f>SUBTOTAL(9,AC428:AC433)</f>
        <v>165.12500000000003</v>
      </c>
    </row>
    <row r="435" spans="1:34" outlineLevel="2" x14ac:dyDescent="0.2">
      <c r="A435" s="103" t="s">
        <v>648</v>
      </c>
      <c r="B435" s="10" t="s">
        <v>8</v>
      </c>
      <c r="C435" s="10" t="s">
        <v>103</v>
      </c>
      <c r="D435" s="10" t="s">
        <v>437</v>
      </c>
      <c r="E435" s="10" t="s">
        <v>438</v>
      </c>
      <c r="F435" s="10" t="s">
        <v>439</v>
      </c>
      <c r="G435" s="67">
        <v>6</v>
      </c>
      <c r="H435" s="10" t="s">
        <v>37</v>
      </c>
      <c r="I435" s="57">
        <v>1</v>
      </c>
      <c r="J435" s="57">
        <f>(9+$AE$36)*I435</f>
        <v>13.5</v>
      </c>
      <c r="K435" s="57">
        <v>0</v>
      </c>
      <c r="L435" s="58">
        <v>4.5</v>
      </c>
      <c r="M435" s="27">
        <v>0</v>
      </c>
      <c r="N435" s="90">
        <f>J435*10/3/G435</f>
        <v>7.5</v>
      </c>
      <c r="O435" s="91">
        <f>L435*10/3/G435</f>
        <v>2.5</v>
      </c>
      <c r="P435" s="23">
        <v>12</v>
      </c>
      <c r="Q435" s="11">
        <v>0.2</v>
      </c>
      <c r="R435" s="11">
        <v>0</v>
      </c>
      <c r="S435" s="12">
        <v>0.6</v>
      </c>
      <c r="T435" s="27">
        <v>0</v>
      </c>
      <c r="U435" s="23">
        <v>0</v>
      </c>
      <c r="V435" s="11">
        <v>0</v>
      </c>
      <c r="W435" s="11">
        <v>0</v>
      </c>
      <c r="X435" s="12">
        <v>0</v>
      </c>
      <c r="Y435" s="30">
        <v>0</v>
      </c>
      <c r="Z435" s="63">
        <f>J435*(Q435+V435)+L435*(S435+X435)</f>
        <v>5.4</v>
      </c>
      <c r="AA435" s="34">
        <f>J435*Q435+L435*S435</f>
        <v>5.4</v>
      </c>
      <c r="AB435" s="12">
        <f>J435*V435+L435*X435</f>
        <v>0</v>
      </c>
      <c r="AC435" s="75">
        <f>Z435</f>
        <v>5.4</v>
      </c>
    </row>
    <row r="436" spans="1:34" outlineLevel="2" x14ac:dyDescent="0.2">
      <c r="A436" s="103" t="s">
        <v>648</v>
      </c>
      <c r="B436" s="10" t="s">
        <v>8</v>
      </c>
      <c r="C436" s="10" t="s">
        <v>103</v>
      </c>
      <c r="D436" s="10" t="s">
        <v>440</v>
      </c>
      <c r="E436" s="10" t="s">
        <v>441</v>
      </c>
      <c r="F436" s="10" t="s">
        <v>442</v>
      </c>
      <c r="G436" s="67">
        <v>6</v>
      </c>
      <c r="H436" s="10" t="s">
        <v>37</v>
      </c>
      <c r="I436" s="57">
        <v>1</v>
      </c>
      <c r="J436" s="57">
        <v>0</v>
      </c>
      <c r="K436" s="57">
        <v>0</v>
      </c>
      <c r="L436" s="58">
        <f>13.5+$AE$36</f>
        <v>18</v>
      </c>
      <c r="M436" s="27">
        <v>0</v>
      </c>
      <c r="N436" s="90">
        <f>J436*10/3/G436</f>
        <v>0</v>
      </c>
      <c r="O436" s="91">
        <f>L436*10/3/G436</f>
        <v>10</v>
      </c>
      <c r="P436" s="23">
        <v>12</v>
      </c>
      <c r="Q436" s="11">
        <v>0</v>
      </c>
      <c r="R436" s="11">
        <v>0</v>
      </c>
      <c r="S436" s="12">
        <v>0.6</v>
      </c>
      <c r="T436" s="27">
        <v>0</v>
      </c>
      <c r="U436" s="23">
        <v>0</v>
      </c>
      <c r="V436" s="11">
        <v>0</v>
      </c>
      <c r="W436" s="11">
        <v>0</v>
      </c>
      <c r="X436" s="12">
        <v>0</v>
      </c>
      <c r="Y436" s="30">
        <v>0</v>
      </c>
      <c r="Z436" s="63">
        <f>J436*(Q436+V436)+L436*(S436+X436)</f>
        <v>10.799999999999999</v>
      </c>
      <c r="AA436" s="34">
        <f>J436*Q436+L436*S436</f>
        <v>10.799999999999999</v>
      </c>
      <c r="AB436" s="12">
        <f>J436*V436+L436*X436</f>
        <v>0</v>
      </c>
      <c r="AC436" s="75">
        <f>Z436</f>
        <v>10.799999999999999</v>
      </c>
    </row>
    <row r="437" spans="1:34" outlineLevel="2" x14ac:dyDescent="0.2">
      <c r="A437" s="103" t="s">
        <v>648</v>
      </c>
      <c r="B437" s="10" t="s">
        <v>8</v>
      </c>
      <c r="C437" s="10" t="s">
        <v>13</v>
      </c>
      <c r="D437" s="10" t="s">
        <v>443</v>
      </c>
      <c r="E437" s="10" t="s">
        <v>444</v>
      </c>
      <c r="F437" s="10" t="s">
        <v>445</v>
      </c>
      <c r="G437" s="67">
        <v>6</v>
      </c>
      <c r="H437" s="10" t="s">
        <v>37</v>
      </c>
      <c r="I437" s="57">
        <v>1</v>
      </c>
      <c r="J437" s="57">
        <f>(9+$AE$36)*I437</f>
        <v>13.5</v>
      </c>
      <c r="K437" s="57">
        <v>0</v>
      </c>
      <c r="L437" s="58">
        <v>4.5</v>
      </c>
      <c r="M437" s="27">
        <v>0</v>
      </c>
      <c r="N437" s="90">
        <f>J437*10/3/G437</f>
        <v>7.5</v>
      </c>
      <c r="O437" s="91">
        <f>L437*10/3/G437</f>
        <v>2.5</v>
      </c>
      <c r="P437" s="23">
        <v>0</v>
      </c>
      <c r="Q437" s="11">
        <v>0</v>
      </c>
      <c r="R437" s="11">
        <v>0</v>
      </c>
      <c r="S437" s="12">
        <v>0</v>
      </c>
      <c r="T437" s="27">
        <v>0</v>
      </c>
      <c r="U437" s="23">
        <v>9</v>
      </c>
      <c r="V437" s="11">
        <v>0.4</v>
      </c>
      <c r="W437" s="11">
        <v>0</v>
      </c>
      <c r="X437" s="433">
        <v>0.8</v>
      </c>
      <c r="Y437" s="30">
        <v>0</v>
      </c>
      <c r="Z437" s="63">
        <f>J437*(Q437+V437)+L437*(S437+X437)</f>
        <v>9</v>
      </c>
      <c r="AA437" s="34">
        <f>J437*Q437+L437*S437</f>
        <v>0</v>
      </c>
      <c r="AB437" s="12">
        <f>J437*V437+L437*X437</f>
        <v>9</v>
      </c>
      <c r="AC437" s="75">
        <f>Z437</f>
        <v>9</v>
      </c>
    </row>
    <row r="438" spans="1:34" outlineLevel="2" x14ac:dyDescent="0.2">
      <c r="A438" s="103" t="s">
        <v>648</v>
      </c>
      <c r="B438" s="10" t="s">
        <v>8</v>
      </c>
      <c r="C438" s="10" t="s">
        <v>13</v>
      </c>
      <c r="D438" s="10" t="s">
        <v>446</v>
      </c>
      <c r="E438" s="10" t="s">
        <v>447</v>
      </c>
      <c r="F438" s="10" t="s">
        <v>448</v>
      </c>
      <c r="G438" s="67">
        <v>3</v>
      </c>
      <c r="H438" s="10" t="s">
        <v>37</v>
      </c>
      <c r="I438" s="57">
        <v>1</v>
      </c>
      <c r="J438" s="57">
        <f>(4.5+$AE$36)*I438</f>
        <v>9</v>
      </c>
      <c r="K438" s="57">
        <v>0</v>
      </c>
      <c r="L438" s="58">
        <v>0</v>
      </c>
      <c r="M438" s="27">
        <v>0</v>
      </c>
      <c r="N438" s="90">
        <f>J438*10/3/G438</f>
        <v>10</v>
      </c>
      <c r="O438" s="91">
        <f>L438*10/3/G438</f>
        <v>0</v>
      </c>
      <c r="P438" s="23">
        <v>0</v>
      </c>
      <c r="Q438" s="11">
        <v>0</v>
      </c>
      <c r="R438" s="11">
        <v>0</v>
      </c>
      <c r="S438" s="12">
        <v>0</v>
      </c>
      <c r="T438" s="27">
        <v>0</v>
      </c>
      <c r="U438" s="23">
        <v>40</v>
      </c>
      <c r="V438" s="11">
        <v>2</v>
      </c>
      <c r="W438" s="11">
        <v>0</v>
      </c>
      <c r="X438" s="12">
        <v>0</v>
      </c>
      <c r="Y438" s="30">
        <v>0</v>
      </c>
      <c r="Z438" s="63">
        <f>J438*(Q438+V438)+L438*(S438+X438)</f>
        <v>18</v>
      </c>
      <c r="AA438" s="34">
        <f>J438*Q438+L438*S438</f>
        <v>0</v>
      </c>
      <c r="AB438" s="12">
        <f>J438*V438+L438*X438</f>
        <v>18</v>
      </c>
      <c r="AC438" s="75">
        <f>Z438</f>
        <v>18</v>
      </c>
    </row>
    <row r="439" spans="1:34" outlineLevel="1" x14ac:dyDescent="0.2">
      <c r="A439" s="121" t="s">
        <v>972</v>
      </c>
      <c r="B439" s="10"/>
      <c r="C439" s="10"/>
      <c r="D439" s="10"/>
      <c r="E439" s="10"/>
      <c r="F439" s="10"/>
      <c r="G439" s="67"/>
      <c r="H439" s="10"/>
      <c r="I439" s="57"/>
      <c r="J439" s="57"/>
      <c r="K439" s="57"/>
      <c r="L439" s="58"/>
      <c r="M439" s="27"/>
      <c r="N439" s="90"/>
      <c r="O439" s="91"/>
      <c r="P439" s="23"/>
      <c r="Q439" s="11"/>
      <c r="R439" s="11"/>
      <c r="S439" s="12"/>
      <c r="T439" s="27"/>
      <c r="U439" s="23"/>
      <c r="V439" s="11"/>
      <c r="W439" s="11"/>
      <c r="X439" s="12"/>
      <c r="Y439" s="30"/>
      <c r="Z439" s="63"/>
      <c r="AA439" s="34"/>
      <c r="AB439" s="12"/>
      <c r="AC439" s="75">
        <f>SUBTOTAL(9,AC435:AC438)</f>
        <v>43.2</v>
      </c>
    </row>
    <row r="440" spans="1:34" outlineLevel="2" x14ac:dyDescent="0.2">
      <c r="A440" s="9" t="s">
        <v>7</v>
      </c>
      <c r="B440" s="10" t="s">
        <v>29</v>
      </c>
      <c r="C440" s="10" t="s">
        <v>13</v>
      </c>
      <c r="D440" s="10" t="s">
        <v>30</v>
      </c>
      <c r="E440" s="10" t="s">
        <v>31</v>
      </c>
      <c r="F440" s="10" t="s">
        <v>32</v>
      </c>
      <c r="G440" s="67">
        <v>6</v>
      </c>
      <c r="H440" s="10" t="s">
        <v>33</v>
      </c>
      <c r="I440" s="57">
        <v>0</v>
      </c>
      <c r="J440" s="57">
        <f>24*I440</f>
        <v>0</v>
      </c>
      <c r="K440" s="57">
        <v>0</v>
      </c>
      <c r="L440" s="58">
        <v>3</v>
      </c>
      <c r="M440" s="27">
        <v>0</v>
      </c>
      <c r="N440" s="90">
        <f>J440*10/3/G440</f>
        <v>0</v>
      </c>
      <c r="O440" s="91">
        <f>L440*10/3/G440</f>
        <v>1.6666666666666667</v>
      </c>
      <c r="P440" s="23">
        <v>0</v>
      </c>
      <c r="Q440" s="11">
        <v>0</v>
      </c>
      <c r="R440" s="11">
        <v>0</v>
      </c>
      <c r="S440" s="12">
        <v>0</v>
      </c>
      <c r="T440" s="27">
        <v>0</v>
      </c>
      <c r="U440" s="23">
        <v>30</v>
      </c>
      <c r="V440" s="11">
        <v>1</v>
      </c>
      <c r="W440" s="11">
        <v>0</v>
      </c>
      <c r="X440" s="12">
        <v>1</v>
      </c>
      <c r="Y440" s="30">
        <v>0</v>
      </c>
      <c r="Z440" s="63">
        <f>J440*(Q440+V440)+L440*(S440+X440)</f>
        <v>3</v>
      </c>
      <c r="AA440" s="34">
        <f>J440*Q440+L440*S440</f>
        <v>0</v>
      </c>
      <c r="AB440" s="12">
        <f>J440*V440+L440*X440</f>
        <v>3</v>
      </c>
      <c r="AC440" s="75">
        <f>Z440</f>
        <v>3</v>
      </c>
      <c r="AD440" s="96"/>
      <c r="AE440" s="96"/>
      <c r="AF440" s="181"/>
      <c r="AG440" s="141"/>
      <c r="AH440" s="141"/>
    </row>
    <row r="441" spans="1:34" outlineLevel="1" x14ac:dyDescent="0.2">
      <c r="A441" s="120" t="s">
        <v>965</v>
      </c>
      <c r="B441" s="10"/>
      <c r="C441" s="10"/>
      <c r="D441" s="10"/>
      <c r="E441" s="10"/>
      <c r="F441" s="10"/>
      <c r="G441" s="67"/>
      <c r="H441" s="10"/>
      <c r="I441" s="57"/>
      <c r="J441" s="57"/>
      <c r="K441" s="57"/>
      <c r="L441" s="58"/>
      <c r="M441" s="27"/>
      <c r="N441" s="90"/>
      <c r="O441" s="91"/>
      <c r="P441" s="23"/>
      <c r="Q441" s="11"/>
      <c r="R441" s="11"/>
      <c r="S441" s="12"/>
      <c r="T441" s="27"/>
      <c r="U441" s="23"/>
      <c r="V441" s="11"/>
      <c r="W441" s="11"/>
      <c r="X441" s="12"/>
      <c r="Y441" s="30"/>
      <c r="Z441" s="63"/>
      <c r="AA441" s="34"/>
      <c r="AB441" s="12"/>
      <c r="AC441" s="75">
        <f>SUBTOTAL(9,AC440:AC440)</f>
        <v>3</v>
      </c>
      <c r="AD441" s="96"/>
      <c r="AE441" s="96"/>
      <c r="AF441" s="181"/>
      <c r="AG441" s="141"/>
      <c r="AH441" s="141"/>
    </row>
    <row r="442" spans="1:34" outlineLevel="2" x14ac:dyDescent="0.2">
      <c r="A442" s="103" t="s">
        <v>38</v>
      </c>
      <c r="B442" s="10" t="s">
        <v>29</v>
      </c>
      <c r="C442" s="10" t="s">
        <v>13</v>
      </c>
      <c r="D442" s="10" t="s">
        <v>30</v>
      </c>
      <c r="E442" s="10" t="s">
        <v>31</v>
      </c>
      <c r="F442" s="10" t="s">
        <v>32</v>
      </c>
      <c r="G442" s="67">
        <v>6</v>
      </c>
      <c r="H442" s="10" t="s">
        <v>33</v>
      </c>
      <c r="I442" s="57">
        <v>0</v>
      </c>
      <c r="J442" s="57">
        <f>24*I442</f>
        <v>0</v>
      </c>
      <c r="K442" s="57"/>
      <c r="L442" s="58">
        <v>4</v>
      </c>
      <c r="M442" s="27">
        <v>0</v>
      </c>
      <c r="N442" s="90">
        <f>J442*10/3/G442</f>
        <v>0</v>
      </c>
      <c r="O442" s="91">
        <f>L442*10/3/G442</f>
        <v>2.2222222222222223</v>
      </c>
      <c r="P442" s="23">
        <v>0</v>
      </c>
      <c r="Q442" s="11">
        <v>0</v>
      </c>
      <c r="R442" s="11">
        <v>0</v>
      </c>
      <c r="S442" s="12">
        <v>0</v>
      </c>
      <c r="T442" s="27"/>
      <c r="U442" s="23">
        <v>30</v>
      </c>
      <c r="V442" s="11">
        <v>1</v>
      </c>
      <c r="W442" s="11"/>
      <c r="X442" s="12">
        <v>1</v>
      </c>
      <c r="Y442" s="30">
        <v>0</v>
      </c>
      <c r="Z442" s="63">
        <f>J442*(Q442+V442)+L442*(S442+X442)</f>
        <v>4</v>
      </c>
      <c r="AA442" s="34">
        <f>J442*Q442+L442*S442</f>
        <v>0</v>
      </c>
      <c r="AB442" s="12">
        <f>J442*V442+L442*X442</f>
        <v>4</v>
      </c>
      <c r="AC442" s="75">
        <f>Z442</f>
        <v>4</v>
      </c>
      <c r="AD442" s="96"/>
      <c r="AE442" s="96"/>
      <c r="AF442" s="181"/>
      <c r="AG442" s="141"/>
      <c r="AH442" s="141"/>
    </row>
    <row r="443" spans="1:34" outlineLevel="1" x14ac:dyDescent="0.2">
      <c r="A443" s="121" t="s">
        <v>695</v>
      </c>
      <c r="B443" s="10"/>
      <c r="C443" s="10"/>
      <c r="D443" s="10"/>
      <c r="E443" s="10"/>
      <c r="F443" s="10"/>
      <c r="G443" s="67"/>
      <c r="H443" s="10"/>
      <c r="I443" s="57"/>
      <c r="J443" s="57"/>
      <c r="K443" s="57"/>
      <c r="L443" s="58"/>
      <c r="M443" s="27"/>
      <c r="N443" s="90"/>
      <c r="O443" s="91"/>
      <c r="P443" s="23"/>
      <c r="Q443" s="11"/>
      <c r="R443" s="11"/>
      <c r="S443" s="12"/>
      <c r="T443" s="27"/>
      <c r="U443" s="23"/>
      <c r="V443" s="11"/>
      <c r="W443" s="11"/>
      <c r="X443" s="12"/>
      <c r="Y443" s="30"/>
      <c r="Z443" s="63"/>
      <c r="AA443" s="34"/>
      <c r="AB443" s="12"/>
      <c r="AC443" s="75">
        <f>SUBTOTAL(9,AC442:AC442)</f>
        <v>4</v>
      </c>
      <c r="AD443" s="96"/>
      <c r="AE443" s="96"/>
      <c r="AF443" s="181"/>
      <c r="AG443" s="141"/>
      <c r="AH443" s="141"/>
    </row>
    <row r="444" spans="1:34" outlineLevel="2" x14ac:dyDescent="0.2">
      <c r="A444" s="103" t="s">
        <v>79</v>
      </c>
      <c r="B444" s="10" t="s">
        <v>29</v>
      </c>
      <c r="C444" s="10" t="s">
        <v>13</v>
      </c>
      <c r="D444" s="10" t="s">
        <v>30</v>
      </c>
      <c r="E444" s="10" t="s">
        <v>31</v>
      </c>
      <c r="F444" s="10" t="s">
        <v>32</v>
      </c>
      <c r="G444" s="67">
        <v>6</v>
      </c>
      <c r="H444" s="10" t="s">
        <v>33</v>
      </c>
      <c r="I444" s="57">
        <v>0.25</v>
      </c>
      <c r="J444" s="57">
        <f>24*I444</f>
        <v>6</v>
      </c>
      <c r="K444" s="57"/>
      <c r="L444" s="58">
        <v>7</v>
      </c>
      <c r="M444" s="27">
        <v>0</v>
      </c>
      <c r="N444" s="90">
        <f>J444*10/3/G444</f>
        <v>3.3333333333333335</v>
      </c>
      <c r="O444" s="91">
        <f>L444*10/3/G444</f>
        <v>3.8888888888888888</v>
      </c>
      <c r="P444" s="23">
        <v>0</v>
      </c>
      <c r="Q444" s="11">
        <v>0</v>
      </c>
      <c r="R444" s="11">
        <v>0</v>
      </c>
      <c r="S444" s="12">
        <v>0</v>
      </c>
      <c r="T444" s="27"/>
      <c r="U444" s="23">
        <v>30</v>
      </c>
      <c r="V444" s="11">
        <v>1</v>
      </c>
      <c r="W444" s="11"/>
      <c r="X444" s="12">
        <v>1</v>
      </c>
      <c r="Y444" s="30">
        <v>0</v>
      </c>
      <c r="Z444" s="63">
        <f>J444*(Q444+V444)+L444*(S444+X444)</f>
        <v>13</v>
      </c>
      <c r="AA444" s="34">
        <f>J444*Q444+L444*S444</f>
        <v>0</v>
      </c>
      <c r="AB444" s="12">
        <f>J444*V444+L444*X444</f>
        <v>13</v>
      </c>
      <c r="AC444" s="75">
        <f>Z444</f>
        <v>13</v>
      </c>
      <c r="AD444" s="96"/>
      <c r="AE444" s="96"/>
      <c r="AF444" s="181"/>
      <c r="AG444" s="141"/>
      <c r="AH444" s="141"/>
    </row>
    <row r="445" spans="1:34" outlineLevel="1" x14ac:dyDescent="0.2">
      <c r="A445" s="121" t="s">
        <v>696</v>
      </c>
      <c r="B445" s="10"/>
      <c r="C445" s="10"/>
      <c r="D445" s="10"/>
      <c r="E445" s="10"/>
      <c r="F445" s="10"/>
      <c r="G445" s="67"/>
      <c r="H445" s="10"/>
      <c r="I445" s="57"/>
      <c r="J445" s="57"/>
      <c r="K445" s="57"/>
      <c r="L445" s="58"/>
      <c r="M445" s="27"/>
      <c r="N445" s="90"/>
      <c r="O445" s="91"/>
      <c r="P445" s="23"/>
      <c r="Q445" s="11"/>
      <c r="R445" s="11"/>
      <c r="S445" s="12"/>
      <c r="T445" s="27"/>
      <c r="U445" s="23"/>
      <c r="V445" s="11"/>
      <c r="W445" s="11"/>
      <c r="X445" s="12"/>
      <c r="Y445" s="30"/>
      <c r="Z445" s="63"/>
      <c r="AA445" s="34"/>
      <c r="AB445" s="12"/>
      <c r="AC445" s="75">
        <f>SUBTOTAL(9,AC444:AC444)</f>
        <v>13</v>
      </c>
      <c r="AD445" s="96"/>
      <c r="AE445" s="96"/>
      <c r="AF445" s="181"/>
      <c r="AG445" s="141"/>
      <c r="AH445" s="141"/>
    </row>
    <row r="446" spans="1:34" outlineLevel="2" x14ac:dyDescent="0.2">
      <c r="A446" s="103" t="s">
        <v>122</v>
      </c>
      <c r="B446" s="10" t="s">
        <v>29</v>
      </c>
      <c r="C446" s="10" t="s">
        <v>13</v>
      </c>
      <c r="D446" s="10" t="s">
        <v>30</v>
      </c>
      <c r="E446" s="10" t="s">
        <v>31</v>
      </c>
      <c r="F446" s="10" t="s">
        <v>32</v>
      </c>
      <c r="G446" s="67">
        <v>6</v>
      </c>
      <c r="H446" s="10" t="s">
        <v>33</v>
      </c>
      <c r="I446" s="57">
        <v>0.25</v>
      </c>
      <c r="J446" s="57">
        <f>24*I446</f>
        <v>6</v>
      </c>
      <c r="K446" s="57">
        <v>0</v>
      </c>
      <c r="L446" s="58">
        <v>3</v>
      </c>
      <c r="M446" s="27">
        <v>0</v>
      </c>
      <c r="N446" s="90">
        <f>J446*10/3/G446</f>
        <v>3.3333333333333335</v>
      </c>
      <c r="O446" s="91">
        <f>L446*10/3/G446</f>
        <v>1.6666666666666667</v>
      </c>
      <c r="P446" s="23">
        <v>0</v>
      </c>
      <c r="Q446" s="11">
        <v>0</v>
      </c>
      <c r="R446" s="11">
        <v>0</v>
      </c>
      <c r="S446" s="12">
        <v>0</v>
      </c>
      <c r="T446" s="27">
        <v>0</v>
      </c>
      <c r="U446" s="23">
        <v>30</v>
      </c>
      <c r="V446" s="11">
        <v>1</v>
      </c>
      <c r="W446" s="11">
        <v>0</v>
      </c>
      <c r="X446" s="12">
        <v>1</v>
      </c>
      <c r="Y446" s="30">
        <v>0</v>
      </c>
      <c r="Z446" s="63">
        <f>J446*(Q446+V446)+L446*(S446+X446)</f>
        <v>9</v>
      </c>
      <c r="AA446" s="34">
        <f>J446*Q446+L446*S446</f>
        <v>0</v>
      </c>
      <c r="AB446" s="12">
        <f>J446*V446+L446*X446</f>
        <v>9</v>
      </c>
      <c r="AC446" s="75">
        <f>Z446</f>
        <v>9</v>
      </c>
      <c r="AD446" s="96"/>
      <c r="AE446" s="96"/>
      <c r="AF446" s="181"/>
      <c r="AG446" s="141"/>
      <c r="AH446" s="141"/>
    </row>
    <row r="447" spans="1:34" outlineLevel="1" x14ac:dyDescent="0.2">
      <c r="A447" s="121" t="s">
        <v>619</v>
      </c>
      <c r="B447" s="10"/>
      <c r="C447" s="10"/>
      <c r="D447" s="10"/>
      <c r="E447" s="10"/>
      <c r="F447" s="10"/>
      <c r="G447" s="67"/>
      <c r="H447" s="10"/>
      <c r="I447" s="57"/>
      <c r="J447" s="57"/>
      <c r="K447" s="57"/>
      <c r="L447" s="58"/>
      <c r="M447" s="27"/>
      <c r="N447" s="90"/>
      <c r="O447" s="91"/>
      <c r="P447" s="23"/>
      <c r="Q447" s="11"/>
      <c r="R447" s="11"/>
      <c r="S447" s="12"/>
      <c r="T447" s="27"/>
      <c r="U447" s="23"/>
      <c r="V447" s="11"/>
      <c r="W447" s="11"/>
      <c r="X447" s="12"/>
      <c r="Y447" s="30"/>
      <c r="Z447" s="63"/>
      <c r="AA447" s="34"/>
      <c r="AB447" s="12"/>
      <c r="AC447" s="75">
        <f>SUBTOTAL(9,AC446:AC446)</f>
        <v>9</v>
      </c>
      <c r="AD447" s="96"/>
      <c r="AE447" s="96"/>
      <c r="AF447" s="181"/>
      <c r="AG447" s="141"/>
      <c r="AH447" s="141"/>
    </row>
    <row r="448" spans="1:34" outlineLevel="2" x14ac:dyDescent="0.2">
      <c r="A448" s="103" t="s">
        <v>330</v>
      </c>
      <c r="B448" s="10" t="s">
        <v>29</v>
      </c>
      <c r="C448" s="10" t="s">
        <v>13</v>
      </c>
      <c r="D448" s="10" t="s">
        <v>30</v>
      </c>
      <c r="E448" s="10" t="s">
        <v>31</v>
      </c>
      <c r="F448" s="10" t="s">
        <v>32</v>
      </c>
      <c r="G448" s="67">
        <v>6</v>
      </c>
      <c r="H448" s="10" t="s">
        <v>33</v>
      </c>
      <c r="I448" s="57">
        <v>0</v>
      </c>
      <c r="J448" s="57">
        <f>24*I448</f>
        <v>0</v>
      </c>
      <c r="K448" s="57"/>
      <c r="L448" s="58">
        <v>3</v>
      </c>
      <c r="M448" s="27">
        <v>0</v>
      </c>
      <c r="N448" s="90">
        <f>J448*10/3/G448</f>
        <v>0</v>
      </c>
      <c r="O448" s="91">
        <f>L448*10/3/G448</f>
        <v>1.6666666666666667</v>
      </c>
      <c r="P448" s="23">
        <v>0</v>
      </c>
      <c r="Q448" s="11">
        <v>0</v>
      </c>
      <c r="R448" s="11">
        <v>0</v>
      </c>
      <c r="S448" s="12">
        <v>0</v>
      </c>
      <c r="T448" s="27"/>
      <c r="U448" s="23">
        <v>30</v>
      </c>
      <c r="V448" s="11">
        <v>1</v>
      </c>
      <c r="W448" s="11"/>
      <c r="X448" s="12">
        <v>1</v>
      </c>
      <c r="Y448" s="30">
        <v>0</v>
      </c>
      <c r="Z448" s="63">
        <f>J448*(Q448+V448)+L448*(S448+X448)</f>
        <v>3</v>
      </c>
      <c r="AA448" s="34">
        <f>J448*Q448+L448*S448</f>
        <v>0</v>
      </c>
      <c r="AB448" s="12">
        <f>J448*V448+L448*X448</f>
        <v>3</v>
      </c>
      <c r="AC448" s="75">
        <f>Z448</f>
        <v>3</v>
      </c>
      <c r="AD448" s="96"/>
      <c r="AE448" s="96"/>
      <c r="AF448" s="181"/>
      <c r="AG448" s="141"/>
      <c r="AH448" s="141"/>
    </row>
    <row r="449" spans="1:34" outlineLevel="1" x14ac:dyDescent="0.2">
      <c r="A449" s="121" t="s">
        <v>621</v>
      </c>
      <c r="B449" s="10"/>
      <c r="C449" s="10"/>
      <c r="D449" s="10"/>
      <c r="E449" s="10"/>
      <c r="F449" s="10"/>
      <c r="G449" s="67"/>
      <c r="H449" s="10"/>
      <c r="I449" s="57"/>
      <c r="J449" s="57"/>
      <c r="K449" s="57"/>
      <c r="L449" s="58"/>
      <c r="M449" s="27"/>
      <c r="N449" s="90"/>
      <c r="O449" s="91"/>
      <c r="P449" s="23"/>
      <c r="Q449" s="11"/>
      <c r="R449" s="11"/>
      <c r="S449" s="12"/>
      <c r="T449" s="27"/>
      <c r="U449" s="23"/>
      <c r="V449" s="11"/>
      <c r="W449" s="11"/>
      <c r="X449" s="12"/>
      <c r="Y449" s="30"/>
      <c r="Z449" s="63"/>
      <c r="AA449" s="34"/>
      <c r="AB449" s="12"/>
      <c r="AC449" s="75">
        <f>SUBTOTAL(9,AC448:AC448)</f>
        <v>3</v>
      </c>
      <c r="AD449" s="96"/>
      <c r="AE449" s="96"/>
      <c r="AF449" s="181"/>
      <c r="AG449" s="141"/>
      <c r="AH449" s="141"/>
    </row>
    <row r="450" spans="1:34" outlineLevel="2" x14ac:dyDescent="0.2">
      <c r="A450" s="103" t="s">
        <v>409</v>
      </c>
      <c r="B450" s="10" t="s">
        <v>29</v>
      </c>
      <c r="C450" s="10" t="s">
        <v>13</v>
      </c>
      <c r="D450" s="10" t="s">
        <v>30</v>
      </c>
      <c r="E450" s="10" t="s">
        <v>31</v>
      </c>
      <c r="F450" s="10" t="s">
        <v>32</v>
      </c>
      <c r="G450" s="67">
        <v>6</v>
      </c>
      <c r="H450" s="10" t="s">
        <v>33</v>
      </c>
      <c r="I450" s="57">
        <v>0.125</v>
      </c>
      <c r="J450" s="57">
        <f>24*I450</f>
        <v>3</v>
      </c>
      <c r="K450" s="57"/>
      <c r="L450" s="58">
        <v>0</v>
      </c>
      <c r="M450" s="27">
        <v>0</v>
      </c>
      <c r="N450" s="90">
        <f>J450*10/3/G450</f>
        <v>1.6666666666666667</v>
      </c>
      <c r="O450" s="91">
        <f>L450*10/3/G450</f>
        <v>0</v>
      </c>
      <c r="P450" s="23">
        <v>0</v>
      </c>
      <c r="Q450" s="11">
        <v>0</v>
      </c>
      <c r="R450" s="11">
        <v>0</v>
      </c>
      <c r="S450" s="12">
        <v>0</v>
      </c>
      <c r="T450" s="27"/>
      <c r="U450" s="23">
        <v>30</v>
      </c>
      <c r="V450" s="11">
        <v>1</v>
      </c>
      <c r="W450" s="11"/>
      <c r="X450" s="12">
        <v>1</v>
      </c>
      <c r="Y450" s="30">
        <v>0</v>
      </c>
      <c r="Z450" s="63">
        <f>J450*(Q450+V450)+L450*(S450+X450)</f>
        <v>3</v>
      </c>
      <c r="AA450" s="34">
        <f>J450*Q450+L450*S450</f>
        <v>0</v>
      </c>
      <c r="AB450" s="12">
        <f>J450*V450+L450*X450</f>
        <v>3</v>
      </c>
      <c r="AC450" s="75">
        <f>Z450</f>
        <v>3</v>
      </c>
      <c r="AD450" s="96"/>
      <c r="AE450" s="96"/>
      <c r="AF450" s="181"/>
      <c r="AG450" s="141"/>
      <c r="AH450" s="141"/>
    </row>
    <row r="451" spans="1:34" outlineLevel="1" x14ac:dyDescent="0.2">
      <c r="A451" s="121" t="s">
        <v>622</v>
      </c>
      <c r="B451" s="10"/>
      <c r="C451" s="10"/>
      <c r="D451" s="10"/>
      <c r="E451" s="10"/>
      <c r="F451" s="10"/>
      <c r="G451" s="67"/>
      <c r="H451" s="10"/>
      <c r="I451" s="57"/>
      <c r="J451" s="57"/>
      <c r="K451" s="57"/>
      <c r="L451" s="58"/>
      <c r="M451" s="27"/>
      <c r="N451" s="90"/>
      <c r="O451" s="91"/>
      <c r="P451" s="23"/>
      <c r="Q451" s="11"/>
      <c r="R451" s="11"/>
      <c r="S451" s="12"/>
      <c r="T451" s="27"/>
      <c r="U451" s="23"/>
      <c r="V451" s="11"/>
      <c r="W451" s="11"/>
      <c r="X451" s="12"/>
      <c r="Y451" s="30"/>
      <c r="Z451" s="63"/>
      <c r="AA451" s="34"/>
      <c r="AB451" s="12"/>
      <c r="AC451" s="75">
        <f>SUBTOTAL(9,AC450:AC450)</f>
        <v>3</v>
      </c>
      <c r="AD451" s="96"/>
      <c r="AE451" s="96"/>
      <c r="AF451" s="181"/>
      <c r="AG451" s="141"/>
      <c r="AH451" s="141"/>
    </row>
    <row r="452" spans="1:34" outlineLevel="2" x14ac:dyDescent="0.2">
      <c r="A452" s="103" t="s">
        <v>425</v>
      </c>
      <c r="B452" s="10" t="s">
        <v>29</v>
      </c>
      <c r="C452" s="10" t="s">
        <v>13</v>
      </c>
      <c r="D452" s="10" t="s">
        <v>30</v>
      </c>
      <c r="E452" s="10" t="s">
        <v>31</v>
      </c>
      <c r="F452" s="10" t="s">
        <v>32</v>
      </c>
      <c r="G452" s="67">
        <v>6</v>
      </c>
      <c r="H452" s="10" t="s">
        <v>33</v>
      </c>
      <c r="I452" s="57">
        <v>0</v>
      </c>
      <c r="J452" s="57">
        <f>24*I452</f>
        <v>0</v>
      </c>
      <c r="K452" s="57"/>
      <c r="L452" s="58">
        <v>3</v>
      </c>
      <c r="M452" s="27">
        <v>0</v>
      </c>
      <c r="N452" s="90">
        <f>J452*10/3/G452</f>
        <v>0</v>
      </c>
      <c r="O452" s="91">
        <f>L452*10/3/G452</f>
        <v>1.6666666666666667</v>
      </c>
      <c r="P452" s="23">
        <v>0</v>
      </c>
      <c r="Q452" s="11">
        <v>0</v>
      </c>
      <c r="R452" s="11">
        <v>0</v>
      </c>
      <c r="S452" s="12">
        <v>0</v>
      </c>
      <c r="T452" s="27"/>
      <c r="U452" s="23">
        <v>30</v>
      </c>
      <c r="V452" s="11">
        <v>1</v>
      </c>
      <c r="W452" s="11"/>
      <c r="X452" s="12">
        <v>1</v>
      </c>
      <c r="Y452" s="30">
        <v>0</v>
      </c>
      <c r="Z452" s="63">
        <f>J452*(Q452+V452)+L452*(S452+X452)</f>
        <v>3</v>
      </c>
      <c r="AA452" s="34">
        <f>J452*Q452+L452*S452</f>
        <v>0</v>
      </c>
      <c r="AB452" s="12">
        <f>J452*V452+L452*X452</f>
        <v>3</v>
      </c>
      <c r="AC452" s="75">
        <f>Z452</f>
        <v>3</v>
      </c>
      <c r="AD452" s="96"/>
      <c r="AE452" s="96"/>
      <c r="AF452" s="181"/>
      <c r="AG452" s="141"/>
      <c r="AH452" s="141"/>
    </row>
    <row r="453" spans="1:34" outlineLevel="1" x14ac:dyDescent="0.2">
      <c r="A453" s="121" t="s">
        <v>969</v>
      </c>
      <c r="B453" s="10"/>
      <c r="C453" s="10"/>
      <c r="D453" s="10"/>
      <c r="E453" s="10"/>
      <c r="F453" s="10"/>
      <c r="G453" s="67"/>
      <c r="H453" s="10"/>
      <c r="I453" s="57"/>
      <c r="J453" s="57"/>
      <c r="K453" s="57"/>
      <c r="L453" s="58"/>
      <c r="M453" s="27"/>
      <c r="N453" s="90"/>
      <c r="O453" s="91"/>
      <c r="P453" s="23"/>
      <c r="Q453" s="11"/>
      <c r="R453" s="11"/>
      <c r="S453" s="12"/>
      <c r="T453" s="27"/>
      <c r="U453" s="23"/>
      <c r="V453" s="11"/>
      <c r="W453" s="11"/>
      <c r="X453" s="12"/>
      <c r="Y453" s="30"/>
      <c r="Z453" s="63"/>
      <c r="AA453" s="34"/>
      <c r="AB453" s="12"/>
      <c r="AC453" s="75">
        <f>SUBTOTAL(9,AC452:AC452)</f>
        <v>3</v>
      </c>
      <c r="AD453" s="96"/>
      <c r="AE453" s="96"/>
      <c r="AF453" s="181"/>
      <c r="AG453" s="141"/>
      <c r="AH453" s="141"/>
    </row>
    <row r="454" spans="1:34" outlineLevel="2" x14ac:dyDescent="0.2">
      <c r="A454" s="103" t="s">
        <v>449</v>
      </c>
      <c r="B454" s="10" t="s">
        <v>29</v>
      </c>
      <c r="C454" s="10" t="s">
        <v>13</v>
      </c>
      <c r="D454" s="10" t="s">
        <v>30</v>
      </c>
      <c r="E454" s="10" t="s">
        <v>31</v>
      </c>
      <c r="F454" s="10" t="s">
        <v>32</v>
      </c>
      <c r="G454" s="67">
        <v>6</v>
      </c>
      <c r="H454" s="10" t="s">
        <v>33</v>
      </c>
      <c r="I454" s="57">
        <v>0</v>
      </c>
      <c r="J454" s="57">
        <f>24*I454</f>
        <v>0</v>
      </c>
      <c r="K454" s="57"/>
      <c r="L454" s="58">
        <v>3</v>
      </c>
      <c r="M454" s="27">
        <v>0</v>
      </c>
      <c r="N454" s="90">
        <f>J454*10/3/G454</f>
        <v>0</v>
      </c>
      <c r="O454" s="91">
        <f>L454*10/3/G454</f>
        <v>1.6666666666666667</v>
      </c>
      <c r="P454" s="23">
        <v>0</v>
      </c>
      <c r="Q454" s="11">
        <v>0</v>
      </c>
      <c r="R454" s="11">
        <v>0</v>
      </c>
      <c r="S454" s="12">
        <v>0</v>
      </c>
      <c r="T454" s="27"/>
      <c r="U454" s="23">
        <v>30</v>
      </c>
      <c r="V454" s="11">
        <v>1</v>
      </c>
      <c r="W454" s="11"/>
      <c r="X454" s="12">
        <v>1</v>
      </c>
      <c r="Y454" s="30">
        <v>0</v>
      </c>
      <c r="Z454" s="63">
        <f>J454*(Q454+V454)+L454*(S454+X454)</f>
        <v>3</v>
      </c>
      <c r="AA454" s="34">
        <f>J454*Q454+L454*S454</f>
        <v>0</v>
      </c>
      <c r="AB454" s="12">
        <f>J454*V454+L454*X454</f>
        <v>3</v>
      </c>
      <c r="AC454" s="75">
        <f>Z454</f>
        <v>3</v>
      </c>
      <c r="AD454" s="96"/>
      <c r="AE454" s="96"/>
      <c r="AF454" s="181"/>
      <c r="AG454" s="141"/>
      <c r="AH454" s="141"/>
    </row>
    <row r="455" spans="1:34" outlineLevel="1" x14ac:dyDescent="0.2">
      <c r="A455" s="121" t="s">
        <v>970</v>
      </c>
      <c r="B455" s="10"/>
      <c r="C455" s="10"/>
      <c r="D455" s="10"/>
      <c r="E455" s="10"/>
      <c r="F455" s="10"/>
      <c r="G455" s="67"/>
      <c r="H455" s="10"/>
      <c r="I455" s="57"/>
      <c r="J455" s="57"/>
      <c r="K455" s="57"/>
      <c r="L455" s="58"/>
      <c r="M455" s="27"/>
      <c r="N455" s="90"/>
      <c r="O455" s="91"/>
      <c r="P455" s="23"/>
      <c r="Q455" s="11"/>
      <c r="R455" s="11"/>
      <c r="S455" s="12"/>
      <c r="T455" s="27"/>
      <c r="U455" s="23"/>
      <c r="V455" s="11"/>
      <c r="W455" s="11"/>
      <c r="X455" s="12"/>
      <c r="Y455" s="30"/>
      <c r="Z455" s="63"/>
      <c r="AA455" s="34"/>
      <c r="AB455" s="12"/>
      <c r="AC455" s="75">
        <f>SUBTOTAL(9,AC454:AC454)</f>
        <v>3</v>
      </c>
      <c r="AD455" s="96"/>
      <c r="AE455" s="96"/>
      <c r="AF455" s="181"/>
      <c r="AG455" s="141"/>
      <c r="AH455" s="141"/>
    </row>
    <row r="456" spans="1:34" outlineLevel="2" x14ac:dyDescent="0.2">
      <c r="A456" s="103" t="s">
        <v>581</v>
      </c>
      <c r="B456" s="10" t="s">
        <v>29</v>
      </c>
      <c r="C456" s="10" t="s">
        <v>13</v>
      </c>
      <c r="D456" s="10" t="s">
        <v>30</v>
      </c>
      <c r="E456" s="10" t="s">
        <v>31</v>
      </c>
      <c r="F456" s="10" t="s">
        <v>32</v>
      </c>
      <c r="G456" s="67">
        <v>6</v>
      </c>
      <c r="H456" s="10" t="s">
        <v>33</v>
      </c>
      <c r="I456" s="57">
        <v>0.125</v>
      </c>
      <c r="J456" s="57">
        <f>24*I456</f>
        <v>3</v>
      </c>
      <c r="K456" s="57">
        <v>0</v>
      </c>
      <c r="L456" s="58">
        <v>0</v>
      </c>
      <c r="M456" s="27">
        <v>0</v>
      </c>
      <c r="N456" s="90">
        <f>J456*10/3/G456</f>
        <v>1.6666666666666667</v>
      </c>
      <c r="O456" s="91">
        <f>L456*10/3/G456</f>
        <v>0</v>
      </c>
      <c r="P456" s="23">
        <v>0</v>
      </c>
      <c r="Q456" s="11">
        <v>0</v>
      </c>
      <c r="R456" s="11">
        <v>0</v>
      </c>
      <c r="S456" s="12">
        <v>0</v>
      </c>
      <c r="T456" s="27">
        <v>0</v>
      </c>
      <c r="U456" s="23">
        <v>30</v>
      </c>
      <c r="V456" s="11">
        <v>1</v>
      </c>
      <c r="W456" s="11">
        <v>0</v>
      </c>
      <c r="X456" s="12">
        <v>1</v>
      </c>
      <c r="Y456" s="30">
        <v>0</v>
      </c>
      <c r="Z456" s="63">
        <f>J456*(Q456+V456)+L456*(S456+X456)</f>
        <v>3</v>
      </c>
      <c r="AA456" s="34">
        <f>J456*Q456+L456*S456</f>
        <v>0</v>
      </c>
      <c r="AB456" s="12">
        <f>J456*V456+L456*X456</f>
        <v>3</v>
      </c>
      <c r="AC456" s="75">
        <f>Z456</f>
        <v>3</v>
      </c>
      <c r="AD456" s="96"/>
      <c r="AE456" s="96"/>
      <c r="AF456" s="181"/>
      <c r="AG456" s="141"/>
      <c r="AH456" s="141"/>
    </row>
    <row r="457" spans="1:34" outlineLevel="1" x14ac:dyDescent="0.2">
      <c r="A457" s="121" t="s">
        <v>698</v>
      </c>
      <c r="B457" s="10"/>
      <c r="C457" s="10"/>
      <c r="D457" s="10"/>
      <c r="E457" s="10"/>
      <c r="F457" s="10"/>
      <c r="G457" s="67"/>
      <c r="H457" s="10"/>
      <c r="I457" s="57"/>
      <c r="J457" s="57"/>
      <c r="K457" s="57"/>
      <c r="L457" s="58"/>
      <c r="M457" s="27"/>
      <c r="N457" s="90"/>
      <c r="O457" s="91"/>
      <c r="P457" s="23"/>
      <c r="Q457" s="11"/>
      <c r="R457" s="11"/>
      <c r="S457" s="12"/>
      <c r="T457" s="27"/>
      <c r="U457" s="23"/>
      <c r="V457" s="11"/>
      <c r="W457" s="11"/>
      <c r="X457" s="12"/>
      <c r="Y457" s="30"/>
      <c r="Z457" s="63"/>
      <c r="AA457" s="34"/>
      <c r="AB457" s="12"/>
      <c r="AC457" s="75">
        <f>SUBTOTAL(9,AC456:AC456)</f>
        <v>3</v>
      </c>
      <c r="AD457" s="96"/>
      <c r="AE457" s="96"/>
      <c r="AF457" s="181"/>
      <c r="AG457" s="141"/>
      <c r="AH457" s="141"/>
    </row>
    <row r="458" spans="1:34" outlineLevel="2" x14ac:dyDescent="0.2">
      <c r="A458" s="103" t="s">
        <v>648</v>
      </c>
      <c r="B458" s="10" t="s">
        <v>29</v>
      </c>
      <c r="C458" s="10" t="s">
        <v>13</v>
      </c>
      <c r="D458" s="10" t="s">
        <v>30</v>
      </c>
      <c r="E458" s="10" t="s">
        <v>31</v>
      </c>
      <c r="F458" s="10" t="s">
        <v>32</v>
      </c>
      <c r="G458" s="67">
        <v>6</v>
      </c>
      <c r="H458" s="10" t="s">
        <v>33</v>
      </c>
      <c r="I458" s="57">
        <v>0.25</v>
      </c>
      <c r="J458" s="57">
        <f>24*I458</f>
        <v>6</v>
      </c>
      <c r="K458" s="57"/>
      <c r="L458" s="58">
        <v>0</v>
      </c>
      <c r="M458" s="27">
        <v>0</v>
      </c>
      <c r="N458" s="90">
        <f>J458*10/3/G458</f>
        <v>3.3333333333333335</v>
      </c>
      <c r="O458" s="91">
        <f>L458*10/3/G458</f>
        <v>0</v>
      </c>
      <c r="P458" s="23">
        <v>0</v>
      </c>
      <c r="Q458" s="11">
        <v>0</v>
      </c>
      <c r="R458" s="11">
        <v>0</v>
      </c>
      <c r="S458" s="12">
        <v>0</v>
      </c>
      <c r="T458" s="27"/>
      <c r="U458" s="23">
        <v>30</v>
      </c>
      <c r="V458" s="11">
        <v>1</v>
      </c>
      <c r="W458" s="11"/>
      <c r="X458" s="12">
        <v>1</v>
      </c>
      <c r="Y458" s="30">
        <v>0</v>
      </c>
      <c r="Z458" s="63">
        <f>J458*(Q458+V458)+L458*(S458+X458)</f>
        <v>6</v>
      </c>
      <c r="AA458" s="34">
        <f>J458*Q458+L458*S458</f>
        <v>0</v>
      </c>
      <c r="AB458" s="12">
        <f>J458*V458+L458*X458</f>
        <v>6</v>
      </c>
      <c r="AC458" s="75">
        <f>Z458</f>
        <v>6</v>
      </c>
      <c r="AD458" s="96"/>
      <c r="AE458" s="96"/>
      <c r="AF458" s="181"/>
      <c r="AG458" s="141"/>
      <c r="AH458" s="141"/>
    </row>
    <row r="459" spans="1:34" outlineLevel="1" x14ac:dyDescent="0.2">
      <c r="A459" s="121" t="s">
        <v>972</v>
      </c>
      <c r="B459" s="10"/>
      <c r="C459" s="10"/>
      <c r="D459" s="10"/>
      <c r="E459" s="10"/>
      <c r="F459" s="10"/>
      <c r="G459" s="67"/>
      <c r="H459" s="10"/>
      <c r="I459" s="57"/>
      <c r="J459" s="57"/>
      <c r="K459" s="57"/>
      <c r="L459" s="58"/>
      <c r="M459" s="27"/>
      <c r="N459" s="90"/>
      <c r="O459" s="91"/>
      <c r="P459" s="23"/>
      <c r="Q459" s="11"/>
      <c r="R459" s="11"/>
      <c r="S459" s="12"/>
      <c r="T459" s="27"/>
      <c r="U459" s="23"/>
      <c r="V459" s="11"/>
      <c r="W459" s="11"/>
      <c r="X459" s="12"/>
      <c r="Y459" s="30"/>
      <c r="Z459" s="63"/>
      <c r="AA459" s="34"/>
      <c r="AB459" s="12"/>
      <c r="AC459" s="75">
        <f>SUBTOTAL(9,AC458:AC458)</f>
        <v>6</v>
      </c>
      <c r="AD459" s="96"/>
      <c r="AE459" s="96"/>
      <c r="AF459" s="181"/>
      <c r="AG459" s="141"/>
      <c r="AH459" s="141"/>
    </row>
    <row r="460" spans="1:34" outlineLevel="2" x14ac:dyDescent="0.2">
      <c r="A460" s="9" t="s">
        <v>38</v>
      </c>
      <c r="B460" s="10" t="s">
        <v>75</v>
      </c>
      <c r="C460" s="10" t="s">
        <v>23</v>
      </c>
      <c r="D460" s="10" t="s">
        <v>76</v>
      </c>
      <c r="E460" s="10" t="s">
        <v>77</v>
      </c>
      <c r="F460" s="10" t="s">
        <v>78</v>
      </c>
      <c r="G460" s="67">
        <v>5</v>
      </c>
      <c r="H460" s="10" t="s">
        <v>33</v>
      </c>
      <c r="I460" s="57">
        <v>1</v>
      </c>
      <c r="J460" s="57">
        <f>(9+$AE$36)*I460</f>
        <v>13.5</v>
      </c>
      <c r="K460" s="57">
        <v>0</v>
      </c>
      <c r="L460" s="58">
        <v>4.5</v>
      </c>
      <c r="M460" s="27">
        <v>0</v>
      </c>
      <c r="N460" s="90">
        <f>J460*10/3/G460</f>
        <v>9</v>
      </c>
      <c r="O460" s="91">
        <f>L460*10/3/G460</f>
        <v>3</v>
      </c>
      <c r="P460" s="23">
        <v>12</v>
      </c>
      <c r="Q460" s="11">
        <v>1</v>
      </c>
      <c r="R460" s="11">
        <v>0</v>
      </c>
      <c r="S460" s="12">
        <v>1</v>
      </c>
      <c r="T460" s="27">
        <v>0</v>
      </c>
      <c r="U460" s="23">
        <v>0</v>
      </c>
      <c r="V460" s="11">
        <v>0</v>
      </c>
      <c r="W460" s="11">
        <v>0</v>
      </c>
      <c r="X460" s="12">
        <v>0</v>
      </c>
      <c r="Y460" s="30">
        <v>0</v>
      </c>
      <c r="Z460" s="63">
        <f>J460*(Q460+V460)+L460*(S460+X460)</f>
        <v>18</v>
      </c>
      <c r="AA460" s="34">
        <f>J460*Q460+L460*S460</f>
        <v>18</v>
      </c>
      <c r="AB460" s="12">
        <f>J460*V460+L460*X460</f>
        <v>0</v>
      </c>
      <c r="AC460" s="75">
        <f>Z460</f>
        <v>18</v>
      </c>
    </row>
    <row r="461" spans="1:34" outlineLevel="1" x14ac:dyDescent="0.2">
      <c r="A461" s="120" t="s">
        <v>695</v>
      </c>
      <c r="B461" s="10"/>
      <c r="C461" s="10"/>
      <c r="D461" s="10"/>
      <c r="E461" s="10"/>
      <c r="F461" s="10"/>
      <c r="G461" s="67"/>
      <c r="H461" s="10"/>
      <c r="I461" s="57"/>
      <c r="J461" s="57"/>
      <c r="K461" s="57"/>
      <c r="L461" s="58"/>
      <c r="M461" s="27"/>
      <c r="N461" s="90"/>
      <c r="O461" s="91"/>
      <c r="P461" s="23"/>
      <c r="Q461" s="11"/>
      <c r="R461" s="11"/>
      <c r="S461" s="12"/>
      <c r="T461" s="27"/>
      <c r="U461" s="23"/>
      <c r="V461" s="11"/>
      <c r="W461" s="11"/>
      <c r="X461" s="12"/>
      <c r="Y461" s="30"/>
      <c r="Z461" s="63"/>
      <c r="AA461" s="34"/>
      <c r="AB461" s="12"/>
      <c r="AC461" s="75">
        <f>SUBTOTAL(9,AC460:AC460)</f>
        <v>18</v>
      </c>
    </row>
    <row r="462" spans="1:34" outlineLevel="2" x14ac:dyDescent="0.2">
      <c r="A462" s="9" t="s">
        <v>122</v>
      </c>
      <c r="B462" s="10" t="s">
        <v>75</v>
      </c>
      <c r="C462" s="10" t="s">
        <v>48</v>
      </c>
      <c r="D462" s="10" t="s">
        <v>157</v>
      </c>
      <c r="E462" s="10" t="s">
        <v>158</v>
      </c>
      <c r="F462" s="10" t="s">
        <v>159</v>
      </c>
      <c r="G462" s="67">
        <v>5</v>
      </c>
      <c r="H462" s="10" t="s">
        <v>160</v>
      </c>
      <c r="I462" s="57">
        <v>1</v>
      </c>
      <c r="J462" s="57">
        <v>4.5</v>
      </c>
      <c r="K462" s="57">
        <v>0</v>
      </c>
      <c r="L462" s="58">
        <v>9</v>
      </c>
      <c r="M462" s="27">
        <v>0</v>
      </c>
      <c r="N462" s="90">
        <f t="shared" ref="N462:N468" si="145">J462*10/3/G462</f>
        <v>3</v>
      </c>
      <c r="O462" s="91">
        <f t="shared" ref="O462:O468" si="146">L462*10/3/G462</f>
        <v>6</v>
      </c>
      <c r="P462" s="23">
        <v>20</v>
      </c>
      <c r="Q462" s="11">
        <v>1</v>
      </c>
      <c r="R462" s="11">
        <v>0</v>
      </c>
      <c r="S462" s="12">
        <v>2</v>
      </c>
      <c r="T462" s="27">
        <v>0</v>
      </c>
      <c r="U462" s="23">
        <v>0</v>
      </c>
      <c r="V462" s="11">
        <v>0</v>
      </c>
      <c r="W462" s="11">
        <v>0</v>
      </c>
      <c r="X462" s="12">
        <v>0</v>
      </c>
      <c r="Y462" s="30">
        <v>0</v>
      </c>
      <c r="Z462" s="63">
        <f t="shared" ref="Z462:Z468" si="147">J462*(Q462+V462)+L462*(S462+X462)</f>
        <v>22.5</v>
      </c>
      <c r="AA462" s="34">
        <f t="shared" ref="AA462:AA468" si="148">J462*Q462+L462*S462</f>
        <v>22.5</v>
      </c>
      <c r="AB462" s="12">
        <f t="shared" ref="AB462:AB468" si="149">J462*V462+L462*X462</f>
        <v>0</v>
      </c>
      <c r="AC462" s="75">
        <f t="shared" ref="AC462:AC468" si="150">Z462</f>
        <v>22.5</v>
      </c>
    </row>
    <row r="463" spans="1:34" outlineLevel="2" x14ac:dyDescent="0.2">
      <c r="A463" s="9" t="s">
        <v>122</v>
      </c>
      <c r="B463" s="10" t="s">
        <v>75</v>
      </c>
      <c r="C463" s="10" t="s">
        <v>19</v>
      </c>
      <c r="D463" s="10" t="s">
        <v>161</v>
      </c>
      <c r="E463" s="10" t="s">
        <v>162</v>
      </c>
      <c r="F463" s="10" t="s">
        <v>163</v>
      </c>
      <c r="G463" s="67">
        <v>5</v>
      </c>
      <c r="H463" s="10" t="s">
        <v>160</v>
      </c>
      <c r="I463" s="57">
        <v>1</v>
      </c>
      <c r="J463" s="57">
        <v>4.5</v>
      </c>
      <c r="K463" s="57">
        <v>0</v>
      </c>
      <c r="L463" s="58">
        <v>9</v>
      </c>
      <c r="M463" s="27">
        <v>0</v>
      </c>
      <c r="N463" s="90">
        <f t="shared" si="145"/>
        <v>3</v>
      </c>
      <c r="O463" s="91">
        <f t="shared" si="146"/>
        <v>6</v>
      </c>
      <c r="P463" s="23">
        <v>0</v>
      </c>
      <c r="Q463" s="11">
        <v>0</v>
      </c>
      <c r="R463" s="11">
        <v>0</v>
      </c>
      <c r="S463" s="12">
        <v>0</v>
      </c>
      <c r="T463" s="27">
        <v>0</v>
      </c>
      <c r="U463" s="23">
        <v>20</v>
      </c>
      <c r="V463" s="11">
        <v>1</v>
      </c>
      <c r="W463" s="11">
        <v>0</v>
      </c>
      <c r="X463" s="12">
        <v>2</v>
      </c>
      <c r="Y463" s="30">
        <v>0</v>
      </c>
      <c r="Z463" s="63">
        <f t="shared" si="147"/>
        <v>22.5</v>
      </c>
      <c r="AA463" s="34">
        <f t="shared" si="148"/>
        <v>0</v>
      </c>
      <c r="AB463" s="12">
        <f t="shared" si="149"/>
        <v>22.5</v>
      </c>
      <c r="AC463" s="75">
        <f t="shared" si="150"/>
        <v>22.5</v>
      </c>
    </row>
    <row r="464" spans="1:34" outlineLevel="2" x14ac:dyDescent="0.2">
      <c r="A464" s="9" t="s">
        <v>122</v>
      </c>
      <c r="B464" s="10" t="s">
        <v>75</v>
      </c>
      <c r="C464" s="10" t="s">
        <v>19</v>
      </c>
      <c r="D464" s="10" t="s">
        <v>164</v>
      </c>
      <c r="E464" s="10" t="s">
        <v>165</v>
      </c>
      <c r="F464" s="10" t="s">
        <v>166</v>
      </c>
      <c r="G464" s="67">
        <v>5</v>
      </c>
      <c r="H464" s="10" t="s">
        <v>160</v>
      </c>
      <c r="I464" s="57">
        <v>0.5</v>
      </c>
      <c r="J464" s="57">
        <f>4.5*I464</f>
        <v>2.25</v>
      </c>
      <c r="K464" s="57">
        <v>0</v>
      </c>
      <c r="L464" s="58">
        <f>9*I464</f>
        <v>4.5</v>
      </c>
      <c r="M464" s="27">
        <v>0</v>
      </c>
      <c r="N464" s="90">
        <f t="shared" si="145"/>
        <v>1.5</v>
      </c>
      <c r="O464" s="91">
        <f t="shared" si="146"/>
        <v>3</v>
      </c>
      <c r="P464" s="23">
        <v>0</v>
      </c>
      <c r="Q464" s="11">
        <v>0</v>
      </c>
      <c r="R464" s="11">
        <v>0</v>
      </c>
      <c r="S464" s="12">
        <v>0</v>
      </c>
      <c r="T464" s="27">
        <v>0</v>
      </c>
      <c r="U464" s="23">
        <v>20</v>
      </c>
      <c r="V464" s="11">
        <v>1</v>
      </c>
      <c r="W464" s="11">
        <v>0</v>
      </c>
      <c r="X464" s="12">
        <v>2</v>
      </c>
      <c r="Y464" s="30">
        <v>0</v>
      </c>
      <c r="Z464" s="63">
        <f t="shared" si="147"/>
        <v>11.25</v>
      </c>
      <c r="AA464" s="34">
        <f t="shared" si="148"/>
        <v>0</v>
      </c>
      <c r="AB464" s="12">
        <f t="shared" si="149"/>
        <v>11.25</v>
      </c>
      <c r="AC464" s="75">
        <f t="shared" si="150"/>
        <v>11.25</v>
      </c>
    </row>
    <row r="465" spans="1:29" outlineLevel="2" x14ac:dyDescent="0.2">
      <c r="A465" s="9" t="s">
        <v>122</v>
      </c>
      <c r="B465" s="10" t="s">
        <v>75</v>
      </c>
      <c r="C465" s="10" t="s">
        <v>23</v>
      </c>
      <c r="D465" s="10" t="s">
        <v>167</v>
      </c>
      <c r="E465" s="10" t="s">
        <v>168</v>
      </c>
      <c r="F465" s="10" t="s">
        <v>169</v>
      </c>
      <c r="G465" s="67">
        <v>15</v>
      </c>
      <c r="H465" s="10" t="s">
        <v>12</v>
      </c>
      <c r="I465" s="57">
        <v>1</v>
      </c>
      <c r="J465" s="57">
        <f>$AE$38</f>
        <v>0.4</v>
      </c>
      <c r="K465" s="57">
        <v>0</v>
      </c>
      <c r="L465" s="58">
        <v>0</v>
      </c>
      <c r="M465" s="27">
        <v>0</v>
      </c>
      <c r="N465" s="90">
        <f t="shared" si="145"/>
        <v>8.8888888888888878E-2</v>
      </c>
      <c r="O465" s="91">
        <f t="shared" si="146"/>
        <v>0</v>
      </c>
      <c r="P465" s="23">
        <v>4</v>
      </c>
      <c r="Q465" s="11">
        <f>P465</f>
        <v>4</v>
      </c>
      <c r="R465" s="11">
        <v>0</v>
      </c>
      <c r="S465" s="12">
        <v>0</v>
      </c>
      <c r="T465" s="27">
        <v>0</v>
      </c>
      <c r="U465" s="23">
        <v>1</v>
      </c>
      <c r="V465" s="11">
        <f>U465</f>
        <v>1</v>
      </c>
      <c r="W465" s="11">
        <v>0</v>
      </c>
      <c r="X465" s="12">
        <v>0</v>
      </c>
      <c r="Y465" s="30">
        <v>0</v>
      </c>
      <c r="Z465" s="63">
        <f t="shared" si="147"/>
        <v>2</v>
      </c>
      <c r="AA465" s="34">
        <f t="shared" si="148"/>
        <v>1.6</v>
      </c>
      <c r="AB465" s="12">
        <f t="shared" si="149"/>
        <v>0.4</v>
      </c>
      <c r="AC465" s="75">
        <f t="shared" si="150"/>
        <v>2</v>
      </c>
    </row>
    <row r="466" spans="1:29" outlineLevel="2" x14ac:dyDescent="0.2">
      <c r="A466" s="9" t="s">
        <v>122</v>
      </c>
      <c r="B466" s="10" t="s">
        <v>75</v>
      </c>
      <c r="C466" s="10" t="s">
        <v>23</v>
      </c>
      <c r="D466" s="10" t="s">
        <v>170</v>
      </c>
      <c r="E466" s="10" t="s">
        <v>171</v>
      </c>
      <c r="F466" s="10" t="s">
        <v>172</v>
      </c>
      <c r="G466" s="67">
        <v>5</v>
      </c>
      <c r="H466" s="10" t="s">
        <v>33</v>
      </c>
      <c r="I466" s="57">
        <v>1</v>
      </c>
      <c r="J466" s="57">
        <f>(9+$AE$36)*I466</f>
        <v>13.5</v>
      </c>
      <c r="K466" s="57">
        <v>0</v>
      </c>
      <c r="L466" s="58">
        <v>4.5</v>
      </c>
      <c r="M466" s="27">
        <v>0</v>
      </c>
      <c r="N466" s="90">
        <f t="shared" si="145"/>
        <v>9</v>
      </c>
      <c r="O466" s="91">
        <f t="shared" si="146"/>
        <v>3</v>
      </c>
      <c r="P466" s="23">
        <v>12</v>
      </c>
      <c r="Q466" s="11">
        <v>1</v>
      </c>
      <c r="R466" s="11">
        <v>0</v>
      </c>
      <c r="S466" s="12">
        <v>1</v>
      </c>
      <c r="T466" s="27">
        <v>0</v>
      </c>
      <c r="U466" s="23">
        <v>0</v>
      </c>
      <c r="V466" s="11">
        <v>0</v>
      </c>
      <c r="W466" s="11">
        <v>0</v>
      </c>
      <c r="X466" s="12">
        <v>0</v>
      </c>
      <c r="Y466" s="30">
        <v>0</v>
      </c>
      <c r="Z466" s="63">
        <f t="shared" si="147"/>
        <v>18</v>
      </c>
      <c r="AA466" s="34">
        <f t="shared" si="148"/>
        <v>18</v>
      </c>
      <c r="AB466" s="12">
        <f t="shared" si="149"/>
        <v>0</v>
      </c>
      <c r="AC466" s="75">
        <f t="shared" si="150"/>
        <v>18</v>
      </c>
    </row>
    <row r="467" spans="1:29" outlineLevel="2" x14ac:dyDescent="0.2">
      <c r="A467" s="9" t="s">
        <v>122</v>
      </c>
      <c r="B467" s="10" t="s">
        <v>75</v>
      </c>
      <c r="C467" s="10" t="s">
        <v>23</v>
      </c>
      <c r="D467" s="10" t="s">
        <v>173</v>
      </c>
      <c r="E467" s="10" t="s">
        <v>174</v>
      </c>
      <c r="F467" s="10" t="s">
        <v>175</v>
      </c>
      <c r="G467" s="67">
        <v>5</v>
      </c>
      <c r="H467" s="10" t="s">
        <v>33</v>
      </c>
      <c r="I467" s="57">
        <v>1</v>
      </c>
      <c r="J467" s="57">
        <f>(4.5+$AE$36)*I467</f>
        <v>9</v>
      </c>
      <c r="K467" s="57">
        <v>0</v>
      </c>
      <c r="L467" s="58">
        <v>9</v>
      </c>
      <c r="M467" s="27">
        <v>0</v>
      </c>
      <c r="N467" s="90">
        <f t="shared" si="145"/>
        <v>6</v>
      </c>
      <c r="O467" s="91">
        <f t="shared" si="146"/>
        <v>6</v>
      </c>
      <c r="P467" s="23">
        <v>12</v>
      </c>
      <c r="Q467" s="11">
        <v>1</v>
      </c>
      <c r="R467" s="11">
        <v>0</v>
      </c>
      <c r="S467" s="12">
        <v>1</v>
      </c>
      <c r="T467" s="27">
        <v>0</v>
      </c>
      <c r="U467" s="23">
        <v>0</v>
      </c>
      <c r="V467" s="11">
        <v>0</v>
      </c>
      <c r="W467" s="11">
        <v>0</v>
      </c>
      <c r="X467" s="12">
        <v>0</v>
      </c>
      <c r="Y467" s="30">
        <v>0</v>
      </c>
      <c r="Z467" s="63">
        <f t="shared" si="147"/>
        <v>18</v>
      </c>
      <c r="AA467" s="34">
        <f t="shared" si="148"/>
        <v>18</v>
      </c>
      <c r="AB467" s="12">
        <f t="shared" si="149"/>
        <v>0</v>
      </c>
      <c r="AC467" s="75">
        <f t="shared" si="150"/>
        <v>18</v>
      </c>
    </row>
    <row r="468" spans="1:29" outlineLevel="2" x14ac:dyDescent="0.2">
      <c r="A468" s="103" t="s">
        <v>122</v>
      </c>
      <c r="B468" s="10" t="s">
        <v>75</v>
      </c>
      <c r="C468" s="10" t="s">
        <v>23</v>
      </c>
      <c r="D468" s="98" t="s">
        <v>822</v>
      </c>
      <c r="E468" s="10" t="s">
        <v>820</v>
      </c>
      <c r="F468" s="10" t="s">
        <v>821</v>
      </c>
      <c r="G468" s="67">
        <v>5</v>
      </c>
      <c r="H468" s="10" t="s">
        <v>33</v>
      </c>
      <c r="I468" s="57">
        <v>0.5</v>
      </c>
      <c r="J468" s="57">
        <f>(9+$AE$36)*I468</f>
        <v>6.75</v>
      </c>
      <c r="K468" s="57">
        <v>0</v>
      </c>
      <c r="L468" s="58">
        <f>4.5*I468</f>
        <v>2.25</v>
      </c>
      <c r="M468" s="27">
        <v>0</v>
      </c>
      <c r="N468" s="90">
        <f t="shared" si="145"/>
        <v>4.5</v>
      </c>
      <c r="O468" s="91">
        <f t="shared" si="146"/>
        <v>1.5</v>
      </c>
      <c r="P468" s="23">
        <v>12</v>
      </c>
      <c r="Q468" s="11">
        <v>1</v>
      </c>
      <c r="R468" s="11">
        <v>0</v>
      </c>
      <c r="S468" s="12">
        <v>1</v>
      </c>
      <c r="T468" s="27">
        <v>0</v>
      </c>
      <c r="U468" s="23">
        <v>0</v>
      </c>
      <c r="V468" s="11">
        <v>0</v>
      </c>
      <c r="W468" s="11">
        <v>0</v>
      </c>
      <c r="X468" s="12">
        <v>0</v>
      </c>
      <c r="Y468" s="30">
        <v>0</v>
      </c>
      <c r="Z468" s="63">
        <f t="shared" si="147"/>
        <v>9</v>
      </c>
      <c r="AA468" s="34">
        <f t="shared" si="148"/>
        <v>9</v>
      </c>
      <c r="AB468" s="12">
        <f t="shared" si="149"/>
        <v>0</v>
      </c>
      <c r="AC468" s="75">
        <f t="shared" si="150"/>
        <v>9</v>
      </c>
    </row>
    <row r="469" spans="1:29" outlineLevel="1" x14ac:dyDescent="0.2">
      <c r="A469" s="121" t="s">
        <v>619</v>
      </c>
      <c r="B469" s="10"/>
      <c r="C469" s="10"/>
      <c r="D469" s="98"/>
      <c r="E469" s="10"/>
      <c r="F469" s="10"/>
      <c r="G469" s="67"/>
      <c r="H469" s="10"/>
      <c r="I469" s="57"/>
      <c r="J469" s="57"/>
      <c r="K469" s="57"/>
      <c r="L469" s="58"/>
      <c r="M469" s="27"/>
      <c r="N469" s="90"/>
      <c r="O469" s="91"/>
      <c r="P469" s="23"/>
      <c r="Q469" s="11"/>
      <c r="R469" s="11"/>
      <c r="S469" s="12"/>
      <c r="T469" s="27"/>
      <c r="U469" s="23"/>
      <c r="V469" s="11"/>
      <c r="W469" s="11"/>
      <c r="X469" s="12"/>
      <c r="Y469" s="30"/>
      <c r="Z469" s="63"/>
      <c r="AA469" s="34"/>
      <c r="AB469" s="12"/>
      <c r="AC469" s="75">
        <f>SUBTOTAL(9,AC462:AC468)</f>
        <v>103.25</v>
      </c>
    </row>
    <row r="470" spans="1:29" outlineLevel="2" x14ac:dyDescent="0.2">
      <c r="A470" s="9" t="s">
        <v>180</v>
      </c>
      <c r="B470" s="10" t="s">
        <v>75</v>
      </c>
      <c r="C470" s="10" t="s">
        <v>48</v>
      </c>
      <c r="D470" s="10" t="s">
        <v>239</v>
      </c>
      <c r="E470" s="10" t="s">
        <v>240</v>
      </c>
      <c r="F470" s="10" t="s">
        <v>241</v>
      </c>
      <c r="G470" s="67">
        <v>5</v>
      </c>
      <c r="H470" s="10" t="s">
        <v>160</v>
      </c>
      <c r="I470" s="57">
        <v>1</v>
      </c>
      <c r="J470" s="57">
        <v>6.75</v>
      </c>
      <c r="K470" s="57">
        <v>0</v>
      </c>
      <c r="L470" s="58">
        <v>6.75</v>
      </c>
      <c r="M470" s="27">
        <v>0</v>
      </c>
      <c r="N470" s="90">
        <f>J470*10/3/G470</f>
        <v>4.5</v>
      </c>
      <c r="O470" s="91">
        <f>L470*10/3/G470</f>
        <v>4.5</v>
      </c>
      <c r="P470" s="23">
        <v>20</v>
      </c>
      <c r="Q470" s="11">
        <v>1</v>
      </c>
      <c r="R470" s="11">
        <v>0</v>
      </c>
      <c r="S470" s="12">
        <v>3</v>
      </c>
      <c r="T470" s="27">
        <v>0</v>
      </c>
      <c r="U470" s="23">
        <v>0</v>
      </c>
      <c r="V470" s="11">
        <v>0</v>
      </c>
      <c r="W470" s="11">
        <v>0</v>
      </c>
      <c r="X470" s="12">
        <v>0</v>
      </c>
      <c r="Y470" s="30">
        <v>0</v>
      </c>
      <c r="Z470" s="63">
        <f>J470*(Q470+V470)+L470*(S470+X470)</f>
        <v>27</v>
      </c>
      <c r="AA470" s="34">
        <f>J470*Q470+L470*S470</f>
        <v>27</v>
      </c>
      <c r="AB470" s="12">
        <f>J470*V470+L470*X470</f>
        <v>0</v>
      </c>
      <c r="AC470" s="75">
        <f>Z470</f>
        <v>27</v>
      </c>
    </row>
    <row r="471" spans="1:29" outlineLevel="2" x14ac:dyDescent="0.2">
      <c r="A471" s="9" t="s">
        <v>180</v>
      </c>
      <c r="B471" s="10" t="s">
        <v>75</v>
      </c>
      <c r="C471" s="10" t="s">
        <v>19</v>
      </c>
      <c r="D471" s="10" t="s">
        <v>242</v>
      </c>
      <c r="E471" s="10" t="s">
        <v>243</v>
      </c>
      <c r="F471" s="10" t="s">
        <v>244</v>
      </c>
      <c r="G471" s="67">
        <v>5</v>
      </c>
      <c r="H471" s="10" t="s">
        <v>160</v>
      </c>
      <c r="I471" s="57">
        <v>0.5</v>
      </c>
      <c r="J471" s="57">
        <f>9*I471</f>
        <v>4.5</v>
      </c>
      <c r="K471" s="57">
        <v>0</v>
      </c>
      <c r="L471" s="58">
        <f>4.5*I471</f>
        <v>2.25</v>
      </c>
      <c r="M471" s="27">
        <v>0</v>
      </c>
      <c r="N471" s="90">
        <f>J471*10/3/G471</f>
        <v>3</v>
      </c>
      <c r="O471" s="91">
        <f>L471*10/3/G471</f>
        <v>1.5</v>
      </c>
      <c r="P471" s="23">
        <v>0</v>
      </c>
      <c r="Q471" s="11">
        <v>0</v>
      </c>
      <c r="R471" s="11">
        <v>0</v>
      </c>
      <c r="S471" s="12">
        <v>0</v>
      </c>
      <c r="T471" s="27">
        <v>0</v>
      </c>
      <c r="U471" s="23">
        <v>20</v>
      </c>
      <c r="V471" s="11">
        <v>1</v>
      </c>
      <c r="W471" s="11">
        <v>0</v>
      </c>
      <c r="X471" s="12">
        <v>2</v>
      </c>
      <c r="Y471" s="30">
        <v>0</v>
      </c>
      <c r="Z471" s="63">
        <f>J471*(Q471+V471)+L471*(S471+X471)</f>
        <v>9</v>
      </c>
      <c r="AA471" s="34">
        <f>J471*Q471+L471*S471</f>
        <v>0</v>
      </c>
      <c r="AB471" s="12">
        <f>J471*V471+L471*X471</f>
        <v>9</v>
      </c>
      <c r="AC471" s="75">
        <f>Z471</f>
        <v>9</v>
      </c>
    </row>
    <row r="472" spans="1:29" outlineLevel="2" x14ac:dyDescent="0.2">
      <c r="A472" s="9" t="s">
        <v>180</v>
      </c>
      <c r="B472" s="10" t="s">
        <v>75</v>
      </c>
      <c r="C472" s="10" t="s">
        <v>23</v>
      </c>
      <c r="D472" s="10" t="s">
        <v>167</v>
      </c>
      <c r="E472" s="10" t="s">
        <v>168</v>
      </c>
      <c r="F472" s="10" t="s">
        <v>169</v>
      </c>
      <c r="G472" s="67">
        <v>15</v>
      </c>
      <c r="H472" s="10" t="s">
        <v>12</v>
      </c>
      <c r="I472" s="57">
        <v>1</v>
      </c>
      <c r="J472" s="57">
        <f>$AE$38</f>
        <v>0.4</v>
      </c>
      <c r="K472" s="57">
        <v>0</v>
      </c>
      <c r="L472" s="58">
        <v>0</v>
      </c>
      <c r="M472" s="27">
        <v>0</v>
      </c>
      <c r="N472" s="90">
        <f>J472*10/3/G472</f>
        <v>8.8888888888888878E-2</v>
      </c>
      <c r="O472" s="91">
        <f>L472*10/3/G472</f>
        <v>0</v>
      </c>
      <c r="P472" s="23">
        <v>3</v>
      </c>
      <c r="Q472" s="11">
        <f>P472</f>
        <v>3</v>
      </c>
      <c r="R472" s="11">
        <v>0</v>
      </c>
      <c r="S472" s="12">
        <v>0</v>
      </c>
      <c r="T472" s="27">
        <v>0</v>
      </c>
      <c r="U472" s="23">
        <v>2</v>
      </c>
      <c r="V472" s="11">
        <f>U472</f>
        <v>2</v>
      </c>
      <c r="W472" s="11">
        <v>0</v>
      </c>
      <c r="X472" s="12">
        <v>0</v>
      </c>
      <c r="Y472" s="30">
        <v>0</v>
      </c>
      <c r="Z472" s="63">
        <f>J472*(Q472+V472)+L472*(S472+X472)</f>
        <v>2</v>
      </c>
      <c r="AA472" s="34">
        <f>J472*Q472+L472*S472</f>
        <v>1.2000000000000002</v>
      </c>
      <c r="AB472" s="12">
        <f>J472*V472+L472*X472</f>
        <v>0.8</v>
      </c>
      <c r="AC472" s="75">
        <f>Z472</f>
        <v>2</v>
      </c>
    </row>
    <row r="473" spans="1:29" outlineLevel="2" x14ac:dyDescent="0.2">
      <c r="A473" s="103" t="s">
        <v>180</v>
      </c>
      <c r="B473" s="10" t="s">
        <v>75</v>
      </c>
      <c r="C473" s="10" t="s">
        <v>23</v>
      </c>
      <c r="D473" s="10" t="s">
        <v>34</v>
      </c>
      <c r="E473" s="10" t="s">
        <v>35</v>
      </c>
      <c r="F473" s="10" t="s">
        <v>36</v>
      </c>
      <c r="G473" s="67">
        <v>10</v>
      </c>
      <c r="H473" s="10" t="s">
        <v>37</v>
      </c>
      <c r="I473" s="57">
        <v>1</v>
      </c>
      <c r="J473" s="57">
        <f>$AE$34</f>
        <v>0.02</v>
      </c>
      <c r="K473" s="57">
        <v>0</v>
      </c>
      <c r="L473" s="58">
        <v>0</v>
      </c>
      <c r="M473" s="27">
        <v>0</v>
      </c>
      <c r="N473" s="90">
        <f>J473*10/3/G473</f>
        <v>6.6666666666666662E-3</v>
      </c>
      <c r="O473" s="91">
        <f>L473*10/3/G473</f>
        <v>0</v>
      </c>
      <c r="P473" s="23">
        <v>0</v>
      </c>
      <c r="Q473" s="11">
        <v>5</v>
      </c>
      <c r="R473" s="11">
        <v>0</v>
      </c>
      <c r="S473" s="12">
        <v>0</v>
      </c>
      <c r="T473" s="27">
        <v>0</v>
      </c>
      <c r="U473" s="23">
        <v>3</v>
      </c>
      <c r="V473" s="11">
        <v>0</v>
      </c>
      <c r="W473" s="11">
        <v>0</v>
      </c>
      <c r="X473" s="12">
        <v>0</v>
      </c>
      <c r="Y473" s="30">
        <v>0</v>
      </c>
      <c r="Z473" s="63">
        <f>J473*(Q473+V473)+L473*(S473+X473)</f>
        <v>0.1</v>
      </c>
      <c r="AA473" s="34">
        <f>J473*Q473+L473*S473</f>
        <v>0.1</v>
      </c>
      <c r="AB473" s="12">
        <f>J473*V473+L473*X473</f>
        <v>0</v>
      </c>
      <c r="AC473" s="75">
        <f>Z473</f>
        <v>0.1</v>
      </c>
    </row>
    <row r="474" spans="1:29" outlineLevel="1" x14ac:dyDescent="0.2">
      <c r="A474" s="121" t="s">
        <v>966</v>
      </c>
      <c r="B474" s="10"/>
      <c r="C474" s="10"/>
      <c r="D474" s="10"/>
      <c r="E474" s="10"/>
      <c r="F474" s="10"/>
      <c r="G474" s="67"/>
      <c r="H474" s="10"/>
      <c r="I474" s="57"/>
      <c r="J474" s="57"/>
      <c r="K474" s="57"/>
      <c r="L474" s="58"/>
      <c r="M474" s="27"/>
      <c r="N474" s="90"/>
      <c r="O474" s="91"/>
      <c r="P474" s="23"/>
      <c r="Q474" s="11"/>
      <c r="R474" s="11"/>
      <c r="S474" s="12"/>
      <c r="T474" s="27"/>
      <c r="U474" s="23"/>
      <c r="V474" s="11"/>
      <c r="W474" s="11"/>
      <c r="X474" s="12"/>
      <c r="Y474" s="30"/>
      <c r="Z474" s="63"/>
      <c r="AA474" s="34"/>
      <c r="AB474" s="12"/>
      <c r="AC474" s="75">
        <f>SUBTOTAL(9,AC470:AC473)</f>
        <v>38.1</v>
      </c>
    </row>
    <row r="475" spans="1:29" outlineLevel="2" x14ac:dyDescent="0.2">
      <c r="A475" s="9" t="s">
        <v>245</v>
      </c>
      <c r="B475" s="10" t="s">
        <v>75</v>
      </c>
      <c r="C475" s="10" t="s">
        <v>48</v>
      </c>
      <c r="D475" s="10" t="s">
        <v>281</v>
      </c>
      <c r="E475" s="10" t="s">
        <v>282</v>
      </c>
      <c r="F475" s="10" t="s">
        <v>283</v>
      </c>
      <c r="G475" s="67">
        <v>5</v>
      </c>
      <c r="H475" s="10" t="s">
        <v>160</v>
      </c>
      <c r="I475" s="57">
        <v>1</v>
      </c>
      <c r="J475" s="57">
        <v>6.75</v>
      </c>
      <c r="K475" s="57">
        <v>0</v>
      </c>
      <c r="L475" s="58">
        <v>6.75</v>
      </c>
      <c r="M475" s="27">
        <v>0</v>
      </c>
      <c r="N475" s="90">
        <f t="shared" ref="N475:N483" si="151">J475*10/3/G475</f>
        <v>4.5</v>
      </c>
      <c r="O475" s="91">
        <f t="shared" ref="O475:O483" si="152">L475*10/3/G475</f>
        <v>4.5</v>
      </c>
      <c r="P475" s="23">
        <v>20</v>
      </c>
      <c r="Q475" s="11">
        <v>1</v>
      </c>
      <c r="R475" s="11">
        <v>0</v>
      </c>
      <c r="S475" s="12">
        <v>2</v>
      </c>
      <c r="T475" s="27">
        <v>0</v>
      </c>
      <c r="U475" s="23">
        <v>0</v>
      </c>
      <c r="V475" s="11">
        <v>0</v>
      </c>
      <c r="W475" s="11">
        <v>0</v>
      </c>
      <c r="X475" s="12">
        <v>0</v>
      </c>
      <c r="Y475" s="30">
        <v>0</v>
      </c>
      <c r="Z475" s="63">
        <f t="shared" ref="Z475:Z483" si="153">J475*(Q475+V475)+L475*(S475+X475)</f>
        <v>20.25</v>
      </c>
      <c r="AA475" s="34">
        <f t="shared" ref="AA475:AA483" si="154">J475*Q475+L475*S475</f>
        <v>20.25</v>
      </c>
      <c r="AB475" s="12">
        <f t="shared" ref="AB475:AB483" si="155">J475*V475+L475*X475</f>
        <v>0</v>
      </c>
      <c r="AC475" s="75">
        <f t="shared" ref="AC475:AC483" si="156">Z475</f>
        <v>20.25</v>
      </c>
    </row>
    <row r="476" spans="1:29" outlineLevel="2" x14ac:dyDescent="0.2">
      <c r="A476" s="9" t="s">
        <v>245</v>
      </c>
      <c r="B476" s="10" t="s">
        <v>75</v>
      </c>
      <c r="C476" s="10" t="s">
        <v>48</v>
      </c>
      <c r="D476" s="10" t="s">
        <v>295</v>
      </c>
      <c r="E476" s="10" t="s">
        <v>296</v>
      </c>
      <c r="F476" s="10" t="s">
        <v>297</v>
      </c>
      <c r="G476" s="67">
        <v>5</v>
      </c>
      <c r="H476" s="10" t="s">
        <v>33</v>
      </c>
      <c r="I476" s="57">
        <v>1</v>
      </c>
      <c r="J476" s="57">
        <v>9</v>
      </c>
      <c r="K476" s="57">
        <v>0</v>
      </c>
      <c r="L476" s="58">
        <v>4.5</v>
      </c>
      <c r="M476" s="27">
        <v>0</v>
      </c>
      <c r="N476" s="90">
        <f t="shared" si="151"/>
        <v>6</v>
      </c>
      <c r="O476" s="91">
        <f t="shared" si="152"/>
        <v>3</v>
      </c>
      <c r="P476" s="23">
        <v>20</v>
      </c>
      <c r="Q476" s="11">
        <v>1</v>
      </c>
      <c r="R476" s="11">
        <v>0</v>
      </c>
      <c r="S476" s="12">
        <v>1</v>
      </c>
      <c r="T476" s="27">
        <v>0</v>
      </c>
      <c r="U476" s="23">
        <v>0</v>
      </c>
      <c r="V476" s="11">
        <v>0</v>
      </c>
      <c r="W476" s="11">
        <v>0</v>
      </c>
      <c r="X476" s="12">
        <v>0</v>
      </c>
      <c r="Y476" s="30">
        <v>0</v>
      </c>
      <c r="Z476" s="63">
        <f t="shared" si="153"/>
        <v>13.5</v>
      </c>
      <c r="AA476" s="34">
        <f t="shared" si="154"/>
        <v>13.5</v>
      </c>
      <c r="AB476" s="12">
        <f t="shared" si="155"/>
        <v>0</v>
      </c>
      <c r="AC476" s="75">
        <f t="shared" si="156"/>
        <v>13.5</v>
      </c>
    </row>
    <row r="477" spans="1:29" outlineLevel="2" x14ac:dyDescent="0.2">
      <c r="A477" s="9" t="s">
        <v>245</v>
      </c>
      <c r="B477" s="10" t="s">
        <v>75</v>
      </c>
      <c r="C477" s="10" t="s">
        <v>19</v>
      </c>
      <c r="D477" s="10" t="s">
        <v>284</v>
      </c>
      <c r="E477" s="10" t="s">
        <v>285</v>
      </c>
      <c r="F477" s="10" t="s">
        <v>286</v>
      </c>
      <c r="G477" s="67">
        <v>5</v>
      </c>
      <c r="H477" s="10" t="s">
        <v>160</v>
      </c>
      <c r="I477" s="57">
        <v>1</v>
      </c>
      <c r="J477" s="57">
        <v>6.75</v>
      </c>
      <c r="K477" s="57">
        <v>0</v>
      </c>
      <c r="L477" s="58">
        <v>6.75</v>
      </c>
      <c r="M477" s="27">
        <v>0</v>
      </c>
      <c r="N477" s="90">
        <f t="shared" si="151"/>
        <v>4.5</v>
      </c>
      <c r="O477" s="91">
        <f t="shared" si="152"/>
        <v>4.5</v>
      </c>
      <c r="P477" s="23">
        <v>0</v>
      </c>
      <c r="Q477" s="11">
        <v>0</v>
      </c>
      <c r="R477" s="11">
        <v>0</v>
      </c>
      <c r="S477" s="12">
        <v>0</v>
      </c>
      <c r="T477" s="27">
        <v>0</v>
      </c>
      <c r="U477" s="23">
        <v>20</v>
      </c>
      <c r="V477" s="11">
        <v>1</v>
      </c>
      <c r="W477" s="11">
        <v>0</v>
      </c>
      <c r="X477" s="12">
        <v>2</v>
      </c>
      <c r="Y477" s="30">
        <v>0</v>
      </c>
      <c r="Z477" s="63">
        <f t="shared" si="153"/>
        <v>20.25</v>
      </c>
      <c r="AA477" s="34">
        <f t="shared" si="154"/>
        <v>0</v>
      </c>
      <c r="AB477" s="12">
        <f t="shared" si="155"/>
        <v>20.25</v>
      </c>
      <c r="AC477" s="75">
        <f t="shared" si="156"/>
        <v>20.25</v>
      </c>
    </row>
    <row r="478" spans="1:29" outlineLevel="2" x14ac:dyDescent="0.2">
      <c r="A478" s="9" t="s">
        <v>245</v>
      </c>
      <c r="B478" s="10" t="s">
        <v>75</v>
      </c>
      <c r="C478" s="10" t="s">
        <v>19</v>
      </c>
      <c r="D478" s="10" t="s">
        <v>287</v>
      </c>
      <c r="E478" s="10" t="s">
        <v>267</v>
      </c>
      <c r="F478" s="10" t="s">
        <v>288</v>
      </c>
      <c r="G478" s="67">
        <v>5</v>
      </c>
      <c r="H478" s="10" t="s">
        <v>160</v>
      </c>
      <c r="I478" s="57">
        <v>1</v>
      </c>
      <c r="J478" s="57">
        <v>6.75</v>
      </c>
      <c r="K478" s="57">
        <v>0</v>
      </c>
      <c r="L478" s="58">
        <v>6.75</v>
      </c>
      <c r="M478" s="27">
        <v>0</v>
      </c>
      <c r="N478" s="90">
        <f t="shared" si="151"/>
        <v>4.5</v>
      </c>
      <c r="O478" s="91">
        <f t="shared" si="152"/>
        <v>4.5</v>
      </c>
      <c r="P478" s="23">
        <v>0</v>
      </c>
      <c r="Q478" s="11">
        <v>0</v>
      </c>
      <c r="R478" s="11">
        <v>0</v>
      </c>
      <c r="S478" s="12">
        <v>0</v>
      </c>
      <c r="T478" s="27">
        <v>0</v>
      </c>
      <c r="U478" s="23">
        <v>20</v>
      </c>
      <c r="V478" s="11">
        <v>1</v>
      </c>
      <c r="W478" s="11">
        <v>0</v>
      </c>
      <c r="X478" s="12">
        <v>2</v>
      </c>
      <c r="Y478" s="30">
        <v>0</v>
      </c>
      <c r="Z478" s="63">
        <f t="shared" si="153"/>
        <v>20.25</v>
      </c>
      <c r="AA478" s="34">
        <f t="shared" si="154"/>
        <v>0</v>
      </c>
      <c r="AB478" s="12">
        <f t="shared" si="155"/>
        <v>20.25</v>
      </c>
      <c r="AC478" s="75">
        <f t="shared" si="156"/>
        <v>20.25</v>
      </c>
    </row>
    <row r="479" spans="1:29" outlineLevel="2" x14ac:dyDescent="0.2">
      <c r="A479" s="9" t="s">
        <v>245</v>
      </c>
      <c r="B479" s="10" t="s">
        <v>75</v>
      </c>
      <c r="C479" s="10" t="s">
        <v>19</v>
      </c>
      <c r="D479" s="10" t="s">
        <v>164</v>
      </c>
      <c r="E479" s="10" t="s">
        <v>165</v>
      </c>
      <c r="F479" s="10" t="s">
        <v>166</v>
      </c>
      <c r="G479" s="67">
        <v>5</v>
      </c>
      <c r="H479" s="10" t="s">
        <v>160</v>
      </c>
      <c r="I479" s="57">
        <v>0.5</v>
      </c>
      <c r="J479" s="57">
        <f>4.5*I479</f>
        <v>2.25</v>
      </c>
      <c r="K479" s="57">
        <v>1</v>
      </c>
      <c r="L479" s="58">
        <f>9*I479</f>
        <v>4.5</v>
      </c>
      <c r="M479" s="27">
        <v>0</v>
      </c>
      <c r="N479" s="90">
        <f t="shared" si="151"/>
        <v>1.5</v>
      </c>
      <c r="O479" s="91">
        <f t="shared" si="152"/>
        <v>3</v>
      </c>
      <c r="P479" s="23">
        <v>0</v>
      </c>
      <c r="Q479" s="11">
        <v>0</v>
      </c>
      <c r="R479" s="11">
        <v>0</v>
      </c>
      <c r="S479" s="12">
        <v>0</v>
      </c>
      <c r="T479" s="27">
        <v>0</v>
      </c>
      <c r="U479" s="23">
        <v>20</v>
      </c>
      <c r="V479" s="11">
        <v>1</v>
      </c>
      <c r="W479" s="11">
        <v>0</v>
      </c>
      <c r="X479" s="12">
        <v>2</v>
      </c>
      <c r="Y479" s="30">
        <v>0</v>
      </c>
      <c r="Z479" s="63">
        <f t="shared" si="153"/>
        <v>11.25</v>
      </c>
      <c r="AA479" s="34">
        <f t="shared" si="154"/>
        <v>0</v>
      </c>
      <c r="AB479" s="12">
        <f t="shared" si="155"/>
        <v>11.25</v>
      </c>
      <c r="AC479" s="75">
        <f t="shared" si="156"/>
        <v>11.25</v>
      </c>
    </row>
    <row r="480" spans="1:29" outlineLevel="2" x14ac:dyDescent="0.2">
      <c r="A480" s="9" t="s">
        <v>245</v>
      </c>
      <c r="B480" s="10" t="s">
        <v>75</v>
      </c>
      <c r="C480" s="10" t="s">
        <v>19</v>
      </c>
      <c r="D480" s="10" t="s">
        <v>242</v>
      </c>
      <c r="E480" s="10" t="s">
        <v>243</v>
      </c>
      <c r="F480" s="10" t="s">
        <v>244</v>
      </c>
      <c r="G480" s="67">
        <v>5</v>
      </c>
      <c r="H480" s="10" t="s">
        <v>160</v>
      </c>
      <c r="I480" s="57">
        <v>0.5</v>
      </c>
      <c r="J480" s="57">
        <f>9*I480</f>
        <v>4.5</v>
      </c>
      <c r="K480" s="57">
        <v>1</v>
      </c>
      <c r="L480" s="58">
        <f>4.5*I480</f>
        <v>2.25</v>
      </c>
      <c r="M480" s="27">
        <v>0</v>
      </c>
      <c r="N480" s="90">
        <f t="shared" si="151"/>
        <v>3</v>
      </c>
      <c r="O480" s="91">
        <f t="shared" si="152"/>
        <v>1.5</v>
      </c>
      <c r="P480" s="23">
        <v>0</v>
      </c>
      <c r="Q480" s="11">
        <v>0</v>
      </c>
      <c r="R480" s="11">
        <v>0</v>
      </c>
      <c r="S480" s="12">
        <v>0</v>
      </c>
      <c r="T480" s="27">
        <v>0</v>
      </c>
      <c r="U480" s="23">
        <v>20</v>
      </c>
      <c r="V480" s="11">
        <v>1</v>
      </c>
      <c r="W480" s="11">
        <v>0</v>
      </c>
      <c r="X480" s="12">
        <v>2</v>
      </c>
      <c r="Y480" s="30">
        <v>0</v>
      </c>
      <c r="Z480" s="63">
        <f t="shared" si="153"/>
        <v>9</v>
      </c>
      <c r="AA480" s="34">
        <f t="shared" si="154"/>
        <v>0</v>
      </c>
      <c r="AB480" s="12">
        <f t="shared" si="155"/>
        <v>9</v>
      </c>
      <c r="AC480" s="75">
        <f t="shared" si="156"/>
        <v>9</v>
      </c>
    </row>
    <row r="481" spans="1:29" outlineLevel="2" x14ac:dyDescent="0.2">
      <c r="A481" s="9" t="s">
        <v>245</v>
      </c>
      <c r="B481" s="10" t="s">
        <v>75</v>
      </c>
      <c r="C481" s="10" t="s">
        <v>23</v>
      </c>
      <c r="D481" s="10" t="s">
        <v>167</v>
      </c>
      <c r="E481" s="10" t="s">
        <v>168</v>
      </c>
      <c r="F481" s="10" t="s">
        <v>169</v>
      </c>
      <c r="G481" s="67">
        <v>15</v>
      </c>
      <c r="H481" s="10" t="s">
        <v>12</v>
      </c>
      <c r="I481" s="57">
        <v>1</v>
      </c>
      <c r="J481" s="57">
        <f>$AE$38</f>
        <v>0.4</v>
      </c>
      <c r="K481" s="57">
        <v>0</v>
      </c>
      <c r="L481" s="58">
        <v>0</v>
      </c>
      <c r="M481" s="27">
        <v>0</v>
      </c>
      <c r="N481" s="90">
        <f t="shared" si="151"/>
        <v>8.8888888888888878E-2</v>
      </c>
      <c r="O481" s="91">
        <f t="shared" si="152"/>
        <v>0</v>
      </c>
      <c r="P481" s="23">
        <v>3</v>
      </c>
      <c r="Q481" s="11">
        <f>P481</f>
        <v>3</v>
      </c>
      <c r="R481" s="11">
        <v>0</v>
      </c>
      <c r="S481" s="12">
        <v>0</v>
      </c>
      <c r="T481" s="27">
        <v>0</v>
      </c>
      <c r="U481" s="23">
        <v>2</v>
      </c>
      <c r="V481" s="11">
        <f>U481</f>
        <v>2</v>
      </c>
      <c r="W481" s="11">
        <v>0</v>
      </c>
      <c r="X481" s="12">
        <v>0</v>
      </c>
      <c r="Y481" s="30">
        <v>0</v>
      </c>
      <c r="Z481" s="63">
        <f t="shared" si="153"/>
        <v>2</v>
      </c>
      <c r="AA481" s="34">
        <f t="shared" si="154"/>
        <v>1.2000000000000002</v>
      </c>
      <c r="AB481" s="12">
        <f t="shared" si="155"/>
        <v>0.8</v>
      </c>
      <c r="AC481" s="75">
        <f t="shared" si="156"/>
        <v>2</v>
      </c>
    </row>
    <row r="482" spans="1:29" outlineLevel="2" x14ac:dyDescent="0.2">
      <c r="A482" s="9" t="s">
        <v>245</v>
      </c>
      <c r="B482" s="10" t="s">
        <v>75</v>
      </c>
      <c r="C482" s="10" t="s">
        <v>23</v>
      </c>
      <c r="D482" s="10" t="s">
        <v>289</v>
      </c>
      <c r="E482" s="10" t="s">
        <v>290</v>
      </c>
      <c r="F482" s="10" t="s">
        <v>291</v>
      </c>
      <c r="G482" s="67">
        <v>5</v>
      </c>
      <c r="H482" s="10" t="s">
        <v>33</v>
      </c>
      <c r="I482" s="57">
        <v>1</v>
      </c>
      <c r="J482" s="57">
        <f>(9+$AE$36)*I482</f>
        <v>13.5</v>
      </c>
      <c r="K482" s="57">
        <v>0</v>
      </c>
      <c r="L482" s="58">
        <v>4.5</v>
      </c>
      <c r="M482" s="27">
        <v>0</v>
      </c>
      <c r="N482" s="90">
        <f t="shared" si="151"/>
        <v>9</v>
      </c>
      <c r="O482" s="91">
        <f t="shared" si="152"/>
        <v>3</v>
      </c>
      <c r="P482" s="23">
        <v>12</v>
      </c>
      <c r="Q482" s="11">
        <v>1</v>
      </c>
      <c r="R482" s="11">
        <v>0</v>
      </c>
      <c r="S482" s="12">
        <v>1</v>
      </c>
      <c r="T482" s="27">
        <v>0</v>
      </c>
      <c r="U482" s="23">
        <v>0</v>
      </c>
      <c r="V482" s="11">
        <v>0</v>
      </c>
      <c r="W482" s="11">
        <v>0</v>
      </c>
      <c r="X482" s="12">
        <v>0</v>
      </c>
      <c r="Y482" s="30">
        <v>0</v>
      </c>
      <c r="Z482" s="63">
        <f t="shared" si="153"/>
        <v>18</v>
      </c>
      <c r="AA482" s="34">
        <f t="shared" si="154"/>
        <v>18</v>
      </c>
      <c r="AB482" s="12">
        <f t="shared" si="155"/>
        <v>0</v>
      </c>
      <c r="AC482" s="75">
        <f t="shared" si="156"/>
        <v>18</v>
      </c>
    </row>
    <row r="483" spans="1:29" outlineLevel="2" x14ac:dyDescent="0.2">
      <c r="A483" s="103" t="s">
        <v>245</v>
      </c>
      <c r="B483" s="10" t="s">
        <v>75</v>
      </c>
      <c r="C483" s="98" t="s">
        <v>23</v>
      </c>
      <c r="D483" s="98" t="s">
        <v>822</v>
      </c>
      <c r="E483" s="10" t="s">
        <v>820</v>
      </c>
      <c r="F483" s="10" t="s">
        <v>821</v>
      </c>
      <c r="G483" s="67">
        <v>5</v>
      </c>
      <c r="H483" s="10" t="s">
        <v>33</v>
      </c>
      <c r="I483" s="57">
        <v>0.25</v>
      </c>
      <c r="J483" s="57">
        <f>(9+$AE$36)*I483</f>
        <v>3.375</v>
      </c>
      <c r="K483" s="57">
        <v>0</v>
      </c>
      <c r="L483" s="58">
        <f>4.5*I483</f>
        <v>1.125</v>
      </c>
      <c r="M483" s="27">
        <v>0</v>
      </c>
      <c r="N483" s="90">
        <f t="shared" si="151"/>
        <v>2.25</v>
      </c>
      <c r="O483" s="91">
        <f t="shared" si="152"/>
        <v>0.75</v>
      </c>
      <c r="P483" s="23">
        <v>12</v>
      </c>
      <c r="Q483" s="11">
        <v>1</v>
      </c>
      <c r="R483" s="11"/>
      <c r="S483" s="12">
        <v>1</v>
      </c>
      <c r="T483" s="27"/>
      <c r="U483" s="23">
        <v>0</v>
      </c>
      <c r="V483" s="11">
        <v>0</v>
      </c>
      <c r="W483" s="11"/>
      <c r="X483" s="12">
        <v>0</v>
      </c>
      <c r="Y483" s="30"/>
      <c r="Z483" s="63">
        <f t="shared" si="153"/>
        <v>4.5</v>
      </c>
      <c r="AA483" s="34">
        <f t="shared" si="154"/>
        <v>4.5</v>
      </c>
      <c r="AB483" s="12">
        <f t="shared" si="155"/>
        <v>0</v>
      </c>
      <c r="AC483" s="75">
        <f t="shared" si="156"/>
        <v>4.5</v>
      </c>
    </row>
    <row r="484" spans="1:29" outlineLevel="1" x14ac:dyDescent="0.2">
      <c r="A484" s="121" t="s">
        <v>620</v>
      </c>
      <c r="B484" s="10"/>
      <c r="C484" s="98"/>
      <c r="D484" s="98"/>
      <c r="E484" s="10"/>
      <c r="F484" s="10"/>
      <c r="G484" s="67"/>
      <c r="H484" s="10"/>
      <c r="I484" s="57"/>
      <c r="J484" s="57"/>
      <c r="K484" s="57"/>
      <c r="L484" s="58"/>
      <c r="M484" s="27"/>
      <c r="N484" s="90"/>
      <c r="O484" s="91"/>
      <c r="P484" s="23"/>
      <c r="Q484" s="11"/>
      <c r="R484" s="11"/>
      <c r="S484" s="12"/>
      <c r="T484" s="27"/>
      <c r="U484" s="23"/>
      <c r="V484" s="11"/>
      <c r="W484" s="11"/>
      <c r="X484" s="12"/>
      <c r="Y484" s="30"/>
      <c r="Z484" s="63"/>
      <c r="AA484" s="34"/>
      <c r="AB484" s="12"/>
      <c r="AC484" s="75">
        <f>SUBTOTAL(9,AC475:AC483)</f>
        <v>119</v>
      </c>
    </row>
    <row r="485" spans="1:29" outlineLevel="2" x14ac:dyDescent="0.2">
      <c r="A485" s="9" t="s">
        <v>298</v>
      </c>
      <c r="B485" s="10" t="s">
        <v>75</v>
      </c>
      <c r="C485" s="10" t="s">
        <v>48</v>
      </c>
      <c r="D485" s="10" t="s">
        <v>327</v>
      </c>
      <c r="E485" s="10" t="s">
        <v>328</v>
      </c>
      <c r="F485" s="10" t="s">
        <v>329</v>
      </c>
      <c r="G485" s="67">
        <v>5</v>
      </c>
      <c r="H485" s="10" t="s">
        <v>160</v>
      </c>
      <c r="I485" s="57">
        <v>1</v>
      </c>
      <c r="J485" s="57">
        <v>9</v>
      </c>
      <c r="K485" s="57">
        <v>0</v>
      </c>
      <c r="L485" s="58">
        <v>4.5</v>
      </c>
      <c r="M485" s="27">
        <v>0</v>
      </c>
      <c r="N485" s="90">
        <f>J485*10/3/G485</f>
        <v>6</v>
      </c>
      <c r="O485" s="91">
        <f>L485*10/3/G485</f>
        <v>3</v>
      </c>
      <c r="P485" s="23">
        <v>20</v>
      </c>
      <c r="Q485" s="11">
        <v>1</v>
      </c>
      <c r="R485" s="11">
        <v>0</v>
      </c>
      <c r="S485" s="12">
        <v>2</v>
      </c>
      <c r="T485" s="27">
        <v>0</v>
      </c>
      <c r="U485" s="23">
        <v>0</v>
      </c>
      <c r="V485" s="11">
        <v>0</v>
      </c>
      <c r="W485" s="11">
        <v>0</v>
      </c>
      <c r="X485" s="12">
        <v>0</v>
      </c>
      <c r="Y485" s="30">
        <v>0</v>
      </c>
      <c r="Z485" s="63">
        <f>J485*(Q485+V485)+L485*(S485+X485)</f>
        <v>18</v>
      </c>
      <c r="AA485" s="34">
        <f>J485*Q485+L485*S485</f>
        <v>18</v>
      </c>
      <c r="AB485" s="12">
        <f>J485*V485+L485*X485</f>
        <v>0</v>
      </c>
      <c r="AC485" s="75">
        <f>Z485</f>
        <v>18</v>
      </c>
    </row>
    <row r="486" spans="1:29" outlineLevel="2" x14ac:dyDescent="0.2">
      <c r="A486" s="9" t="s">
        <v>298</v>
      </c>
      <c r="B486" s="10" t="s">
        <v>75</v>
      </c>
      <c r="C486" s="10" t="s">
        <v>48</v>
      </c>
      <c r="D486" s="10" t="s">
        <v>292</v>
      </c>
      <c r="E486" s="10" t="s">
        <v>293</v>
      </c>
      <c r="F486" s="10" t="s">
        <v>294</v>
      </c>
      <c r="G486" s="67">
        <v>5</v>
      </c>
      <c r="H486" s="10" t="s">
        <v>33</v>
      </c>
      <c r="I486" s="57">
        <v>1</v>
      </c>
      <c r="J486" s="57">
        <v>9</v>
      </c>
      <c r="K486" s="57">
        <v>0</v>
      </c>
      <c r="L486" s="58">
        <v>4.5</v>
      </c>
      <c r="M486" s="27">
        <v>0</v>
      </c>
      <c r="N486" s="90">
        <f>J486*10/3/G486</f>
        <v>6</v>
      </c>
      <c r="O486" s="91">
        <f>L486*10/3/G486</f>
        <v>3</v>
      </c>
      <c r="P486" s="23">
        <v>20</v>
      </c>
      <c r="Q486" s="11">
        <v>1</v>
      </c>
      <c r="R486" s="11">
        <v>0</v>
      </c>
      <c r="S486" s="12">
        <v>1</v>
      </c>
      <c r="T486" s="27">
        <v>0</v>
      </c>
      <c r="U486" s="23">
        <v>0</v>
      </c>
      <c r="V486" s="11">
        <v>0</v>
      </c>
      <c r="W486" s="11">
        <v>0</v>
      </c>
      <c r="X486" s="12">
        <v>0</v>
      </c>
      <c r="Y486" s="30">
        <v>0</v>
      </c>
      <c r="Z486" s="63">
        <f>J486*(Q486+V486)+L486*(S486+X486)</f>
        <v>13.5</v>
      </c>
      <c r="AA486" s="34">
        <f>J486*Q486+L486*S486</f>
        <v>13.5</v>
      </c>
      <c r="AB486" s="12">
        <f>J486*V486+L486*X486</f>
        <v>0</v>
      </c>
      <c r="AC486" s="75">
        <f>Z486</f>
        <v>13.5</v>
      </c>
    </row>
    <row r="487" spans="1:29" outlineLevel="2" x14ac:dyDescent="0.2">
      <c r="A487" s="9" t="s">
        <v>298</v>
      </c>
      <c r="B487" s="10" t="s">
        <v>75</v>
      </c>
      <c r="C487" s="10" t="s">
        <v>23</v>
      </c>
      <c r="D487" s="10" t="s">
        <v>167</v>
      </c>
      <c r="E487" s="10" t="s">
        <v>168</v>
      </c>
      <c r="F487" s="10" t="s">
        <v>169</v>
      </c>
      <c r="G487" s="67">
        <v>15</v>
      </c>
      <c r="H487" s="10" t="s">
        <v>12</v>
      </c>
      <c r="I487" s="57">
        <v>1</v>
      </c>
      <c r="J487" s="57">
        <f>$AE$38</f>
        <v>0.4</v>
      </c>
      <c r="K487" s="57">
        <v>0</v>
      </c>
      <c r="L487" s="58">
        <v>0</v>
      </c>
      <c r="M487" s="27">
        <v>0</v>
      </c>
      <c r="N487" s="90">
        <f>J487*10/3/G487</f>
        <v>8.8888888888888878E-2</v>
      </c>
      <c r="O487" s="91">
        <f>L487*10/3/G487</f>
        <v>0</v>
      </c>
      <c r="P487" s="23">
        <v>1</v>
      </c>
      <c r="Q487" s="11">
        <f>P487</f>
        <v>1</v>
      </c>
      <c r="R487" s="11">
        <v>0</v>
      </c>
      <c r="S487" s="12">
        <v>0</v>
      </c>
      <c r="T487" s="27">
        <v>0</v>
      </c>
      <c r="U487" s="23">
        <v>0</v>
      </c>
      <c r="V487" s="11">
        <f>U487</f>
        <v>0</v>
      </c>
      <c r="W487" s="11">
        <v>0</v>
      </c>
      <c r="X487" s="12">
        <v>0</v>
      </c>
      <c r="Y487" s="30">
        <v>0</v>
      </c>
      <c r="Z487" s="63">
        <f>J487*(Q487+V487)+L487*(S487+X487)</f>
        <v>0.4</v>
      </c>
      <c r="AA487" s="34">
        <f>J487*Q487+L487*S487</f>
        <v>0.4</v>
      </c>
      <c r="AB487" s="12">
        <f>J487*V487+L487*X487</f>
        <v>0</v>
      </c>
      <c r="AC487" s="75">
        <f>Z487</f>
        <v>0.4</v>
      </c>
    </row>
    <row r="488" spans="1:29" outlineLevel="1" x14ac:dyDescent="0.2">
      <c r="A488" s="120" t="s">
        <v>967</v>
      </c>
      <c r="B488" s="10"/>
      <c r="C488" s="10"/>
      <c r="D488" s="10"/>
      <c r="E488" s="10"/>
      <c r="F488" s="10"/>
      <c r="G488" s="67"/>
      <c r="H488" s="10"/>
      <c r="I488" s="57"/>
      <c r="J488" s="57"/>
      <c r="K488" s="57"/>
      <c r="L488" s="58"/>
      <c r="M488" s="27"/>
      <c r="N488" s="90"/>
      <c r="O488" s="91"/>
      <c r="P488" s="23"/>
      <c r="Q488" s="11"/>
      <c r="R488" s="11"/>
      <c r="S488" s="12"/>
      <c r="T488" s="27"/>
      <c r="U488" s="23"/>
      <c r="V488" s="11"/>
      <c r="W488" s="11"/>
      <c r="X488" s="12"/>
      <c r="Y488" s="30"/>
      <c r="Z488" s="63"/>
      <c r="AA488" s="34"/>
      <c r="AB488" s="12"/>
      <c r="AC488" s="75">
        <f>SUBTOTAL(9,AC485:AC487)</f>
        <v>31.9</v>
      </c>
    </row>
    <row r="489" spans="1:29" outlineLevel="2" x14ac:dyDescent="0.2">
      <c r="A489" s="9" t="s">
        <v>492</v>
      </c>
      <c r="B489" s="10" t="s">
        <v>75</v>
      </c>
      <c r="C489" s="10" t="s">
        <v>19</v>
      </c>
      <c r="D489" s="10" t="s">
        <v>509</v>
      </c>
      <c r="E489" s="10" t="s">
        <v>498</v>
      </c>
      <c r="F489" s="10" t="s">
        <v>510</v>
      </c>
      <c r="G489" s="67">
        <v>5</v>
      </c>
      <c r="H489" s="10" t="s">
        <v>160</v>
      </c>
      <c r="I489" s="57">
        <v>1</v>
      </c>
      <c r="J489" s="57">
        <v>6.75</v>
      </c>
      <c r="K489" s="57">
        <v>0</v>
      </c>
      <c r="L489" s="58">
        <v>6.75</v>
      </c>
      <c r="M489" s="27">
        <v>0</v>
      </c>
      <c r="N489" s="90">
        <f>J489*10/3/G489</f>
        <v>4.5</v>
      </c>
      <c r="O489" s="91">
        <f>L489*10/3/G489</f>
        <v>4.5</v>
      </c>
      <c r="P489" s="23">
        <v>0</v>
      </c>
      <c r="Q489" s="11">
        <v>0</v>
      </c>
      <c r="R489" s="11">
        <v>0</v>
      </c>
      <c r="S489" s="12">
        <v>0</v>
      </c>
      <c r="T489" s="27">
        <v>0</v>
      </c>
      <c r="U489" s="23">
        <v>20</v>
      </c>
      <c r="V489" s="11">
        <v>1</v>
      </c>
      <c r="W489" s="11">
        <v>0</v>
      </c>
      <c r="X489" s="12">
        <v>2</v>
      </c>
      <c r="Y489" s="30">
        <v>0</v>
      </c>
      <c r="Z489" s="63">
        <f>J489*(Q489+V489)+L489*(S489+X489)</f>
        <v>20.25</v>
      </c>
      <c r="AA489" s="34">
        <f>J489*Q489+L489*S489</f>
        <v>0</v>
      </c>
      <c r="AB489" s="12">
        <f>J489*V489+L489*X489</f>
        <v>20.25</v>
      </c>
      <c r="AC489" s="75">
        <f>Z489</f>
        <v>20.25</v>
      </c>
    </row>
    <row r="490" spans="1:29" outlineLevel="2" x14ac:dyDescent="0.2">
      <c r="A490" s="103" t="s">
        <v>492</v>
      </c>
      <c r="B490" s="10" t="s">
        <v>75</v>
      </c>
      <c r="C490" s="10" t="s">
        <v>23</v>
      </c>
      <c r="D490" s="10" t="s">
        <v>167</v>
      </c>
      <c r="E490" s="10" t="s">
        <v>168</v>
      </c>
      <c r="F490" s="10" t="s">
        <v>169</v>
      </c>
      <c r="G490" s="67">
        <v>15</v>
      </c>
      <c r="H490" s="10" t="s">
        <v>12</v>
      </c>
      <c r="I490" s="57">
        <v>1</v>
      </c>
      <c r="J490" s="57">
        <f>$AE$38</f>
        <v>0.4</v>
      </c>
      <c r="K490" s="57">
        <v>0</v>
      </c>
      <c r="L490" s="58">
        <v>0</v>
      </c>
      <c r="M490" s="27">
        <v>0</v>
      </c>
      <c r="N490" s="90">
        <f>J490*10/3/G490</f>
        <v>8.8888888888888878E-2</v>
      </c>
      <c r="O490" s="91">
        <f>L490*10/3/G490</f>
        <v>0</v>
      </c>
      <c r="P490" s="23">
        <v>4</v>
      </c>
      <c r="Q490" s="11">
        <f>P490</f>
        <v>4</v>
      </c>
      <c r="R490" s="11">
        <v>0</v>
      </c>
      <c r="S490" s="12">
        <v>0</v>
      </c>
      <c r="T490" s="27">
        <v>0</v>
      </c>
      <c r="U490" s="23">
        <v>0</v>
      </c>
      <c r="V490" s="11">
        <f>U490</f>
        <v>0</v>
      </c>
      <c r="W490" s="11">
        <v>0</v>
      </c>
      <c r="X490" s="12">
        <v>0</v>
      </c>
      <c r="Y490" s="30">
        <v>0</v>
      </c>
      <c r="Z490" s="63">
        <f>J490*(Q490+V490)+L490*(S490+X490)</f>
        <v>1.6</v>
      </c>
      <c r="AA490" s="34">
        <f>J490*Q490+L490*S490</f>
        <v>1.6</v>
      </c>
      <c r="AB490" s="12">
        <f>J490*V490+L490*X490</f>
        <v>0</v>
      </c>
      <c r="AC490" s="75">
        <f>Z490</f>
        <v>1.6</v>
      </c>
    </row>
    <row r="491" spans="1:29" outlineLevel="2" x14ac:dyDescent="0.2">
      <c r="A491" s="103" t="s">
        <v>492</v>
      </c>
      <c r="B491" s="10" t="s">
        <v>75</v>
      </c>
      <c r="C491" s="98" t="s">
        <v>23</v>
      </c>
      <c r="D491" s="98" t="s">
        <v>822</v>
      </c>
      <c r="E491" s="10" t="s">
        <v>820</v>
      </c>
      <c r="F491" s="10" t="s">
        <v>821</v>
      </c>
      <c r="G491" s="67">
        <v>5</v>
      </c>
      <c r="H491" s="10" t="s">
        <v>33</v>
      </c>
      <c r="I491" s="57">
        <v>0.25</v>
      </c>
      <c r="J491" s="57">
        <f>(9+$AE$36)*I491</f>
        <v>3.375</v>
      </c>
      <c r="K491" s="57">
        <v>0</v>
      </c>
      <c r="L491" s="58">
        <f>4.5*I491</f>
        <v>1.125</v>
      </c>
      <c r="M491" s="27">
        <v>0</v>
      </c>
      <c r="N491" s="90">
        <f>J491*10/3/G491</f>
        <v>2.25</v>
      </c>
      <c r="O491" s="91">
        <f>L491*10/3/G491</f>
        <v>0.75</v>
      </c>
      <c r="P491" s="23">
        <v>12</v>
      </c>
      <c r="Q491" s="11">
        <v>1</v>
      </c>
      <c r="R491" s="11"/>
      <c r="S491" s="12">
        <v>1</v>
      </c>
      <c r="T491" s="27"/>
      <c r="U491" s="23">
        <v>0</v>
      </c>
      <c r="V491" s="11">
        <v>0</v>
      </c>
      <c r="W491" s="11"/>
      <c r="X491" s="12">
        <v>0</v>
      </c>
      <c r="Y491" s="30"/>
      <c r="Z491" s="63">
        <f>J491*(Q491+V491)+L491*(S491+X491)</f>
        <v>4.5</v>
      </c>
      <c r="AA491" s="34">
        <f>J491*Q491+L491*S491</f>
        <v>4.5</v>
      </c>
      <c r="AB491" s="12">
        <f>J491*V491+L491*X491</f>
        <v>0</v>
      </c>
      <c r="AC491" s="75">
        <f>Z491</f>
        <v>4.5</v>
      </c>
    </row>
    <row r="492" spans="1:29" outlineLevel="2" x14ac:dyDescent="0.2">
      <c r="A492" s="103" t="s">
        <v>492</v>
      </c>
      <c r="B492" s="10" t="s">
        <v>75</v>
      </c>
      <c r="C492" s="10" t="s">
        <v>23</v>
      </c>
      <c r="D492" s="10" t="s">
        <v>34</v>
      </c>
      <c r="E492" s="10" t="s">
        <v>35</v>
      </c>
      <c r="F492" s="10" t="s">
        <v>36</v>
      </c>
      <c r="G492" s="67">
        <v>10</v>
      </c>
      <c r="H492" s="10" t="s">
        <v>37</v>
      </c>
      <c r="I492" s="57">
        <v>1</v>
      </c>
      <c r="J492" s="57">
        <f>$AE$34</f>
        <v>0.02</v>
      </c>
      <c r="K492" s="57">
        <v>0</v>
      </c>
      <c r="L492" s="58">
        <v>0</v>
      </c>
      <c r="M492" s="27">
        <v>0</v>
      </c>
      <c r="N492" s="90">
        <f>J492*10/3/G492</f>
        <v>6.6666666666666662E-3</v>
      </c>
      <c r="O492" s="91">
        <f>L492*10/3/G492</f>
        <v>0</v>
      </c>
      <c r="P492" s="23">
        <v>0</v>
      </c>
      <c r="Q492" s="11">
        <v>5</v>
      </c>
      <c r="R492" s="11">
        <v>0</v>
      </c>
      <c r="S492" s="12">
        <v>0</v>
      </c>
      <c r="T492" s="27">
        <v>0</v>
      </c>
      <c r="U492" s="23">
        <v>2</v>
      </c>
      <c r="V492" s="11">
        <v>0</v>
      </c>
      <c r="W492" s="11">
        <v>0</v>
      </c>
      <c r="X492" s="12">
        <v>0</v>
      </c>
      <c r="Y492" s="30">
        <v>0</v>
      </c>
      <c r="Z492" s="63">
        <f>J492*(Q492+V492)+L492*(S492+X492)</f>
        <v>0.1</v>
      </c>
      <c r="AA492" s="34">
        <f>J492*Q492+L492*S492</f>
        <v>0.1</v>
      </c>
      <c r="AB492" s="12">
        <f>J492*V492+L492*X492</f>
        <v>0</v>
      </c>
      <c r="AC492" s="75">
        <f>Z492</f>
        <v>0.1</v>
      </c>
    </row>
    <row r="493" spans="1:29" outlineLevel="1" x14ac:dyDescent="0.2">
      <c r="A493" s="121" t="s">
        <v>623</v>
      </c>
      <c r="B493" s="10"/>
      <c r="C493" s="10"/>
      <c r="D493" s="10"/>
      <c r="E493" s="10"/>
      <c r="F493" s="10"/>
      <c r="G493" s="67"/>
      <c r="H493" s="10"/>
      <c r="I493" s="57"/>
      <c r="J493" s="57"/>
      <c r="K493" s="57"/>
      <c r="L493" s="58"/>
      <c r="M493" s="27"/>
      <c r="N493" s="90"/>
      <c r="O493" s="91"/>
      <c r="P493" s="23"/>
      <c r="Q493" s="11"/>
      <c r="R493" s="11"/>
      <c r="S493" s="12"/>
      <c r="T493" s="27"/>
      <c r="U493" s="23"/>
      <c r="V493" s="11"/>
      <c r="W493" s="11"/>
      <c r="X493" s="12"/>
      <c r="Y493" s="30"/>
      <c r="Z493" s="63"/>
      <c r="AA493" s="34"/>
      <c r="AB493" s="12"/>
      <c r="AC493" s="75">
        <f>SUBTOTAL(9,AC489:AC492)</f>
        <v>26.450000000000003</v>
      </c>
    </row>
    <row r="494" spans="1:29" outlineLevel="2" x14ac:dyDescent="0.2">
      <c r="A494" s="103" t="s">
        <v>581</v>
      </c>
      <c r="B494" s="10" t="s">
        <v>75</v>
      </c>
      <c r="C494" s="10" t="s">
        <v>48</v>
      </c>
      <c r="D494" s="10" t="s">
        <v>490</v>
      </c>
      <c r="E494" s="10" t="s">
        <v>56</v>
      </c>
      <c r="F494" s="10" t="s">
        <v>491</v>
      </c>
      <c r="G494" s="67">
        <v>5</v>
      </c>
      <c r="H494" s="10" t="s">
        <v>160</v>
      </c>
      <c r="I494" s="57">
        <v>1</v>
      </c>
      <c r="J494" s="57">
        <v>6.75</v>
      </c>
      <c r="K494" s="57">
        <v>0</v>
      </c>
      <c r="L494" s="58">
        <v>6.75</v>
      </c>
      <c r="M494" s="27">
        <v>0</v>
      </c>
      <c r="N494" s="90">
        <f>J494*10/3/G494</f>
        <v>4.5</v>
      </c>
      <c r="O494" s="91">
        <f>L494*10/3/G494</f>
        <v>4.5</v>
      </c>
      <c r="P494" s="23">
        <v>20</v>
      </c>
      <c r="Q494" s="11">
        <v>1</v>
      </c>
      <c r="R494" s="11">
        <v>0</v>
      </c>
      <c r="S494" s="12">
        <v>2</v>
      </c>
      <c r="T494" s="27">
        <v>0</v>
      </c>
      <c r="U494" s="23">
        <v>0</v>
      </c>
      <c r="V494" s="11">
        <v>0</v>
      </c>
      <c r="W494" s="11">
        <v>0</v>
      </c>
      <c r="X494" s="12">
        <v>0</v>
      </c>
      <c r="Y494" s="30">
        <v>0</v>
      </c>
      <c r="Z494" s="63">
        <f>J494*(Q494+V494)+L494*(S494+X494)</f>
        <v>20.25</v>
      </c>
      <c r="AA494" s="34">
        <f>J494*Q494+L494*S494</f>
        <v>20.25</v>
      </c>
      <c r="AB494" s="12">
        <f>J494*V494+L494*X494</f>
        <v>0</v>
      </c>
      <c r="AC494" s="75">
        <f>Z494</f>
        <v>20.25</v>
      </c>
    </row>
    <row r="495" spans="1:29" outlineLevel="1" x14ac:dyDescent="0.2">
      <c r="A495" s="106" t="s">
        <v>698</v>
      </c>
      <c r="B495" s="48"/>
      <c r="C495" s="48"/>
      <c r="D495" s="48"/>
      <c r="E495" s="48"/>
      <c r="F495" s="48"/>
      <c r="G495" s="84"/>
      <c r="H495" s="48"/>
      <c r="I495" s="65"/>
      <c r="J495" s="65"/>
      <c r="K495" s="65"/>
      <c r="L495" s="65"/>
      <c r="M495" s="50"/>
      <c r="N495" s="65"/>
      <c r="O495" s="65"/>
      <c r="P495" s="50"/>
      <c r="Q495" s="49"/>
      <c r="R495" s="49"/>
      <c r="S495" s="49"/>
      <c r="T495" s="50"/>
      <c r="U495" s="50"/>
      <c r="V495" s="49"/>
      <c r="W495" s="49"/>
      <c r="X495" s="49"/>
      <c r="Y495" s="48"/>
      <c r="Z495" s="66"/>
      <c r="AA495" s="49"/>
      <c r="AB495" s="49"/>
      <c r="AC495" s="77">
        <f>SUBTOTAL(9,AC494:AC494)</f>
        <v>20.25</v>
      </c>
    </row>
    <row r="496" spans="1:29" x14ac:dyDescent="0.2">
      <c r="A496" s="106" t="s">
        <v>511</v>
      </c>
      <c r="B496" s="48"/>
      <c r="C496" s="48"/>
      <c r="D496" s="48"/>
      <c r="E496" s="48"/>
      <c r="F496" s="48"/>
      <c r="G496" s="84"/>
      <c r="H496" s="48"/>
      <c r="I496" s="65"/>
      <c r="J496" s="65"/>
      <c r="K496" s="65"/>
      <c r="L496" s="65"/>
      <c r="M496" s="50"/>
      <c r="N496" s="65"/>
      <c r="O496" s="65"/>
      <c r="P496" s="50"/>
      <c r="Q496" s="49"/>
      <c r="R496" s="49"/>
      <c r="S496" s="49"/>
      <c r="T496" s="50"/>
      <c r="U496" s="50"/>
      <c r="V496" s="49"/>
      <c r="W496" s="49"/>
      <c r="X496" s="49"/>
      <c r="Y496" s="48"/>
      <c r="Z496" s="66"/>
      <c r="AA496" s="49"/>
      <c r="AB496" s="49"/>
      <c r="AC496" s="77">
        <f>SUBTOTAL(9,AC2:AC494)</f>
        <v>7404.9000000000005</v>
      </c>
    </row>
    <row r="497" spans="1:29" x14ac:dyDescent="0.2">
      <c r="A497" s="153"/>
      <c r="B497" s="48"/>
      <c r="C497" s="48"/>
      <c r="D497" s="48"/>
      <c r="E497" s="48"/>
      <c r="F497" s="48"/>
      <c r="G497" s="84"/>
      <c r="H497" s="48"/>
      <c r="I497" s="65"/>
      <c r="J497" s="65"/>
      <c r="K497" s="65"/>
      <c r="L497" s="65"/>
      <c r="M497" s="50"/>
      <c r="N497" s="65"/>
      <c r="O497" s="65"/>
      <c r="P497" s="50"/>
      <c r="Q497" s="49"/>
      <c r="R497" s="49"/>
      <c r="S497" s="49"/>
      <c r="T497" s="50"/>
      <c r="U497" s="50"/>
      <c r="V497" s="49"/>
      <c r="W497" s="49"/>
      <c r="X497" s="49"/>
      <c r="Y497" s="48"/>
      <c r="Z497" s="66"/>
      <c r="AA497" s="49"/>
      <c r="AB497" s="49"/>
      <c r="AC497" s="77"/>
    </row>
    <row r="498" spans="1:29" x14ac:dyDescent="0.2">
      <c r="A498" s="153"/>
      <c r="B498" s="48"/>
      <c r="C498" s="48"/>
      <c r="D498" s="48"/>
      <c r="E498" s="48"/>
      <c r="F498" s="48"/>
      <c r="G498" s="84"/>
      <c r="H498" s="48"/>
      <c r="I498" s="65"/>
      <c r="J498" s="65"/>
      <c r="K498" s="65"/>
      <c r="L498" s="65"/>
      <c r="M498" s="50"/>
      <c r="N498" s="65"/>
      <c r="O498" s="65"/>
      <c r="P498" s="50"/>
      <c r="Q498" s="49"/>
      <c r="R498" s="49"/>
      <c r="S498" s="49"/>
      <c r="T498" s="50"/>
      <c r="U498" s="50"/>
      <c r="V498" s="49"/>
      <c r="W498" s="49"/>
      <c r="X498" s="49"/>
      <c r="Y498" s="48"/>
      <c r="Z498" s="66"/>
      <c r="AA498" s="49"/>
      <c r="AB498" s="49"/>
      <c r="AC498" s="77"/>
    </row>
    <row r="499" spans="1:29" x14ac:dyDescent="0.2">
      <c r="A499" s="153"/>
      <c r="B499" s="48"/>
      <c r="C499" s="48"/>
      <c r="D499" s="48"/>
      <c r="E499" s="48"/>
      <c r="F499" s="48"/>
      <c r="G499" s="84"/>
      <c r="H499" s="48"/>
      <c r="I499" s="65"/>
      <c r="J499" s="65"/>
      <c r="K499" s="65"/>
      <c r="L499" s="65"/>
      <c r="M499" s="50"/>
      <c r="N499" s="65"/>
      <c r="O499" s="65"/>
      <c r="P499" s="50"/>
      <c r="Q499" s="49"/>
      <c r="R499" s="49"/>
      <c r="S499" s="49"/>
      <c r="T499" s="50"/>
      <c r="U499" s="50"/>
      <c r="V499" s="49"/>
      <c r="W499" s="49"/>
      <c r="X499" s="49"/>
      <c r="Y499" s="48"/>
      <c r="Z499" s="66"/>
      <c r="AA499" s="49"/>
      <c r="AB499" s="49"/>
      <c r="AC499" s="77"/>
    </row>
    <row r="500" spans="1:29" x14ac:dyDescent="0.2">
      <c r="A500" s="153"/>
      <c r="B500" s="48"/>
      <c r="C500" s="48"/>
      <c r="D500" s="48"/>
      <c r="E500" s="48"/>
      <c r="F500" s="48"/>
      <c r="G500" s="84"/>
      <c r="H500" s="48"/>
      <c r="I500" s="65"/>
      <c r="J500" s="65"/>
      <c r="K500" s="65"/>
      <c r="L500" s="65"/>
      <c r="M500" s="50"/>
      <c r="N500" s="65"/>
      <c r="O500" s="65"/>
      <c r="P500" s="50"/>
      <c r="Q500" s="49"/>
      <c r="R500" s="49"/>
      <c r="S500" s="49"/>
      <c r="T500" s="50"/>
      <c r="U500" s="50"/>
      <c r="V500" s="49"/>
      <c r="W500" s="49"/>
      <c r="X500" s="49"/>
      <c r="Y500" s="48"/>
      <c r="Z500" s="66"/>
      <c r="AA500" s="49"/>
      <c r="AB500" s="49"/>
      <c r="AC500" s="77"/>
    </row>
    <row r="501" spans="1:29" x14ac:dyDescent="0.2">
      <c r="A501" s="153"/>
      <c r="B501" s="48"/>
      <c r="C501" s="48"/>
      <c r="D501" s="48"/>
      <c r="E501" s="48"/>
      <c r="F501" s="48"/>
      <c r="G501" s="84"/>
      <c r="H501" s="48"/>
      <c r="I501" s="65"/>
      <c r="J501" s="65"/>
      <c r="K501" s="65"/>
      <c r="L501" s="65"/>
      <c r="M501" s="50"/>
      <c r="N501" s="65"/>
      <c r="O501" s="65"/>
      <c r="P501" s="50"/>
      <c r="Q501" s="49"/>
      <c r="R501" s="49"/>
      <c r="S501" s="49"/>
      <c r="T501" s="50"/>
      <c r="U501" s="50"/>
      <c r="V501" s="49"/>
      <c r="W501" s="49"/>
      <c r="X501" s="49"/>
      <c r="Y501" s="48"/>
      <c r="Z501" s="66"/>
      <c r="AA501" s="49"/>
      <c r="AB501" s="49"/>
      <c r="AC501" s="77"/>
    </row>
    <row r="502" spans="1:29" x14ac:dyDescent="0.2">
      <c r="A502" s="153"/>
      <c r="B502" s="48"/>
      <c r="C502" s="48"/>
      <c r="D502" s="48"/>
      <c r="E502" s="48"/>
      <c r="F502" s="48"/>
      <c r="G502" s="84"/>
      <c r="H502" s="48"/>
      <c r="I502" s="65"/>
      <c r="J502" s="65"/>
      <c r="K502" s="65"/>
      <c r="L502" s="65"/>
      <c r="M502" s="50"/>
      <c r="N502" s="65"/>
      <c r="O502" s="65"/>
      <c r="P502" s="50"/>
      <c r="Q502" s="49"/>
      <c r="R502" s="49"/>
      <c r="S502" s="49"/>
      <c r="T502" s="50"/>
      <c r="U502" s="50"/>
      <c r="V502" s="49"/>
      <c r="W502" s="49"/>
      <c r="X502" s="49"/>
      <c r="Y502" s="48"/>
      <c r="Z502" s="66"/>
      <c r="AA502" s="49"/>
      <c r="AB502" s="49"/>
      <c r="AC502" s="77"/>
    </row>
    <row r="503" spans="1:29" x14ac:dyDescent="0.2">
      <c r="A503" s="153"/>
      <c r="B503" s="48"/>
      <c r="C503" s="48"/>
      <c r="D503" s="48"/>
      <c r="E503" s="48"/>
      <c r="F503" s="48"/>
      <c r="G503" s="84"/>
      <c r="H503" s="48"/>
      <c r="I503" s="65"/>
      <c r="J503" s="65"/>
      <c r="K503" s="65"/>
      <c r="L503" s="65"/>
      <c r="M503" s="50"/>
      <c r="N503" s="65"/>
      <c r="O503" s="65"/>
      <c r="P503" s="50"/>
      <c r="Q503" s="49"/>
      <c r="R503" s="49"/>
      <c r="S503" s="49"/>
      <c r="T503" s="50"/>
      <c r="U503" s="50"/>
      <c r="V503" s="49"/>
      <c r="W503" s="49"/>
      <c r="X503" s="49"/>
      <c r="Y503" s="48"/>
      <c r="Z503" s="66"/>
      <c r="AA503" s="49"/>
      <c r="AB503" s="49"/>
      <c r="AC503" s="77"/>
    </row>
    <row r="504" spans="1:29" x14ac:dyDescent="0.2">
      <c r="A504" s="153"/>
      <c r="B504" s="48"/>
      <c r="C504" s="48"/>
      <c r="D504" s="48"/>
      <c r="E504" s="48"/>
      <c r="F504" s="48"/>
      <c r="G504" s="84"/>
      <c r="H504" s="48"/>
      <c r="I504" s="65"/>
      <c r="J504" s="65"/>
      <c r="K504" s="65"/>
      <c r="L504" s="65"/>
      <c r="M504" s="50"/>
      <c r="N504" s="65"/>
      <c r="O504" s="65"/>
      <c r="P504" s="50"/>
      <c r="Q504" s="49"/>
      <c r="R504" s="49"/>
      <c r="S504" s="49"/>
      <c r="T504" s="50"/>
      <c r="U504" s="50"/>
      <c r="V504" s="49"/>
      <c r="W504" s="49"/>
      <c r="X504" s="49"/>
      <c r="Y504" s="48"/>
      <c r="Z504" s="66"/>
      <c r="AA504" s="49"/>
      <c r="AB504" s="49"/>
      <c r="AC504" s="77"/>
    </row>
    <row r="505" spans="1:29" x14ac:dyDescent="0.2">
      <c r="A505" s="153"/>
      <c r="B505" s="48"/>
      <c r="C505" s="48"/>
      <c r="D505" s="48"/>
      <c r="E505" s="48"/>
      <c r="F505" s="48"/>
      <c r="G505" s="84"/>
      <c r="H505" s="48"/>
      <c r="I505" s="65"/>
      <c r="J505" s="65"/>
      <c r="K505" s="65"/>
      <c r="L505" s="65"/>
      <c r="M505" s="50"/>
      <c r="N505" s="65"/>
      <c r="O505" s="65"/>
      <c r="P505" s="50"/>
      <c r="Q505" s="49"/>
      <c r="R505" s="49"/>
      <c r="S505" s="49"/>
      <c r="T505" s="50"/>
      <c r="U505" s="50"/>
      <c r="V505" s="49"/>
      <c r="W505" s="49"/>
      <c r="X505" s="49"/>
      <c r="Y505" s="48"/>
      <c r="Z505" s="66"/>
      <c r="AA505" s="49"/>
      <c r="AB505" s="49"/>
      <c r="AC505" s="77"/>
    </row>
    <row r="506" spans="1:29" x14ac:dyDescent="0.2">
      <c r="A506" s="153"/>
      <c r="B506" s="48"/>
      <c r="C506" s="48"/>
      <c r="D506" s="48"/>
      <c r="E506" s="48"/>
      <c r="F506" s="48"/>
      <c r="G506" s="84"/>
      <c r="H506" s="48"/>
      <c r="I506" s="65"/>
      <c r="J506" s="65"/>
      <c r="K506" s="65"/>
      <c r="L506" s="65"/>
      <c r="M506" s="50"/>
      <c r="N506" s="65"/>
      <c r="O506" s="65"/>
      <c r="P506" s="50"/>
      <c r="Q506" s="49"/>
      <c r="R506" s="49"/>
      <c r="S506" s="49"/>
      <c r="T506" s="50"/>
      <c r="U506" s="50"/>
      <c r="V506" s="49"/>
      <c r="W506" s="49"/>
      <c r="X506" s="49"/>
      <c r="Y506" s="48"/>
      <c r="Z506" s="66"/>
      <c r="AA506" s="49"/>
      <c r="AB506" s="49"/>
      <c r="AC506" s="77"/>
    </row>
    <row r="507" spans="1:29" x14ac:dyDescent="0.2">
      <c r="A507" s="153"/>
      <c r="B507" s="48"/>
      <c r="C507" s="48"/>
      <c r="D507" s="48"/>
      <c r="E507" s="48"/>
      <c r="F507" s="48"/>
      <c r="G507" s="84"/>
      <c r="H507" s="48"/>
      <c r="I507" s="65"/>
      <c r="J507" s="65"/>
      <c r="K507" s="65"/>
      <c r="L507" s="65"/>
      <c r="M507" s="50"/>
      <c r="N507" s="65"/>
      <c r="O507" s="65"/>
      <c r="P507" s="50"/>
      <c r="Q507" s="49"/>
      <c r="R507" s="49"/>
      <c r="S507" s="49"/>
      <c r="T507" s="50"/>
      <c r="U507" s="50"/>
      <c r="V507" s="49"/>
      <c r="W507" s="49"/>
      <c r="X507" s="49"/>
      <c r="Y507" s="48"/>
      <c r="Z507" s="66"/>
      <c r="AA507" s="49"/>
      <c r="AB507" s="49"/>
      <c r="AC507" s="77"/>
    </row>
    <row r="508" spans="1:29" x14ac:dyDescent="0.2">
      <c r="A508" s="153"/>
      <c r="B508" s="48"/>
      <c r="C508" s="51"/>
      <c r="D508" s="48"/>
      <c r="E508" s="48"/>
      <c r="F508" s="48"/>
      <c r="G508" s="84"/>
      <c r="H508" s="48"/>
      <c r="I508" s="65"/>
      <c r="J508" s="65"/>
      <c r="K508" s="65"/>
      <c r="L508" s="65"/>
      <c r="M508" s="50"/>
      <c r="N508" s="65"/>
      <c r="O508" s="65"/>
      <c r="P508" s="50"/>
      <c r="Q508" s="49"/>
      <c r="R508" s="49"/>
      <c r="S508" s="49"/>
      <c r="T508" s="50"/>
      <c r="U508" s="50"/>
      <c r="V508" s="49"/>
      <c r="W508" s="49"/>
      <c r="X508" s="49"/>
      <c r="Y508" s="48"/>
      <c r="Z508" s="66"/>
      <c r="AA508" s="49"/>
      <c r="AB508" s="49"/>
      <c r="AC508" s="77"/>
    </row>
    <row r="509" spans="1:29" x14ac:dyDescent="0.2">
      <c r="A509" s="153"/>
      <c r="B509" s="48"/>
      <c r="C509" s="48"/>
      <c r="D509" s="48"/>
      <c r="E509" s="48"/>
      <c r="F509" s="48"/>
      <c r="G509" s="84"/>
      <c r="H509" s="48"/>
      <c r="I509" s="65"/>
      <c r="J509" s="65"/>
      <c r="K509" s="65"/>
      <c r="L509" s="65"/>
      <c r="M509" s="50"/>
      <c r="N509" s="65"/>
      <c r="O509" s="65"/>
      <c r="P509" s="50"/>
      <c r="Q509" s="49"/>
      <c r="R509" s="49"/>
      <c r="S509" s="49"/>
      <c r="T509" s="50"/>
      <c r="U509" s="50"/>
      <c r="V509" s="49"/>
      <c r="W509" s="49"/>
      <c r="X509" s="49"/>
      <c r="Y509" s="48"/>
      <c r="Z509" s="66"/>
      <c r="AA509" s="49"/>
      <c r="AB509" s="49"/>
      <c r="AC509" s="77"/>
    </row>
    <row r="510" spans="1:29" x14ac:dyDescent="0.2">
      <c r="A510" s="153"/>
      <c r="B510" s="48"/>
      <c r="C510" s="48"/>
      <c r="D510" s="48"/>
      <c r="E510" s="48"/>
      <c r="F510" s="48"/>
      <c r="G510" s="84"/>
      <c r="H510" s="48"/>
      <c r="I510" s="65"/>
      <c r="J510" s="65"/>
      <c r="K510" s="65"/>
      <c r="L510" s="65"/>
      <c r="M510" s="50"/>
      <c r="N510" s="65"/>
      <c r="O510" s="65"/>
      <c r="P510" s="50"/>
      <c r="Q510" s="49"/>
      <c r="R510" s="49"/>
      <c r="S510" s="49"/>
      <c r="T510" s="50"/>
      <c r="U510" s="50"/>
      <c r="V510" s="49"/>
      <c r="W510" s="49"/>
      <c r="X510" s="49"/>
      <c r="Y510" s="48"/>
      <c r="Z510" s="66"/>
      <c r="AA510" s="49"/>
      <c r="AB510" s="49"/>
      <c r="AC510" s="77"/>
    </row>
    <row r="511" spans="1:29" x14ac:dyDescent="0.2">
      <c r="A511" s="48"/>
      <c r="B511" s="48"/>
      <c r="C511" s="51"/>
      <c r="D511" s="48"/>
      <c r="E511" s="48"/>
      <c r="F511" s="48"/>
      <c r="G511" s="84"/>
      <c r="H511" s="48"/>
      <c r="I511" s="65"/>
      <c r="J511" s="65"/>
      <c r="K511" s="65"/>
      <c r="L511" s="65"/>
      <c r="M511" s="50"/>
      <c r="N511" s="65"/>
      <c r="O511" s="65"/>
      <c r="P511" s="50"/>
      <c r="Q511" s="49"/>
      <c r="R511" s="49"/>
      <c r="S511" s="49"/>
      <c r="T511" s="50"/>
      <c r="U511" s="50"/>
      <c r="V511" s="49"/>
      <c r="W511" s="49"/>
      <c r="X511" s="49"/>
      <c r="Y511" s="48"/>
      <c r="Z511" s="66"/>
      <c r="AA511" s="49"/>
      <c r="AB511" s="49"/>
      <c r="AC511" s="126"/>
    </row>
    <row r="512" spans="1:29" x14ac:dyDescent="0.2">
      <c r="A512" s="48"/>
      <c r="B512" s="48"/>
      <c r="C512" s="48"/>
      <c r="D512" s="84"/>
      <c r="E512" s="51" t="s">
        <v>538</v>
      </c>
      <c r="F512" s="51" t="s">
        <v>529</v>
      </c>
      <c r="G512" s="84"/>
      <c r="H512" s="48"/>
      <c r="I512" s="65"/>
      <c r="J512" s="65"/>
      <c r="K512" s="65"/>
      <c r="L512" s="65"/>
      <c r="M512" s="50"/>
      <c r="N512" s="65"/>
      <c r="O512" s="65"/>
      <c r="P512" s="50"/>
      <c r="Q512" s="49"/>
      <c r="R512" s="49"/>
      <c r="S512" s="49"/>
      <c r="T512" s="50"/>
      <c r="U512" s="50"/>
      <c r="V512" s="49"/>
      <c r="W512" s="49"/>
      <c r="X512" s="49"/>
      <c r="Y512" s="48"/>
      <c r="Z512" s="622"/>
      <c r="AA512" s="49"/>
      <c r="AB512" s="49"/>
      <c r="AC512" s="628"/>
    </row>
    <row r="513" spans="1:34" ht="15" x14ac:dyDescent="0.25">
      <c r="A513" s="48"/>
      <c r="B513" s="48"/>
      <c r="C513" s="48"/>
      <c r="D513" s="48"/>
      <c r="E513" s="48" t="s">
        <v>14</v>
      </c>
      <c r="F513" s="48" t="s">
        <v>531</v>
      </c>
      <c r="G513" s="84"/>
      <c r="H513" s="48"/>
      <c r="I513" s="65"/>
      <c r="J513" s="65"/>
      <c r="K513" s="65"/>
      <c r="L513" s="409"/>
      <c r="M513" s="609"/>
      <c r="N513" s="409"/>
      <c r="O513" s="409"/>
      <c r="P513" s="609"/>
      <c r="Q513" s="610" t="s">
        <v>565</v>
      </c>
      <c r="R513" s="615">
        <v>0.65</v>
      </c>
      <c r="S513" s="615">
        <f>AE33</f>
        <v>0.2</v>
      </c>
      <c r="T513" s="609"/>
      <c r="U513" s="609"/>
      <c r="V513" s="616"/>
      <c r="W513" s="616"/>
      <c r="X513" s="616"/>
      <c r="Y513" s="618"/>
      <c r="Z513" s="620"/>
      <c r="AA513" s="616"/>
      <c r="AB513" s="625" t="s">
        <v>776</v>
      </c>
      <c r="AC513" s="626">
        <f>SUM(AC2:AC494)</f>
        <v>14789.55000000001</v>
      </c>
    </row>
    <row r="514" spans="1:34" ht="15" x14ac:dyDescent="0.25">
      <c r="A514" s="48"/>
      <c r="B514" s="48"/>
      <c r="C514" s="48"/>
      <c r="D514" s="48"/>
      <c r="E514" s="48" t="s">
        <v>80</v>
      </c>
      <c r="F514" s="48" t="s">
        <v>532</v>
      </c>
      <c r="G514" s="84"/>
      <c r="H514" s="48"/>
      <c r="I514" s="65"/>
      <c r="J514" s="65"/>
      <c r="K514" s="65"/>
      <c r="L514" s="409"/>
      <c r="M514" s="609"/>
      <c r="N514" s="409"/>
      <c r="O514" s="409"/>
      <c r="P514" s="609"/>
      <c r="Q514" s="410" t="s">
        <v>566</v>
      </c>
      <c r="R514" s="615">
        <v>0.15</v>
      </c>
      <c r="S514" s="615">
        <f>AE34</f>
        <v>0.02</v>
      </c>
      <c r="T514" s="609"/>
      <c r="U514" s="609"/>
      <c r="V514" s="616"/>
      <c r="W514" s="616"/>
      <c r="X514" s="616"/>
      <c r="Y514" s="618"/>
      <c r="Z514" s="620"/>
      <c r="AA514" s="616"/>
      <c r="AB514" s="409"/>
      <c r="AC514" s="225"/>
      <c r="AD514" s="225"/>
    </row>
    <row r="515" spans="1:34" ht="15" x14ac:dyDescent="0.25">
      <c r="A515" s="48"/>
      <c r="B515" s="48"/>
      <c r="C515" s="48"/>
      <c r="D515" s="48"/>
      <c r="E515" s="48" t="s">
        <v>39</v>
      </c>
      <c r="F515" s="48" t="s">
        <v>533</v>
      </c>
      <c r="G515" s="84"/>
      <c r="H515" s="48"/>
      <c r="I515" s="65"/>
      <c r="J515" s="65"/>
      <c r="K515" s="65"/>
      <c r="L515" s="409"/>
      <c r="M515" s="609"/>
      <c r="N515" s="409"/>
      <c r="O515" s="409"/>
      <c r="P515" s="609"/>
      <c r="Q515" s="410" t="s">
        <v>567</v>
      </c>
      <c r="R515" s="612">
        <v>4</v>
      </c>
      <c r="S515" s="612">
        <f>AE35</f>
        <v>4</v>
      </c>
      <c r="T515" s="609"/>
      <c r="U515" s="609"/>
      <c r="V515" s="616"/>
      <c r="W515" s="616"/>
      <c r="X515" s="616"/>
      <c r="Y515" s="618"/>
      <c r="Z515" s="620"/>
      <c r="AA515" s="49"/>
      <c r="AB515" s="617"/>
      <c r="AC515" s="626"/>
      <c r="AD515" s="226"/>
    </row>
    <row r="516" spans="1:34" ht="15" x14ac:dyDescent="0.25">
      <c r="A516" s="48"/>
      <c r="B516" s="48"/>
      <c r="C516" s="48"/>
      <c r="D516" s="48"/>
      <c r="E516" s="48" t="s">
        <v>85</v>
      </c>
      <c r="F516" s="48" t="s">
        <v>534</v>
      </c>
      <c r="G516" s="84"/>
      <c r="H516" s="48"/>
      <c r="I516" s="65"/>
      <c r="J516" s="65"/>
      <c r="K516" s="65"/>
      <c r="L516" s="409"/>
      <c r="M516" s="609"/>
      <c r="N516" s="409"/>
      <c r="O516" s="409"/>
      <c r="P516" s="609"/>
      <c r="Q516" s="409"/>
      <c r="R516" s="613">
        <f>(R515-3)*4.5</f>
        <v>4.5</v>
      </c>
      <c r="S516" s="613"/>
      <c r="T516" s="609"/>
      <c r="U516" s="609"/>
      <c r="V516" s="616"/>
      <c r="W516" s="616"/>
      <c r="X516" s="614"/>
      <c r="Y516" s="619"/>
      <c r="Z516" s="621"/>
      <c r="AA516" s="614"/>
      <c r="AB516" s="623" t="s">
        <v>713</v>
      </c>
      <c r="AC516" s="627">
        <v>7369</v>
      </c>
      <c r="AD516" s="227">
        <f>AC516+AC519</f>
        <v>7369</v>
      </c>
    </row>
    <row r="517" spans="1:34" ht="15" x14ac:dyDescent="0.25">
      <c r="A517" s="48"/>
      <c r="B517" s="48"/>
      <c r="C517" s="48"/>
      <c r="D517" s="48"/>
      <c r="E517" s="48" t="s">
        <v>8</v>
      </c>
      <c r="F517" s="48" t="s">
        <v>535</v>
      </c>
      <c r="G517" s="84"/>
      <c r="H517" s="48"/>
      <c r="I517" s="65"/>
      <c r="J517" s="65"/>
      <c r="K517" s="65"/>
      <c r="L517" s="65"/>
      <c r="M517" s="609"/>
      <c r="N517" s="409"/>
      <c r="O517" s="409"/>
      <c r="P517" s="609"/>
      <c r="Q517" s="410" t="s">
        <v>724</v>
      </c>
      <c r="R517" s="614"/>
      <c r="S517" s="617">
        <f>AE38</f>
        <v>0.4</v>
      </c>
      <c r="T517" s="609"/>
      <c r="U517" s="609"/>
      <c r="V517" s="616"/>
      <c r="W517" s="616"/>
      <c r="X517" s="616"/>
      <c r="Y517" s="618"/>
      <c r="Z517" s="620"/>
      <c r="AA517" s="611"/>
      <c r="AB517" s="410" t="s">
        <v>644</v>
      </c>
      <c r="AC517" s="365">
        <f>AC513-AC516</f>
        <v>7420.5500000000102</v>
      </c>
      <c r="AD517" s="335"/>
    </row>
    <row r="518" spans="1:34" ht="15" x14ac:dyDescent="0.25">
      <c r="A518" s="48"/>
      <c r="B518" s="48"/>
      <c r="C518" s="48"/>
      <c r="D518" s="48"/>
      <c r="E518" s="48" t="s">
        <v>75</v>
      </c>
      <c r="F518" s="48" t="s">
        <v>536</v>
      </c>
      <c r="G518" s="84"/>
      <c r="H518" s="48"/>
      <c r="I518" s="65"/>
      <c r="J518" s="65"/>
      <c r="K518" s="65"/>
      <c r="L518" s="409"/>
      <c r="M518" s="609"/>
      <c r="N518" s="409"/>
      <c r="O518" s="409"/>
      <c r="P518" s="609"/>
      <c r="Q518" s="611" t="s">
        <v>894</v>
      </c>
      <c r="R518" s="616"/>
      <c r="S518" s="616"/>
      <c r="T518" s="609"/>
      <c r="U518" s="609"/>
      <c r="V518" s="616"/>
      <c r="W518" s="616"/>
      <c r="X518" s="616"/>
      <c r="Y518" s="618"/>
      <c r="Z518" s="620"/>
      <c r="AA518" s="611"/>
      <c r="AB518" s="410"/>
      <c r="AC518" s="365"/>
    </row>
    <row r="519" spans="1:34" ht="14.25" x14ac:dyDescent="0.2">
      <c r="A519" s="48"/>
      <c r="B519" s="48"/>
      <c r="C519" s="48"/>
      <c r="D519" s="48"/>
      <c r="E519" s="48" t="s">
        <v>650</v>
      </c>
      <c r="F519" s="48" t="s">
        <v>699</v>
      </c>
      <c r="G519" s="84"/>
      <c r="H519" s="48"/>
      <c r="I519" s="65"/>
      <c r="J519" s="65"/>
      <c r="K519" s="65"/>
      <c r="L519" s="65"/>
      <c r="M519" s="50"/>
      <c r="N519" s="65"/>
      <c r="O519" s="65"/>
      <c r="P519" s="50"/>
      <c r="Q519" s="49"/>
      <c r="R519" s="49"/>
      <c r="S519" s="49"/>
      <c r="T519" s="50"/>
      <c r="U519" s="50"/>
      <c r="V519" s="49"/>
      <c r="W519" s="49"/>
      <c r="X519" s="49"/>
      <c r="Y519" s="48"/>
      <c r="Z519" s="622"/>
      <c r="AA519" s="611"/>
      <c r="AB519" s="624"/>
      <c r="AC519" s="629"/>
    </row>
    <row r="520" spans="1:34" x14ac:dyDescent="0.2">
      <c r="A520" s="48"/>
      <c r="B520" s="48"/>
      <c r="C520" s="48"/>
      <c r="D520" s="48"/>
      <c r="E520" s="48" t="s">
        <v>29</v>
      </c>
      <c r="F520" s="48" t="s">
        <v>793</v>
      </c>
      <c r="G520" s="84"/>
      <c r="H520" s="48"/>
      <c r="I520" s="65"/>
      <c r="J520" s="65"/>
      <c r="K520" s="65"/>
      <c r="L520" s="65"/>
      <c r="M520" s="50"/>
      <c r="N520" s="65"/>
      <c r="O520" s="65"/>
      <c r="P520" s="50"/>
      <c r="Q520" s="49"/>
      <c r="R520" s="49"/>
      <c r="S520" s="49"/>
      <c r="T520" s="50"/>
      <c r="U520" s="50"/>
      <c r="V520" s="49"/>
      <c r="W520" s="49"/>
      <c r="X520" s="49"/>
      <c r="Y520" s="48"/>
      <c r="Z520" s="622"/>
      <c r="AA520" s="49"/>
      <c r="AB520" s="49"/>
      <c r="AC520" s="628"/>
    </row>
    <row r="521" spans="1:34" x14ac:dyDescent="0.2">
      <c r="A521" s="48"/>
      <c r="B521" s="48"/>
      <c r="C521" s="48"/>
      <c r="D521" s="48"/>
      <c r="E521" s="48"/>
      <c r="F521" s="48"/>
      <c r="G521" s="84"/>
      <c r="H521" s="48"/>
      <c r="I521" s="65"/>
      <c r="J521" s="65"/>
      <c r="K521" s="65"/>
      <c r="L521" s="65"/>
      <c r="M521" s="50"/>
      <c r="N521" s="65"/>
      <c r="O521" s="65"/>
      <c r="P521" s="50"/>
      <c r="Q521" s="49"/>
      <c r="R521" s="49"/>
      <c r="S521" s="49"/>
      <c r="T521" s="50"/>
      <c r="U521" s="50"/>
      <c r="V521" s="49"/>
      <c r="W521" s="49"/>
      <c r="X521" s="49"/>
      <c r="Y521" s="48"/>
      <c r="Z521" s="622"/>
      <c r="AA521" s="49"/>
      <c r="AB521" s="49"/>
      <c r="AC521" s="628"/>
    </row>
    <row r="522" spans="1:34" x14ac:dyDescent="0.2">
      <c r="A522" s="48"/>
      <c r="B522" s="48"/>
      <c r="C522" s="48"/>
      <c r="D522" s="48"/>
      <c r="E522" s="48"/>
      <c r="F522" s="48"/>
      <c r="G522" s="84"/>
      <c r="H522" s="48"/>
      <c r="I522" s="65"/>
      <c r="J522" s="65"/>
      <c r="K522" s="65"/>
      <c r="L522" s="65"/>
      <c r="M522" s="50"/>
      <c r="N522" s="65"/>
      <c r="O522" s="65"/>
      <c r="P522" s="50"/>
      <c r="Q522" s="49"/>
      <c r="R522" s="49"/>
      <c r="S522" s="49"/>
      <c r="T522" s="50"/>
      <c r="U522" s="50"/>
      <c r="V522" s="49"/>
      <c r="W522" s="49"/>
      <c r="X522" s="49"/>
      <c r="Y522" s="48"/>
      <c r="Z522" s="622"/>
      <c r="AA522" s="49"/>
      <c r="AB522" s="49"/>
      <c r="AC522" s="628"/>
    </row>
    <row r="523" spans="1:34" ht="89.25" x14ac:dyDescent="0.2">
      <c r="A523" s="44" t="s">
        <v>514</v>
      </c>
      <c r="B523" s="45" t="s">
        <v>0</v>
      </c>
      <c r="C523" s="45" t="s">
        <v>515</v>
      </c>
      <c r="D523" s="45" t="s">
        <v>516</v>
      </c>
      <c r="E523" s="45" t="s">
        <v>517</v>
      </c>
      <c r="F523" s="45" t="s">
        <v>903</v>
      </c>
      <c r="G523" s="82" t="s">
        <v>558</v>
      </c>
      <c r="H523" s="45" t="s">
        <v>1</v>
      </c>
      <c r="I523" s="53" t="s">
        <v>568</v>
      </c>
      <c r="J523" s="53" t="s">
        <v>527</v>
      </c>
      <c r="K523" s="53" t="s">
        <v>2</v>
      </c>
      <c r="L523" s="54" t="s">
        <v>528</v>
      </c>
      <c r="M523" s="25" t="s">
        <v>3</v>
      </c>
      <c r="N523" s="88" t="s">
        <v>570</v>
      </c>
      <c r="O523" s="88" t="s">
        <v>571</v>
      </c>
      <c r="P523" s="37" t="s">
        <v>519</v>
      </c>
      <c r="Q523" s="38" t="s">
        <v>518</v>
      </c>
      <c r="R523" s="38" t="s">
        <v>4</v>
      </c>
      <c r="S523" s="39" t="s">
        <v>520</v>
      </c>
      <c r="T523" s="25" t="s">
        <v>5</v>
      </c>
      <c r="U523" s="40" t="s">
        <v>521</v>
      </c>
      <c r="V523" s="41" t="s">
        <v>523</v>
      </c>
      <c r="W523" s="41" t="s">
        <v>4</v>
      </c>
      <c r="X523" s="42" t="s">
        <v>522</v>
      </c>
      <c r="Y523" s="20" t="s">
        <v>6</v>
      </c>
      <c r="Z523" s="32" t="s">
        <v>561</v>
      </c>
      <c r="AA523" s="43" t="s">
        <v>524</v>
      </c>
      <c r="AB523" s="36" t="s">
        <v>525</v>
      </c>
      <c r="AC523" s="73" t="s">
        <v>526</v>
      </c>
    </row>
    <row r="524" spans="1:34" x14ac:dyDescent="0.2">
      <c r="A524" s="9" t="s">
        <v>330</v>
      </c>
      <c r="B524" s="10" t="s">
        <v>80</v>
      </c>
      <c r="C524" s="10" t="s">
        <v>48</v>
      </c>
      <c r="D524" s="10" t="s">
        <v>331</v>
      </c>
      <c r="E524" s="10" t="s">
        <v>332</v>
      </c>
      <c r="F524" s="10" t="s">
        <v>333</v>
      </c>
      <c r="G524" s="67">
        <v>6</v>
      </c>
      <c r="H524" s="10" t="s">
        <v>47</v>
      </c>
      <c r="I524" s="57">
        <v>1</v>
      </c>
      <c r="J524" s="57">
        <v>9</v>
      </c>
      <c r="K524" s="57">
        <v>0</v>
      </c>
      <c r="L524" s="58">
        <v>9</v>
      </c>
      <c r="M524" s="27">
        <v>0</v>
      </c>
      <c r="N524" s="90">
        <f t="shared" ref="N524:N531" si="157">J524*10/3/G524</f>
        <v>5</v>
      </c>
      <c r="O524" s="91">
        <f t="shared" ref="O524:O531" si="158">L524*10/3/G524</f>
        <v>5</v>
      </c>
      <c r="P524" s="23">
        <v>40</v>
      </c>
      <c r="Q524" s="11">
        <v>0</v>
      </c>
      <c r="R524" s="11">
        <v>0</v>
      </c>
      <c r="S524" s="12">
        <v>3</v>
      </c>
      <c r="T524" s="27">
        <v>0</v>
      </c>
      <c r="U524" s="23">
        <v>10</v>
      </c>
      <c r="V524" s="11">
        <v>0.25</v>
      </c>
      <c r="W524" s="11">
        <v>0</v>
      </c>
      <c r="X524" s="12">
        <v>0</v>
      </c>
      <c r="Y524" s="30">
        <v>0</v>
      </c>
      <c r="Z524" s="63">
        <f t="shared" ref="Z524:Z538" si="159">J524*(Q524+V524)+L524*(S524+X524)</f>
        <v>29.25</v>
      </c>
      <c r="AA524" s="34">
        <f t="shared" ref="AA524:AA538" si="160">J524*Q524+L524*S524</f>
        <v>27</v>
      </c>
      <c r="AB524" s="12">
        <f t="shared" ref="AB524:AB538" si="161">J524*V524+L524*X524</f>
        <v>2.25</v>
      </c>
      <c r="AC524" s="75">
        <f t="shared" ref="AC524:AC538" si="162">Z524</f>
        <v>29.25</v>
      </c>
      <c r="AD524" s="96"/>
      <c r="AE524" s="96"/>
      <c r="AF524" s="181"/>
      <c r="AG524" s="141"/>
      <c r="AH524" s="141"/>
    </row>
    <row r="525" spans="1:34" x14ac:dyDescent="0.2">
      <c r="A525" s="9" t="s">
        <v>330</v>
      </c>
      <c r="B525" s="10" t="s">
        <v>85</v>
      </c>
      <c r="C525" s="10" t="s">
        <v>48</v>
      </c>
      <c r="D525" s="10" t="s">
        <v>331</v>
      </c>
      <c r="E525" s="10" t="s">
        <v>332</v>
      </c>
      <c r="F525" s="10" t="s">
        <v>333</v>
      </c>
      <c r="G525" s="67">
        <v>6</v>
      </c>
      <c r="H525" s="10" t="s">
        <v>47</v>
      </c>
      <c r="I525" s="57">
        <v>1</v>
      </c>
      <c r="J525" s="57">
        <v>9</v>
      </c>
      <c r="K525" s="57">
        <v>0</v>
      </c>
      <c r="L525" s="58">
        <v>9</v>
      </c>
      <c r="M525" s="27">
        <v>0</v>
      </c>
      <c r="N525" s="90">
        <f t="shared" si="157"/>
        <v>5</v>
      </c>
      <c r="O525" s="91">
        <f t="shared" si="158"/>
        <v>5</v>
      </c>
      <c r="P525" s="23">
        <v>40</v>
      </c>
      <c r="Q525" s="11">
        <v>0</v>
      </c>
      <c r="R525" s="11">
        <v>0</v>
      </c>
      <c r="S525" s="12">
        <v>3</v>
      </c>
      <c r="T525" s="27">
        <v>0</v>
      </c>
      <c r="U525" s="23">
        <v>10</v>
      </c>
      <c r="V525" s="11">
        <v>0.25</v>
      </c>
      <c r="W525" s="11">
        <v>0</v>
      </c>
      <c r="X525" s="12">
        <v>0</v>
      </c>
      <c r="Y525" s="30">
        <v>0</v>
      </c>
      <c r="Z525" s="63">
        <f t="shared" si="159"/>
        <v>29.25</v>
      </c>
      <c r="AA525" s="34">
        <f t="shared" si="160"/>
        <v>27</v>
      </c>
      <c r="AB525" s="12">
        <f t="shared" si="161"/>
        <v>2.25</v>
      </c>
      <c r="AC525" s="75">
        <f t="shared" si="162"/>
        <v>29.25</v>
      </c>
      <c r="AD525" s="96"/>
      <c r="AE525" s="96"/>
      <c r="AF525" s="181"/>
      <c r="AG525" s="141"/>
      <c r="AH525" s="141"/>
    </row>
    <row r="526" spans="1:34" x14ac:dyDescent="0.2">
      <c r="A526" s="9" t="s">
        <v>330</v>
      </c>
      <c r="B526" s="10" t="s">
        <v>8</v>
      </c>
      <c r="C526" s="10" t="s">
        <v>48</v>
      </c>
      <c r="D526" s="10" t="s">
        <v>331</v>
      </c>
      <c r="E526" s="10" t="s">
        <v>332</v>
      </c>
      <c r="F526" s="10" t="s">
        <v>333</v>
      </c>
      <c r="G526" s="67">
        <v>6</v>
      </c>
      <c r="H526" s="10" t="s">
        <v>47</v>
      </c>
      <c r="I526" s="57">
        <v>1</v>
      </c>
      <c r="J526" s="57">
        <v>9</v>
      </c>
      <c r="K526" s="57">
        <v>0</v>
      </c>
      <c r="L526" s="58">
        <v>9</v>
      </c>
      <c r="M526" s="27">
        <v>0</v>
      </c>
      <c r="N526" s="90">
        <f t="shared" si="157"/>
        <v>5</v>
      </c>
      <c r="O526" s="91">
        <f t="shared" si="158"/>
        <v>5</v>
      </c>
      <c r="P526" s="23">
        <v>40</v>
      </c>
      <c r="Q526" s="11">
        <v>0</v>
      </c>
      <c r="R526" s="11">
        <v>0</v>
      </c>
      <c r="S526" s="12">
        <v>5</v>
      </c>
      <c r="T526" s="27">
        <v>0</v>
      </c>
      <c r="U526" s="23">
        <v>20</v>
      </c>
      <c r="V526" s="11">
        <v>0.5</v>
      </c>
      <c r="W526" s="11">
        <v>0</v>
      </c>
      <c r="X526" s="12">
        <v>0</v>
      </c>
      <c r="Y526" s="30">
        <v>0</v>
      </c>
      <c r="Z526" s="63">
        <f t="shared" si="159"/>
        <v>49.5</v>
      </c>
      <c r="AA526" s="34">
        <f t="shared" si="160"/>
        <v>45</v>
      </c>
      <c r="AB526" s="12">
        <f t="shared" si="161"/>
        <v>4.5</v>
      </c>
      <c r="AC526" s="75">
        <f t="shared" si="162"/>
        <v>49.5</v>
      </c>
      <c r="AD526" s="96"/>
      <c r="AE526" s="96"/>
      <c r="AF526" s="181"/>
      <c r="AG526" s="141"/>
      <c r="AH526" s="141"/>
    </row>
    <row r="527" spans="1:34" x14ac:dyDescent="0.2">
      <c r="A527" s="9" t="s">
        <v>586</v>
      </c>
      <c r="B527" s="10" t="s">
        <v>14</v>
      </c>
      <c r="C527" s="10" t="s">
        <v>13</v>
      </c>
      <c r="D527" s="98" t="s">
        <v>28</v>
      </c>
      <c r="E527" s="10" t="s">
        <v>10</v>
      </c>
      <c r="F527" s="10" t="s">
        <v>11</v>
      </c>
      <c r="G527" s="67">
        <v>24</v>
      </c>
      <c r="H527" s="10" t="s">
        <v>12</v>
      </c>
      <c r="I527" s="57">
        <v>1</v>
      </c>
      <c r="J527" s="57">
        <f>3-$S$513</f>
        <v>2.8</v>
      </c>
      <c r="K527" s="57">
        <v>0</v>
      </c>
      <c r="L527" s="58">
        <v>0</v>
      </c>
      <c r="M527" s="27">
        <v>0</v>
      </c>
      <c r="N527" s="90">
        <f t="shared" si="157"/>
        <v>0.3888888888888889</v>
      </c>
      <c r="O527" s="91">
        <f t="shared" si="158"/>
        <v>0</v>
      </c>
      <c r="P527" s="23">
        <v>20</v>
      </c>
      <c r="Q527" s="11">
        <f t="shared" ref="Q527:Q538" si="163">P527</f>
        <v>20</v>
      </c>
      <c r="R527" s="11">
        <v>0</v>
      </c>
      <c r="S527" s="12">
        <v>0</v>
      </c>
      <c r="T527" s="27">
        <v>0</v>
      </c>
      <c r="U527" s="23">
        <v>50</v>
      </c>
      <c r="V527" s="11">
        <f t="shared" ref="V527:V538" si="164">U527</f>
        <v>50</v>
      </c>
      <c r="W527" s="11">
        <v>0</v>
      </c>
      <c r="X527" s="12">
        <v>0</v>
      </c>
      <c r="Y527" s="30">
        <v>0</v>
      </c>
      <c r="Z527" s="63">
        <f t="shared" si="159"/>
        <v>196</v>
      </c>
      <c r="AA527" s="34">
        <f t="shared" si="160"/>
        <v>56</v>
      </c>
      <c r="AB527" s="12">
        <f t="shared" si="161"/>
        <v>140</v>
      </c>
      <c r="AC527" s="75">
        <f t="shared" si="162"/>
        <v>196</v>
      </c>
    </row>
    <row r="528" spans="1:34" x14ac:dyDescent="0.2">
      <c r="A528" s="9" t="s">
        <v>586</v>
      </c>
      <c r="B528" s="10" t="s">
        <v>80</v>
      </c>
      <c r="C528" s="10" t="s">
        <v>13</v>
      </c>
      <c r="D528" s="98" t="s">
        <v>217</v>
      </c>
      <c r="E528" s="10" t="s">
        <v>10</v>
      </c>
      <c r="F528" s="10" t="s">
        <v>11</v>
      </c>
      <c r="G528" s="67">
        <v>25</v>
      </c>
      <c r="H528" s="10" t="s">
        <v>12</v>
      </c>
      <c r="I528" s="57">
        <v>1</v>
      </c>
      <c r="J528" s="57">
        <f>3-$S$513</f>
        <v>2.8</v>
      </c>
      <c r="K528" s="57">
        <v>0</v>
      </c>
      <c r="L528" s="58">
        <v>0</v>
      </c>
      <c r="M528" s="27">
        <v>0</v>
      </c>
      <c r="N528" s="90">
        <f t="shared" si="157"/>
        <v>0.37333333333333335</v>
      </c>
      <c r="O528" s="91">
        <f t="shared" si="158"/>
        <v>0</v>
      </c>
      <c r="P528" s="23">
        <v>5</v>
      </c>
      <c r="Q528" s="11">
        <f t="shared" si="163"/>
        <v>5</v>
      </c>
      <c r="R528" s="11">
        <v>0</v>
      </c>
      <c r="S528" s="12">
        <v>0</v>
      </c>
      <c r="T528" s="27">
        <v>0</v>
      </c>
      <c r="U528" s="23">
        <v>15</v>
      </c>
      <c r="V528" s="11">
        <f t="shared" si="164"/>
        <v>15</v>
      </c>
      <c r="W528" s="11">
        <v>0</v>
      </c>
      <c r="X528" s="12">
        <v>0</v>
      </c>
      <c r="Y528" s="30">
        <v>0</v>
      </c>
      <c r="Z528" s="63">
        <f t="shared" si="159"/>
        <v>56</v>
      </c>
      <c r="AA528" s="34">
        <f t="shared" si="160"/>
        <v>14</v>
      </c>
      <c r="AB528" s="12">
        <f t="shared" si="161"/>
        <v>42</v>
      </c>
      <c r="AC528" s="75">
        <f t="shared" si="162"/>
        <v>56</v>
      </c>
    </row>
    <row r="529" spans="1:29" x14ac:dyDescent="0.2">
      <c r="A529" s="9" t="s">
        <v>586</v>
      </c>
      <c r="B529" s="10" t="s">
        <v>39</v>
      </c>
      <c r="C529" s="10" t="s">
        <v>13</v>
      </c>
      <c r="D529" s="98" t="s">
        <v>74</v>
      </c>
      <c r="E529" s="10" t="s">
        <v>10</v>
      </c>
      <c r="F529" s="10" t="s">
        <v>11</v>
      </c>
      <c r="G529" s="67">
        <v>26</v>
      </c>
      <c r="H529" s="10" t="s">
        <v>12</v>
      </c>
      <c r="I529" s="57">
        <v>1</v>
      </c>
      <c r="J529" s="57">
        <f>3-$S$513</f>
        <v>2.8</v>
      </c>
      <c r="K529" s="57">
        <v>0</v>
      </c>
      <c r="L529" s="58">
        <v>0</v>
      </c>
      <c r="M529" s="27">
        <v>0</v>
      </c>
      <c r="N529" s="90">
        <f t="shared" si="157"/>
        <v>0.35897435897435898</v>
      </c>
      <c r="O529" s="91">
        <f t="shared" si="158"/>
        <v>0</v>
      </c>
      <c r="P529" s="23">
        <v>5</v>
      </c>
      <c r="Q529" s="11">
        <f t="shared" si="163"/>
        <v>5</v>
      </c>
      <c r="R529" s="11">
        <v>0</v>
      </c>
      <c r="S529" s="12">
        <v>0</v>
      </c>
      <c r="T529" s="27">
        <v>0</v>
      </c>
      <c r="U529" s="23">
        <v>15</v>
      </c>
      <c r="V529" s="11">
        <f t="shared" si="164"/>
        <v>15</v>
      </c>
      <c r="W529" s="11">
        <v>0</v>
      </c>
      <c r="X529" s="12">
        <v>0</v>
      </c>
      <c r="Y529" s="30">
        <v>0</v>
      </c>
      <c r="Z529" s="63">
        <f t="shared" si="159"/>
        <v>56</v>
      </c>
      <c r="AA529" s="34">
        <f t="shared" si="160"/>
        <v>14</v>
      </c>
      <c r="AB529" s="12">
        <f t="shared" si="161"/>
        <v>42</v>
      </c>
      <c r="AC529" s="75">
        <f t="shared" si="162"/>
        <v>56</v>
      </c>
    </row>
    <row r="530" spans="1:29" x14ac:dyDescent="0.2">
      <c r="A530" s="9" t="s">
        <v>586</v>
      </c>
      <c r="B530" s="10" t="s">
        <v>85</v>
      </c>
      <c r="C530" s="10" t="s">
        <v>13</v>
      </c>
      <c r="D530" s="98" t="s">
        <v>147</v>
      </c>
      <c r="E530" s="10" t="s">
        <v>10</v>
      </c>
      <c r="F530" s="10" t="s">
        <v>11</v>
      </c>
      <c r="G530" s="67">
        <v>27</v>
      </c>
      <c r="H530" s="10" t="s">
        <v>12</v>
      </c>
      <c r="I530" s="57">
        <v>1</v>
      </c>
      <c r="J530" s="57">
        <f>3-$S$513</f>
        <v>2.8</v>
      </c>
      <c r="K530" s="57">
        <v>0</v>
      </c>
      <c r="L530" s="58">
        <v>0</v>
      </c>
      <c r="M530" s="27">
        <v>0</v>
      </c>
      <c r="N530" s="90">
        <f t="shared" si="157"/>
        <v>0.34567901234567905</v>
      </c>
      <c r="O530" s="91">
        <f t="shared" si="158"/>
        <v>0</v>
      </c>
      <c r="P530" s="23">
        <v>5</v>
      </c>
      <c r="Q530" s="11">
        <f t="shared" si="163"/>
        <v>5</v>
      </c>
      <c r="R530" s="11">
        <v>0</v>
      </c>
      <c r="S530" s="12">
        <v>0</v>
      </c>
      <c r="T530" s="27">
        <v>0</v>
      </c>
      <c r="U530" s="23">
        <v>10</v>
      </c>
      <c r="V530" s="11">
        <f t="shared" si="164"/>
        <v>10</v>
      </c>
      <c r="W530" s="11">
        <v>0</v>
      </c>
      <c r="X530" s="12">
        <v>0</v>
      </c>
      <c r="Y530" s="30">
        <v>0</v>
      </c>
      <c r="Z530" s="63">
        <f t="shared" si="159"/>
        <v>42</v>
      </c>
      <c r="AA530" s="34">
        <f t="shared" si="160"/>
        <v>14</v>
      </c>
      <c r="AB530" s="12">
        <f t="shared" si="161"/>
        <v>28</v>
      </c>
      <c r="AC530" s="75">
        <f t="shared" si="162"/>
        <v>42</v>
      </c>
    </row>
    <row r="531" spans="1:29" x14ac:dyDescent="0.2">
      <c r="A531" s="9" t="s">
        <v>586</v>
      </c>
      <c r="B531" s="10" t="s">
        <v>8</v>
      </c>
      <c r="C531" s="10" t="s">
        <v>13</v>
      </c>
      <c r="D531" s="98" t="s">
        <v>9</v>
      </c>
      <c r="E531" s="10" t="s">
        <v>10</v>
      </c>
      <c r="F531" s="10" t="s">
        <v>11</v>
      </c>
      <c r="G531" s="67">
        <v>28</v>
      </c>
      <c r="H531" s="10" t="s">
        <v>12</v>
      </c>
      <c r="I531" s="57">
        <v>1</v>
      </c>
      <c r="J531" s="57">
        <f>3-$S$513</f>
        <v>2.8</v>
      </c>
      <c r="K531" s="57">
        <v>0</v>
      </c>
      <c r="L531" s="58">
        <v>0</v>
      </c>
      <c r="M531" s="27">
        <v>0</v>
      </c>
      <c r="N531" s="90">
        <f t="shared" si="157"/>
        <v>0.33333333333333337</v>
      </c>
      <c r="O531" s="91">
        <f t="shared" si="158"/>
        <v>0</v>
      </c>
      <c r="P531" s="23">
        <v>20</v>
      </c>
      <c r="Q531" s="11">
        <f t="shared" si="163"/>
        <v>20</v>
      </c>
      <c r="R531" s="11">
        <v>0</v>
      </c>
      <c r="S531" s="12">
        <v>0</v>
      </c>
      <c r="T531" s="27">
        <v>0</v>
      </c>
      <c r="U531" s="23">
        <v>50</v>
      </c>
      <c r="V531" s="11">
        <f t="shared" si="164"/>
        <v>50</v>
      </c>
      <c r="W531" s="11">
        <v>0</v>
      </c>
      <c r="X531" s="12">
        <v>0</v>
      </c>
      <c r="Y531" s="30">
        <v>0</v>
      </c>
      <c r="Z531" s="63">
        <f t="shared" si="159"/>
        <v>196</v>
      </c>
      <c r="AA531" s="34">
        <f t="shared" si="160"/>
        <v>56</v>
      </c>
      <c r="AB531" s="12">
        <f t="shared" si="161"/>
        <v>140</v>
      </c>
      <c r="AC531" s="75">
        <f t="shared" si="162"/>
        <v>196</v>
      </c>
    </row>
    <row r="532" spans="1:29" x14ac:dyDescent="0.2">
      <c r="A532" s="9" t="s">
        <v>586</v>
      </c>
      <c r="B532" s="10" t="s">
        <v>897</v>
      </c>
      <c r="C532" s="98" t="s">
        <v>23</v>
      </c>
      <c r="D532" s="98" t="s">
        <v>167</v>
      </c>
      <c r="E532" s="10" t="s">
        <v>168</v>
      </c>
      <c r="F532" s="10" t="s">
        <v>169</v>
      </c>
      <c r="G532" s="67">
        <v>15</v>
      </c>
      <c r="H532" s="10" t="s">
        <v>12</v>
      </c>
      <c r="I532" s="57">
        <v>1</v>
      </c>
      <c r="J532" s="57">
        <f>3-S517</f>
        <v>2.6</v>
      </c>
      <c r="K532" s="57"/>
      <c r="L532" s="58">
        <v>0</v>
      </c>
      <c r="M532" s="27"/>
      <c r="N532" s="90"/>
      <c r="O532" s="91"/>
      <c r="P532" s="23">
        <v>15</v>
      </c>
      <c r="Q532" s="11">
        <f t="shared" si="163"/>
        <v>15</v>
      </c>
      <c r="R532" s="11">
        <v>0</v>
      </c>
      <c r="S532" s="12">
        <v>0</v>
      </c>
      <c r="T532" s="27">
        <v>0</v>
      </c>
      <c r="U532" s="23">
        <v>15</v>
      </c>
      <c r="V532" s="11">
        <f t="shared" si="164"/>
        <v>15</v>
      </c>
      <c r="W532" s="11">
        <v>0</v>
      </c>
      <c r="X532" s="12">
        <v>0</v>
      </c>
      <c r="Y532" s="30">
        <v>0</v>
      </c>
      <c r="Z532" s="63">
        <f t="shared" si="159"/>
        <v>78</v>
      </c>
      <c r="AA532" s="34">
        <f t="shared" si="160"/>
        <v>39</v>
      </c>
      <c r="AB532" s="12">
        <f t="shared" si="161"/>
        <v>39</v>
      </c>
      <c r="AC532" s="75">
        <f t="shared" si="162"/>
        <v>78</v>
      </c>
    </row>
    <row r="533" spans="1:29" x14ac:dyDescent="0.2">
      <c r="A533" s="9" t="s">
        <v>586</v>
      </c>
      <c r="B533" s="10" t="s">
        <v>14</v>
      </c>
      <c r="C533" s="10" t="s">
        <v>13</v>
      </c>
      <c r="D533" s="10" t="s">
        <v>34</v>
      </c>
      <c r="E533" s="10" t="s">
        <v>35</v>
      </c>
      <c r="F533" s="10" t="s">
        <v>36</v>
      </c>
      <c r="G533" s="67">
        <v>12</v>
      </c>
      <c r="H533" s="10" t="s">
        <v>37</v>
      </c>
      <c r="I533" s="57">
        <v>1</v>
      </c>
      <c r="J533" s="57">
        <f t="shared" ref="J533:J538" si="165">0.5-$S$514</f>
        <v>0.48</v>
      </c>
      <c r="K533" s="57">
        <v>0</v>
      </c>
      <c r="L533" s="58">
        <v>0</v>
      </c>
      <c r="M533" s="27">
        <v>0</v>
      </c>
      <c r="N533" s="90">
        <f>J533*10/3/G533</f>
        <v>0.13333333333333333</v>
      </c>
      <c r="O533" s="91">
        <f>L533*10/3/G533</f>
        <v>0</v>
      </c>
      <c r="P533" s="23">
        <v>25</v>
      </c>
      <c r="Q533" s="11">
        <f t="shared" si="163"/>
        <v>25</v>
      </c>
      <c r="R533" s="11">
        <v>0</v>
      </c>
      <c r="S533" s="12">
        <v>0</v>
      </c>
      <c r="T533" s="27">
        <v>0</v>
      </c>
      <c r="U533" s="23">
        <v>10</v>
      </c>
      <c r="V533" s="11">
        <f t="shared" si="164"/>
        <v>10</v>
      </c>
      <c r="W533" s="11">
        <v>0</v>
      </c>
      <c r="X533" s="12">
        <v>0</v>
      </c>
      <c r="Y533" s="30">
        <v>0</v>
      </c>
      <c r="Z533" s="63">
        <f t="shared" si="159"/>
        <v>16.8</v>
      </c>
      <c r="AA533" s="34">
        <f t="shared" si="160"/>
        <v>12</v>
      </c>
      <c r="AB533" s="12">
        <f t="shared" si="161"/>
        <v>4.8</v>
      </c>
      <c r="AC533" s="75">
        <f t="shared" si="162"/>
        <v>16.8</v>
      </c>
    </row>
    <row r="534" spans="1:29" x14ac:dyDescent="0.2">
      <c r="A534" s="9" t="s">
        <v>586</v>
      </c>
      <c r="B534" s="10" t="s">
        <v>80</v>
      </c>
      <c r="C534" s="10" t="s">
        <v>13</v>
      </c>
      <c r="D534" s="10" t="s">
        <v>34</v>
      </c>
      <c r="E534" s="10" t="s">
        <v>35</v>
      </c>
      <c r="F534" s="10" t="s">
        <v>36</v>
      </c>
      <c r="G534" s="67">
        <v>12</v>
      </c>
      <c r="H534" s="10" t="s">
        <v>37</v>
      </c>
      <c r="I534" s="57">
        <v>1</v>
      </c>
      <c r="J534" s="57">
        <f t="shared" si="165"/>
        <v>0.48</v>
      </c>
      <c r="K534" s="57"/>
      <c r="L534" s="58">
        <v>0</v>
      </c>
      <c r="M534" s="27">
        <v>0</v>
      </c>
      <c r="N534" s="90"/>
      <c r="O534" s="91"/>
      <c r="P534" s="23">
        <v>5</v>
      </c>
      <c r="Q534" s="11">
        <f t="shared" si="163"/>
        <v>5</v>
      </c>
      <c r="R534" s="11">
        <v>0</v>
      </c>
      <c r="S534" s="12">
        <v>0</v>
      </c>
      <c r="T534" s="27">
        <v>0</v>
      </c>
      <c r="U534" s="23">
        <v>0</v>
      </c>
      <c r="V534" s="11">
        <f t="shared" si="164"/>
        <v>0</v>
      </c>
      <c r="W534" s="11">
        <v>0</v>
      </c>
      <c r="X534" s="12">
        <v>0</v>
      </c>
      <c r="Y534" s="30">
        <v>0</v>
      </c>
      <c r="Z534" s="63">
        <f t="shared" si="159"/>
        <v>2.4</v>
      </c>
      <c r="AA534" s="34">
        <f t="shared" si="160"/>
        <v>2.4</v>
      </c>
      <c r="AB534" s="12">
        <f t="shared" si="161"/>
        <v>0</v>
      </c>
      <c r="AC534" s="75">
        <f t="shared" si="162"/>
        <v>2.4</v>
      </c>
    </row>
    <row r="535" spans="1:29" x14ac:dyDescent="0.2">
      <c r="A535" s="9" t="s">
        <v>586</v>
      </c>
      <c r="B535" s="10" t="s">
        <v>39</v>
      </c>
      <c r="C535" s="10" t="s">
        <v>13</v>
      </c>
      <c r="D535" s="10" t="s">
        <v>34</v>
      </c>
      <c r="E535" s="10" t="s">
        <v>35</v>
      </c>
      <c r="F535" s="10" t="s">
        <v>36</v>
      </c>
      <c r="G535" s="67">
        <v>12</v>
      </c>
      <c r="H535" s="10" t="s">
        <v>37</v>
      </c>
      <c r="I535" s="57">
        <v>1</v>
      </c>
      <c r="J535" s="57">
        <f t="shared" si="165"/>
        <v>0.48</v>
      </c>
      <c r="K535" s="57"/>
      <c r="L535" s="58">
        <v>0</v>
      </c>
      <c r="M535" s="27">
        <v>0</v>
      </c>
      <c r="N535" s="90"/>
      <c r="O535" s="91"/>
      <c r="P535" s="23">
        <v>5</v>
      </c>
      <c r="Q535" s="11">
        <f t="shared" si="163"/>
        <v>5</v>
      </c>
      <c r="R535" s="11">
        <v>0</v>
      </c>
      <c r="S535" s="12">
        <v>0</v>
      </c>
      <c r="T535" s="27">
        <v>0</v>
      </c>
      <c r="U535" s="23">
        <v>5</v>
      </c>
      <c r="V535" s="11">
        <f t="shared" si="164"/>
        <v>5</v>
      </c>
      <c r="W535" s="11">
        <v>0</v>
      </c>
      <c r="X535" s="12">
        <v>0</v>
      </c>
      <c r="Y535" s="30">
        <v>0</v>
      </c>
      <c r="Z535" s="63">
        <f t="shared" si="159"/>
        <v>4.8</v>
      </c>
      <c r="AA535" s="34">
        <f t="shared" si="160"/>
        <v>2.4</v>
      </c>
      <c r="AB535" s="12">
        <f t="shared" si="161"/>
        <v>2.4</v>
      </c>
      <c r="AC535" s="75">
        <f t="shared" si="162"/>
        <v>4.8</v>
      </c>
    </row>
    <row r="536" spans="1:29" x14ac:dyDescent="0.2">
      <c r="A536" s="9" t="s">
        <v>586</v>
      </c>
      <c r="B536" s="10" t="s">
        <v>85</v>
      </c>
      <c r="C536" s="10" t="s">
        <v>13</v>
      </c>
      <c r="D536" s="10" t="s">
        <v>34</v>
      </c>
      <c r="E536" s="10" t="s">
        <v>35</v>
      </c>
      <c r="F536" s="10" t="s">
        <v>36</v>
      </c>
      <c r="G536" s="67">
        <v>12</v>
      </c>
      <c r="H536" s="10" t="s">
        <v>37</v>
      </c>
      <c r="I536" s="57">
        <v>1</v>
      </c>
      <c r="J536" s="57">
        <f t="shared" si="165"/>
        <v>0.48</v>
      </c>
      <c r="K536" s="57"/>
      <c r="L536" s="58">
        <v>0</v>
      </c>
      <c r="M536" s="27">
        <v>0</v>
      </c>
      <c r="N536" s="90"/>
      <c r="O536" s="91"/>
      <c r="P536" s="23">
        <v>5</v>
      </c>
      <c r="Q536" s="11">
        <f t="shared" si="163"/>
        <v>5</v>
      </c>
      <c r="R536" s="11">
        <v>0</v>
      </c>
      <c r="S536" s="12">
        <v>0</v>
      </c>
      <c r="T536" s="27">
        <v>0</v>
      </c>
      <c r="U536" s="23">
        <v>5</v>
      </c>
      <c r="V536" s="11">
        <f t="shared" si="164"/>
        <v>5</v>
      </c>
      <c r="W536" s="11">
        <v>0</v>
      </c>
      <c r="X536" s="12">
        <v>0</v>
      </c>
      <c r="Y536" s="30">
        <v>0</v>
      </c>
      <c r="Z536" s="63">
        <f t="shared" si="159"/>
        <v>4.8</v>
      </c>
      <c r="AA536" s="34">
        <f t="shared" si="160"/>
        <v>2.4</v>
      </c>
      <c r="AB536" s="12">
        <f t="shared" si="161"/>
        <v>2.4</v>
      </c>
      <c r="AC536" s="75">
        <f t="shared" si="162"/>
        <v>4.8</v>
      </c>
    </row>
    <row r="537" spans="1:29" x14ac:dyDescent="0.2">
      <c r="A537" s="9" t="s">
        <v>586</v>
      </c>
      <c r="B537" s="10" t="s">
        <v>8</v>
      </c>
      <c r="C537" s="10" t="s">
        <v>13</v>
      </c>
      <c r="D537" s="10" t="s">
        <v>34</v>
      </c>
      <c r="E537" s="10" t="s">
        <v>35</v>
      </c>
      <c r="F537" s="10" t="s">
        <v>36</v>
      </c>
      <c r="G537" s="67">
        <v>12</v>
      </c>
      <c r="H537" s="10" t="s">
        <v>37</v>
      </c>
      <c r="I537" s="57">
        <v>1</v>
      </c>
      <c r="J537" s="57">
        <f t="shared" si="165"/>
        <v>0.48</v>
      </c>
      <c r="K537" s="57"/>
      <c r="L537" s="58">
        <v>0</v>
      </c>
      <c r="M537" s="27">
        <v>0</v>
      </c>
      <c r="N537" s="90"/>
      <c r="O537" s="91"/>
      <c r="P537" s="23">
        <v>20</v>
      </c>
      <c r="Q537" s="11">
        <f t="shared" si="163"/>
        <v>20</v>
      </c>
      <c r="R537" s="11">
        <v>0</v>
      </c>
      <c r="S537" s="12">
        <v>0</v>
      </c>
      <c r="T537" s="27">
        <v>0</v>
      </c>
      <c r="U537" s="23">
        <v>20</v>
      </c>
      <c r="V537" s="11">
        <f t="shared" si="164"/>
        <v>20</v>
      </c>
      <c r="W537" s="11">
        <v>0</v>
      </c>
      <c r="X537" s="12">
        <v>0</v>
      </c>
      <c r="Y537" s="30">
        <v>0</v>
      </c>
      <c r="Z537" s="63">
        <f t="shared" si="159"/>
        <v>19.2</v>
      </c>
      <c r="AA537" s="34">
        <f t="shared" si="160"/>
        <v>9.6</v>
      </c>
      <c r="AB537" s="12">
        <f t="shared" si="161"/>
        <v>9.6</v>
      </c>
      <c r="AC537" s="75">
        <f t="shared" si="162"/>
        <v>19.2</v>
      </c>
    </row>
    <row r="538" spans="1:29" x14ac:dyDescent="0.2">
      <c r="A538" s="9" t="s">
        <v>586</v>
      </c>
      <c r="B538" s="10" t="s">
        <v>897</v>
      </c>
      <c r="C538" s="98" t="s">
        <v>23</v>
      </c>
      <c r="D538" s="10" t="s">
        <v>34</v>
      </c>
      <c r="E538" s="10" t="s">
        <v>35</v>
      </c>
      <c r="F538" s="10" t="s">
        <v>36</v>
      </c>
      <c r="G538" s="67">
        <v>12</v>
      </c>
      <c r="H538" s="10" t="s">
        <v>37</v>
      </c>
      <c r="I538" s="57">
        <v>1</v>
      </c>
      <c r="J538" s="57">
        <f t="shared" si="165"/>
        <v>0.48</v>
      </c>
      <c r="K538" s="57">
        <v>0</v>
      </c>
      <c r="L538" s="58">
        <v>0</v>
      </c>
      <c r="M538" s="27">
        <v>0</v>
      </c>
      <c r="N538" s="90">
        <f>J538*10/3/G538</f>
        <v>0.13333333333333333</v>
      </c>
      <c r="O538" s="91">
        <f>L538*10/3/G538</f>
        <v>0</v>
      </c>
      <c r="P538" s="23">
        <v>0</v>
      </c>
      <c r="Q538" s="11">
        <f t="shared" si="163"/>
        <v>0</v>
      </c>
      <c r="R538" s="11">
        <v>0</v>
      </c>
      <c r="S538" s="12">
        <v>0</v>
      </c>
      <c r="T538" s="27">
        <v>0</v>
      </c>
      <c r="U538" s="23">
        <v>5</v>
      </c>
      <c r="V538" s="11">
        <f t="shared" si="164"/>
        <v>5</v>
      </c>
      <c r="W538" s="11">
        <v>0</v>
      </c>
      <c r="X538" s="12">
        <v>0</v>
      </c>
      <c r="Y538" s="30">
        <v>0</v>
      </c>
      <c r="Z538" s="63">
        <f t="shared" si="159"/>
        <v>2.4</v>
      </c>
      <c r="AA538" s="34">
        <f t="shared" si="160"/>
        <v>0</v>
      </c>
      <c r="AB538" s="12">
        <f t="shared" si="161"/>
        <v>2.4</v>
      </c>
      <c r="AC538" s="75">
        <f t="shared" si="162"/>
        <v>2.4</v>
      </c>
    </row>
    <row r="539" spans="1:29" x14ac:dyDescent="0.2">
      <c r="A539" s="9"/>
      <c r="B539" s="10"/>
      <c r="C539" s="98"/>
      <c r="D539" s="10"/>
      <c r="E539" s="10"/>
      <c r="F539" s="10"/>
      <c r="G539" s="67"/>
      <c r="H539" s="10"/>
      <c r="I539" s="57"/>
      <c r="J539" s="57"/>
      <c r="K539" s="57"/>
      <c r="L539" s="58"/>
      <c r="M539" s="27"/>
      <c r="N539" s="90"/>
      <c r="O539" s="91"/>
      <c r="P539" s="23"/>
      <c r="Q539" s="11"/>
      <c r="R539" s="11"/>
      <c r="S539" s="12"/>
      <c r="T539" s="27"/>
      <c r="U539" s="23"/>
      <c r="V539" s="11"/>
      <c r="W539" s="11"/>
      <c r="X539" s="12"/>
      <c r="Y539" s="30"/>
      <c r="Z539" s="63"/>
      <c r="AA539" s="34"/>
      <c r="AB539" s="12"/>
      <c r="AC539" s="75"/>
    </row>
    <row r="540" spans="1:29" x14ac:dyDescent="0.2">
      <c r="AB540" s="6" t="s">
        <v>578</v>
      </c>
      <c r="AC540" s="125">
        <f>SUM(AC524:AC538)</f>
        <v>782.39999999999986</v>
      </c>
    </row>
    <row r="614" spans="3:3" x14ac:dyDescent="0.2">
      <c r="C614" s="52"/>
    </row>
  </sheetData>
  <sortState ref="A2:AC397">
    <sortCondition ref="B2:B397"/>
    <sortCondition ref="A2:A39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3"/>
  <sheetViews>
    <sheetView zoomScale="115" zoomScaleNormal="115" workbookViewId="0">
      <selection activeCell="Q25" sqref="Q25"/>
    </sheetView>
  </sheetViews>
  <sheetFormatPr defaultColWidth="9.140625" defaultRowHeight="12.75" x14ac:dyDescent="0.2"/>
  <cols>
    <col min="1" max="1" width="8.42578125" style="503" customWidth="1"/>
    <col min="2" max="2" width="5.28515625" style="502" customWidth="1"/>
    <col min="3" max="3" width="8.7109375" style="503" customWidth="1"/>
    <col min="4" max="5" width="9.140625" style="503" customWidth="1"/>
    <col min="6" max="6" width="10.7109375" style="503" customWidth="1"/>
    <col min="7" max="8" width="10.7109375" style="503" hidden="1" customWidth="1"/>
    <col min="9" max="9" width="12" style="503" hidden="1" customWidth="1"/>
    <col min="10" max="10" width="11.5703125" style="503" customWidth="1"/>
    <col min="11" max="12" width="11.5703125" style="503" hidden="1" customWidth="1"/>
    <col min="13" max="13" width="11.5703125" style="505" hidden="1" customWidth="1"/>
    <col min="14" max="14" width="11.5703125" style="503" hidden="1" customWidth="1"/>
    <col min="15" max="15" width="11.28515625" style="503" customWidth="1"/>
    <col min="16" max="16" width="9.140625" style="506" customWidth="1"/>
    <col min="17" max="17" width="10.42578125" style="507" customWidth="1"/>
    <col min="18" max="18" width="7.7109375" style="508" customWidth="1"/>
    <col min="19" max="19" width="8.7109375" style="507" customWidth="1"/>
    <col min="20" max="20" width="6.42578125" style="503" customWidth="1"/>
    <col min="21" max="21" width="8.7109375" style="502" customWidth="1"/>
    <col min="23" max="24" width="10.7109375" style="80" customWidth="1"/>
    <col min="32" max="32" width="9.140625" style="97"/>
  </cols>
  <sheetData>
    <row r="1" spans="1:24" ht="18" x14ac:dyDescent="0.25">
      <c r="A1" s="501" t="s">
        <v>899</v>
      </c>
      <c r="I1" s="504" t="s">
        <v>763</v>
      </c>
      <c r="P1" s="688" t="s">
        <v>959</v>
      </c>
    </row>
    <row r="3" spans="1:24" ht="15.75" x14ac:dyDescent="0.25">
      <c r="A3" s="504" t="s">
        <v>900</v>
      </c>
      <c r="O3" s="554" t="s">
        <v>958</v>
      </c>
    </row>
    <row r="4" spans="1:24" ht="15.75" x14ac:dyDescent="0.25">
      <c r="A4" s="504"/>
      <c r="D4" s="509"/>
      <c r="E4" s="510"/>
      <c r="G4" s="510"/>
      <c r="H4" s="510"/>
      <c r="I4" s="510"/>
      <c r="J4" s="510"/>
      <c r="K4" s="509"/>
      <c r="P4" s="555"/>
      <c r="Q4" s="581" t="s">
        <v>902</v>
      </c>
      <c r="R4" s="579"/>
      <c r="S4" s="558"/>
      <c r="T4" s="558"/>
    </row>
    <row r="5" spans="1:24" ht="15.75" x14ac:dyDescent="0.25">
      <c r="F5" s="511"/>
      <c r="G5" s="512" t="s">
        <v>641</v>
      </c>
      <c r="H5" s="511"/>
      <c r="I5" s="511"/>
      <c r="J5" s="513"/>
      <c r="K5" s="514" t="s">
        <v>641</v>
      </c>
      <c r="L5" s="515"/>
      <c r="M5" s="516" t="s">
        <v>640</v>
      </c>
      <c r="N5" s="515"/>
      <c r="O5" s="562" t="s">
        <v>888</v>
      </c>
      <c r="P5" s="559"/>
      <c r="Q5" s="692" t="s">
        <v>963</v>
      </c>
      <c r="R5" s="580"/>
      <c r="S5" s="504"/>
      <c r="T5" s="558"/>
    </row>
    <row r="6" spans="1:24" ht="16.5" x14ac:dyDescent="0.3">
      <c r="A6" s="517"/>
      <c r="B6" s="518"/>
      <c r="C6" s="519" t="s">
        <v>540</v>
      </c>
      <c r="D6" s="520" t="s">
        <v>541</v>
      </c>
      <c r="E6" s="520" t="s">
        <v>542</v>
      </c>
      <c r="F6" s="520" t="s">
        <v>572</v>
      </c>
      <c r="G6" s="520" t="s">
        <v>633</v>
      </c>
      <c r="H6" s="520" t="s">
        <v>638</v>
      </c>
      <c r="I6" s="520" t="s">
        <v>634</v>
      </c>
      <c r="J6" s="520" t="s">
        <v>633</v>
      </c>
      <c r="K6" s="521" t="s">
        <v>715</v>
      </c>
      <c r="L6" s="521" t="s">
        <v>637</v>
      </c>
      <c r="M6" s="535" t="s">
        <v>715</v>
      </c>
      <c r="N6" s="521" t="s">
        <v>637</v>
      </c>
      <c r="O6" s="521" t="s">
        <v>845</v>
      </c>
      <c r="P6" s="536" t="s">
        <v>889</v>
      </c>
      <c r="Q6" s="582" t="s">
        <v>845</v>
      </c>
      <c r="R6" s="587" t="s">
        <v>891</v>
      </c>
      <c r="S6" s="588" t="s">
        <v>846</v>
      </c>
      <c r="T6" s="589"/>
      <c r="U6" s="590"/>
    </row>
    <row r="7" spans="1:24" ht="16.5" x14ac:dyDescent="0.3">
      <c r="A7" s="522" t="s">
        <v>543</v>
      </c>
      <c r="B7" s="523">
        <v>340</v>
      </c>
      <c r="C7" s="522">
        <v>236.21</v>
      </c>
      <c r="D7" s="524">
        <v>253.76</v>
      </c>
      <c r="E7" s="540">
        <v>250.25</v>
      </c>
      <c r="F7" s="541">
        <v>219.142</v>
      </c>
      <c r="G7" s="541">
        <f>Agrup_depts_17_18!AC10</f>
        <v>220.74199999999999</v>
      </c>
      <c r="H7" s="541"/>
      <c r="I7" s="541"/>
      <c r="J7" s="541">
        <f>G7+I7</f>
        <v>220.74199999999999</v>
      </c>
      <c r="K7" s="542">
        <f>G7-F7</f>
        <v>1.5999999999999943</v>
      </c>
      <c r="L7" s="543">
        <f>K7/F7</f>
        <v>7.3012019603727009E-3</v>
      </c>
      <c r="M7" s="544">
        <f>J7-F7</f>
        <v>1.5999999999999943</v>
      </c>
      <c r="N7" s="543">
        <f>M7/F7</f>
        <v>7.3012019603727009E-3</v>
      </c>
      <c r="O7" s="542">
        <v>207.56200000000001</v>
      </c>
      <c r="P7" s="545">
        <f>O7-J7</f>
        <v>-13.179999999999978</v>
      </c>
      <c r="Q7" s="583">
        <v>213.69909999999999</v>
      </c>
      <c r="R7" s="591">
        <f>Q7-J7</f>
        <v>-7.042900000000003</v>
      </c>
      <c r="S7" s="592">
        <f>R7/O7</f>
        <v>-3.3931548163922118E-2</v>
      </c>
      <c r="T7" s="582">
        <v>340</v>
      </c>
      <c r="U7" s="593" t="s">
        <v>543</v>
      </c>
    </row>
    <row r="8" spans="1:24" ht="16.5" x14ac:dyDescent="0.3">
      <c r="A8" s="522" t="s">
        <v>544</v>
      </c>
      <c r="B8" s="523">
        <v>701</v>
      </c>
      <c r="C8" s="522">
        <v>304.33</v>
      </c>
      <c r="D8" s="524">
        <v>326</v>
      </c>
      <c r="E8" s="540">
        <v>318.5</v>
      </c>
      <c r="F8" s="541">
        <v>328.58</v>
      </c>
      <c r="G8" s="541">
        <f>Agrup_depts_17_18!AC25</f>
        <v>305.3</v>
      </c>
      <c r="H8" s="541"/>
      <c r="I8" s="541">
        <v>11.25</v>
      </c>
      <c r="J8" s="541">
        <f t="shared" ref="J8:J22" si="0">G8+I8</f>
        <v>316.55</v>
      </c>
      <c r="K8" s="542">
        <f t="shared" ref="K8:K22" si="1">G8-F8</f>
        <v>-23.279999999999973</v>
      </c>
      <c r="L8" s="543">
        <f t="shared" ref="L8:L22" si="2">K8/F8</f>
        <v>-7.0850325643678783E-2</v>
      </c>
      <c r="M8" s="544">
        <f t="shared" ref="M8:M22" si="3">J8-F8</f>
        <v>-12.029999999999973</v>
      </c>
      <c r="N8" s="543">
        <f t="shared" ref="N8:N22" si="4">M8/F8</f>
        <v>-3.661208838030304E-2</v>
      </c>
      <c r="O8" s="542">
        <v>315.04000000000002</v>
      </c>
      <c r="P8" s="545">
        <f t="shared" ref="P8:P24" si="5">O8-J8</f>
        <v>-1.5099999999999909</v>
      </c>
      <c r="Q8" s="583">
        <v>318.61</v>
      </c>
      <c r="R8" s="591">
        <f t="shared" ref="R8:R24" si="6">Q8-J8</f>
        <v>2.0600000000000023</v>
      </c>
      <c r="S8" s="592">
        <f t="shared" ref="S8:S24" si="7">R8/O8</f>
        <v>6.5388522092432776E-3</v>
      </c>
      <c r="T8" s="582">
        <v>701</v>
      </c>
      <c r="U8" s="593" t="s">
        <v>544</v>
      </c>
      <c r="W8" s="61"/>
      <c r="X8" s="61"/>
    </row>
    <row r="9" spans="1:24" ht="16.5" x14ac:dyDescent="0.3">
      <c r="A9" s="522" t="s">
        <v>545</v>
      </c>
      <c r="B9" s="523">
        <v>702</v>
      </c>
      <c r="C9" s="522">
        <v>422.78</v>
      </c>
      <c r="D9" s="524">
        <v>483.14</v>
      </c>
      <c r="E9" s="540">
        <v>589.52500000000009</v>
      </c>
      <c r="F9" s="541">
        <v>617.16999999999996</v>
      </c>
      <c r="G9" s="541">
        <f>Agrup_depts_17_18!AC45</f>
        <v>604.35000000000014</v>
      </c>
      <c r="H9" s="541"/>
      <c r="I9" s="541">
        <v>7.9166999999999996</v>
      </c>
      <c r="J9" s="541">
        <f t="shared" si="0"/>
        <v>612.26670000000013</v>
      </c>
      <c r="K9" s="542">
        <f t="shared" si="1"/>
        <v>-12.819999999999823</v>
      </c>
      <c r="L9" s="543">
        <f t="shared" si="2"/>
        <v>-2.0772234554498475E-2</v>
      </c>
      <c r="M9" s="544">
        <f t="shared" si="3"/>
        <v>-4.903299999999831</v>
      </c>
      <c r="N9" s="543">
        <f t="shared" si="4"/>
        <v>-7.9448126124079775E-3</v>
      </c>
      <c r="O9" s="542">
        <v>594.14670000000001</v>
      </c>
      <c r="P9" s="545">
        <f t="shared" si="5"/>
        <v>-18.120000000000118</v>
      </c>
      <c r="Q9" s="583">
        <v>601.49</v>
      </c>
      <c r="R9" s="591">
        <f t="shared" si="6"/>
        <v>-10.776700000000119</v>
      </c>
      <c r="S9" s="592">
        <f t="shared" si="7"/>
        <v>-1.8138113028314588E-2</v>
      </c>
      <c r="T9" s="582">
        <v>702</v>
      </c>
      <c r="U9" s="593" t="s">
        <v>545</v>
      </c>
    </row>
    <row r="10" spans="1:24" ht="16.5" x14ac:dyDescent="0.3">
      <c r="A10" s="522" t="s">
        <v>546</v>
      </c>
      <c r="B10" s="523">
        <v>707</v>
      </c>
      <c r="C10" s="522">
        <v>486.94</v>
      </c>
      <c r="D10" s="524">
        <v>483.27</v>
      </c>
      <c r="E10" s="540">
        <v>567</v>
      </c>
      <c r="F10" s="541">
        <v>552.90499999999997</v>
      </c>
      <c r="G10" s="541">
        <f>Agrup_depts_17_18!AC82</f>
        <v>529.39190000000008</v>
      </c>
      <c r="H10" s="541"/>
      <c r="I10" s="541">
        <v>14.666700000000001</v>
      </c>
      <c r="J10" s="541">
        <f t="shared" si="0"/>
        <v>544.05860000000007</v>
      </c>
      <c r="K10" s="542">
        <f t="shared" si="1"/>
        <v>-23.513099999999895</v>
      </c>
      <c r="L10" s="543">
        <f t="shared" si="2"/>
        <v>-4.2526473806530768E-2</v>
      </c>
      <c r="M10" s="544">
        <f t="shared" si="3"/>
        <v>-8.8463999999999032</v>
      </c>
      <c r="N10" s="543">
        <f t="shared" si="4"/>
        <v>-1.5999855309682322E-2</v>
      </c>
      <c r="O10" s="542">
        <v>530.37860000000001</v>
      </c>
      <c r="P10" s="545">
        <f t="shared" si="5"/>
        <v>-13.680000000000064</v>
      </c>
      <c r="Q10" s="583">
        <v>489.96</v>
      </c>
      <c r="R10" s="591">
        <f t="shared" si="6"/>
        <v>-54.09860000000009</v>
      </c>
      <c r="S10" s="592">
        <f t="shared" si="7"/>
        <v>-0.10199996757033578</v>
      </c>
      <c r="T10" s="582">
        <v>707</v>
      </c>
      <c r="U10" s="593" t="s">
        <v>546</v>
      </c>
    </row>
    <row r="11" spans="1:24" ht="16.5" x14ac:dyDescent="0.3">
      <c r="A11" s="522" t="s">
        <v>547</v>
      </c>
      <c r="B11" s="523">
        <v>709</v>
      </c>
      <c r="C11" s="522">
        <v>534.44000000000005</v>
      </c>
      <c r="D11" s="524">
        <v>633.19000000000005</v>
      </c>
      <c r="E11" s="540">
        <v>701.59999999999991</v>
      </c>
      <c r="F11" s="541">
        <v>663.57</v>
      </c>
      <c r="G11" s="541">
        <f>Agrup_depts_17_18!AC121</f>
        <v>648.44999999999993</v>
      </c>
      <c r="H11" s="541"/>
      <c r="I11" s="541"/>
      <c r="J11" s="541">
        <f t="shared" si="0"/>
        <v>648.44999999999993</v>
      </c>
      <c r="K11" s="542">
        <f t="shared" si="1"/>
        <v>-15.120000000000118</v>
      </c>
      <c r="L11" s="543">
        <f t="shared" si="2"/>
        <v>-2.2785840227858577E-2</v>
      </c>
      <c r="M11" s="544">
        <f t="shared" si="3"/>
        <v>-15.120000000000118</v>
      </c>
      <c r="N11" s="543">
        <f t="shared" si="4"/>
        <v>-2.2785840227858577E-2</v>
      </c>
      <c r="O11" s="542">
        <v>658.66</v>
      </c>
      <c r="P11" s="545">
        <f t="shared" si="5"/>
        <v>10.210000000000036</v>
      </c>
      <c r="Q11" s="583">
        <v>660.34</v>
      </c>
      <c r="R11" s="591">
        <f t="shared" si="6"/>
        <v>11.8900000000001</v>
      </c>
      <c r="S11" s="592">
        <f t="shared" si="7"/>
        <v>1.8051802143746548E-2</v>
      </c>
      <c r="T11" s="582">
        <v>709</v>
      </c>
      <c r="U11" s="593" t="s">
        <v>547</v>
      </c>
    </row>
    <row r="12" spans="1:24" ht="16.5" x14ac:dyDescent="0.3">
      <c r="A12" s="522" t="s">
        <v>548</v>
      </c>
      <c r="B12" s="523">
        <v>710</v>
      </c>
      <c r="C12" s="522">
        <v>705.89</v>
      </c>
      <c r="D12" s="524">
        <v>634.64</v>
      </c>
      <c r="E12" s="540">
        <v>548.15</v>
      </c>
      <c r="F12" s="541">
        <v>538.86620000000005</v>
      </c>
      <c r="G12" s="541">
        <f>Agrup_depts_17_18!AC161</f>
        <v>534.17190000000005</v>
      </c>
      <c r="H12" s="541"/>
      <c r="I12" s="541"/>
      <c r="J12" s="541">
        <f t="shared" si="0"/>
        <v>534.17190000000005</v>
      </c>
      <c r="K12" s="542">
        <f t="shared" si="1"/>
        <v>-4.6942999999999984</v>
      </c>
      <c r="L12" s="543">
        <f t="shared" si="2"/>
        <v>-8.711438943470564E-3</v>
      </c>
      <c r="M12" s="544">
        <f t="shared" si="3"/>
        <v>-4.6942999999999984</v>
      </c>
      <c r="N12" s="543">
        <f t="shared" si="4"/>
        <v>-8.711438943470564E-3</v>
      </c>
      <c r="O12" s="542">
        <v>528.77189999999996</v>
      </c>
      <c r="P12" s="545">
        <f t="shared" si="5"/>
        <v>-5.4000000000000909</v>
      </c>
      <c r="Q12" s="583">
        <v>529.95190000000002</v>
      </c>
      <c r="R12" s="591">
        <f t="shared" si="6"/>
        <v>-4.2200000000000273</v>
      </c>
      <c r="S12" s="592">
        <f t="shared" si="7"/>
        <v>-7.9807569199498458E-3</v>
      </c>
      <c r="T12" s="582">
        <v>710</v>
      </c>
      <c r="U12" s="593" t="s">
        <v>548</v>
      </c>
    </row>
    <row r="13" spans="1:24" ht="16.5" x14ac:dyDescent="0.3">
      <c r="A13" s="522" t="s">
        <v>549</v>
      </c>
      <c r="B13" s="523">
        <v>712</v>
      </c>
      <c r="C13" s="522">
        <v>390.72</v>
      </c>
      <c r="D13" s="524">
        <v>409.34</v>
      </c>
      <c r="E13" s="540">
        <v>473.13</v>
      </c>
      <c r="F13" s="541">
        <v>472.71000000000004</v>
      </c>
      <c r="G13" s="541">
        <f>Agrup_depts_17_18!AC184</f>
        <v>464.50000000000006</v>
      </c>
      <c r="H13" s="541"/>
      <c r="I13" s="541"/>
      <c r="J13" s="541">
        <f t="shared" si="0"/>
        <v>464.50000000000006</v>
      </c>
      <c r="K13" s="542">
        <f t="shared" si="1"/>
        <v>-8.2099999999999795</v>
      </c>
      <c r="L13" s="543">
        <f t="shared" si="2"/>
        <v>-1.7367942290199022E-2</v>
      </c>
      <c r="M13" s="544">
        <f t="shared" si="3"/>
        <v>-8.2099999999999795</v>
      </c>
      <c r="N13" s="543">
        <f t="shared" si="4"/>
        <v>-1.7367942290199022E-2</v>
      </c>
      <c r="O13" s="542">
        <v>462.73</v>
      </c>
      <c r="P13" s="545">
        <f t="shared" si="5"/>
        <v>-1.7700000000000387</v>
      </c>
      <c r="Q13" s="583">
        <v>464.2</v>
      </c>
      <c r="R13" s="591">
        <f t="shared" si="6"/>
        <v>-0.30000000000006821</v>
      </c>
      <c r="S13" s="592">
        <f t="shared" si="7"/>
        <v>-6.483262377629897E-4</v>
      </c>
      <c r="T13" s="582">
        <v>712</v>
      </c>
      <c r="U13" s="593" t="s">
        <v>549</v>
      </c>
    </row>
    <row r="14" spans="1:24" ht="16.5" x14ac:dyDescent="0.3">
      <c r="A14" s="522" t="s">
        <v>550</v>
      </c>
      <c r="B14" s="523">
        <v>713</v>
      </c>
      <c r="C14" s="522">
        <v>321.99</v>
      </c>
      <c r="D14" s="524">
        <v>283.35000000000002</v>
      </c>
      <c r="E14" s="540">
        <v>222.25000000000003</v>
      </c>
      <c r="F14" s="541">
        <v>233.24760000000001</v>
      </c>
      <c r="G14" s="541">
        <f>Agrup_depts_17_18!AC193</f>
        <v>231.9462</v>
      </c>
      <c r="H14" s="541"/>
      <c r="I14" s="541"/>
      <c r="J14" s="541">
        <f t="shared" si="0"/>
        <v>231.9462</v>
      </c>
      <c r="K14" s="542">
        <f t="shared" si="1"/>
        <v>-1.301400000000001</v>
      </c>
      <c r="L14" s="543">
        <f t="shared" si="2"/>
        <v>-5.5794786312913869E-3</v>
      </c>
      <c r="M14" s="544">
        <f t="shared" si="3"/>
        <v>-1.301400000000001</v>
      </c>
      <c r="N14" s="543">
        <f t="shared" si="4"/>
        <v>-5.5794786312913869E-3</v>
      </c>
      <c r="O14" s="542">
        <v>231.9462</v>
      </c>
      <c r="P14" s="545">
        <f t="shared" si="5"/>
        <v>0</v>
      </c>
      <c r="Q14" s="583">
        <v>236.74619999999999</v>
      </c>
      <c r="R14" s="591">
        <f t="shared" si="6"/>
        <v>4.7999999999999829</v>
      </c>
      <c r="S14" s="592">
        <f t="shared" si="7"/>
        <v>2.0694454144969752E-2</v>
      </c>
      <c r="T14" s="582">
        <v>713</v>
      </c>
      <c r="U14" s="593" t="s">
        <v>550</v>
      </c>
    </row>
    <row r="15" spans="1:24" ht="16.5" x14ac:dyDescent="0.3">
      <c r="A15" s="522" t="s">
        <v>551</v>
      </c>
      <c r="B15" s="523">
        <v>717</v>
      </c>
      <c r="C15" s="522">
        <v>790.58</v>
      </c>
      <c r="D15" s="524">
        <v>742.58</v>
      </c>
      <c r="E15" s="540">
        <v>675.95</v>
      </c>
      <c r="F15" s="541">
        <v>712.95999999999992</v>
      </c>
      <c r="G15" s="541">
        <f>Agrup_depts_17_18!AC220</f>
        <v>723.6</v>
      </c>
      <c r="H15" s="541"/>
      <c r="I15" s="541">
        <v>43.916600000000003</v>
      </c>
      <c r="J15" s="541">
        <f t="shared" si="0"/>
        <v>767.51660000000004</v>
      </c>
      <c r="K15" s="542">
        <f t="shared" si="1"/>
        <v>10.6400000000001</v>
      </c>
      <c r="L15" s="543">
        <f t="shared" si="2"/>
        <v>1.4923698384201219E-2</v>
      </c>
      <c r="M15" s="544">
        <f t="shared" si="3"/>
        <v>54.556600000000117</v>
      </c>
      <c r="N15" s="543">
        <f t="shared" si="4"/>
        <v>7.652126346499119E-2</v>
      </c>
      <c r="O15" s="542">
        <v>770.24670000000003</v>
      </c>
      <c r="P15" s="545">
        <f t="shared" si="5"/>
        <v>2.7300999999999931</v>
      </c>
      <c r="Q15" s="583">
        <v>785.03</v>
      </c>
      <c r="R15" s="591">
        <f t="shared" si="6"/>
        <v>17.513399999999933</v>
      </c>
      <c r="S15" s="592">
        <f t="shared" si="7"/>
        <v>2.2737390500991349E-2</v>
      </c>
      <c r="T15" s="582">
        <v>717</v>
      </c>
      <c r="U15" s="593" t="s">
        <v>551</v>
      </c>
    </row>
    <row r="16" spans="1:24" ht="16.5" x14ac:dyDescent="0.3">
      <c r="A16" s="522" t="s">
        <v>552</v>
      </c>
      <c r="B16" s="523">
        <v>723</v>
      </c>
      <c r="C16" s="522">
        <v>562.37</v>
      </c>
      <c r="D16" s="524">
        <v>559.01</v>
      </c>
      <c r="E16" s="540">
        <v>526.91000000000008</v>
      </c>
      <c r="F16" s="541">
        <v>555.16</v>
      </c>
      <c r="G16" s="541">
        <f>Agrup_depts_17_18!AC242</f>
        <v>579.60000000000014</v>
      </c>
      <c r="H16" s="541"/>
      <c r="I16" s="541"/>
      <c r="J16" s="541">
        <f t="shared" si="0"/>
        <v>579.60000000000014</v>
      </c>
      <c r="K16" s="542">
        <f t="shared" si="1"/>
        <v>24.440000000000168</v>
      </c>
      <c r="L16" s="543">
        <f t="shared" si="2"/>
        <v>4.4023344621370725E-2</v>
      </c>
      <c r="M16" s="544">
        <f t="shared" si="3"/>
        <v>24.440000000000168</v>
      </c>
      <c r="N16" s="543">
        <f t="shared" si="4"/>
        <v>4.4023344621370725E-2</v>
      </c>
      <c r="O16" s="542">
        <v>647.08000000000004</v>
      </c>
      <c r="P16" s="545">
        <f t="shared" si="5"/>
        <v>67.479999999999905</v>
      </c>
      <c r="Q16" s="583">
        <v>626.94000000000005</v>
      </c>
      <c r="R16" s="591">
        <f t="shared" si="6"/>
        <v>47.339999999999918</v>
      </c>
      <c r="S16" s="592">
        <f t="shared" si="7"/>
        <v>7.3159423873400381E-2</v>
      </c>
      <c r="T16" s="582">
        <v>723</v>
      </c>
      <c r="U16" s="593" t="s">
        <v>552</v>
      </c>
    </row>
    <row r="17" spans="1:23" ht="16.5" x14ac:dyDescent="0.3">
      <c r="A17" s="522" t="s">
        <v>553</v>
      </c>
      <c r="B17" s="523">
        <v>729</v>
      </c>
      <c r="C17" s="522">
        <v>232.35</v>
      </c>
      <c r="D17" s="524">
        <v>253.14</v>
      </c>
      <c r="E17" s="540">
        <v>309.75</v>
      </c>
      <c r="F17" s="541">
        <v>311.27820000000003</v>
      </c>
      <c r="G17" s="541">
        <f>Agrup_depts_17_18!AC266</f>
        <v>299.97390000000007</v>
      </c>
      <c r="H17" s="541"/>
      <c r="I17" s="541">
        <v>7.9166999999999996</v>
      </c>
      <c r="J17" s="541">
        <f t="shared" si="0"/>
        <v>307.89060000000006</v>
      </c>
      <c r="K17" s="542">
        <f t="shared" si="1"/>
        <v>-11.304299999999955</v>
      </c>
      <c r="L17" s="543">
        <f t="shared" si="2"/>
        <v>-3.6315745850496288E-2</v>
      </c>
      <c r="M17" s="544">
        <f t="shared" si="3"/>
        <v>-3.3875999999999635</v>
      </c>
      <c r="N17" s="543">
        <f t="shared" si="4"/>
        <v>-1.0882869407494528E-2</v>
      </c>
      <c r="O17" s="542">
        <v>309.1506</v>
      </c>
      <c r="P17" s="545">
        <f t="shared" si="5"/>
        <v>1.2599999999999341</v>
      </c>
      <c r="Q17" s="583">
        <v>304.6619</v>
      </c>
      <c r="R17" s="591">
        <f t="shared" si="6"/>
        <v>-3.2287000000000603</v>
      </c>
      <c r="S17" s="592">
        <f t="shared" si="7"/>
        <v>-1.0443777239960267E-2</v>
      </c>
      <c r="T17" s="582">
        <v>729</v>
      </c>
      <c r="U17" s="593" t="s">
        <v>553</v>
      </c>
    </row>
    <row r="18" spans="1:23" ht="16.5" x14ac:dyDescent="0.3">
      <c r="A18" s="522" t="s">
        <v>554</v>
      </c>
      <c r="B18" s="523">
        <v>732</v>
      </c>
      <c r="C18" s="522">
        <v>418.04</v>
      </c>
      <c r="D18" s="524">
        <v>398.58</v>
      </c>
      <c r="E18" s="540">
        <v>327.76499999999999</v>
      </c>
      <c r="F18" s="541">
        <v>374.17</v>
      </c>
      <c r="G18" s="541">
        <f>Agrup_depts_17_18!AC292</f>
        <v>330.29999999999995</v>
      </c>
      <c r="H18" s="541"/>
      <c r="I18" s="541"/>
      <c r="J18" s="541">
        <f t="shared" si="0"/>
        <v>330.29999999999995</v>
      </c>
      <c r="K18" s="542">
        <f t="shared" si="1"/>
        <v>-43.870000000000061</v>
      </c>
      <c r="L18" s="543">
        <f t="shared" si="2"/>
        <v>-0.11724617152631173</v>
      </c>
      <c r="M18" s="544">
        <f t="shared" si="3"/>
        <v>-43.870000000000061</v>
      </c>
      <c r="N18" s="543">
        <f t="shared" si="4"/>
        <v>-0.11724617152631173</v>
      </c>
      <c r="O18" s="542">
        <v>330.31</v>
      </c>
      <c r="P18" s="545">
        <f t="shared" si="5"/>
        <v>1.0000000000047748E-2</v>
      </c>
      <c r="Q18" s="583">
        <v>327.85</v>
      </c>
      <c r="R18" s="591">
        <f t="shared" si="6"/>
        <v>-2.4499999999999318</v>
      </c>
      <c r="S18" s="592">
        <f t="shared" si="7"/>
        <v>-7.4172746813597279E-3</v>
      </c>
      <c r="T18" s="582">
        <v>732</v>
      </c>
      <c r="U18" s="593" t="s">
        <v>554</v>
      </c>
    </row>
    <row r="19" spans="1:23" ht="16.5" x14ac:dyDescent="0.3">
      <c r="A19" s="522" t="s">
        <v>555</v>
      </c>
      <c r="B19" s="523">
        <v>737</v>
      </c>
      <c r="C19" s="522">
        <v>313.02999999999997</v>
      </c>
      <c r="D19" s="524">
        <v>343.6</v>
      </c>
      <c r="E19" s="540">
        <v>351.98</v>
      </c>
      <c r="F19" s="541">
        <v>342.22</v>
      </c>
      <c r="G19" s="541">
        <f>Agrup_depts_17_18!AC307</f>
        <v>318.7</v>
      </c>
      <c r="H19" s="541"/>
      <c r="I19" s="541"/>
      <c r="J19" s="541">
        <f t="shared" si="0"/>
        <v>318.7</v>
      </c>
      <c r="K19" s="542">
        <f t="shared" si="1"/>
        <v>-23.520000000000039</v>
      </c>
      <c r="L19" s="543">
        <f t="shared" si="2"/>
        <v>-6.8727719011162522E-2</v>
      </c>
      <c r="M19" s="544">
        <f t="shared" si="3"/>
        <v>-23.520000000000039</v>
      </c>
      <c r="N19" s="543">
        <f t="shared" si="4"/>
        <v>-6.8727719011162522E-2</v>
      </c>
      <c r="O19" s="542">
        <v>315.70999999999998</v>
      </c>
      <c r="P19" s="545">
        <f t="shared" si="5"/>
        <v>-2.9900000000000091</v>
      </c>
      <c r="Q19" s="583">
        <v>317.89999999999998</v>
      </c>
      <c r="R19" s="591">
        <f t="shared" si="6"/>
        <v>-0.80000000000001137</v>
      </c>
      <c r="S19" s="592">
        <f t="shared" si="7"/>
        <v>-2.5339710493807971E-3</v>
      </c>
      <c r="T19" s="582">
        <v>737</v>
      </c>
      <c r="U19" s="593" t="s">
        <v>555</v>
      </c>
    </row>
    <row r="20" spans="1:23" ht="16.5" x14ac:dyDescent="0.3">
      <c r="A20" s="522" t="s">
        <v>556</v>
      </c>
      <c r="B20" s="523">
        <v>739</v>
      </c>
      <c r="C20" s="522">
        <v>224.46</v>
      </c>
      <c r="D20" s="524">
        <v>136.5</v>
      </c>
      <c r="E20" s="540">
        <v>31</v>
      </c>
      <c r="F20" s="541">
        <v>0</v>
      </c>
      <c r="G20" s="541"/>
      <c r="H20" s="541"/>
      <c r="I20" s="541"/>
      <c r="J20" s="541"/>
      <c r="K20" s="542"/>
      <c r="L20" s="543"/>
      <c r="M20" s="544"/>
      <c r="N20" s="543"/>
      <c r="O20" s="542"/>
      <c r="P20" s="545"/>
      <c r="Q20" s="583"/>
      <c r="R20" s="591"/>
      <c r="S20" s="592"/>
      <c r="T20" s="582"/>
      <c r="U20" s="593"/>
    </row>
    <row r="21" spans="1:23" ht="16.5" x14ac:dyDescent="0.3">
      <c r="A21" s="522" t="s">
        <v>557</v>
      </c>
      <c r="B21" s="523">
        <v>744</v>
      </c>
      <c r="C21" s="522">
        <v>212.37</v>
      </c>
      <c r="D21" s="524">
        <v>201.01</v>
      </c>
      <c r="E21" s="540">
        <v>199</v>
      </c>
      <c r="F21" s="541">
        <v>202.495</v>
      </c>
      <c r="G21" s="541">
        <f>Agrup_depts_17_18!AC327</f>
        <v>221.7381</v>
      </c>
      <c r="H21" s="541"/>
      <c r="I21" s="541">
        <v>4.9166999999999996</v>
      </c>
      <c r="J21" s="541">
        <f t="shared" si="0"/>
        <v>226.65479999999999</v>
      </c>
      <c r="K21" s="542">
        <f t="shared" si="1"/>
        <v>19.243099999999998</v>
      </c>
      <c r="L21" s="543">
        <f t="shared" si="2"/>
        <v>9.5030000740759027E-2</v>
      </c>
      <c r="M21" s="544">
        <f t="shared" si="3"/>
        <v>24.15979999999999</v>
      </c>
      <c r="N21" s="543">
        <f t="shared" si="4"/>
        <v>0.1193106002617348</v>
      </c>
      <c r="O21" s="542">
        <v>224.82480000000001</v>
      </c>
      <c r="P21" s="545">
        <f t="shared" si="5"/>
        <v>-1.8299999999999841</v>
      </c>
      <c r="Q21" s="583">
        <v>260.83089999999999</v>
      </c>
      <c r="R21" s="591">
        <f t="shared" si="6"/>
        <v>34.176099999999991</v>
      </c>
      <c r="S21" s="592">
        <f t="shared" si="7"/>
        <v>0.15201214456768111</v>
      </c>
      <c r="T21" s="582">
        <v>744</v>
      </c>
      <c r="U21" s="593" t="s">
        <v>557</v>
      </c>
    </row>
    <row r="22" spans="1:23" ht="16.5" x14ac:dyDescent="0.3">
      <c r="A22" s="522" t="s">
        <v>584</v>
      </c>
      <c r="B22" s="523">
        <v>748</v>
      </c>
      <c r="C22" s="522">
        <v>306.68</v>
      </c>
      <c r="D22" s="524">
        <v>327.75</v>
      </c>
      <c r="E22" s="540">
        <v>351</v>
      </c>
      <c r="F22" s="541">
        <v>360</v>
      </c>
      <c r="G22" s="541">
        <f>Agrup_depts_17_18!AC340</f>
        <v>358.2</v>
      </c>
      <c r="H22" s="541"/>
      <c r="I22" s="541"/>
      <c r="J22" s="541">
        <f t="shared" si="0"/>
        <v>358.2</v>
      </c>
      <c r="K22" s="542">
        <f t="shared" si="1"/>
        <v>-1.8000000000000114</v>
      </c>
      <c r="L22" s="543">
        <f t="shared" si="2"/>
        <v>-5.0000000000000313E-3</v>
      </c>
      <c r="M22" s="544">
        <f t="shared" si="3"/>
        <v>-1.8000000000000114</v>
      </c>
      <c r="N22" s="543">
        <f t="shared" si="4"/>
        <v>-5.0000000000000313E-3</v>
      </c>
      <c r="O22" s="542">
        <v>358.2</v>
      </c>
      <c r="P22" s="545">
        <f t="shared" si="5"/>
        <v>0</v>
      </c>
      <c r="Q22" s="583">
        <v>358.4</v>
      </c>
      <c r="R22" s="591">
        <f t="shared" si="6"/>
        <v>0.19999999999998863</v>
      </c>
      <c r="S22" s="592">
        <f t="shared" si="7"/>
        <v>5.5834729201560197E-4</v>
      </c>
      <c r="T22" s="582">
        <v>748</v>
      </c>
      <c r="U22" s="593" t="s">
        <v>584</v>
      </c>
    </row>
    <row r="23" spans="1:23" ht="16.5" x14ac:dyDescent="0.3">
      <c r="A23" s="522" t="s">
        <v>585</v>
      </c>
      <c r="B23" s="523">
        <v>749</v>
      </c>
      <c r="C23" s="522">
        <v>665.55</v>
      </c>
      <c r="D23" s="524">
        <v>690</v>
      </c>
      <c r="E23" s="540">
        <v>710.75</v>
      </c>
      <c r="F23" s="541">
        <v>727.06200000000001</v>
      </c>
      <c r="G23" s="541">
        <f>Agrup_depts_17_18!AC368</f>
        <v>720.43200000000002</v>
      </c>
      <c r="H23" s="541"/>
      <c r="I23" s="541">
        <v>28.916599999999999</v>
      </c>
      <c r="J23" s="541">
        <f>G23+I23</f>
        <v>749.34860000000003</v>
      </c>
      <c r="K23" s="542">
        <f>G23-F23</f>
        <v>-6.6299999999999955</v>
      </c>
      <c r="L23" s="543">
        <f>K23/F23</f>
        <v>-9.1188921990146589E-3</v>
      </c>
      <c r="M23" s="544">
        <f>J23-F23</f>
        <v>22.286600000000021</v>
      </c>
      <c r="N23" s="543">
        <f>M23/F23</f>
        <v>3.0652956694202173E-2</v>
      </c>
      <c r="O23" s="542">
        <v>761.9787</v>
      </c>
      <c r="P23" s="545">
        <f t="shared" si="5"/>
        <v>12.63009999999997</v>
      </c>
      <c r="Q23" s="583">
        <v>758.19</v>
      </c>
      <c r="R23" s="591">
        <f t="shared" si="6"/>
        <v>8.8414000000000215</v>
      </c>
      <c r="S23" s="592">
        <f t="shared" si="7"/>
        <v>1.1603211480845884E-2</v>
      </c>
      <c r="T23" s="582">
        <v>749</v>
      </c>
      <c r="U23" s="593" t="s">
        <v>585</v>
      </c>
      <c r="W23" s="61"/>
    </row>
    <row r="24" spans="1:23" ht="16.5" x14ac:dyDescent="0.3">
      <c r="A24" s="522" t="s">
        <v>636</v>
      </c>
      <c r="B24" s="523">
        <v>756</v>
      </c>
      <c r="C24" s="522">
        <v>121.8</v>
      </c>
      <c r="D24" s="524">
        <v>112.5</v>
      </c>
      <c r="E24" s="540">
        <v>112.5</v>
      </c>
      <c r="F24" s="541">
        <v>112.804</v>
      </c>
      <c r="G24" s="541">
        <f>Agrup_depts_17_18!AC386</f>
        <v>157.804</v>
      </c>
      <c r="H24" s="541"/>
      <c r="I24" s="541"/>
      <c r="J24" s="541">
        <f>G24+I24</f>
        <v>157.804</v>
      </c>
      <c r="K24" s="542">
        <f>G24-F24</f>
        <v>45</v>
      </c>
      <c r="L24" s="543">
        <f>K24/F24</f>
        <v>0.39892202404170063</v>
      </c>
      <c r="M24" s="544">
        <f>J24-F24</f>
        <v>45</v>
      </c>
      <c r="N24" s="543">
        <f>M24/F24</f>
        <v>0.39892202404170063</v>
      </c>
      <c r="O24" s="542">
        <v>157.804</v>
      </c>
      <c r="P24" s="545">
        <f t="shared" si="5"/>
        <v>0</v>
      </c>
      <c r="Q24" s="583">
        <v>150</v>
      </c>
      <c r="R24" s="591">
        <f t="shared" si="6"/>
        <v>-7.804000000000002</v>
      </c>
      <c r="S24" s="592">
        <f t="shared" si="7"/>
        <v>-4.9453752756584132E-2</v>
      </c>
      <c r="T24" s="582">
        <v>756</v>
      </c>
      <c r="U24" s="593" t="s">
        <v>636</v>
      </c>
    </row>
    <row r="25" spans="1:23" ht="16.5" x14ac:dyDescent="0.3">
      <c r="A25" s="522" t="s">
        <v>539</v>
      </c>
      <c r="B25" s="523"/>
      <c r="C25" s="522">
        <f>SUM(C7:C24)</f>
        <v>7250.5300000000007</v>
      </c>
      <c r="D25" s="522">
        <f>SUM(D7:D24)</f>
        <v>7271.3600000000015</v>
      </c>
      <c r="E25" s="524">
        <f>SUM(E7:E24)</f>
        <v>7267.01</v>
      </c>
      <c r="F25" s="549">
        <f>SUM(F7:F24)</f>
        <v>7324.3399999999992</v>
      </c>
      <c r="G25" s="549">
        <f>SUM(G7:G24)</f>
        <v>7249.2</v>
      </c>
      <c r="H25" s="549"/>
      <c r="I25" s="549"/>
      <c r="J25" s="549">
        <f>SUM(J7:J24)</f>
        <v>7368.7000000000007</v>
      </c>
      <c r="K25" s="550">
        <f t="shared" ref="K25:O25" si="8">SUM(K7:K24)</f>
        <v>-75.139999999999588</v>
      </c>
      <c r="L25" s="550">
        <f t="shared" si="8"/>
        <v>0.13519800706389146</v>
      </c>
      <c r="M25" s="550">
        <f t="shared" si="8"/>
        <v>44.360000000000412</v>
      </c>
      <c r="N25" s="550">
        <f t="shared" si="8"/>
        <v>0.3598731747041905</v>
      </c>
      <c r="O25" s="550">
        <f t="shared" si="8"/>
        <v>7404.5401999999995</v>
      </c>
      <c r="P25" s="551"/>
      <c r="Q25" s="584">
        <f>SUM(Q7:Q24)</f>
        <v>7404.7999999999993</v>
      </c>
      <c r="R25" s="594"/>
      <c r="S25" s="584"/>
      <c r="T25" s="595"/>
      <c r="U25" s="596" t="s">
        <v>539</v>
      </c>
    </row>
    <row r="26" spans="1:23" x14ac:dyDescent="0.2">
      <c r="D26" s="526"/>
      <c r="E26" s="526"/>
      <c r="F26" s="527"/>
      <c r="G26" s="528">
        <v>75.58</v>
      </c>
      <c r="H26" s="529"/>
      <c r="I26" s="529">
        <f>SUM(I7:I25)</f>
        <v>119.50000000000001</v>
      </c>
      <c r="J26" s="529"/>
      <c r="K26" s="526"/>
      <c r="L26" s="526"/>
      <c r="N26" s="526"/>
      <c r="O26" s="526"/>
      <c r="Q26" s="527"/>
      <c r="S26" s="530"/>
    </row>
    <row r="27" spans="1:23" x14ac:dyDescent="0.2">
      <c r="F27" s="503" t="s">
        <v>539</v>
      </c>
      <c r="G27" s="525">
        <f>G25+G26</f>
        <v>7324.78</v>
      </c>
      <c r="H27" s="531"/>
      <c r="I27" s="531"/>
      <c r="J27" s="531">
        <f>J25+J26</f>
        <v>7368.7000000000007</v>
      </c>
      <c r="K27" s="503" t="s">
        <v>539</v>
      </c>
      <c r="L27" s="526"/>
      <c r="N27" s="526"/>
      <c r="O27" s="578">
        <f>O25</f>
        <v>7404.5401999999995</v>
      </c>
      <c r="Q27" s="585">
        <f>Q25</f>
        <v>7404.7999999999993</v>
      </c>
      <c r="S27" s="530"/>
    </row>
    <row r="28" spans="1:23" x14ac:dyDescent="0.2">
      <c r="F28" s="503" t="s">
        <v>635</v>
      </c>
      <c r="G28" s="525">
        <v>7324</v>
      </c>
      <c r="H28" s="531"/>
      <c r="I28" s="531"/>
      <c r="J28" s="531">
        <v>7367.92</v>
      </c>
      <c r="K28" s="503" t="s">
        <v>639</v>
      </c>
      <c r="L28" s="505"/>
      <c r="O28" s="578">
        <v>7369</v>
      </c>
      <c r="Q28" s="586">
        <v>7369</v>
      </c>
    </row>
    <row r="29" spans="1:23" x14ac:dyDescent="0.2">
      <c r="F29" s="503" t="s">
        <v>848</v>
      </c>
      <c r="G29" s="532">
        <f>G27-G28</f>
        <v>0.77999999999974534</v>
      </c>
      <c r="H29" s="532"/>
      <c r="I29" s="532"/>
      <c r="J29" s="505">
        <f>J27-J28</f>
        <v>0.78000000000065484</v>
      </c>
      <c r="K29" s="503" t="s">
        <v>642</v>
      </c>
      <c r="O29" s="578">
        <f>O27-O28</f>
        <v>35.540199999999459</v>
      </c>
      <c r="P29" s="506" t="s">
        <v>864</v>
      </c>
      <c r="Q29" s="586">
        <f>Q27-Q28</f>
        <v>35.799999999999272</v>
      </c>
      <c r="R29" s="506" t="s">
        <v>864</v>
      </c>
    </row>
    <row r="33" spans="1:21" x14ac:dyDescent="0.2">
      <c r="U33" s="533"/>
    </row>
    <row r="34" spans="1:21" x14ac:dyDescent="0.2">
      <c r="C34" s="534"/>
    </row>
    <row r="35" spans="1:21" x14ac:dyDescent="0.2">
      <c r="C35" s="534"/>
    </row>
    <row r="41" spans="1:21" ht="15.75" x14ac:dyDescent="0.25">
      <c r="A41" s="504"/>
    </row>
    <row r="56" spans="1:19" x14ac:dyDescent="0.2">
      <c r="A56" s="510" t="s">
        <v>973</v>
      </c>
    </row>
    <row r="64" spans="1:19" x14ac:dyDescent="0.2">
      <c r="D64" s="526"/>
      <c r="E64" s="526"/>
      <c r="F64" s="526"/>
      <c r="G64" s="526"/>
      <c r="H64" s="526"/>
      <c r="I64" s="526"/>
      <c r="J64" s="526"/>
      <c r="K64" s="526"/>
      <c r="L64" s="526"/>
      <c r="N64" s="526"/>
      <c r="O64" s="526"/>
      <c r="Q64" s="530"/>
      <c r="S64" s="530"/>
    </row>
    <row r="65" spans="3:19" x14ac:dyDescent="0.2">
      <c r="L65" s="526"/>
      <c r="N65" s="526"/>
      <c r="O65" s="526"/>
      <c r="Q65" s="530"/>
      <c r="S65" s="530"/>
    </row>
    <row r="72" spans="3:19" x14ac:dyDescent="0.2">
      <c r="C72" s="534"/>
    </row>
    <row r="73" spans="3:19" x14ac:dyDescent="0.2">
      <c r="C73" s="534"/>
    </row>
  </sheetData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4"/>
  <sheetViews>
    <sheetView workbookViewId="0">
      <selection activeCell="AR17" sqref="AR17"/>
    </sheetView>
  </sheetViews>
  <sheetFormatPr defaultColWidth="11.42578125" defaultRowHeight="12.75" x14ac:dyDescent="0.2"/>
  <cols>
    <col min="1" max="1" width="11" customWidth="1"/>
    <col min="2" max="2" width="7.140625" customWidth="1"/>
    <col min="3" max="3" width="10.85546875" customWidth="1"/>
    <col min="4" max="37" width="3.7109375" customWidth="1"/>
    <col min="38" max="40" width="4.7109375" customWidth="1"/>
    <col min="41" max="41" width="11.42578125" style="104"/>
    <col min="42" max="42" width="9.140625" style="371" customWidth="1"/>
    <col min="43" max="43" width="4.28515625" style="371" customWidth="1"/>
    <col min="44" max="44" width="5.28515625" style="371" customWidth="1"/>
    <col min="45" max="45" width="9.85546875" style="371" customWidth="1"/>
    <col min="46" max="46" width="9" style="371" customWidth="1"/>
    <col min="47" max="47" width="3.42578125" style="371" customWidth="1"/>
    <col min="48" max="48" width="6.5703125" style="371" customWidth="1"/>
    <col min="49" max="49" width="7.42578125" style="371" customWidth="1"/>
    <col min="50" max="50" width="10" style="372" customWidth="1"/>
    <col min="51" max="51" width="10.140625" style="372" customWidth="1"/>
    <col min="52" max="52" width="9.85546875" style="372" customWidth="1"/>
    <col min="53" max="53" width="8.85546875" style="372" customWidth="1"/>
    <col min="54" max="54" width="9.7109375" style="372" customWidth="1"/>
  </cols>
  <sheetData>
    <row r="1" spans="1:53" ht="31.5" customHeight="1" x14ac:dyDescent="0.25">
      <c r="A1" s="725" t="s">
        <v>875</v>
      </c>
      <c r="B1" s="726"/>
      <c r="C1" s="727"/>
      <c r="D1" s="713">
        <v>340</v>
      </c>
      <c r="E1" s="714"/>
      <c r="F1" s="713">
        <v>701</v>
      </c>
      <c r="G1" s="714"/>
      <c r="H1" s="713">
        <v>702</v>
      </c>
      <c r="I1" s="714"/>
      <c r="J1" s="713">
        <v>707</v>
      </c>
      <c r="K1" s="714"/>
      <c r="L1" s="713">
        <v>709</v>
      </c>
      <c r="M1" s="714"/>
      <c r="N1" s="713">
        <v>710</v>
      </c>
      <c r="O1" s="714"/>
      <c r="P1" s="713">
        <v>712</v>
      </c>
      <c r="Q1" s="714"/>
      <c r="R1" s="713">
        <v>713</v>
      </c>
      <c r="S1" s="714"/>
      <c r="T1" s="713">
        <v>717</v>
      </c>
      <c r="U1" s="714"/>
      <c r="V1" s="713">
        <v>723</v>
      </c>
      <c r="W1" s="714"/>
      <c r="X1" s="713">
        <v>729</v>
      </c>
      <c r="Y1" s="714"/>
      <c r="Z1" s="713">
        <v>732</v>
      </c>
      <c r="AA1" s="714"/>
      <c r="AB1" s="713">
        <v>737</v>
      </c>
      <c r="AC1" s="714"/>
      <c r="AD1" s="713">
        <v>744</v>
      </c>
      <c r="AE1" s="714"/>
      <c r="AF1" s="713">
        <v>748</v>
      </c>
      <c r="AG1" s="714"/>
      <c r="AH1" s="713">
        <v>749</v>
      </c>
      <c r="AI1" s="714"/>
      <c r="AJ1" s="713">
        <v>756</v>
      </c>
      <c r="AK1" s="715"/>
      <c r="AL1" s="713" t="s">
        <v>608</v>
      </c>
      <c r="AM1" s="714"/>
      <c r="AN1" s="154"/>
      <c r="AP1" s="483" t="s">
        <v>876</v>
      </c>
      <c r="AQ1" s="723" t="s">
        <v>0</v>
      </c>
      <c r="AR1" s="723" t="s">
        <v>629</v>
      </c>
      <c r="AS1" s="723" t="s">
        <v>516</v>
      </c>
      <c r="AT1" s="723" t="s">
        <v>517</v>
      </c>
      <c r="AU1" s="723"/>
      <c r="AV1" s="723" t="s">
        <v>626</v>
      </c>
      <c r="AW1" s="723" t="s">
        <v>1</v>
      </c>
      <c r="AX1" s="719" t="s">
        <v>718</v>
      </c>
      <c r="AY1" s="719" t="s">
        <v>719</v>
      </c>
      <c r="AZ1" s="719" t="s">
        <v>614</v>
      </c>
      <c r="BA1" s="721" t="s">
        <v>615</v>
      </c>
    </row>
    <row r="2" spans="1:53" ht="18" customHeight="1" x14ac:dyDescent="0.25">
      <c r="A2" s="367" t="s">
        <v>874</v>
      </c>
      <c r="B2" s="155"/>
      <c r="C2" s="156"/>
      <c r="D2" s="247" t="s">
        <v>609</v>
      </c>
      <c r="E2" s="248" t="s">
        <v>610</v>
      </c>
      <c r="F2" s="247" t="s">
        <v>609</v>
      </c>
      <c r="G2" s="248" t="s">
        <v>610</v>
      </c>
      <c r="H2" s="247" t="s">
        <v>609</v>
      </c>
      <c r="I2" s="248" t="s">
        <v>610</v>
      </c>
      <c r="J2" s="247" t="s">
        <v>609</v>
      </c>
      <c r="K2" s="248" t="s">
        <v>610</v>
      </c>
      <c r="L2" s="247" t="s">
        <v>609</v>
      </c>
      <c r="M2" s="248" t="s">
        <v>610</v>
      </c>
      <c r="N2" s="247" t="s">
        <v>609</v>
      </c>
      <c r="O2" s="248" t="s">
        <v>610</v>
      </c>
      <c r="P2" s="247" t="s">
        <v>609</v>
      </c>
      <c r="Q2" s="248" t="s">
        <v>610</v>
      </c>
      <c r="R2" s="247" t="s">
        <v>609</v>
      </c>
      <c r="S2" s="248" t="s">
        <v>610</v>
      </c>
      <c r="T2" s="247" t="s">
        <v>609</v>
      </c>
      <c r="U2" s="248" t="s">
        <v>610</v>
      </c>
      <c r="V2" s="247" t="s">
        <v>609</v>
      </c>
      <c r="W2" s="248" t="s">
        <v>610</v>
      </c>
      <c r="X2" s="247" t="s">
        <v>609</v>
      </c>
      <c r="Y2" s="248" t="s">
        <v>610</v>
      </c>
      <c r="Z2" s="247" t="s">
        <v>609</v>
      </c>
      <c r="AA2" s="248" t="s">
        <v>610</v>
      </c>
      <c r="AB2" s="247" t="s">
        <v>609</v>
      </c>
      <c r="AC2" s="248" t="s">
        <v>610</v>
      </c>
      <c r="AD2" s="247" t="s">
        <v>609</v>
      </c>
      <c r="AE2" s="248" t="s">
        <v>610</v>
      </c>
      <c r="AF2" s="247" t="s">
        <v>609</v>
      </c>
      <c r="AG2" s="248" t="s">
        <v>610</v>
      </c>
      <c r="AH2" s="247" t="s">
        <v>609</v>
      </c>
      <c r="AI2" s="248" t="s">
        <v>610</v>
      </c>
      <c r="AJ2" s="247" t="s">
        <v>609</v>
      </c>
      <c r="AK2" s="248" t="s">
        <v>610</v>
      </c>
      <c r="AL2" s="247" t="s">
        <v>609</v>
      </c>
      <c r="AM2" s="248" t="s">
        <v>610</v>
      </c>
      <c r="AN2" s="249"/>
      <c r="AP2" s="484" t="s">
        <v>514</v>
      </c>
      <c r="AQ2" s="724"/>
      <c r="AR2" s="724"/>
      <c r="AS2" s="724"/>
      <c r="AT2" s="724"/>
      <c r="AU2" s="724"/>
      <c r="AV2" s="724"/>
      <c r="AW2" s="724"/>
      <c r="AX2" s="720"/>
      <c r="AY2" s="720"/>
      <c r="AZ2" s="720"/>
      <c r="BA2" s="722"/>
    </row>
    <row r="3" spans="1:53" ht="18" customHeight="1" x14ac:dyDescent="0.25">
      <c r="B3" s="157"/>
      <c r="C3" s="158"/>
      <c r="D3" s="250"/>
      <c r="E3" s="251"/>
      <c r="F3" s="250"/>
      <c r="G3" s="251"/>
      <c r="H3" s="250"/>
      <c r="I3" s="251"/>
      <c r="J3" s="250"/>
      <c r="K3" s="251"/>
      <c r="L3" s="250"/>
      <c r="M3" s="251"/>
      <c r="N3" s="250"/>
      <c r="O3" s="251"/>
      <c r="P3" s="250"/>
      <c r="Q3" s="251"/>
      <c r="R3" s="250"/>
      <c r="S3" s="251"/>
      <c r="T3" s="250"/>
      <c r="U3" s="251"/>
      <c r="V3" s="250"/>
      <c r="W3" s="251"/>
      <c r="X3" s="250"/>
      <c r="Y3" s="251"/>
      <c r="Z3" s="250"/>
      <c r="AA3" s="251"/>
      <c r="AB3" s="250"/>
      <c r="AC3" s="251"/>
      <c r="AD3" s="250"/>
      <c r="AE3" s="251"/>
      <c r="AF3" s="250"/>
      <c r="AG3" s="251"/>
      <c r="AH3" s="250"/>
      <c r="AI3" s="251"/>
      <c r="AJ3" s="250"/>
      <c r="AK3" s="251"/>
      <c r="AL3" s="250"/>
      <c r="AM3" s="251"/>
      <c r="AN3" s="252"/>
      <c r="AP3" s="368"/>
      <c r="AQ3" s="368"/>
      <c r="AR3" s="368"/>
      <c r="AS3" s="368"/>
      <c r="AT3" s="368"/>
      <c r="AU3" s="369"/>
      <c r="AV3" s="368"/>
      <c r="AW3" s="368"/>
      <c r="AX3" s="373"/>
      <c r="AY3" s="373"/>
      <c r="AZ3" s="373"/>
      <c r="BA3" s="373"/>
    </row>
    <row r="4" spans="1:53" ht="18" customHeight="1" x14ac:dyDescent="0.25">
      <c r="A4" s="165" t="s">
        <v>755</v>
      </c>
      <c r="B4" s="159" t="s">
        <v>14</v>
      </c>
      <c r="C4" s="164">
        <v>340085</v>
      </c>
      <c r="D4" s="166">
        <v>6</v>
      </c>
      <c r="E4" s="167">
        <v>3</v>
      </c>
      <c r="F4" s="166"/>
      <c r="G4" s="167"/>
      <c r="H4" s="166"/>
      <c r="I4" s="167">
        <v>7</v>
      </c>
      <c r="J4" s="166"/>
      <c r="K4" s="167">
        <v>2</v>
      </c>
      <c r="L4" s="166"/>
      <c r="M4" s="167">
        <v>2</v>
      </c>
      <c r="N4" s="166"/>
      <c r="O4" s="167">
        <v>2</v>
      </c>
      <c r="P4" s="166">
        <v>2</v>
      </c>
      <c r="Q4" s="167">
        <v>3</v>
      </c>
      <c r="R4" s="166"/>
      <c r="S4" s="167"/>
      <c r="T4" s="166">
        <v>12</v>
      </c>
      <c r="U4" s="167">
        <v>24</v>
      </c>
      <c r="V4" s="166"/>
      <c r="W4" s="167"/>
      <c r="X4" s="166"/>
      <c r="Y4" s="167"/>
      <c r="Z4" s="166"/>
      <c r="AA4" s="167">
        <v>2</v>
      </c>
      <c r="AB4" s="166"/>
      <c r="AC4" s="167">
        <v>4</v>
      </c>
      <c r="AD4" s="166"/>
      <c r="AE4" s="167"/>
      <c r="AF4" s="166"/>
      <c r="AG4" s="167"/>
      <c r="AH4" s="166"/>
      <c r="AI4" s="167">
        <v>1</v>
      </c>
      <c r="AJ4" s="166"/>
      <c r="AK4" s="167"/>
      <c r="AL4" s="166">
        <f t="shared" ref="AL4:AL19" si="0">D4+F4+H4+J4+L4+N4+P4+R4+T4+V4+X4+Z4+AB4+AD4+AF4+AH4+AJ4</f>
        <v>20</v>
      </c>
      <c r="AM4" s="167">
        <f t="shared" ref="AM4:AM19" si="1">E4+G4+I4+K4+M4+O4+Q4+S4+U4+W4+Y4+AA4+AC4+AE4+AG4+AI4+AK4</f>
        <v>50</v>
      </c>
      <c r="AN4" s="168">
        <f t="shared" ref="AN4:AN20" si="2">SUM(D4:AK4)</f>
        <v>70</v>
      </c>
      <c r="AO4" s="474" t="s">
        <v>865</v>
      </c>
      <c r="AP4" s="475">
        <v>340</v>
      </c>
      <c r="AQ4" s="476" t="s">
        <v>29</v>
      </c>
      <c r="AR4" s="476">
        <v>8</v>
      </c>
      <c r="AS4" s="476">
        <v>340284</v>
      </c>
      <c r="AT4" s="476" t="s">
        <v>31</v>
      </c>
      <c r="AU4" s="476"/>
      <c r="AV4" s="476">
        <v>6</v>
      </c>
      <c r="AW4" s="476" t="s">
        <v>33</v>
      </c>
      <c r="AX4" s="477">
        <f>AZ4/$AZ$14</f>
        <v>0</v>
      </c>
      <c r="AY4" s="477">
        <f>BA4/$BA$14</f>
        <v>0.11538461538461539</v>
      </c>
      <c r="AZ4" s="478">
        <v>0</v>
      </c>
      <c r="BA4" s="479">
        <v>3</v>
      </c>
    </row>
    <row r="5" spans="1:53" ht="18" customHeight="1" x14ac:dyDescent="0.25">
      <c r="A5" s="165" t="s">
        <v>755</v>
      </c>
      <c r="B5" s="159" t="s">
        <v>80</v>
      </c>
      <c r="C5" s="164">
        <v>340111</v>
      </c>
      <c r="D5" s="166"/>
      <c r="E5" s="167"/>
      <c r="F5" s="166"/>
      <c r="G5" s="167"/>
      <c r="H5" s="166"/>
      <c r="I5" s="167"/>
      <c r="J5" s="166"/>
      <c r="K5" s="167"/>
      <c r="L5" s="166">
        <v>2</v>
      </c>
      <c r="M5" s="167">
        <v>10</v>
      </c>
      <c r="N5" s="166">
        <v>3</v>
      </c>
      <c r="O5" s="167">
        <v>3</v>
      </c>
      <c r="P5" s="166"/>
      <c r="Q5" s="167"/>
      <c r="R5" s="166"/>
      <c r="S5" s="167"/>
      <c r="T5" s="166"/>
      <c r="U5" s="167"/>
      <c r="V5" s="166"/>
      <c r="W5" s="167"/>
      <c r="X5" s="166"/>
      <c r="Y5" s="167"/>
      <c r="Z5" s="166"/>
      <c r="AA5" s="167"/>
      <c r="AB5" s="166"/>
      <c r="AC5" s="167"/>
      <c r="AD5" s="166"/>
      <c r="AE5" s="167"/>
      <c r="AF5" s="166"/>
      <c r="AG5" s="167">
        <v>1</v>
      </c>
      <c r="AH5" s="166"/>
      <c r="AI5" s="167">
        <v>1</v>
      </c>
      <c r="AJ5" s="166"/>
      <c r="AK5" s="167"/>
      <c r="AL5" s="166">
        <f t="shared" si="0"/>
        <v>5</v>
      </c>
      <c r="AM5" s="167">
        <f t="shared" si="1"/>
        <v>15</v>
      </c>
      <c r="AN5" s="168">
        <f t="shared" si="2"/>
        <v>20</v>
      </c>
      <c r="AO5" s="474" t="s">
        <v>866</v>
      </c>
      <c r="AP5" s="480">
        <v>701</v>
      </c>
      <c r="AQ5" s="370" t="s">
        <v>29</v>
      </c>
      <c r="AR5" s="370">
        <v>8</v>
      </c>
      <c r="AS5" s="370">
        <v>340284</v>
      </c>
      <c r="AT5" s="370" t="s">
        <v>31</v>
      </c>
      <c r="AU5" s="370"/>
      <c r="AV5" s="370">
        <v>6</v>
      </c>
      <c r="AW5" s="370" t="s">
        <v>33</v>
      </c>
      <c r="AX5" s="376">
        <f t="shared" ref="AX5:AX13" si="3">AZ5/$AZ$14</f>
        <v>0</v>
      </c>
      <c r="AY5" s="376">
        <f t="shared" ref="AY5:AY13" si="4">BA5/$BA$14</f>
        <v>0.15384615384615385</v>
      </c>
      <c r="AZ5" s="377">
        <v>0</v>
      </c>
      <c r="BA5" s="481">
        <v>4</v>
      </c>
    </row>
    <row r="6" spans="1:53" ht="18" customHeight="1" x14ac:dyDescent="0.25">
      <c r="A6" s="165" t="s">
        <v>755</v>
      </c>
      <c r="B6" s="159" t="s">
        <v>39</v>
      </c>
      <c r="C6" s="164">
        <v>340387</v>
      </c>
      <c r="D6" s="166"/>
      <c r="E6" s="167"/>
      <c r="F6" s="166">
        <v>3</v>
      </c>
      <c r="G6" s="167">
        <v>6</v>
      </c>
      <c r="H6" s="166"/>
      <c r="I6" s="167"/>
      <c r="J6" s="166"/>
      <c r="K6" s="167">
        <v>1</v>
      </c>
      <c r="L6" s="166"/>
      <c r="M6" s="167"/>
      <c r="N6" s="166"/>
      <c r="O6" s="167"/>
      <c r="P6" s="166"/>
      <c r="Q6" s="167"/>
      <c r="R6" s="166"/>
      <c r="S6" s="167"/>
      <c r="T6" s="166"/>
      <c r="U6" s="167"/>
      <c r="V6" s="166">
        <v>1</v>
      </c>
      <c r="W6" s="167">
        <v>6</v>
      </c>
      <c r="X6" s="166"/>
      <c r="Y6" s="167"/>
      <c r="Z6" s="166"/>
      <c r="AA6" s="167"/>
      <c r="AB6" s="166"/>
      <c r="AC6" s="167"/>
      <c r="AD6" s="166">
        <v>1</v>
      </c>
      <c r="AE6" s="167">
        <v>2</v>
      </c>
      <c r="AF6" s="166"/>
      <c r="AG6" s="167"/>
      <c r="AH6" s="166"/>
      <c r="AI6" s="167"/>
      <c r="AJ6" s="166"/>
      <c r="AK6" s="167"/>
      <c r="AL6" s="166">
        <f t="shared" si="0"/>
        <v>5</v>
      </c>
      <c r="AM6" s="167">
        <f t="shared" si="1"/>
        <v>15</v>
      </c>
      <c r="AN6" s="168">
        <f t="shared" si="2"/>
        <v>20</v>
      </c>
      <c r="AO6" s="474" t="s">
        <v>867</v>
      </c>
      <c r="AP6" s="480">
        <v>702</v>
      </c>
      <c r="AQ6" s="370" t="s">
        <v>29</v>
      </c>
      <c r="AR6" s="370">
        <v>8</v>
      </c>
      <c r="AS6" s="370">
        <v>340284</v>
      </c>
      <c r="AT6" s="370" t="s">
        <v>31</v>
      </c>
      <c r="AU6" s="370"/>
      <c r="AV6" s="370">
        <v>6</v>
      </c>
      <c r="AW6" s="370" t="s">
        <v>33</v>
      </c>
      <c r="AX6" s="376">
        <f t="shared" si="3"/>
        <v>0.25</v>
      </c>
      <c r="AY6" s="376">
        <f t="shared" si="4"/>
        <v>0.26923076923076922</v>
      </c>
      <c r="AZ6" s="377">
        <v>6</v>
      </c>
      <c r="BA6" s="481">
        <v>7</v>
      </c>
    </row>
    <row r="7" spans="1:53" ht="18" customHeight="1" x14ac:dyDescent="0.25">
      <c r="A7" s="165" t="s">
        <v>755</v>
      </c>
      <c r="B7" s="159" t="s">
        <v>85</v>
      </c>
      <c r="C7" s="164">
        <v>340131</v>
      </c>
      <c r="D7" s="166"/>
      <c r="E7" s="167"/>
      <c r="F7" s="166"/>
      <c r="G7" s="167"/>
      <c r="H7" s="166"/>
      <c r="I7" s="167"/>
      <c r="J7" s="166">
        <v>1</v>
      </c>
      <c r="K7" s="167">
        <v>5</v>
      </c>
      <c r="L7" s="166"/>
      <c r="M7" s="167">
        <v>2</v>
      </c>
      <c r="N7" s="166">
        <v>4</v>
      </c>
      <c r="O7" s="167">
        <v>2</v>
      </c>
      <c r="P7" s="166"/>
      <c r="Q7" s="167"/>
      <c r="R7" s="166"/>
      <c r="S7" s="167"/>
      <c r="T7" s="166"/>
      <c r="U7" s="167"/>
      <c r="V7" s="166"/>
      <c r="W7" s="167"/>
      <c r="X7" s="166"/>
      <c r="Y7" s="167"/>
      <c r="Z7" s="166"/>
      <c r="AA7" s="167"/>
      <c r="AB7" s="166"/>
      <c r="AC7" s="167"/>
      <c r="AD7" s="166"/>
      <c r="AE7" s="167"/>
      <c r="AF7" s="166"/>
      <c r="AG7" s="167"/>
      <c r="AH7" s="166"/>
      <c r="AI7" s="167">
        <v>1</v>
      </c>
      <c r="AJ7" s="166"/>
      <c r="AK7" s="167"/>
      <c r="AL7" s="166">
        <f t="shared" si="0"/>
        <v>5</v>
      </c>
      <c r="AM7" s="167">
        <f t="shared" si="1"/>
        <v>10</v>
      </c>
      <c r="AN7" s="168">
        <f t="shared" si="2"/>
        <v>15</v>
      </c>
      <c r="AO7" s="474" t="s">
        <v>867</v>
      </c>
      <c r="AP7" s="480">
        <v>707</v>
      </c>
      <c r="AQ7" s="370" t="s">
        <v>29</v>
      </c>
      <c r="AR7" s="370">
        <v>8</v>
      </c>
      <c r="AS7" s="370">
        <v>340284</v>
      </c>
      <c r="AT7" s="370" t="s">
        <v>31</v>
      </c>
      <c r="AU7" s="370"/>
      <c r="AV7" s="370">
        <v>6</v>
      </c>
      <c r="AW7" s="370" t="s">
        <v>33</v>
      </c>
      <c r="AX7" s="376">
        <f t="shared" si="3"/>
        <v>0.25</v>
      </c>
      <c r="AY7" s="376">
        <f t="shared" si="4"/>
        <v>0.11538461538461539</v>
      </c>
      <c r="AZ7" s="493">
        <v>6</v>
      </c>
      <c r="BA7" s="494">
        <v>3</v>
      </c>
    </row>
    <row r="8" spans="1:53" ht="18" customHeight="1" x14ac:dyDescent="0.25">
      <c r="A8" s="165" t="s">
        <v>755</v>
      </c>
      <c r="B8" s="159" t="s">
        <v>8</v>
      </c>
      <c r="C8" s="164">
        <v>340061</v>
      </c>
      <c r="D8" s="166"/>
      <c r="E8" s="167">
        <v>2</v>
      </c>
      <c r="F8" s="166"/>
      <c r="G8" s="167"/>
      <c r="H8" s="166">
        <v>3</v>
      </c>
      <c r="I8" s="167">
        <v>8</v>
      </c>
      <c r="J8" s="166"/>
      <c r="K8" s="167"/>
      <c r="L8" s="166">
        <v>1</v>
      </c>
      <c r="M8" s="167">
        <v>2</v>
      </c>
      <c r="N8" s="166">
        <v>1</v>
      </c>
      <c r="O8" s="167">
        <v>3</v>
      </c>
      <c r="P8" s="166">
        <v>3</v>
      </c>
      <c r="Q8" s="167">
        <v>8</v>
      </c>
      <c r="R8" s="166">
        <v>3</v>
      </c>
      <c r="S8" s="167">
        <v>6</v>
      </c>
      <c r="T8" s="166">
        <v>3</v>
      </c>
      <c r="U8" s="167">
        <v>8</v>
      </c>
      <c r="V8" s="166"/>
      <c r="W8" s="167"/>
      <c r="X8" s="166">
        <v>2</v>
      </c>
      <c r="Y8" s="167">
        <v>5</v>
      </c>
      <c r="Z8" s="166">
        <v>1</v>
      </c>
      <c r="AA8" s="167">
        <v>3</v>
      </c>
      <c r="AB8" s="166">
        <v>3</v>
      </c>
      <c r="AC8" s="167">
        <v>3</v>
      </c>
      <c r="AD8" s="166"/>
      <c r="AE8" s="167">
        <v>2</v>
      </c>
      <c r="AF8" s="166"/>
      <c r="AG8" s="167"/>
      <c r="AH8" s="166"/>
      <c r="AI8" s="167"/>
      <c r="AJ8" s="166"/>
      <c r="AK8" s="167"/>
      <c r="AL8" s="166">
        <f t="shared" si="0"/>
        <v>20</v>
      </c>
      <c r="AM8" s="167">
        <f t="shared" si="1"/>
        <v>50</v>
      </c>
      <c r="AN8" s="168">
        <f t="shared" si="2"/>
        <v>70</v>
      </c>
      <c r="AO8" s="474" t="s">
        <v>865</v>
      </c>
      <c r="AP8" s="480">
        <v>713</v>
      </c>
      <c r="AQ8" s="370" t="s">
        <v>29</v>
      </c>
      <c r="AR8" s="370">
        <v>8</v>
      </c>
      <c r="AS8" s="370">
        <v>340284</v>
      </c>
      <c r="AT8" s="370" t="s">
        <v>31</v>
      </c>
      <c r="AU8" s="370"/>
      <c r="AV8" s="370">
        <v>6</v>
      </c>
      <c r="AW8" s="370" t="s">
        <v>33</v>
      </c>
      <c r="AX8" s="376">
        <f t="shared" si="3"/>
        <v>0</v>
      </c>
      <c r="AY8" s="376">
        <f t="shared" si="4"/>
        <v>0.11538461538461539</v>
      </c>
      <c r="AZ8" s="377">
        <v>0</v>
      </c>
      <c r="BA8" s="481">
        <v>3</v>
      </c>
    </row>
    <row r="9" spans="1:53" ht="18" customHeight="1" x14ac:dyDescent="0.25">
      <c r="A9" s="165" t="s">
        <v>756</v>
      </c>
      <c r="B9" s="159" t="s">
        <v>75</v>
      </c>
      <c r="C9" s="164">
        <v>340611</v>
      </c>
      <c r="D9" s="166"/>
      <c r="E9" s="167"/>
      <c r="F9" s="166"/>
      <c r="G9" s="167"/>
      <c r="H9" s="166"/>
      <c r="I9" s="167"/>
      <c r="J9" s="166">
        <v>4</v>
      </c>
      <c r="K9" s="167">
        <v>1</v>
      </c>
      <c r="L9" s="166">
        <v>3</v>
      </c>
      <c r="M9" s="167">
        <v>2</v>
      </c>
      <c r="N9" s="166">
        <v>3</v>
      </c>
      <c r="O9" s="167">
        <v>2</v>
      </c>
      <c r="P9" s="166">
        <v>1</v>
      </c>
      <c r="Q9" s="167"/>
      <c r="R9" s="166"/>
      <c r="S9" s="167"/>
      <c r="T9" s="166"/>
      <c r="U9" s="167"/>
      <c r="V9" s="166"/>
      <c r="W9" s="167"/>
      <c r="X9" s="166"/>
      <c r="Y9" s="167"/>
      <c r="Z9" s="166"/>
      <c r="AA9" s="167"/>
      <c r="AB9" s="166"/>
      <c r="AC9" s="167"/>
      <c r="AD9" s="166">
        <v>4</v>
      </c>
      <c r="AE9" s="167"/>
      <c r="AF9" s="166"/>
      <c r="AG9" s="167"/>
      <c r="AH9" s="166"/>
      <c r="AI9" s="167"/>
      <c r="AJ9" s="166"/>
      <c r="AK9" s="167"/>
      <c r="AL9" s="241">
        <f t="shared" si="0"/>
        <v>15</v>
      </c>
      <c r="AM9" s="242">
        <f t="shared" si="1"/>
        <v>5</v>
      </c>
      <c r="AN9" s="243">
        <f t="shared" si="2"/>
        <v>20</v>
      </c>
      <c r="AO9" s="474" t="s">
        <v>868</v>
      </c>
      <c r="AP9" s="480">
        <v>729</v>
      </c>
      <c r="AQ9" s="370" t="s">
        <v>29</v>
      </c>
      <c r="AR9" s="370">
        <v>8</v>
      </c>
      <c r="AS9" s="370">
        <v>340284</v>
      </c>
      <c r="AT9" s="370" t="s">
        <v>31</v>
      </c>
      <c r="AU9" s="370"/>
      <c r="AV9" s="370">
        <v>6</v>
      </c>
      <c r="AW9" s="370" t="s">
        <v>33</v>
      </c>
      <c r="AX9" s="376">
        <f t="shared" si="3"/>
        <v>0.125</v>
      </c>
      <c r="AY9" s="376">
        <f t="shared" si="4"/>
        <v>0</v>
      </c>
      <c r="AZ9" s="377">
        <v>3</v>
      </c>
      <c r="BA9" s="481">
        <v>0</v>
      </c>
    </row>
    <row r="10" spans="1:53" ht="18" customHeight="1" x14ac:dyDescent="0.25">
      <c r="A10" s="165" t="s">
        <v>756</v>
      </c>
      <c r="B10" s="159" t="s">
        <v>650</v>
      </c>
      <c r="C10" s="164">
        <v>210618</v>
      </c>
      <c r="D10" s="241"/>
      <c r="E10" s="242"/>
      <c r="F10" s="241"/>
      <c r="G10" s="242"/>
      <c r="H10" s="241"/>
      <c r="I10" s="242">
        <v>1</v>
      </c>
      <c r="J10" s="241"/>
      <c r="K10" s="242"/>
      <c r="L10" s="241"/>
      <c r="M10" s="242"/>
      <c r="N10" s="241"/>
      <c r="O10" s="242"/>
      <c r="P10" s="495"/>
      <c r="Q10" s="242"/>
      <c r="R10" s="241"/>
      <c r="S10" s="242"/>
      <c r="T10" s="241"/>
      <c r="U10" s="242">
        <v>3</v>
      </c>
      <c r="V10" s="241"/>
      <c r="W10" s="242"/>
      <c r="X10" s="241"/>
      <c r="Y10" s="242">
        <v>2</v>
      </c>
      <c r="Z10" s="241"/>
      <c r="AA10" s="242"/>
      <c r="AB10" s="241"/>
      <c r="AC10" s="242"/>
      <c r="AD10" s="241"/>
      <c r="AE10" s="242">
        <v>2</v>
      </c>
      <c r="AF10" s="241"/>
      <c r="AG10" s="242"/>
      <c r="AH10" s="241"/>
      <c r="AI10" s="242">
        <v>2</v>
      </c>
      <c r="AJ10" s="241"/>
      <c r="AK10" s="242"/>
      <c r="AL10" s="241">
        <f t="shared" ref="AL10" si="5">D10+F10+H10+J10+L10+N10+P10+R10+T10+V10+X10+Z10+AB10+AD10+AF10+AH10+AJ10</f>
        <v>0</v>
      </c>
      <c r="AM10" s="242">
        <f t="shared" ref="AM10" si="6">E10+G10+I10+K10+M10+O10+Q10+S10+U10+W10+Y10+AA10+AC10+AE10+AG10+AI10+AK10</f>
        <v>10</v>
      </c>
      <c r="AN10" s="243">
        <f t="shared" ref="AN10" si="7">SUM(D10:AK10)</f>
        <v>10</v>
      </c>
      <c r="AO10" s="474" t="s">
        <v>869</v>
      </c>
      <c r="AP10" s="480">
        <v>732</v>
      </c>
      <c r="AQ10" s="370" t="s">
        <v>29</v>
      </c>
      <c r="AR10" s="370">
        <v>8</v>
      </c>
      <c r="AS10" s="370">
        <v>340284</v>
      </c>
      <c r="AT10" s="370" t="s">
        <v>31</v>
      </c>
      <c r="AU10" s="370"/>
      <c r="AV10" s="370">
        <v>6</v>
      </c>
      <c r="AW10" s="370" t="s">
        <v>33</v>
      </c>
      <c r="AX10" s="376">
        <f t="shared" si="3"/>
        <v>0</v>
      </c>
      <c r="AY10" s="376">
        <f t="shared" si="4"/>
        <v>0.11538461538461539</v>
      </c>
      <c r="AZ10" s="377">
        <v>0</v>
      </c>
      <c r="BA10" s="481">
        <v>3</v>
      </c>
    </row>
    <row r="11" spans="1:53" ht="18" customHeight="1" x14ac:dyDescent="0.25">
      <c r="A11" s="133" t="s">
        <v>35</v>
      </c>
      <c r="B11" s="159" t="s">
        <v>14</v>
      </c>
      <c r="C11" s="164" t="s">
        <v>34</v>
      </c>
      <c r="D11" s="244"/>
      <c r="E11" s="245"/>
      <c r="F11" s="244"/>
      <c r="G11" s="245"/>
      <c r="H11" s="244">
        <v>4</v>
      </c>
      <c r="I11" s="245"/>
      <c r="J11" s="244">
        <v>2</v>
      </c>
      <c r="K11" s="245"/>
      <c r="L11" s="244">
        <v>2</v>
      </c>
      <c r="M11" s="245"/>
      <c r="N11" s="244">
        <v>2</v>
      </c>
      <c r="O11" s="245"/>
      <c r="P11" s="244"/>
      <c r="Q11" s="245"/>
      <c r="R11" s="244"/>
      <c r="S11" s="245"/>
      <c r="T11" s="244">
        <v>15</v>
      </c>
      <c r="U11" s="245">
        <v>5</v>
      </c>
      <c r="V11" s="244"/>
      <c r="W11" s="245"/>
      <c r="X11" s="244"/>
      <c r="Y11" s="245"/>
      <c r="Z11" s="244"/>
      <c r="AA11" s="245">
        <v>3</v>
      </c>
      <c r="AB11" s="244"/>
      <c r="AC11" s="245"/>
      <c r="AD11" s="244"/>
      <c r="AE11" s="245">
        <v>1</v>
      </c>
      <c r="AF11" s="244"/>
      <c r="AG11" s="245"/>
      <c r="AH11" s="244"/>
      <c r="AI11" s="245">
        <v>1</v>
      </c>
      <c r="AJ11" s="244"/>
      <c r="AK11" s="245"/>
      <c r="AL11" s="244">
        <f t="shared" si="0"/>
        <v>25</v>
      </c>
      <c r="AM11" s="245">
        <f t="shared" si="1"/>
        <v>10</v>
      </c>
      <c r="AN11" s="246">
        <f t="shared" si="2"/>
        <v>35</v>
      </c>
      <c r="AO11" s="474" t="s">
        <v>870</v>
      </c>
      <c r="AP11" s="480">
        <v>737</v>
      </c>
      <c r="AQ11" s="370" t="s">
        <v>29</v>
      </c>
      <c r="AR11" s="370">
        <v>8</v>
      </c>
      <c r="AS11" s="370">
        <v>340284</v>
      </c>
      <c r="AT11" s="370" t="s">
        <v>31</v>
      </c>
      <c r="AU11" s="370"/>
      <c r="AV11" s="370">
        <v>6</v>
      </c>
      <c r="AW11" s="370" t="s">
        <v>33</v>
      </c>
      <c r="AX11" s="376">
        <f t="shared" si="3"/>
        <v>0</v>
      </c>
      <c r="AY11" s="376">
        <f t="shared" si="4"/>
        <v>0.11538461538461539</v>
      </c>
      <c r="AZ11" s="377">
        <v>0</v>
      </c>
      <c r="BA11" s="481">
        <v>3</v>
      </c>
    </row>
    <row r="12" spans="1:53" ht="18" customHeight="1" x14ac:dyDescent="0.25">
      <c r="A12" s="133" t="s">
        <v>35</v>
      </c>
      <c r="B12" s="159" t="s">
        <v>80</v>
      </c>
      <c r="C12" s="164" t="s">
        <v>34</v>
      </c>
      <c r="D12" s="161"/>
      <c r="E12" s="160"/>
      <c r="F12" s="161"/>
      <c r="G12" s="160"/>
      <c r="H12" s="161"/>
      <c r="I12" s="160"/>
      <c r="J12" s="161"/>
      <c r="K12" s="160"/>
      <c r="L12" s="161">
        <v>5</v>
      </c>
      <c r="M12" s="160"/>
      <c r="N12" s="161"/>
      <c r="O12" s="160"/>
      <c r="P12" s="161"/>
      <c r="Q12" s="160"/>
      <c r="R12" s="161"/>
      <c r="S12" s="160"/>
      <c r="T12" s="161"/>
      <c r="U12" s="160"/>
      <c r="V12" s="161"/>
      <c r="W12" s="160"/>
      <c r="X12" s="161"/>
      <c r="Y12" s="160"/>
      <c r="Z12" s="161"/>
      <c r="AA12" s="160"/>
      <c r="AB12" s="161"/>
      <c r="AC12" s="160"/>
      <c r="AD12" s="161"/>
      <c r="AE12" s="160"/>
      <c r="AF12" s="161"/>
      <c r="AG12" s="160"/>
      <c r="AH12" s="161"/>
      <c r="AI12" s="160"/>
      <c r="AJ12" s="161"/>
      <c r="AK12" s="160"/>
      <c r="AL12" s="161">
        <f t="shared" si="0"/>
        <v>5</v>
      </c>
      <c r="AM12" s="160">
        <f t="shared" si="1"/>
        <v>0</v>
      </c>
      <c r="AN12" s="162">
        <f t="shared" si="2"/>
        <v>5</v>
      </c>
      <c r="AO12" s="474" t="s">
        <v>871</v>
      </c>
      <c r="AP12" s="480">
        <v>749</v>
      </c>
      <c r="AQ12" s="370" t="s">
        <v>29</v>
      </c>
      <c r="AR12" s="370">
        <v>8</v>
      </c>
      <c r="AS12" s="370">
        <v>340284</v>
      </c>
      <c r="AT12" s="370" t="s">
        <v>31</v>
      </c>
      <c r="AU12" s="370"/>
      <c r="AV12" s="370">
        <v>6</v>
      </c>
      <c r="AW12" s="370" t="s">
        <v>33</v>
      </c>
      <c r="AX12" s="376">
        <f t="shared" si="3"/>
        <v>0.125</v>
      </c>
      <c r="AY12" s="376">
        <f t="shared" si="4"/>
        <v>0</v>
      </c>
      <c r="AZ12" s="377">
        <v>3</v>
      </c>
      <c r="BA12" s="481">
        <v>0</v>
      </c>
    </row>
    <row r="13" spans="1:53" ht="18" customHeight="1" x14ac:dyDescent="0.25">
      <c r="A13" s="133" t="s">
        <v>35</v>
      </c>
      <c r="B13" s="159" t="s">
        <v>39</v>
      </c>
      <c r="C13" s="164" t="s">
        <v>34</v>
      </c>
      <c r="D13" s="161"/>
      <c r="E13" s="160"/>
      <c r="F13" s="161">
        <v>1</v>
      </c>
      <c r="G13" s="160">
        <v>2</v>
      </c>
      <c r="H13" s="161"/>
      <c r="I13" s="160"/>
      <c r="J13" s="161"/>
      <c r="K13" s="160"/>
      <c r="L13" s="161"/>
      <c r="M13" s="160"/>
      <c r="N13" s="161"/>
      <c r="O13" s="160"/>
      <c r="P13" s="161"/>
      <c r="Q13" s="160"/>
      <c r="R13" s="161"/>
      <c r="S13" s="160"/>
      <c r="T13" s="161"/>
      <c r="U13" s="160"/>
      <c r="V13" s="161">
        <v>1</v>
      </c>
      <c r="W13" s="160">
        <v>1</v>
      </c>
      <c r="X13" s="161"/>
      <c r="Y13" s="160"/>
      <c r="Z13" s="161"/>
      <c r="AA13" s="160"/>
      <c r="AB13" s="161"/>
      <c r="AC13" s="160"/>
      <c r="AD13" s="161">
        <v>3</v>
      </c>
      <c r="AE13" s="160">
        <v>2</v>
      </c>
      <c r="AF13" s="161"/>
      <c r="AG13" s="160"/>
      <c r="AH13" s="161"/>
      <c r="AI13" s="160"/>
      <c r="AJ13" s="161"/>
      <c r="AK13" s="160"/>
      <c r="AL13" s="161">
        <f t="shared" si="0"/>
        <v>5</v>
      </c>
      <c r="AM13" s="160">
        <f t="shared" si="1"/>
        <v>5</v>
      </c>
      <c r="AN13" s="162">
        <f t="shared" si="2"/>
        <v>10</v>
      </c>
      <c r="AO13" s="474" t="s">
        <v>872</v>
      </c>
      <c r="AP13" s="564">
        <v>756</v>
      </c>
      <c r="AQ13" s="565" t="s">
        <v>29</v>
      </c>
      <c r="AR13" s="565">
        <v>8</v>
      </c>
      <c r="AS13" s="565">
        <v>340284</v>
      </c>
      <c r="AT13" s="565" t="s">
        <v>31</v>
      </c>
      <c r="AU13" s="565"/>
      <c r="AV13" s="565">
        <v>6</v>
      </c>
      <c r="AW13" s="565" t="s">
        <v>33</v>
      </c>
      <c r="AX13" s="482">
        <f t="shared" si="3"/>
        <v>0.25</v>
      </c>
      <c r="AY13" s="482">
        <f t="shared" si="4"/>
        <v>0</v>
      </c>
      <c r="AZ13" s="566">
        <v>6</v>
      </c>
      <c r="BA13" s="567">
        <v>0</v>
      </c>
    </row>
    <row r="14" spans="1:53" ht="18" customHeight="1" x14ac:dyDescent="0.25">
      <c r="A14" s="133" t="s">
        <v>35</v>
      </c>
      <c r="B14" s="159" t="s">
        <v>85</v>
      </c>
      <c r="C14" s="164" t="s">
        <v>34</v>
      </c>
      <c r="D14" s="161"/>
      <c r="E14" s="160"/>
      <c r="F14" s="161"/>
      <c r="G14" s="160"/>
      <c r="H14" s="161"/>
      <c r="I14" s="160"/>
      <c r="J14" s="161">
        <v>2</v>
      </c>
      <c r="K14" s="160">
        <v>2</v>
      </c>
      <c r="L14" s="161">
        <v>1</v>
      </c>
      <c r="M14" s="160">
        <v>1</v>
      </c>
      <c r="N14" s="161">
        <v>2</v>
      </c>
      <c r="O14" s="160">
        <v>2</v>
      </c>
      <c r="P14" s="161"/>
      <c r="Q14" s="160"/>
      <c r="R14" s="161"/>
      <c r="S14" s="160"/>
      <c r="T14" s="161"/>
      <c r="U14" s="160"/>
      <c r="V14" s="161"/>
      <c r="W14" s="160"/>
      <c r="X14" s="161"/>
      <c r="Y14" s="160"/>
      <c r="Z14" s="161"/>
      <c r="AA14" s="160"/>
      <c r="AB14" s="161"/>
      <c r="AC14" s="160"/>
      <c r="AD14" s="161"/>
      <c r="AE14" s="160"/>
      <c r="AF14" s="161"/>
      <c r="AG14" s="160"/>
      <c r="AH14" s="161"/>
      <c r="AI14" s="160"/>
      <c r="AJ14" s="161"/>
      <c r="AK14" s="160"/>
      <c r="AL14" s="161">
        <f t="shared" si="0"/>
        <v>5</v>
      </c>
      <c r="AM14" s="160">
        <f t="shared" si="1"/>
        <v>5</v>
      </c>
      <c r="AN14" s="162">
        <f t="shared" si="2"/>
        <v>10</v>
      </c>
      <c r="AO14" s="474" t="s">
        <v>872</v>
      </c>
      <c r="AP14" s="568"/>
      <c r="AQ14" s="568"/>
      <c r="AR14" s="568"/>
      <c r="AS14" s="568"/>
      <c r="AT14" s="568"/>
      <c r="AU14" s="568"/>
      <c r="AV14" s="568"/>
      <c r="AW14" s="568"/>
      <c r="AX14" s="570">
        <f>SUM(AX4:AX13)</f>
        <v>1</v>
      </c>
      <c r="AY14" s="570">
        <f>SUM(AY4:AY13)</f>
        <v>1.0000000000000002</v>
      </c>
      <c r="AZ14" s="569">
        <f>SUM(AZ4:AZ13)</f>
        <v>24</v>
      </c>
      <c r="BA14" s="569">
        <f>SUM(BA4:BA13)</f>
        <v>26</v>
      </c>
    </row>
    <row r="15" spans="1:53" ht="18" customHeight="1" x14ac:dyDescent="0.25">
      <c r="A15" s="133" t="s">
        <v>35</v>
      </c>
      <c r="B15" s="159" t="s">
        <v>8</v>
      </c>
      <c r="C15" s="164" t="s">
        <v>34</v>
      </c>
      <c r="D15" s="161"/>
      <c r="E15" s="160"/>
      <c r="F15" s="161"/>
      <c r="G15" s="160"/>
      <c r="H15" s="161">
        <v>5</v>
      </c>
      <c r="I15" s="160">
        <v>3</v>
      </c>
      <c r="J15" s="161"/>
      <c r="K15" s="160">
        <v>2</v>
      </c>
      <c r="L15" s="161"/>
      <c r="M15" s="160"/>
      <c r="N15" s="161">
        <v>3</v>
      </c>
      <c r="O15" s="160">
        <v>1</v>
      </c>
      <c r="P15" s="161"/>
      <c r="Q15" s="160">
        <v>5</v>
      </c>
      <c r="R15" s="161"/>
      <c r="S15" s="160"/>
      <c r="T15" s="161">
        <v>5</v>
      </c>
      <c r="U15" s="160">
        <v>4</v>
      </c>
      <c r="V15" s="161"/>
      <c r="W15" s="160"/>
      <c r="X15" s="161">
        <v>5</v>
      </c>
      <c r="Y15" s="160">
        <v>3</v>
      </c>
      <c r="Z15" s="161">
        <v>1</v>
      </c>
      <c r="AA15" s="160">
        <v>1</v>
      </c>
      <c r="AB15" s="161"/>
      <c r="AC15" s="160"/>
      <c r="AD15" s="161"/>
      <c r="AE15" s="160">
        <v>1</v>
      </c>
      <c r="AF15" s="161"/>
      <c r="AG15" s="160"/>
      <c r="AH15" s="161">
        <v>1</v>
      </c>
      <c r="AI15" s="160"/>
      <c r="AJ15" s="161"/>
      <c r="AK15" s="160"/>
      <c r="AL15" s="161">
        <f t="shared" si="0"/>
        <v>20</v>
      </c>
      <c r="AM15" s="160">
        <f t="shared" si="1"/>
        <v>20</v>
      </c>
      <c r="AN15" s="162">
        <f t="shared" si="2"/>
        <v>40</v>
      </c>
      <c r="AO15" s="474" t="s">
        <v>873</v>
      </c>
      <c r="AP15" s="571"/>
      <c r="AQ15" s="571"/>
      <c r="AR15" s="571"/>
      <c r="AS15" s="571"/>
      <c r="AT15" s="571"/>
      <c r="AU15" s="571"/>
      <c r="AV15" s="571"/>
      <c r="AW15" s="571"/>
      <c r="AX15" s="572"/>
      <c r="AY15" s="573"/>
      <c r="AZ15" s="572"/>
      <c r="BA15" s="572"/>
    </row>
    <row r="16" spans="1:53" ht="18" customHeight="1" x14ac:dyDescent="0.25">
      <c r="A16" s="133" t="s">
        <v>35</v>
      </c>
      <c r="B16" s="159" t="s">
        <v>75</v>
      </c>
      <c r="C16" s="164" t="s">
        <v>34</v>
      </c>
      <c r="D16" s="161"/>
      <c r="E16" s="160"/>
      <c r="F16" s="161"/>
      <c r="G16" s="160"/>
      <c r="H16" s="161"/>
      <c r="I16" s="160"/>
      <c r="J16" s="161"/>
      <c r="K16" s="160"/>
      <c r="L16" s="161"/>
      <c r="M16" s="160">
        <v>3</v>
      </c>
      <c r="N16" s="161"/>
      <c r="O16" s="160"/>
      <c r="P16" s="161"/>
      <c r="Q16" s="160"/>
      <c r="R16" s="161"/>
      <c r="S16" s="160"/>
      <c r="T16" s="161"/>
      <c r="U16" s="160"/>
      <c r="V16" s="161"/>
      <c r="W16" s="160"/>
      <c r="X16" s="161"/>
      <c r="Y16" s="160"/>
      <c r="Z16" s="161"/>
      <c r="AA16" s="160"/>
      <c r="AB16" s="161"/>
      <c r="AC16" s="160"/>
      <c r="AD16" s="161"/>
      <c r="AE16" s="160">
        <v>2</v>
      </c>
      <c r="AF16" s="161"/>
      <c r="AG16" s="160"/>
      <c r="AH16" s="161"/>
      <c r="AI16" s="160"/>
      <c r="AJ16" s="161"/>
      <c r="AK16" s="160"/>
      <c r="AL16" s="161">
        <f t="shared" si="0"/>
        <v>0</v>
      </c>
      <c r="AM16" s="160">
        <f t="shared" si="1"/>
        <v>5</v>
      </c>
      <c r="AN16" s="162">
        <f t="shared" si="2"/>
        <v>5</v>
      </c>
      <c r="AO16" s="474" t="s">
        <v>869</v>
      </c>
      <c r="AP16" s="571"/>
      <c r="AQ16" s="571"/>
      <c r="AR16" s="571"/>
      <c r="AS16" s="571"/>
      <c r="AT16" s="571"/>
      <c r="AU16" s="571"/>
      <c r="AV16" s="571"/>
      <c r="AW16" s="571"/>
      <c r="AX16" s="573"/>
      <c r="AY16" s="572"/>
      <c r="AZ16" s="572"/>
      <c r="BA16" s="572"/>
    </row>
    <row r="17" spans="1:54" ht="18" customHeight="1" x14ac:dyDescent="0.25">
      <c r="A17" s="133" t="s">
        <v>35</v>
      </c>
      <c r="B17" s="159" t="s">
        <v>650</v>
      </c>
      <c r="C17" s="496" t="s">
        <v>878</v>
      </c>
      <c r="D17" s="472"/>
      <c r="E17" s="473"/>
      <c r="F17" s="472"/>
      <c r="G17" s="473"/>
      <c r="H17" s="472"/>
      <c r="I17" s="473"/>
      <c r="J17" s="472"/>
      <c r="K17" s="473"/>
      <c r="L17" s="472"/>
      <c r="M17" s="473"/>
      <c r="N17" s="472"/>
      <c r="O17" s="473"/>
      <c r="P17" s="472"/>
      <c r="Q17" s="473"/>
      <c r="R17" s="472"/>
      <c r="S17" s="473"/>
      <c r="T17" s="472"/>
      <c r="U17" s="473"/>
      <c r="V17" s="472"/>
      <c r="W17" s="473"/>
      <c r="X17" s="472"/>
      <c r="Y17" s="473"/>
      <c r="Z17" s="472"/>
      <c r="AA17" s="473"/>
      <c r="AB17" s="472"/>
      <c r="AC17" s="473"/>
      <c r="AD17" s="472"/>
      <c r="AE17" s="473"/>
      <c r="AF17" s="472"/>
      <c r="AG17" s="473"/>
      <c r="AH17" s="472"/>
      <c r="AI17" s="473"/>
      <c r="AJ17" s="472"/>
      <c r="AK17" s="473"/>
      <c r="AL17" s="161">
        <f t="shared" ref="AL17" si="8">D17+F17+H17+J17+L17+N17+P17+R17+T17+V17+X17+Z17+AB17+AD17+AF17+AH17+AJ17</f>
        <v>0</v>
      </c>
      <c r="AM17" s="160">
        <f t="shared" ref="AM17" si="9">E17+G17+I17+K17+M17+O17+Q17+S17+U17+W17+Y17+AA17+AC17+AE17+AG17+AI17+AK17</f>
        <v>0</v>
      </c>
      <c r="AN17" s="162">
        <f t="shared" ref="AN17" si="10">SUM(D17:AK17)</f>
        <v>0</v>
      </c>
      <c r="AO17" s="104">
        <v>0</v>
      </c>
      <c r="AP17" s="571"/>
      <c r="AQ17" s="571"/>
      <c r="AR17" s="571"/>
      <c r="AS17" s="571"/>
      <c r="AT17" s="571"/>
      <c r="AU17" s="571"/>
      <c r="AV17" s="571"/>
      <c r="AW17" s="571"/>
      <c r="AX17" s="572"/>
      <c r="AY17" s="573"/>
      <c r="AZ17" s="572"/>
      <c r="BA17" s="572"/>
    </row>
    <row r="18" spans="1:54" ht="18" customHeight="1" x14ac:dyDescent="0.25">
      <c r="A18" s="133"/>
      <c r="B18" s="159" t="s">
        <v>608</v>
      </c>
      <c r="C18" s="485" t="s">
        <v>34</v>
      </c>
      <c r="D18" s="486">
        <f t="shared" ref="D18:AK18" si="11">SUM(D11:D17)</f>
        <v>0</v>
      </c>
      <c r="E18" s="487">
        <f t="shared" si="11"/>
        <v>0</v>
      </c>
      <c r="F18" s="486">
        <f t="shared" si="11"/>
        <v>1</v>
      </c>
      <c r="G18" s="487">
        <f t="shared" si="11"/>
        <v>2</v>
      </c>
      <c r="H18" s="486">
        <f t="shared" si="11"/>
        <v>9</v>
      </c>
      <c r="I18" s="487">
        <f t="shared" si="11"/>
        <v>3</v>
      </c>
      <c r="J18" s="486">
        <f t="shared" si="11"/>
        <v>4</v>
      </c>
      <c r="K18" s="487">
        <f t="shared" si="11"/>
        <v>4</v>
      </c>
      <c r="L18" s="486">
        <f t="shared" si="11"/>
        <v>8</v>
      </c>
      <c r="M18" s="487">
        <f t="shared" si="11"/>
        <v>4</v>
      </c>
      <c r="N18" s="486">
        <f t="shared" si="11"/>
        <v>7</v>
      </c>
      <c r="O18" s="487">
        <f t="shared" si="11"/>
        <v>3</v>
      </c>
      <c r="P18" s="486">
        <f t="shared" si="11"/>
        <v>0</v>
      </c>
      <c r="Q18" s="487">
        <f t="shared" si="11"/>
        <v>5</v>
      </c>
      <c r="R18" s="486">
        <f t="shared" si="11"/>
        <v>0</v>
      </c>
      <c r="S18" s="487">
        <f t="shared" si="11"/>
        <v>0</v>
      </c>
      <c r="T18" s="486">
        <f t="shared" si="11"/>
        <v>20</v>
      </c>
      <c r="U18" s="487">
        <f t="shared" si="11"/>
        <v>9</v>
      </c>
      <c r="V18" s="486">
        <f t="shared" si="11"/>
        <v>1</v>
      </c>
      <c r="W18" s="487">
        <f t="shared" si="11"/>
        <v>1</v>
      </c>
      <c r="X18" s="486">
        <f t="shared" si="11"/>
        <v>5</v>
      </c>
      <c r="Y18" s="487">
        <f t="shared" si="11"/>
        <v>3</v>
      </c>
      <c r="Z18" s="486">
        <f t="shared" si="11"/>
        <v>1</v>
      </c>
      <c r="AA18" s="487">
        <f t="shared" si="11"/>
        <v>4</v>
      </c>
      <c r="AB18" s="486">
        <f t="shared" si="11"/>
        <v>0</v>
      </c>
      <c r="AC18" s="487">
        <f t="shared" si="11"/>
        <v>0</v>
      </c>
      <c r="AD18" s="486">
        <f t="shared" si="11"/>
        <v>3</v>
      </c>
      <c r="AE18" s="487">
        <f t="shared" si="11"/>
        <v>6</v>
      </c>
      <c r="AF18" s="486">
        <f t="shared" si="11"/>
        <v>0</v>
      </c>
      <c r="AG18" s="487">
        <f t="shared" si="11"/>
        <v>0</v>
      </c>
      <c r="AH18" s="486">
        <f t="shared" si="11"/>
        <v>1</v>
      </c>
      <c r="AI18" s="487">
        <f t="shared" si="11"/>
        <v>1</v>
      </c>
      <c r="AJ18" s="486">
        <f t="shared" si="11"/>
        <v>0</v>
      </c>
      <c r="AK18" s="487">
        <f t="shared" si="11"/>
        <v>0</v>
      </c>
      <c r="AL18" s="486">
        <f t="shared" si="0"/>
        <v>60</v>
      </c>
      <c r="AM18" s="487">
        <f t="shared" si="1"/>
        <v>45</v>
      </c>
      <c r="AN18" s="488">
        <f t="shared" si="2"/>
        <v>105</v>
      </c>
      <c r="AP18" s="571"/>
      <c r="AQ18" s="571"/>
      <c r="AR18" s="571"/>
      <c r="AS18" s="571"/>
      <c r="AT18" s="571"/>
      <c r="AU18" s="571"/>
      <c r="AV18" s="571"/>
      <c r="AW18" s="571"/>
      <c r="AX18" s="573"/>
      <c r="AY18" s="572"/>
      <c r="AZ18" s="572"/>
      <c r="BA18" s="572"/>
    </row>
    <row r="19" spans="1:54" ht="18" customHeight="1" x14ac:dyDescent="0.25">
      <c r="A19" s="133"/>
      <c r="B19" s="169" t="s">
        <v>608</v>
      </c>
      <c r="C19" s="489" t="s">
        <v>755</v>
      </c>
      <c r="D19" s="490">
        <f t="shared" ref="D19:AK19" si="12">SUM(D4:D8)</f>
        <v>6</v>
      </c>
      <c r="E19" s="491">
        <f t="shared" si="12"/>
        <v>5</v>
      </c>
      <c r="F19" s="490">
        <f t="shared" si="12"/>
        <v>3</v>
      </c>
      <c r="G19" s="491">
        <f t="shared" si="12"/>
        <v>6</v>
      </c>
      <c r="H19" s="490">
        <f t="shared" si="12"/>
        <v>3</v>
      </c>
      <c r="I19" s="491">
        <f t="shared" si="12"/>
        <v>15</v>
      </c>
      <c r="J19" s="490">
        <f t="shared" si="12"/>
        <v>1</v>
      </c>
      <c r="K19" s="491">
        <f t="shared" si="12"/>
        <v>8</v>
      </c>
      <c r="L19" s="490">
        <f t="shared" si="12"/>
        <v>3</v>
      </c>
      <c r="M19" s="491">
        <f t="shared" si="12"/>
        <v>16</v>
      </c>
      <c r="N19" s="490">
        <f t="shared" si="12"/>
        <v>8</v>
      </c>
      <c r="O19" s="491">
        <f t="shared" si="12"/>
        <v>10</v>
      </c>
      <c r="P19" s="490">
        <f t="shared" si="12"/>
        <v>5</v>
      </c>
      <c r="Q19" s="491">
        <f t="shared" si="12"/>
        <v>11</v>
      </c>
      <c r="R19" s="490">
        <f t="shared" si="12"/>
        <v>3</v>
      </c>
      <c r="S19" s="491">
        <f t="shared" si="12"/>
        <v>6</v>
      </c>
      <c r="T19" s="490">
        <f t="shared" si="12"/>
        <v>15</v>
      </c>
      <c r="U19" s="491">
        <f t="shared" si="12"/>
        <v>32</v>
      </c>
      <c r="V19" s="490">
        <f t="shared" si="12"/>
        <v>1</v>
      </c>
      <c r="W19" s="491">
        <f t="shared" si="12"/>
        <v>6</v>
      </c>
      <c r="X19" s="490">
        <f t="shared" si="12"/>
        <v>2</v>
      </c>
      <c r="Y19" s="491">
        <f t="shared" si="12"/>
        <v>5</v>
      </c>
      <c r="Z19" s="490">
        <f t="shared" si="12"/>
        <v>1</v>
      </c>
      <c r="AA19" s="491">
        <f t="shared" si="12"/>
        <v>5</v>
      </c>
      <c r="AB19" s="490">
        <f t="shared" si="12"/>
        <v>3</v>
      </c>
      <c r="AC19" s="491">
        <f t="shared" si="12"/>
        <v>7</v>
      </c>
      <c r="AD19" s="490">
        <f t="shared" si="12"/>
        <v>1</v>
      </c>
      <c r="AE19" s="491">
        <f t="shared" si="12"/>
        <v>4</v>
      </c>
      <c r="AF19" s="490">
        <f t="shared" si="12"/>
        <v>0</v>
      </c>
      <c r="AG19" s="491">
        <f t="shared" si="12"/>
        <v>1</v>
      </c>
      <c r="AH19" s="490">
        <f t="shared" si="12"/>
        <v>0</v>
      </c>
      <c r="AI19" s="491">
        <f t="shared" si="12"/>
        <v>3</v>
      </c>
      <c r="AJ19" s="490">
        <f t="shared" si="12"/>
        <v>0</v>
      </c>
      <c r="AK19" s="491">
        <f t="shared" si="12"/>
        <v>0</v>
      </c>
      <c r="AL19" s="490">
        <f t="shared" si="0"/>
        <v>55</v>
      </c>
      <c r="AM19" s="491">
        <f t="shared" si="1"/>
        <v>140</v>
      </c>
      <c r="AN19" s="492">
        <f t="shared" si="2"/>
        <v>195</v>
      </c>
      <c r="AO19" s="46" t="s">
        <v>976</v>
      </c>
      <c r="AX19" s="374"/>
      <c r="AY19" s="374"/>
      <c r="AZ19" s="375"/>
      <c r="BA19" s="375"/>
      <c r="BB19" s="375"/>
    </row>
    <row r="20" spans="1:54" ht="18" customHeight="1" x14ac:dyDescent="0.25">
      <c r="A20" s="401"/>
      <c r="B20" s="699" t="s">
        <v>974</v>
      </c>
      <c r="C20" s="489" t="s">
        <v>756</v>
      </c>
      <c r="D20" s="700">
        <f t="shared" ref="D20:AK20" si="13">D9+D10</f>
        <v>0</v>
      </c>
      <c r="E20" s="701">
        <f t="shared" si="13"/>
        <v>0</v>
      </c>
      <c r="F20" s="700">
        <f t="shared" si="13"/>
        <v>0</v>
      </c>
      <c r="G20" s="701">
        <f t="shared" si="13"/>
        <v>0</v>
      </c>
      <c r="H20" s="700">
        <f t="shared" si="13"/>
        <v>0</v>
      </c>
      <c r="I20" s="701">
        <f t="shared" si="13"/>
        <v>1</v>
      </c>
      <c r="J20" s="700">
        <f t="shared" si="13"/>
        <v>4</v>
      </c>
      <c r="K20" s="701">
        <f t="shared" si="13"/>
        <v>1</v>
      </c>
      <c r="L20" s="700">
        <f t="shared" si="13"/>
        <v>3</v>
      </c>
      <c r="M20" s="701">
        <f t="shared" si="13"/>
        <v>2</v>
      </c>
      <c r="N20" s="700">
        <f t="shared" si="13"/>
        <v>3</v>
      </c>
      <c r="O20" s="701">
        <f t="shared" si="13"/>
        <v>2</v>
      </c>
      <c r="P20" s="700">
        <f t="shared" si="13"/>
        <v>1</v>
      </c>
      <c r="Q20" s="701">
        <f t="shared" si="13"/>
        <v>0</v>
      </c>
      <c r="R20" s="700">
        <f t="shared" si="13"/>
        <v>0</v>
      </c>
      <c r="S20" s="701">
        <f t="shared" si="13"/>
        <v>0</v>
      </c>
      <c r="T20" s="700">
        <f t="shared" si="13"/>
        <v>0</v>
      </c>
      <c r="U20" s="701">
        <f t="shared" si="13"/>
        <v>3</v>
      </c>
      <c r="V20" s="700">
        <f t="shared" si="13"/>
        <v>0</v>
      </c>
      <c r="W20" s="701">
        <f t="shared" si="13"/>
        <v>0</v>
      </c>
      <c r="X20" s="700">
        <f t="shared" si="13"/>
        <v>0</v>
      </c>
      <c r="Y20" s="701">
        <f t="shared" si="13"/>
        <v>2</v>
      </c>
      <c r="Z20" s="700">
        <f t="shared" si="13"/>
        <v>0</v>
      </c>
      <c r="AA20" s="701">
        <f t="shared" si="13"/>
        <v>0</v>
      </c>
      <c r="AB20" s="700">
        <f t="shared" si="13"/>
        <v>0</v>
      </c>
      <c r="AC20" s="701">
        <f t="shared" si="13"/>
        <v>0</v>
      </c>
      <c r="AD20" s="700">
        <f t="shared" si="13"/>
        <v>4</v>
      </c>
      <c r="AE20" s="701">
        <f t="shared" si="13"/>
        <v>2</v>
      </c>
      <c r="AF20" s="700">
        <f t="shared" si="13"/>
        <v>0</v>
      </c>
      <c r="AG20" s="701">
        <f t="shared" si="13"/>
        <v>0</v>
      </c>
      <c r="AH20" s="700">
        <f t="shared" si="13"/>
        <v>0</v>
      </c>
      <c r="AI20" s="701">
        <f t="shared" si="13"/>
        <v>2</v>
      </c>
      <c r="AJ20" s="700">
        <f t="shared" si="13"/>
        <v>0</v>
      </c>
      <c r="AK20" s="701">
        <f t="shared" si="13"/>
        <v>0</v>
      </c>
      <c r="AL20" s="490">
        <f t="shared" ref="AL20" si="14">D20+F20+H20+J20+L20+N20+P20+R20+T20+V20+X20+Z20+AB20+AD20+AF20+AH20+AJ20</f>
        <v>15</v>
      </c>
      <c r="AM20" s="491">
        <f t="shared" ref="AM20" si="15">E20+G20+I20+K20+M20+O20+Q20+S20+U20+W20+Y20+AA20+AC20+AE20+AG20+AI20+AK20</f>
        <v>15</v>
      </c>
      <c r="AN20" s="492">
        <f t="shared" si="2"/>
        <v>30</v>
      </c>
      <c r="AO20" s="46" t="s">
        <v>977</v>
      </c>
      <c r="AX20" s="374"/>
      <c r="AY20" s="374"/>
      <c r="AZ20" s="375"/>
      <c r="BA20" s="375"/>
      <c r="BB20" s="375"/>
    </row>
    <row r="21" spans="1:54" ht="18" customHeight="1" x14ac:dyDescent="0.2">
      <c r="C21" s="163"/>
      <c r="D21" s="728">
        <f>D19+E19+D20+E20</f>
        <v>11</v>
      </c>
      <c r="E21" s="729"/>
      <c r="F21" s="728">
        <f t="shared" ref="F21" si="16">F19+G19+F20+G20</f>
        <v>9</v>
      </c>
      <c r="G21" s="729"/>
      <c r="H21" s="728">
        <f t="shared" ref="H21" si="17">H19+I19+H20+I20</f>
        <v>19</v>
      </c>
      <c r="I21" s="729"/>
      <c r="J21" s="728">
        <f t="shared" ref="J21" si="18">J19+K19+J20+K20</f>
        <v>14</v>
      </c>
      <c r="K21" s="729"/>
      <c r="L21" s="728">
        <f t="shared" ref="L21" si="19">L19+M19+L20+M20</f>
        <v>24</v>
      </c>
      <c r="M21" s="729"/>
      <c r="N21" s="728">
        <f t="shared" ref="N21" si="20">N19+O19+N20+O20</f>
        <v>23</v>
      </c>
      <c r="O21" s="729"/>
      <c r="P21" s="728">
        <f t="shared" ref="P21" si="21">P19+Q19+P20+Q20</f>
        <v>17</v>
      </c>
      <c r="Q21" s="729"/>
      <c r="R21" s="728">
        <f t="shared" ref="R21" si="22">R19+S19+R20+S20</f>
        <v>9</v>
      </c>
      <c r="S21" s="729"/>
      <c r="T21" s="728">
        <f t="shared" ref="T21" si="23">T19+U19+T20+U20</f>
        <v>50</v>
      </c>
      <c r="U21" s="729"/>
      <c r="V21" s="728">
        <f t="shared" ref="V21" si="24">V19+W19+V20+W20</f>
        <v>7</v>
      </c>
      <c r="W21" s="729"/>
      <c r="X21" s="728">
        <f t="shared" ref="X21" si="25">X19+Y19+X20+Y20</f>
        <v>9</v>
      </c>
      <c r="Y21" s="729"/>
      <c r="Z21" s="728">
        <f t="shared" ref="Z21" si="26">Z19+AA19+Z20+AA20</f>
        <v>6</v>
      </c>
      <c r="AA21" s="729"/>
      <c r="AB21" s="728">
        <f t="shared" ref="AB21" si="27">AB19+AC19+AB20+AC20</f>
        <v>10</v>
      </c>
      <c r="AC21" s="729"/>
      <c r="AD21" s="728">
        <f t="shared" ref="AD21" si="28">AD19+AE19+AD20+AE20</f>
        <v>11</v>
      </c>
      <c r="AE21" s="729"/>
      <c r="AF21" s="728">
        <f t="shared" ref="AF21" si="29">AF19+AG19+AF20+AG20</f>
        <v>1</v>
      </c>
      <c r="AG21" s="729"/>
      <c r="AH21" s="728">
        <f t="shared" ref="AH21" si="30">AH19+AI19+AH20+AI20</f>
        <v>5</v>
      </c>
      <c r="AI21" s="729"/>
      <c r="AJ21" s="170">
        <f>AJ19+AK19</f>
        <v>0</v>
      </c>
      <c r="AK21" s="171"/>
      <c r="AL21" s="170">
        <f>AL19+AL20</f>
        <v>70</v>
      </c>
      <c r="AM21" s="171">
        <f>AM19+AM20</f>
        <v>155</v>
      </c>
      <c r="AN21" s="70">
        <f>AN19+AN20</f>
        <v>225</v>
      </c>
      <c r="AO21" s="46" t="s">
        <v>975</v>
      </c>
    </row>
    <row r="22" spans="1:54" x14ac:dyDescent="0.2">
      <c r="C22" s="163"/>
    </row>
    <row r="23" spans="1:54" x14ac:dyDescent="0.2">
      <c r="A23" s="4" t="s">
        <v>978</v>
      </c>
      <c r="B23" s="704">
        <v>3</v>
      </c>
      <c r="C23" s="702" t="s">
        <v>976</v>
      </c>
      <c r="D23" s="718">
        <f>D19+E19</f>
        <v>11</v>
      </c>
      <c r="E23" s="718"/>
      <c r="F23" s="718">
        <f>F19+G19</f>
        <v>9</v>
      </c>
      <c r="G23" s="718"/>
      <c r="H23" s="718">
        <f>H19+I19</f>
        <v>18</v>
      </c>
      <c r="I23" s="718"/>
      <c r="J23" s="718">
        <f>J19+K19</f>
        <v>9</v>
      </c>
      <c r="K23" s="718"/>
      <c r="L23" s="718">
        <f>L19+M19</f>
        <v>19</v>
      </c>
      <c r="M23" s="718"/>
      <c r="N23" s="718">
        <f>N19+O19</f>
        <v>18</v>
      </c>
      <c r="O23" s="718"/>
      <c r="P23" s="718">
        <f>P19+Q19</f>
        <v>16</v>
      </c>
      <c r="Q23" s="718"/>
      <c r="R23" s="718">
        <f>R19+S19</f>
        <v>9</v>
      </c>
      <c r="S23" s="718"/>
      <c r="T23" s="718">
        <f>T19+U19</f>
        <v>47</v>
      </c>
      <c r="U23" s="718"/>
      <c r="V23" s="718">
        <f>V19+W19</f>
        <v>7</v>
      </c>
      <c r="W23" s="718"/>
      <c r="X23" s="718">
        <f>X19+Y19</f>
        <v>7</v>
      </c>
      <c r="Y23" s="718"/>
      <c r="Z23" s="718">
        <f>Z19+AA19</f>
        <v>6</v>
      </c>
      <c r="AA23" s="718"/>
      <c r="AB23" s="718">
        <f>AB19+AC19</f>
        <v>10</v>
      </c>
      <c r="AC23" s="718"/>
      <c r="AD23" s="718">
        <f>AD19+AE19</f>
        <v>5</v>
      </c>
      <c r="AE23" s="718"/>
      <c r="AF23" s="718">
        <f>AF19+AG19</f>
        <v>1</v>
      </c>
      <c r="AG23" s="718"/>
      <c r="AH23" s="718">
        <f>AH19+AI19</f>
        <v>3</v>
      </c>
      <c r="AI23" s="718"/>
      <c r="AJ23" s="718">
        <f>AJ19+AK19</f>
        <v>0</v>
      </c>
      <c r="AK23" s="718"/>
      <c r="AL23" s="718">
        <f>SUM(D23:AK23)</f>
        <v>195</v>
      </c>
      <c r="AM23" s="718"/>
    </row>
    <row r="24" spans="1:54" x14ac:dyDescent="0.2">
      <c r="A24" s="4" t="s">
        <v>979</v>
      </c>
      <c r="B24" s="705">
        <v>3</v>
      </c>
      <c r="C24" s="702" t="s">
        <v>977</v>
      </c>
      <c r="D24" s="718">
        <f>D20+E20</f>
        <v>0</v>
      </c>
      <c r="E24" s="718"/>
      <c r="F24" s="718">
        <f>F20+G20</f>
        <v>0</v>
      </c>
      <c r="G24" s="718"/>
      <c r="H24" s="718">
        <f>H20+I20</f>
        <v>1</v>
      </c>
      <c r="I24" s="718"/>
      <c r="J24" s="718">
        <f>J20+K20</f>
        <v>5</v>
      </c>
      <c r="K24" s="718"/>
      <c r="L24" s="718">
        <f>L20+M20</f>
        <v>5</v>
      </c>
      <c r="M24" s="718"/>
      <c r="N24" s="718">
        <f>N20+O20</f>
        <v>5</v>
      </c>
      <c r="O24" s="718"/>
      <c r="P24" s="718">
        <f>P20+Q20</f>
        <v>1</v>
      </c>
      <c r="Q24" s="718"/>
      <c r="R24" s="718">
        <f>R20+S20</f>
        <v>0</v>
      </c>
      <c r="S24" s="718"/>
      <c r="T24" s="718">
        <f>T20+U20</f>
        <v>3</v>
      </c>
      <c r="U24" s="718"/>
      <c r="V24" s="718">
        <f>V20+W20</f>
        <v>0</v>
      </c>
      <c r="W24" s="718"/>
      <c r="X24" s="718">
        <f>X20+Y20</f>
        <v>2</v>
      </c>
      <c r="Y24" s="718"/>
      <c r="Z24" s="718">
        <f>Z20+AA20</f>
        <v>0</v>
      </c>
      <c r="AA24" s="718"/>
      <c r="AB24" s="718">
        <f>AB20+AC20</f>
        <v>0</v>
      </c>
      <c r="AC24" s="718"/>
      <c r="AD24" s="718">
        <f>AD20+AE20</f>
        <v>6</v>
      </c>
      <c r="AE24" s="718"/>
      <c r="AF24" s="718">
        <f>AF20+AG20</f>
        <v>0</v>
      </c>
      <c r="AG24" s="718"/>
      <c r="AH24" s="718">
        <f>AH20+AI20</f>
        <v>2</v>
      </c>
      <c r="AI24" s="718"/>
      <c r="AJ24" s="718">
        <f>AJ20+AK20</f>
        <v>0</v>
      </c>
      <c r="AK24" s="718"/>
      <c r="AL24" s="718">
        <f t="shared" ref="AL24:AL25" si="31">SUM(D24:AK24)</f>
        <v>30</v>
      </c>
      <c r="AM24" s="718"/>
    </row>
    <row r="25" spans="1:54" x14ac:dyDescent="0.2">
      <c r="A25" s="4" t="s">
        <v>982</v>
      </c>
      <c r="B25" s="705">
        <v>0.5</v>
      </c>
      <c r="C25" s="702" t="s">
        <v>983</v>
      </c>
      <c r="D25" s="718">
        <f>D18+E18</f>
        <v>0</v>
      </c>
      <c r="E25" s="718"/>
      <c r="F25" s="718">
        <f t="shared" ref="F25" si="32">F18+G18</f>
        <v>3</v>
      </c>
      <c r="G25" s="718"/>
      <c r="H25" s="718">
        <f t="shared" ref="H25" si="33">H18+I18</f>
        <v>12</v>
      </c>
      <c r="I25" s="718"/>
      <c r="J25" s="718">
        <f t="shared" ref="J25" si="34">J18+K18</f>
        <v>8</v>
      </c>
      <c r="K25" s="718"/>
      <c r="L25" s="718">
        <f t="shared" ref="L25" si="35">L18+M18</f>
        <v>12</v>
      </c>
      <c r="M25" s="718"/>
      <c r="N25" s="718">
        <f t="shared" ref="N25" si="36">N18+O18</f>
        <v>10</v>
      </c>
      <c r="O25" s="718"/>
      <c r="P25" s="718">
        <f t="shared" ref="P25" si="37">P18+Q18</f>
        <v>5</v>
      </c>
      <c r="Q25" s="718"/>
      <c r="R25" s="718">
        <f t="shared" ref="R25" si="38">R18+S18</f>
        <v>0</v>
      </c>
      <c r="S25" s="718"/>
      <c r="T25" s="718">
        <f t="shared" ref="T25" si="39">T18+U18</f>
        <v>29</v>
      </c>
      <c r="U25" s="718"/>
      <c r="V25" s="718">
        <f t="shared" ref="V25" si="40">V18+W18</f>
        <v>2</v>
      </c>
      <c r="W25" s="718"/>
      <c r="X25" s="718">
        <f t="shared" ref="X25" si="41">X18+Y18</f>
        <v>8</v>
      </c>
      <c r="Y25" s="718"/>
      <c r="Z25" s="718">
        <f t="shared" ref="Z25" si="42">Z18+AA18</f>
        <v>5</v>
      </c>
      <c r="AA25" s="718"/>
      <c r="AB25" s="718">
        <f t="shared" ref="AB25" si="43">AB18+AC18</f>
        <v>0</v>
      </c>
      <c r="AC25" s="718"/>
      <c r="AD25" s="718">
        <f t="shared" ref="AD25" si="44">AD18+AE18</f>
        <v>9</v>
      </c>
      <c r="AE25" s="718"/>
      <c r="AF25" s="718">
        <f t="shared" ref="AF25" si="45">AF18+AG18</f>
        <v>0</v>
      </c>
      <c r="AG25" s="718"/>
      <c r="AH25" s="718">
        <f t="shared" ref="AH25" si="46">AH18+AI18</f>
        <v>2</v>
      </c>
      <c r="AI25" s="718"/>
      <c r="AJ25" s="718">
        <f t="shared" ref="AJ25" si="47">AJ18+AK18</f>
        <v>0</v>
      </c>
      <c r="AK25" s="718"/>
      <c r="AL25" s="718">
        <f t="shared" si="31"/>
        <v>105</v>
      </c>
      <c r="AM25" s="718"/>
    </row>
    <row r="26" spans="1:54" x14ac:dyDescent="0.2">
      <c r="A26" s="4"/>
      <c r="B26" s="705"/>
      <c r="C26" s="48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3"/>
      <c r="R26" s="703"/>
      <c r="S26" s="703"/>
      <c r="T26" s="703"/>
      <c r="U26" s="703"/>
      <c r="V26" s="703"/>
      <c r="W26" s="703"/>
      <c r="X26" s="703"/>
      <c r="Y26" s="703"/>
      <c r="Z26" s="703"/>
      <c r="AA26" s="703"/>
      <c r="AB26" s="703"/>
      <c r="AC26" s="703"/>
      <c r="AD26" s="703"/>
      <c r="AE26" s="703"/>
      <c r="AF26" s="703"/>
      <c r="AG26" s="703"/>
      <c r="AH26" s="703"/>
      <c r="AI26" s="703"/>
      <c r="AJ26" s="703"/>
      <c r="AK26" s="703"/>
      <c r="AL26" s="703"/>
      <c r="AM26" s="703"/>
    </row>
    <row r="27" spans="1:54" ht="15" x14ac:dyDescent="0.25">
      <c r="A27" s="4"/>
      <c r="B27" s="705"/>
      <c r="C27" s="48"/>
      <c r="D27" s="713">
        <v>340</v>
      </c>
      <c r="E27" s="714"/>
      <c r="F27" s="713">
        <v>701</v>
      </c>
      <c r="G27" s="714"/>
      <c r="H27" s="713">
        <v>702</v>
      </c>
      <c r="I27" s="714"/>
      <c r="J27" s="713">
        <v>707</v>
      </c>
      <c r="K27" s="714"/>
      <c r="L27" s="713">
        <v>709</v>
      </c>
      <c r="M27" s="714"/>
      <c r="N27" s="713">
        <v>710</v>
      </c>
      <c r="O27" s="714"/>
      <c r="P27" s="713">
        <v>712</v>
      </c>
      <c r="Q27" s="714"/>
      <c r="R27" s="713">
        <v>713</v>
      </c>
      <c r="S27" s="714"/>
      <c r="T27" s="713">
        <v>717</v>
      </c>
      <c r="U27" s="714"/>
      <c r="V27" s="713">
        <v>723</v>
      </c>
      <c r="W27" s="714"/>
      <c r="X27" s="713">
        <v>729</v>
      </c>
      <c r="Y27" s="714"/>
      <c r="Z27" s="713">
        <v>732</v>
      </c>
      <c r="AA27" s="714"/>
      <c r="AB27" s="713">
        <v>737</v>
      </c>
      <c r="AC27" s="714"/>
      <c r="AD27" s="713">
        <v>744</v>
      </c>
      <c r="AE27" s="714"/>
      <c r="AF27" s="713">
        <v>748</v>
      </c>
      <c r="AG27" s="714"/>
      <c r="AH27" s="713">
        <v>749</v>
      </c>
      <c r="AI27" s="714"/>
      <c r="AJ27" s="713">
        <v>756</v>
      </c>
      <c r="AK27" s="715"/>
      <c r="AL27" s="713" t="s">
        <v>608</v>
      </c>
      <c r="AM27" s="714"/>
    </row>
    <row r="28" spans="1:54" x14ac:dyDescent="0.2">
      <c r="A28" s="52" t="s">
        <v>980</v>
      </c>
      <c r="B28" s="97"/>
    </row>
    <row r="29" spans="1:54" x14ac:dyDescent="0.2">
      <c r="A29" s="4" t="s">
        <v>978</v>
      </c>
      <c r="B29" s="706">
        <v>0.2</v>
      </c>
      <c r="C29" s="702" t="s">
        <v>976</v>
      </c>
      <c r="D29" s="716">
        <f>D23*$B$29</f>
        <v>2.2000000000000002</v>
      </c>
      <c r="E29" s="716"/>
      <c r="F29" s="716">
        <f t="shared" ref="F29" si="48">F23*$B$29</f>
        <v>1.8</v>
      </c>
      <c r="G29" s="716"/>
      <c r="H29" s="716">
        <f t="shared" ref="H29" si="49">H23*$B$29</f>
        <v>3.6</v>
      </c>
      <c r="I29" s="716"/>
      <c r="J29" s="716">
        <f t="shared" ref="J29" si="50">J23*$B$29</f>
        <v>1.8</v>
      </c>
      <c r="K29" s="716"/>
      <c r="L29" s="716">
        <f t="shared" ref="L29" si="51">L23*$B$29</f>
        <v>3.8000000000000003</v>
      </c>
      <c r="M29" s="716"/>
      <c r="N29" s="716">
        <f t="shared" ref="N29" si="52">N23*$B$29</f>
        <v>3.6</v>
      </c>
      <c r="O29" s="716"/>
      <c r="P29" s="716">
        <f t="shared" ref="P29" si="53">P23*$B$29</f>
        <v>3.2</v>
      </c>
      <c r="Q29" s="716"/>
      <c r="R29" s="716">
        <f t="shared" ref="R29" si="54">R23*$B$29</f>
        <v>1.8</v>
      </c>
      <c r="S29" s="716"/>
      <c r="T29" s="716">
        <f t="shared" ref="T29" si="55">T23*$B$29</f>
        <v>9.4</v>
      </c>
      <c r="U29" s="716"/>
      <c r="V29" s="716">
        <f t="shared" ref="V29" si="56">V23*$B$29</f>
        <v>1.4000000000000001</v>
      </c>
      <c r="W29" s="716"/>
      <c r="X29" s="716">
        <f t="shared" ref="X29" si="57">X23*$B$29</f>
        <v>1.4000000000000001</v>
      </c>
      <c r="Y29" s="716"/>
      <c r="Z29" s="716">
        <f t="shared" ref="Z29" si="58">Z23*$B$29</f>
        <v>1.2000000000000002</v>
      </c>
      <c r="AA29" s="716"/>
      <c r="AB29" s="716">
        <f t="shared" ref="AB29" si="59">AB23*$B$29</f>
        <v>2</v>
      </c>
      <c r="AC29" s="716"/>
      <c r="AD29" s="716">
        <f t="shared" ref="AD29" si="60">AD23*$B$29</f>
        <v>1</v>
      </c>
      <c r="AE29" s="716"/>
      <c r="AF29" s="716">
        <f t="shared" ref="AF29" si="61">AF23*$B$29</f>
        <v>0.2</v>
      </c>
      <c r="AG29" s="716"/>
      <c r="AH29" s="716">
        <f t="shared" ref="AH29" si="62">AH23*$B$29</f>
        <v>0.60000000000000009</v>
      </c>
      <c r="AI29" s="716"/>
      <c r="AJ29" s="716">
        <f t="shared" ref="AJ29" si="63">AJ23*$B$29</f>
        <v>0</v>
      </c>
      <c r="AK29" s="716"/>
      <c r="AL29" s="716">
        <f t="shared" ref="AL29" si="64">AL23*$B$29</f>
        <v>39</v>
      </c>
      <c r="AM29" s="716"/>
    </row>
    <row r="30" spans="1:54" x14ac:dyDescent="0.2">
      <c r="A30" s="4" t="s">
        <v>979</v>
      </c>
      <c r="B30" s="706">
        <v>0.4</v>
      </c>
      <c r="C30" s="702" t="s">
        <v>977</v>
      </c>
      <c r="D30" s="716">
        <f>D24*$B$30</f>
        <v>0</v>
      </c>
      <c r="E30" s="716"/>
      <c r="F30" s="716">
        <f t="shared" ref="F30" si="65">F24*$B$30</f>
        <v>0</v>
      </c>
      <c r="G30" s="716"/>
      <c r="H30" s="716">
        <f t="shared" ref="H30" si="66">H24*$B$30</f>
        <v>0.4</v>
      </c>
      <c r="I30" s="716"/>
      <c r="J30" s="716">
        <f t="shared" ref="J30" si="67">J24*$B$30</f>
        <v>2</v>
      </c>
      <c r="K30" s="716"/>
      <c r="L30" s="716">
        <f t="shared" ref="L30" si="68">L24*$B$30</f>
        <v>2</v>
      </c>
      <c r="M30" s="716"/>
      <c r="N30" s="716">
        <f t="shared" ref="N30" si="69">N24*$B$30</f>
        <v>2</v>
      </c>
      <c r="O30" s="716"/>
      <c r="P30" s="716">
        <f t="shared" ref="P30" si="70">P24*$B$30</f>
        <v>0.4</v>
      </c>
      <c r="Q30" s="716"/>
      <c r="R30" s="716">
        <f t="shared" ref="R30" si="71">R24*$B$30</f>
        <v>0</v>
      </c>
      <c r="S30" s="716"/>
      <c r="T30" s="716">
        <f t="shared" ref="T30" si="72">T24*$B$30</f>
        <v>1.2000000000000002</v>
      </c>
      <c r="U30" s="716"/>
      <c r="V30" s="716">
        <f t="shared" ref="V30" si="73">V24*$B$30</f>
        <v>0</v>
      </c>
      <c r="W30" s="716"/>
      <c r="X30" s="716">
        <f t="shared" ref="X30" si="74">X24*$B$30</f>
        <v>0.8</v>
      </c>
      <c r="Y30" s="716"/>
      <c r="Z30" s="716">
        <f t="shared" ref="Z30" si="75">Z24*$B$30</f>
        <v>0</v>
      </c>
      <c r="AA30" s="716"/>
      <c r="AB30" s="716">
        <f t="shared" ref="AB30" si="76">AB24*$B$30</f>
        <v>0</v>
      </c>
      <c r="AC30" s="716"/>
      <c r="AD30" s="716">
        <f t="shared" ref="AD30" si="77">AD24*$B$30</f>
        <v>2.4000000000000004</v>
      </c>
      <c r="AE30" s="716"/>
      <c r="AF30" s="716">
        <f t="shared" ref="AF30" si="78">AF24*$B$30</f>
        <v>0</v>
      </c>
      <c r="AG30" s="716"/>
      <c r="AH30" s="716">
        <f t="shared" ref="AH30" si="79">AH24*$B$30</f>
        <v>0.8</v>
      </c>
      <c r="AI30" s="716"/>
      <c r="AJ30" s="716">
        <f t="shared" ref="AJ30" si="80">AJ24*$B$30</f>
        <v>0</v>
      </c>
      <c r="AK30" s="716"/>
      <c r="AL30" s="716">
        <f t="shared" ref="AL30" si="81">AL24*$B$30</f>
        <v>12</v>
      </c>
      <c r="AM30" s="716"/>
    </row>
    <row r="31" spans="1:54" x14ac:dyDescent="0.2">
      <c r="A31" s="4" t="s">
        <v>982</v>
      </c>
      <c r="B31" s="706">
        <v>0.02</v>
      </c>
      <c r="C31" s="702" t="s">
        <v>983</v>
      </c>
      <c r="D31" s="716">
        <f>D25*$B$31</f>
        <v>0</v>
      </c>
      <c r="E31" s="716"/>
      <c r="F31" s="716">
        <f t="shared" ref="F31" si="82">F25*$B$31</f>
        <v>0.06</v>
      </c>
      <c r="G31" s="716"/>
      <c r="H31" s="716">
        <f t="shared" ref="H31" si="83">H25*$B$31</f>
        <v>0.24</v>
      </c>
      <c r="I31" s="716"/>
      <c r="J31" s="716">
        <f t="shared" ref="J31" si="84">J25*$B$31</f>
        <v>0.16</v>
      </c>
      <c r="K31" s="716"/>
      <c r="L31" s="716">
        <f t="shared" ref="L31" si="85">L25*$B$31</f>
        <v>0.24</v>
      </c>
      <c r="M31" s="716"/>
      <c r="N31" s="716">
        <f t="shared" ref="N31" si="86">N25*$B$31</f>
        <v>0.2</v>
      </c>
      <c r="O31" s="716"/>
      <c r="P31" s="716">
        <f t="shared" ref="P31" si="87">P25*$B$31</f>
        <v>0.1</v>
      </c>
      <c r="Q31" s="716"/>
      <c r="R31" s="716">
        <f t="shared" ref="R31" si="88">R25*$B$31</f>
        <v>0</v>
      </c>
      <c r="S31" s="716"/>
      <c r="T31" s="716">
        <f t="shared" ref="T31" si="89">T25*$B$31</f>
        <v>0.57999999999999996</v>
      </c>
      <c r="U31" s="716"/>
      <c r="V31" s="716">
        <f t="shared" ref="V31" si="90">V25*$B$31</f>
        <v>0.04</v>
      </c>
      <c r="W31" s="716"/>
      <c r="X31" s="716">
        <f t="shared" ref="X31" si="91">X25*$B$31</f>
        <v>0.16</v>
      </c>
      <c r="Y31" s="716"/>
      <c r="Z31" s="716">
        <f t="shared" ref="Z31" si="92">Z25*$B$31</f>
        <v>0.1</v>
      </c>
      <c r="AA31" s="716"/>
      <c r="AB31" s="716">
        <f t="shared" ref="AB31" si="93">AB25*$B$31</f>
        <v>0</v>
      </c>
      <c r="AC31" s="716"/>
      <c r="AD31" s="716">
        <f t="shared" ref="AD31" si="94">AD25*$B$31</f>
        <v>0.18</v>
      </c>
      <c r="AE31" s="716"/>
      <c r="AF31" s="716">
        <f t="shared" ref="AF31" si="95">AF25*$B$31</f>
        <v>0</v>
      </c>
      <c r="AG31" s="716"/>
      <c r="AH31" s="716">
        <f t="shared" ref="AH31" si="96">AH25*$B$31</f>
        <v>0.04</v>
      </c>
      <c r="AI31" s="716"/>
      <c r="AJ31" s="716">
        <f t="shared" ref="AJ31" si="97">AJ25*$B$31</f>
        <v>0</v>
      </c>
      <c r="AK31" s="716"/>
      <c r="AL31" s="716">
        <f t="shared" ref="AL31" si="98">AL25*$B$31</f>
        <v>2.1</v>
      </c>
      <c r="AM31" s="716"/>
    </row>
    <row r="32" spans="1:54" x14ac:dyDescent="0.2">
      <c r="A32" s="4"/>
      <c r="B32" s="706"/>
      <c r="C32" s="48"/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707"/>
      <c r="O32" s="707"/>
      <c r="P32" s="707"/>
      <c r="Q32" s="707"/>
      <c r="R32" s="707"/>
      <c r="S32" s="707"/>
      <c r="T32" s="707"/>
      <c r="U32" s="707"/>
      <c r="V32" s="707"/>
      <c r="W32" s="707"/>
      <c r="X32" s="707"/>
      <c r="Y32" s="707"/>
      <c r="Z32" s="707"/>
      <c r="AA32" s="707"/>
      <c r="AB32" s="707"/>
      <c r="AC32" s="707"/>
      <c r="AD32" s="707"/>
      <c r="AE32" s="707"/>
      <c r="AF32" s="707"/>
      <c r="AG32" s="707"/>
      <c r="AH32" s="707"/>
      <c r="AI32" s="707"/>
      <c r="AJ32" s="707"/>
      <c r="AK32" s="707"/>
      <c r="AL32" s="707"/>
      <c r="AM32" s="707"/>
    </row>
    <row r="33" spans="1:39" ht="15" x14ac:dyDescent="0.25">
      <c r="A33" s="4"/>
      <c r="B33" s="705"/>
      <c r="C33" s="48"/>
      <c r="D33" s="713">
        <v>340</v>
      </c>
      <c r="E33" s="714"/>
      <c r="F33" s="713">
        <v>701</v>
      </c>
      <c r="G33" s="714"/>
      <c r="H33" s="713">
        <v>702</v>
      </c>
      <c r="I33" s="714"/>
      <c r="J33" s="713">
        <v>707</v>
      </c>
      <c r="K33" s="714"/>
      <c r="L33" s="713">
        <v>709</v>
      </c>
      <c r="M33" s="714"/>
      <c r="N33" s="713">
        <v>710</v>
      </c>
      <c r="O33" s="714"/>
      <c r="P33" s="713">
        <v>712</v>
      </c>
      <c r="Q33" s="714"/>
      <c r="R33" s="713">
        <v>713</v>
      </c>
      <c r="S33" s="714"/>
      <c r="T33" s="713">
        <v>717</v>
      </c>
      <c r="U33" s="714"/>
      <c r="V33" s="713">
        <v>723</v>
      </c>
      <c r="W33" s="714"/>
      <c r="X33" s="713">
        <v>729</v>
      </c>
      <c r="Y33" s="714"/>
      <c r="Z33" s="713">
        <v>732</v>
      </c>
      <c r="AA33" s="714"/>
      <c r="AB33" s="713">
        <v>737</v>
      </c>
      <c r="AC33" s="714"/>
      <c r="AD33" s="713">
        <v>744</v>
      </c>
      <c r="AE33" s="714"/>
      <c r="AF33" s="713">
        <v>748</v>
      </c>
      <c r="AG33" s="714"/>
      <c r="AH33" s="713">
        <v>749</v>
      </c>
      <c r="AI33" s="714"/>
      <c r="AJ33" s="713">
        <v>756</v>
      </c>
      <c r="AK33" s="715"/>
      <c r="AL33" s="713" t="s">
        <v>608</v>
      </c>
      <c r="AM33" s="714"/>
    </row>
    <row r="34" spans="1:39" x14ac:dyDescent="0.2">
      <c r="A34" s="52" t="s">
        <v>981</v>
      </c>
      <c r="B34" s="97"/>
    </row>
    <row r="35" spans="1:39" x14ac:dyDescent="0.2">
      <c r="A35" s="4" t="s">
        <v>978</v>
      </c>
      <c r="B35" s="704">
        <f>B23-B29</f>
        <v>2.8</v>
      </c>
      <c r="C35" s="702" t="s">
        <v>976</v>
      </c>
      <c r="D35" s="716">
        <f>D23*$B$35</f>
        <v>30.799999999999997</v>
      </c>
      <c r="E35" s="716"/>
      <c r="F35" s="716">
        <f t="shared" ref="F35" si="99">F23*$B$35</f>
        <v>25.2</v>
      </c>
      <c r="G35" s="716"/>
      <c r="H35" s="716">
        <f t="shared" ref="H35" si="100">H23*$B$35</f>
        <v>50.4</v>
      </c>
      <c r="I35" s="716"/>
      <c r="J35" s="716">
        <f t="shared" ref="J35" si="101">J23*$B$35</f>
        <v>25.2</v>
      </c>
      <c r="K35" s="716"/>
      <c r="L35" s="716">
        <f t="shared" ref="L35" si="102">L23*$B$35</f>
        <v>53.199999999999996</v>
      </c>
      <c r="M35" s="716"/>
      <c r="N35" s="716">
        <f t="shared" ref="N35" si="103">N23*$B$35</f>
        <v>50.4</v>
      </c>
      <c r="O35" s="716"/>
      <c r="P35" s="716">
        <f t="shared" ref="P35" si="104">P23*$B$35</f>
        <v>44.8</v>
      </c>
      <c r="Q35" s="716"/>
      <c r="R35" s="716">
        <f t="shared" ref="R35" si="105">R23*$B$35</f>
        <v>25.2</v>
      </c>
      <c r="S35" s="716"/>
      <c r="T35" s="716">
        <f t="shared" ref="T35" si="106">T23*$B$35</f>
        <v>131.6</v>
      </c>
      <c r="U35" s="716"/>
      <c r="V35" s="716">
        <f t="shared" ref="V35" si="107">V23*$B$35</f>
        <v>19.599999999999998</v>
      </c>
      <c r="W35" s="716"/>
      <c r="X35" s="716">
        <f t="shared" ref="X35" si="108">X23*$B$35</f>
        <v>19.599999999999998</v>
      </c>
      <c r="Y35" s="716"/>
      <c r="Z35" s="716">
        <f t="shared" ref="Z35" si="109">Z23*$B$35</f>
        <v>16.799999999999997</v>
      </c>
      <c r="AA35" s="716"/>
      <c r="AB35" s="716">
        <f t="shared" ref="AB35" si="110">AB23*$B$35</f>
        <v>28</v>
      </c>
      <c r="AC35" s="716"/>
      <c r="AD35" s="716">
        <f t="shared" ref="AD35" si="111">AD23*$B$35</f>
        <v>14</v>
      </c>
      <c r="AE35" s="716"/>
      <c r="AF35" s="716">
        <f t="shared" ref="AF35" si="112">AF23*$B$35</f>
        <v>2.8</v>
      </c>
      <c r="AG35" s="716"/>
      <c r="AH35" s="716">
        <f t="shared" ref="AH35" si="113">AH23*$B$35</f>
        <v>8.3999999999999986</v>
      </c>
      <c r="AI35" s="716"/>
      <c r="AJ35" s="716">
        <f t="shared" ref="AJ35" si="114">AJ23*$B$35</f>
        <v>0</v>
      </c>
      <c r="AK35" s="716"/>
      <c r="AL35" s="716">
        <f t="shared" ref="AL35" si="115">AL23*$B$35</f>
        <v>546</v>
      </c>
      <c r="AM35" s="716"/>
    </row>
    <row r="36" spans="1:39" x14ac:dyDescent="0.2">
      <c r="A36" s="4" t="s">
        <v>979</v>
      </c>
      <c r="B36" s="705">
        <f>B24-B30</f>
        <v>2.6</v>
      </c>
      <c r="C36" s="702" t="s">
        <v>977</v>
      </c>
      <c r="D36" s="716">
        <f>D24*$B$36</f>
        <v>0</v>
      </c>
      <c r="E36" s="716"/>
      <c r="F36" s="716">
        <f t="shared" ref="F36" si="116">F24*$B$36</f>
        <v>0</v>
      </c>
      <c r="G36" s="716"/>
      <c r="H36" s="716">
        <f t="shared" ref="H36" si="117">H24*$B$36</f>
        <v>2.6</v>
      </c>
      <c r="I36" s="716"/>
      <c r="J36" s="716">
        <f t="shared" ref="J36" si="118">J24*$B$36</f>
        <v>13</v>
      </c>
      <c r="K36" s="716"/>
      <c r="L36" s="716">
        <f t="shared" ref="L36" si="119">L24*$B$36</f>
        <v>13</v>
      </c>
      <c r="M36" s="716"/>
      <c r="N36" s="716">
        <f t="shared" ref="N36" si="120">N24*$B$36</f>
        <v>13</v>
      </c>
      <c r="O36" s="716"/>
      <c r="P36" s="716">
        <f t="shared" ref="P36" si="121">P24*$B$36</f>
        <v>2.6</v>
      </c>
      <c r="Q36" s="716"/>
      <c r="R36" s="716">
        <f t="shared" ref="R36" si="122">R24*$B$36</f>
        <v>0</v>
      </c>
      <c r="S36" s="716"/>
      <c r="T36" s="716">
        <f t="shared" ref="T36" si="123">T24*$B$36</f>
        <v>7.8000000000000007</v>
      </c>
      <c r="U36" s="716"/>
      <c r="V36" s="716">
        <f t="shared" ref="V36" si="124">V24*$B$36</f>
        <v>0</v>
      </c>
      <c r="W36" s="716"/>
      <c r="X36" s="716">
        <f t="shared" ref="X36" si="125">X24*$B$36</f>
        <v>5.2</v>
      </c>
      <c r="Y36" s="716"/>
      <c r="Z36" s="716">
        <f t="shared" ref="Z36" si="126">Z24*$B$36</f>
        <v>0</v>
      </c>
      <c r="AA36" s="716"/>
      <c r="AB36" s="716">
        <f t="shared" ref="AB36" si="127">AB24*$B$36</f>
        <v>0</v>
      </c>
      <c r="AC36" s="716"/>
      <c r="AD36" s="716">
        <f t="shared" ref="AD36" si="128">AD24*$B$36</f>
        <v>15.600000000000001</v>
      </c>
      <c r="AE36" s="716"/>
      <c r="AF36" s="716">
        <f t="shared" ref="AF36" si="129">AF24*$B$36</f>
        <v>0</v>
      </c>
      <c r="AG36" s="716"/>
      <c r="AH36" s="716">
        <f t="shared" ref="AH36" si="130">AH24*$B$36</f>
        <v>5.2</v>
      </c>
      <c r="AI36" s="716"/>
      <c r="AJ36" s="716">
        <f t="shared" ref="AJ36" si="131">AJ24*$B$36</f>
        <v>0</v>
      </c>
      <c r="AK36" s="716"/>
      <c r="AL36" s="716">
        <f t="shared" ref="AL36" si="132">AL24*$B$36</f>
        <v>78</v>
      </c>
      <c r="AM36" s="716"/>
    </row>
    <row r="37" spans="1:39" x14ac:dyDescent="0.2">
      <c r="A37" s="4" t="s">
        <v>982</v>
      </c>
      <c r="B37" s="705">
        <f>B25-B31</f>
        <v>0.48</v>
      </c>
      <c r="C37" s="702" t="s">
        <v>983</v>
      </c>
      <c r="D37" s="716">
        <f>D25*$B$37</f>
        <v>0</v>
      </c>
      <c r="E37" s="716"/>
      <c r="F37" s="716">
        <f t="shared" ref="F37" si="133">F25*$B$37</f>
        <v>1.44</v>
      </c>
      <c r="G37" s="716"/>
      <c r="H37" s="716">
        <f t="shared" ref="H37" si="134">H25*$B$37</f>
        <v>5.76</v>
      </c>
      <c r="I37" s="716"/>
      <c r="J37" s="716">
        <f t="shared" ref="J37" si="135">J25*$B$37</f>
        <v>3.84</v>
      </c>
      <c r="K37" s="716"/>
      <c r="L37" s="716">
        <f t="shared" ref="L37" si="136">L25*$B$37</f>
        <v>5.76</v>
      </c>
      <c r="M37" s="716"/>
      <c r="N37" s="716">
        <f t="shared" ref="N37" si="137">N25*$B$37</f>
        <v>4.8</v>
      </c>
      <c r="O37" s="716"/>
      <c r="P37" s="716">
        <f t="shared" ref="P37" si="138">P25*$B$37</f>
        <v>2.4</v>
      </c>
      <c r="Q37" s="716"/>
      <c r="R37" s="716">
        <f t="shared" ref="R37" si="139">R25*$B$37</f>
        <v>0</v>
      </c>
      <c r="S37" s="716"/>
      <c r="T37" s="716">
        <f t="shared" ref="T37" si="140">T25*$B$37</f>
        <v>13.92</v>
      </c>
      <c r="U37" s="716"/>
      <c r="V37" s="716">
        <f t="shared" ref="V37" si="141">V25*$B$37</f>
        <v>0.96</v>
      </c>
      <c r="W37" s="716"/>
      <c r="X37" s="716">
        <f t="shared" ref="X37" si="142">X25*$B$37</f>
        <v>3.84</v>
      </c>
      <c r="Y37" s="716"/>
      <c r="Z37" s="716">
        <f t="shared" ref="Z37" si="143">Z25*$B$37</f>
        <v>2.4</v>
      </c>
      <c r="AA37" s="716"/>
      <c r="AB37" s="716">
        <f t="shared" ref="AB37" si="144">AB25*$B$37</f>
        <v>0</v>
      </c>
      <c r="AC37" s="716"/>
      <c r="AD37" s="716">
        <f t="shared" ref="AD37" si="145">AD25*$B$37</f>
        <v>4.32</v>
      </c>
      <c r="AE37" s="716"/>
      <c r="AF37" s="716">
        <f t="shared" ref="AF37" si="146">AF25*$B$37</f>
        <v>0</v>
      </c>
      <c r="AG37" s="716"/>
      <c r="AH37" s="716">
        <f t="shared" ref="AH37" si="147">AH25*$B$37</f>
        <v>0.96</v>
      </c>
      <c r="AI37" s="716"/>
      <c r="AJ37" s="716">
        <f t="shared" ref="AJ37" si="148">AJ25*$B$37</f>
        <v>0</v>
      </c>
      <c r="AK37" s="716"/>
      <c r="AL37" s="716">
        <f t="shared" ref="AL37" si="149">AL25*$B$37</f>
        <v>50.4</v>
      </c>
      <c r="AM37" s="716"/>
    </row>
    <row r="38" spans="1:39" x14ac:dyDescent="0.2">
      <c r="A38" s="4"/>
      <c r="B38" s="705"/>
      <c r="C38" s="48"/>
      <c r="D38" s="707"/>
      <c r="E38" s="707"/>
      <c r="F38" s="707"/>
      <c r="G38" s="707"/>
      <c r="H38" s="707"/>
      <c r="I38" s="707"/>
      <c r="J38" s="707"/>
      <c r="K38" s="707"/>
      <c r="L38" s="707"/>
      <c r="M38" s="707"/>
      <c r="N38" s="707"/>
      <c r="O38" s="707"/>
      <c r="P38" s="707"/>
      <c r="Q38" s="707"/>
      <c r="R38" s="707"/>
      <c r="S38" s="707"/>
      <c r="T38" s="707"/>
      <c r="U38" s="707"/>
      <c r="V38" s="707"/>
      <c r="W38" s="707"/>
      <c r="X38" s="707"/>
      <c r="Y38" s="707"/>
      <c r="Z38" s="707"/>
      <c r="AA38" s="707"/>
      <c r="AB38" s="707"/>
      <c r="AC38" s="707"/>
      <c r="AD38" s="707"/>
      <c r="AE38" s="707"/>
      <c r="AF38" s="707"/>
      <c r="AG38" s="707"/>
      <c r="AH38" s="707"/>
      <c r="AI38" s="707"/>
      <c r="AJ38" s="707"/>
      <c r="AK38" s="707"/>
      <c r="AL38" s="707"/>
      <c r="AM38" s="707"/>
    </row>
    <row r="39" spans="1:39" x14ac:dyDescent="0.2">
      <c r="A39" s="52" t="s">
        <v>984</v>
      </c>
      <c r="B39" s="97"/>
    </row>
    <row r="40" spans="1:39" x14ac:dyDescent="0.2">
      <c r="A40" s="4" t="s">
        <v>978</v>
      </c>
      <c r="B40" s="704">
        <v>3</v>
      </c>
      <c r="C40" s="702" t="s">
        <v>976</v>
      </c>
      <c r="D40" s="716">
        <f>D29+D35</f>
        <v>33</v>
      </c>
      <c r="E40" s="717"/>
      <c r="F40" s="716">
        <f t="shared" ref="F40" si="150">F29+F35</f>
        <v>27</v>
      </c>
      <c r="G40" s="717"/>
      <c r="H40" s="716">
        <f t="shared" ref="H40" si="151">H29+H35</f>
        <v>54</v>
      </c>
      <c r="I40" s="717"/>
      <c r="J40" s="716">
        <f t="shared" ref="J40" si="152">J29+J35</f>
        <v>27</v>
      </c>
      <c r="K40" s="717"/>
      <c r="L40" s="716">
        <f t="shared" ref="L40" si="153">L29+L35</f>
        <v>56.999999999999993</v>
      </c>
      <c r="M40" s="717"/>
      <c r="N40" s="716">
        <f t="shared" ref="N40" si="154">N29+N35</f>
        <v>54</v>
      </c>
      <c r="O40" s="717"/>
      <c r="P40" s="716">
        <f t="shared" ref="P40" si="155">P29+P35</f>
        <v>48</v>
      </c>
      <c r="Q40" s="717"/>
      <c r="R40" s="716">
        <f t="shared" ref="R40" si="156">R29+R35</f>
        <v>27</v>
      </c>
      <c r="S40" s="717"/>
      <c r="T40" s="716">
        <f t="shared" ref="T40" si="157">T29+T35</f>
        <v>141</v>
      </c>
      <c r="U40" s="717"/>
      <c r="V40" s="716">
        <f t="shared" ref="V40" si="158">V29+V35</f>
        <v>20.999999999999996</v>
      </c>
      <c r="W40" s="717"/>
      <c r="X40" s="716">
        <f t="shared" ref="X40" si="159">X29+X35</f>
        <v>20.999999999999996</v>
      </c>
      <c r="Y40" s="717"/>
      <c r="Z40" s="716">
        <f t="shared" ref="Z40" si="160">Z29+Z35</f>
        <v>17.999999999999996</v>
      </c>
      <c r="AA40" s="717"/>
      <c r="AB40" s="716">
        <f t="shared" ref="AB40" si="161">AB29+AB35</f>
        <v>30</v>
      </c>
      <c r="AC40" s="717"/>
      <c r="AD40" s="716">
        <f t="shared" ref="AD40" si="162">AD29+AD35</f>
        <v>15</v>
      </c>
      <c r="AE40" s="717"/>
      <c r="AF40" s="716">
        <f t="shared" ref="AF40" si="163">AF29+AF35</f>
        <v>3</v>
      </c>
      <c r="AG40" s="717"/>
      <c r="AH40" s="716">
        <f t="shared" ref="AH40" si="164">AH29+AH35</f>
        <v>8.9999999999999982</v>
      </c>
      <c r="AI40" s="717"/>
      <c r="AJ40" s="716">
        <f t="shared" ref="AJ40" si="165">AJ29+AJ35</f>
        <v>0</v>
      </c>
      <c r="AK40" s="717"/>
      <c r="AL40" s="716">
        <f t="shared" ref="AL40" si="166">AL29+AL35</f>
        <v>585</v>
      </c>
      <c r="AM40" s="717"/>
    </row>
    <row r="41" spans="1:39" x14ac:dyDescent="0.2">
      <c r="A41" s="4" t="s">
        <v>979</v>
      </c>
      <c r="B41" s="705">
        <v>3</v>
      </c>
      <c r="C41" s="702" t="s">
        <v>977</v>
      </c>
      <c r="D41" s="716">
        <f>D30+D36</f>
        <v>0</v>
      </c>
      <c r="E41" s="717"/>
      <c r="F41" s="716">
        <f t="shared" ref="F41" si="167">F30+F36</f>
        <v>0</v>
      </c>
      <c r="G41" s="717"/>
      <c r="H41" s="716">
        <f t="shared" ref="H41" si="168">H30+H36</f>
        <v>3</v>
      </c>
      <c r="I41" s="717"/>
      <c r="J41" s="716">
        <f t="shared" ref="J41" si="169">J30+J36</f>
        <v>15</v>
      </c>
      <c r="K41" s="717"/>
      <c r="L41" s="716">
        <f t="shared" ref="L41" si="170">L30+L36</f>
        <v>15</v>
      </c>
      <c r="M41" s="717"/>
      <c r="N41" s="716">
        <f t="shared" ref="N41" si="171">N30+N36</f>
        <v>15</v>
      </c>
      <c r="O41" s="717"/>
      <c r="P41" s="716">
        <f t="shared" ref="P41" si="172">P30+P36</f>
        <v>3</v>
      </c>
      <c r="Q41" s="717"/>
      <c r="R41" s="716">
        <f t="shared" ref="R41" si="173">R30+R36</f>
        <v>0</v>
      </c>
      <c r="S41" s="717"/>
      <c r="T41" s="716">
        <f t="shared" ref="T41" si="174">T30+T36</f>
        <v>9</v>
      </c>
      <c r="U41" s="717"/>
      <c r="V41" s="716">
        <f t="shared" ref="V41" si="175">V30+V36</f>
        <v>0</v>
      </c>
      <c r="W41" s="717"/>
      <c r="X41" s="716">
        <f t="shared" ref="X41" si="176">X30+X36</f>
        <v>6</v>
      </c>
      <c r="Y41" s="717"/>
      <c r="Z41" s="716">
        <f t="shared" ref="Z41" si="177">Z30+Z36</f>
        <v>0</v>
      </c>
      <c r="AA41" s="717"/>
      <c r="AB41" s="716">
        <f t="shared" ref="AB41" si="178">AB30+AB36</f>
        <v>0</v>
      </c>
      <c r="AC41" s="717"/>
      <c r="AD41" s="716">
        <f t="shared" ref="AD41" si="179">AD30+AD36</f>
        <v>18</v>
      </c>
      <c r="AE41" s="717"/>
      <c r="AF41" s="716">
        <f t="shared" ref="AF41" si="180">AF30+AF36</f>
        <v>0</v>
      </c>
      <c r="AG41" s="717"/>
      <c r="AH41" s="716">
        <f t="shared" ref="AH41" si="181">AH30+AH36</f>
        <v>6</v>
      </c>
      <c r="AI41" s="717"/>
      <c r="AJ41" s="716">
        <f t="shared" ref="AJ41" si="182">AJ30+AJ36</f>
        <v>0</v>
      </c>
      <c r="AK41" s="717"/>
      <c r="AL41" s="716">
        <f t="shared" ref="AL41" si="183">AL30+AL36</f>
        <v>90</v>
      </c>
      <c r="AM41" s="717"/>
    </row>
    <row r="42" spans="1:39" x14ac:dyDescent="0.2">
      <c r="A42" s="4" t="s">
        <v>982</v>
      </c>
      <c r="B42" s="705">
        <v>0.5</v>
      </c>
      <c r="C42" s="702" t="s">
        <v>983</v>
      </c>
      <c r="D42" s="716">
        <f>D31+D37</f>
        <v>0</v>
      </c>
      <c r="E42" s="717"/>
      <c r="F42" s="716">
        <f t="shared" ref="F42" si="184">F31+F37</f>
        <v>1.5</v>
      </c>
      <c r="G42" s="717"/>
      <c r="H42" s="716">
        <f t="shared" ref="H42" si="185">H31+H37</f>
        <v>6</v>
      </c>
      <c r="I42" s="717"/>
      <c r="J42" s="716">
        <f t="shared" ref="J42" si="186">J31+J37</f>
        <v>4</v>
      </c>
      <c r="K42" s="717"/>
      <c r="L42" s="716">
        <f t="shared" ref="L42" si="187">L31+L37</f>
        <v>6</v>
      </c>
      <c r="M42" s="717"/>
      <c r="N42" s="716">
        <f t="shared" ref="N42" si="188">N31+N37</f>
        <v>5</v>
      </c>
      <c r="O42" s="717"/>
      <c r="P42" s="716">
        <f t="shared" ref="P42" si="189">P31+P37</f>
        <v>2.5</v>
      </c>
      <c r="Q42" s="717"/>
      <c r="R42" s="716">
        <f t="shared" ref="R42" si="190">R31+R37</f>
        <v>0</v>
      </c>
      <c r="S42" s="717"/>
      <c r="T42" s="716">
        <f t="shared" ref="T42" si="191">T31+T37</f>
        <v>14.5</v>
      </c>
      <c r="U42" s="717"/>
      <c r="V42" s="716">
        <f t="shared" ref="V42" si="192">V31+V37</f>
        <v>1</v>
      </c>
      <c r="W42" s="717"/>
      <c r="X42" s="716">
        <f t="shared" ref="X42" si="193">X31+X37</f>
        <v>4</v>
      </c>
      <c r="Y42" s="717"/>
      <c r="Z42" s="716">
        <f t="shared" ref="Z42" si="194">Z31+Z37</f>
        <v>2.5</v>
      </c>
      <c r="AA42" s="717"/>
      <c r="AB42" s="716">
        <f t="shared" ref="AB42" si="195">AB31+AB37</f>
        <v>0</v>
      </c>
      <c r="AC42" s="717"/>
      <c r="AD42" s="716">
        <f t="shared" ref="AD42" si="196">AD31+AD37</f>
        <v>4.5</v>
      </c>
      <c r="AE42" s="717"/>
      <c r="AF42" s="716">
        <f t="shared" ref="AF42" si="197">AF31+AF37</f>
        <v>0</v>
      </c>
      <c r="AG42" s="717"/>
      <c r="AH42" s="716">
        <f t="shared" ref="AH42" si="198">AH31+AH37</f>
        <v>1</v>
      </c>
      <c r="AI42" s="717"/>
      <c r="AJ42" s="716">
        <f t="shared" ref="AJ42" si="199">AJ31+AJ37</f>
        <v>0</v>
      </c>
      <c r="AK42" s="717"/>
      <c r="AL42" s="716">
        <f t="shared" ref="AL42" si="200">AL31+AL37</f>
        <v>52.5</v>
      </c>
      <c r="AM42" s="717"/>
    </row>
    <row r="44" spans="1:39" ht="15" x14ac:dyDescent="0.25">
      <c r="D44" s="713">
        <v>340</v>
      </c>
      <c r="E44" s="714"/>
      <c r="F44" s="713">
        <v>701</v>
      </c>
      <c r="G44" s="714"/>
      <c r="H44" s="713">
        <v>702</v>
      </c>
      <c r="I44" s="714"/>
      <c r="J44" s="713">
        <v>707</v>
      </c>
      <c r="K44" s="714"/>
      <c r="L44" s="713">
        <v>709</v>
      </c>
      <c r="M44" s="714"/>
      <c r="N44" s="713">
        <v>710</v>
      </c>
      <c r="O44" s="714"/>
      <c r="P44" s="713">
        <v>712</v>
      </c>
      <c r="Q44" s="714"/>
      <c r="R44" s="713">
        <v>713</v>
      </c>
      <c r="S44" s="714"/>
      <c r="T44" s="713">
        <v>717</v>
      </c>
      <c r="U44" s="714"/>
      <c r="V44" s="713">
        <v>723</v>
      </c>
      <c r="W44" s="714"/>
      <c r="X44" s="713">
        <v>729</v>
      </c>
      <c r="Y44" s="714"/>
      <c r="Z44" s="713">
        <v>732</v>
      </c>
      <c r="AA44" s="714"/>
      <c r="AB44" s="713">
        <v>737</v>
      </c>
      <c r="AC44" s="714"/>
      <c r="AD44" s="713">
        <v>744</v>
      </c>
      <c r="AE44" s="714"/>
      <c r="AF44" s="713">
        <v>748</v>
      </c>
      <c r="AG44" s="714"/>
      <c r="AH44" s="713">
        <v>749</v>
      </c>
      <c r="AI44" s="714"/>
      <c r="AJ44" s="713">
        <v>756</v>
      </c>
      <c r="AK44" s="715"/>
      <c r="AL44" s="713" t="s">
        <v>608</v>
      </c>
      <c r="AM44" s="714"/>
    </row>
  </sheetData>
  <mergeCells count="316">
    <mergeCell ref="AL1:AM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1:C1"/>
    <mergeCell ref="AS1:AS2"/>
    <mergeCell ref="D21:E21"/>
    <mergeCell ref="F21:G21"/>
    <mergeCell ref="H21:I21"/>
    <mergeCell ref="J21:K21"/>
    <mergeCell ref="L21:M21"/>
    <mergeCell ref="N1:O1"/>
    <mergeCell ref="AB21:AC21"/>
    <mergeCell ref="AD21:AE21"/>
    <mergeCell ref="AF21:AG21"/>
    <mergeCell ref="AH21:AI21"/>
    <mergeCell ref="P21:Q21"/>
    <mergeCell ref="R21:S21"/>
    <mergeCell ref="T21:U21"/>
    <mergeCell ref="V21:W21"/>
    <mergeCell ref="X21:Y21"/>
    <mergeCell ref="Z21:AA21"/>
    <mergeCell ref="N21:O21"/>
    <mergeCell ref="D1:E1"/>
    <mergeCell ref="F1:G1"/>
    <mergeCell ref="H1:I1"/>
    <mergeCell ref="J1:K1"/>
    <mergeCell ref="L1:M1"/>
    <mergeCell ref="AY1:AY2"/>
    <mergeCell ref="AZ1:AZ2"/>
    <mergeCell ref="BA1:BA2"/>
    <mergeCell ref="AT1:AT2"/>
    <mergeCell ref="AU1:AU2"/>
    <mergeCell ref="AV1:AV2"/>
    <mergeCell ref="AW1:AW2"/>
    <mergeCell ref="AX1:AX2"/>
    <mergeCell ref="AQ1:AQ2"/>
    <mergeCell ref="AR1:AR2"/>
    <mergeCell ref="J23:K23"/>
    <mergeCell ref="J24:K24"/>
    <mergeCell ref="L23:M23"/>
    <mergeCell ref="L24:M24"/>
    <mergeCell ref="N23:O23"/>
    <mergeCell ref="D23:E23"/>
    <mergeCell ref="D24:E24"/>
    <mergeCell ref="F23:G23"/>
    <mergeCell ref="F24:G24"/>
    <mergeCell ref="H23:I23"/>
    <mergeCell ref="H24:I24"/>
    <mergeCell ref="P23:Q23"/>
    <mergeCell ref="R23:S23"/>
    <mergeCell ref="T23:U23"/>
    <mergeCell ref="V23:W23"/>
    <mergeCell ref="N24:O24"/>
    <mergeCell ref="P24:Q24"/>
    <mergeCell ref="R24:S24"/>
    <mergeCell ref="T24:U24"/>
    <mergeCell ref="V24:W24"/>
    <mergeCell ref="AH23:AI23"/>
    <mergeCell ref="AJ23:AK23"/>
    <mergeCell ref="AL23:AM23"/>
    <mergeCell ref="AH24:AI24"/>
    <mergeCell ref="AJ24:AK24"/>
    <mergeCell ref="AL24:AM24"/>
    <mergeCell ref="X24:Y24"/>
    <mergeCell ref="Z24:AA24"/>
    <mergeCell ref="AB24:AC24"/>
    <mergeCell ref="AD24:AE24"/>
    <mergeCell ref="AF24:AG24"/>
    <mergeCell ref="X23:Y23"/>
    <mergeCell ref="Z23:AA23"/>
    <mergeCell ref="AB23:AC23"/>
    <mergeCell ref="AD23:AE23"/>
    <mergeCell ref="AF23:AG23"/>
    <mergeCell ref="AL30:AM30"/>
    <mergeCell ref="AH29:AI29"/>
    <mergeCell ref="AJ29:AK29"/>
    <mergeCell ref="AL29:AM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X29:Y29"/>
    <mergeCell ref="Z29:AA29"/>
    <mergeCell ref="AB29:AC29"/>
    <mergeCell ref="AD29:AE29"/>
    <mergeCell ref="AF29:AG29"/>
    <mergeCell ref="N29:O29"/>
    <mergeCell ref="P29:Q29"/>
    <mergeCell ref="AF35:AG35"/>
    <mergeCell ref="N35:O35"/>
    <mergeCell ref="P35:Q35"/>
    <mergeCell ref="R35:S35"/>
    <mergeCell ref="T35:U35"/>
    <mergeCell ref="V35:W35"/>
    <mergeCell ref="D35:E35"/>
    <mergeCell ref="F35:G35"/>
    <mergeCell ref="H35:I35"/>
    <mergeCell ref="J35:K35"/>
    <mergeCell ref="L35:M35"/>
    <mergeCell ref="AF36:AG36"/>
    <mergeCell ref="AH36:AI36"/>
    <mergeCell ref="AJ36:AK36"/>
    <mergeCell ref="AL36:AM36"/>
    <mergeCell ref="AH35:AI35"/>
    <mergeCell ref="AJ35:AK35"/>
    <mergeCell ref="AL35:AM35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X35:Y35"/>
    <mergeCell ref="Z35:AA35"/>
    <mergeCell ref="AB35:AC35"/>
    <mergeCell ref="AD35:AE35"/>
    <mergeCell ref="AF40:AG40"/>
    <mergeCell ref="N40:O40"/>
    <mergeCell ref="P40:Q40"/>
    <mergeCell ref="R40:S40"/>
    <mergeCell ref="T40:U40"/>
    <mergeCell ref="V40:W40"/>
    <mergeCell ref="D40:E40"/>
    <mergeCell ref="F40:G40"/>
    <mergeCell ref="H40:I40"/>
    <mergeCell ref="J40:K40"/>
    <mergeCell ref="L40:M40"/>
    <mergeCell ref="AF41:AG41"/>
    <mergeCell ref="AH41:AI41"/>
    <mergeCell ref="AJ41:AK41"/>
    <mergeCell ref="AL41:AM41"/>
    <mergeCell ref="AH40:AI40"/>
    <mergeCell ref="AJ40:AK40"/>
    <mergeCell ref="AL40:AM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X40:Y40"/>
    <mergeCell ref="Z40:AA40"/>
    <mergeCell ref="AB40:AC40"/>
    <mergeCell ref="AD40:AE40"/>
    <mergeCell ref="R25:S25"/>
    <mergeCell ref="T25:U25"/>
    <mergeCell ref="V25:W25"/>
    <mergeCell ref="D25:E25"/>
    <mergeCell ref="F25:G25"/>
    <mergeCell ref="H25:I25"/>
    <mergeCell ref="J25:K25"/>
    <mergeCell ref="L25:M25"/>
    <mergeCell ref="AD41:AE41"/>
    <mergeCell ref="AD36:AE36"/>
    <mergeCell ref="AD30:AE30"/>
    <mergeCell ref="R29:S29"/>
    <mergeCell ref="T29:U29"/>
    <mergeCell ref="V29:W29"/>
    <mergeCell ref="D29:E29"/>
    <mergeCell ref="F29:G29"/>
    <mergeCell ref="H29:I29"/>
    <mergeCell ref="J29:K29"/>
    <mergeCell ref="L29:M29"/>
    <mergeCell ref="D27:E27"/>
    <mergeCell ref="F27:G27"/>
    <mergeCell ref="H27:I27"/>
    <mergeCell ref="J27:K27"/>
    <mergeCell ref="L27:M27"/>
    <mergeCell ref="AL31:AM31"/>
    <mergeCell ref="AH25:AI25"/>
    <mergeCell ref="AJ25:AK25"/>
    <mergeCell ref="AL25:AM25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X25:Y25"/>
    <mergeCell ref="Z25:AA25"/>
    <mergeCell ref="AB25:AC25"/>
    <mergeCell ref="AD25:AE25"/>
    <mergeCell ref="AF25:AG25"/>
    <mergeCell ref="N25:O25"/>
    <mergeCell ref="P25:Q25"/>
    <mergeCell ref="AF37:AG37"/>
    <mergeCell ref="N37:O37"/>
    <mergeCell ref="P37:Q37"/>
    <mergeCell ref="R37:S37"/>
    <mergeCell ref="T37:U37"/>
    <mergeCell ref="V37:W37"/>
    <mergeCell ref="D37:E37"/>
    <mergeCell ref="F37:G37"/>
    <mergeCell ref="H37:I37"/>
    <mergeCell ref="J37:K37"/>
    <mergeCell ref="L37:M37"/>
    <mergeCell ref="AF42:AG42"/>
    <mergeCell ref="AH42:AI42"/>
    <mergeCell ref="AJ42:AK42"/>
    <mergeCell ref="AL42:AM42"/>
    <mergeCell ref="AH37:AI37"/>
    <mergeCell ref="AJ37:AK37"/>
    <mergeCell ref="AL37:AM37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X37:Y37"/>
    <mergeCell ref="Z37:AA37"/>
    <mergeCell ref="AB37:AC37"/>
    <mergeCell ref="AD37:AE37"/>
    <mergeCell ref="R44:S44"/>
    <mergeCell ref="T44:U44"/>
    <mergeCell ref="V44:W44"/>
    <mergeCell ref="D44:E44"/>
    <mergeCell ref="F44:G44"/>
    <mergeCell ref="H44:I44"/>
    <mergeCell ref="J44:K44"/>
    <mergeCell ref="L44:M44"/>
    <mergeCell ref="AD42:AE42"/>
    <mergeCell ref="AL33:AM33"/>
    <mergeCell ref="AH44:AI44"/>
    <mergeCell ref="AJ44:AK44"/>
    <mergeCell ref="AL44:AM4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X44:Y44"/>
    <mergeCell ref="Z44:AA44"/>
    <mergeCell ref="AB44:AC44"/>
    <mergeCell ref="AD44:AE44"/>
    <mergeCell ref="AF44:AG44"/>
    <mergeCell ref="N44:O44"/>
    <mergeCell ref="P44:Q44"/>
    <mergeCell ref="AD33:AE33"/>
    <mergeCell ref="AF33:AG33"/>
    <mergeCell ref="AH33:AI33"/>
    <mergeCell ref="AJ33:AK33"/>
    <mergeCell ref="AD31:AE31"/>
    <mergeCell ref="AF31:AG31"/>
    <mergeCell ref="AH31:AI31"/>
    <mergeCell ref="AJ31:AK31"/>
    <mergeCell ref="AF30:AG30"/>
    <mergeCell ref="AH30:AI30"/>
    <mergeCell ref="AJ30:AK30"/>
    <mergeCell ref="AH27:AI27"/>
    <mergeCell ref="AJ27:AK27"/>
    <mergeCell ref="AL27:AM27"/>
    <mergeCell ref="X27:Y27"/>
    <mergeCell ref="Z27:AA27"/>
    <mergeCell ref="AB27:AC27"/>
    <mergeCell ref="AD27:AE27"/>
    <mergeCell ref="AF27:AG27"/>
    <mergeCell ref="N27:O27"/>
    <mergeCell ref="P27:Q27"/>
    <mergeCell ref="R27:S27"/>
    <mergeCell ref="T27:U27"/>
    <mergeCell ref="V27:W27"/>
  </mergeCells>
  <pageMargins left="0.82677165354330717" right="0.39370078740157483" top="0.62992125984251968" bottom="3.937007874015748E-2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workbookViewId="0">
      <selection activeCell="J1" sqref="J1"/>
    </sheetView>
  </sheetViews>
  <sheetFormatPr defaultColWidth="11.42578125" defaultRowHeight="12.75" x14ac:dyDescent="0.2"/>
  <cols>
    <col min="1" max="1" width="6" style="104" customWidth="1"/>
    <col min="2" max="2" width="8.42578125" style="104" customWidth="1"/>
    <col min="3" max="3" width="4.140625" style="104" customWidth="1"/>
    <col min="4" max="5" width="8" customWidth="1"/>
    <col min="6" max="6" width="34.7109375" customWidth="1"/>
    <col min="7" max="7" width="5.7109375" customWidth="1"/>
    <col min="8" max="8" width="8.7109375" style="68" customWidth="1"/>
    <col min="9" max="9" width="11.42578125" style="196"/>
    <col min="10" max="10" width="36.5703125" customWidth="1"/>
  </cols>
  <sheetData>
    <row r="1" spans="1:9" ht="15" x14ac:dyDescent="0.2">
      <c r="A1" s="322" t="s">
        <v>895</v>
      </c>
      <c r="B1" s="323"/>
      <c r="C1" s="323"/>
      <c r="D1" s="324"/>
      <c r="E1" s="324"/>
      <c r="F1" s="324"/>
      <c r="G1" s="325"/>
      <c r="H1" s="326"/>
      <c r="I1" s="327"/>
    </row>
    <row r="2" spans="1:9" ht="15" x14ac:dyDescent="0.2">
      <c r="A2" s="322"/>
      <c r="B2" s="323"/>
      <c r="C2" s="323"/>
      <c r="D2" s="324"/>
      <c r="E2" s="324"/>
      <c r="F2" s="324"/>
      <c r="G2" s="325"/>
      <c r="H2" s="326"/>
      <c r="I2" s="327"/>
    </row>
    <row r="3" spans="1:9" x14ac:dyDescent="0.2">
      <c r="A3" s="690" t="s">
        <v>961</v>
      </c>
      <c r="B3" s="281"/>
      <c r="C3" s="281"/>
      <c r="D3" s="282"/>
      <c r="E3" s="282"/>
      <c r="F3" s="282"/>
      <c r="G3" s="282"/>
      <c r="H3" s="284"/>
      <c r="I3" s="285"/>
    </row>
    <row r="4" spans="1:9" x14ac:dyDescent="0.2">
      <c r="A4" s="286" t="s">
        <v>514</v>
      </c>
      <c r="B4" s="286" t="s">
        <v>0</v>
      </c>
      <c r="C4" s="286" t="s">
        <v>629</v>
      </c>
      <c r="D4" s="287" t="s">
        <v>516</v>
      </c>
      <c r="E4" s="287" t="s">
        <v>517</v>
      </c>
      <c r="F4" s="287" t="s">
        <v>630</v>
      </c>
      <c r="G4" s="287" t="s">
        <v>626</v>
      </c>
      <c r="H4" s="287" t="s">
        <v>1</v>
      </c>
      <c r="I4" s="288" t="s">
        <v>628</v>
      </c>
    </row>
    <row r="5" spans="1:9" x14ac:dyDescent="0.2">
      <c r="A5" s="290"/>
      <c r="B5" s="290"/>
      <c r="C5" s="290"/>
      <c r="D5" s="291"/>
      <c r="E5" s="291"/>
      <c r="F5" s="291"/>
      <c r="G5" s="291"/>
      <c r="H5" s="291"/>
      <c r="I5" s="292"/>
    </row>
    <row r="6" spans="1:9" x14ac:dyDescent="0.2">
      <c r="A6" s="330" t="s">
        <v>759</v>
      </c>
      <c r="B6" s="290"/>
      <c r="C6" s="290"/>
      <c r="D6" s="291"/>
      <c r="E6" s="291"/>
      <c r="F6" s="291"/>
      <c r="G6" s="291"/>
      <c r="H6" s="291"/>
      <c r="I6" s="292"/>
    </row>
    <row r="7" spans="1:9" x14ac:dyDescent="0.2">
      <c r="A7" s="290"/>
      <c r="B7" s="290"/>
      <c r="C7" s="290"/>
      <c r="D7" s="291"/>
      <c r="E7" s="291"/>
      <c r="F7" s="291"/>
      <c r="G7" s="291"/>
      <c r="H7" s="291"/>
      <c r="I7" s="292"/>
    </row>
    <row r="8" spans="1:9" x14ac:dyDescent="0.2">
      <c r="A8" s="293">
        <v>707</v>
      </c>
      <c r="B8" s="293" t="s">
        <v>627</v>
      </c>
      <c r="C8" s="293" t="s">
        <v>48</v>
      </c>
      <c r="D8" s="294" t="s">
        <v>246</v>
      </c>
      <c r="E8" s="294" t="s">
        <v>247</v>
      </c>
      <c r="F8" s="294" t="s">
        <v>248</v>
      </c>
      <c r="G8" s="293">
        <v>6</v>
      </c>
      <c r="H8" s="294" t="s">
        <v>249</v>
      </c>
      <c r="I8" s="378">
        <v>0</v>
      </c>
    </row>
    <row r="9" spans="1:9" x14ac:dyDescent="0.2">
      <c r="A9" s="293">
        <v>710</v>
      </c>
      <c r="B9" s="293" t="s">
        <v>627</v>
      </c>
      <c r="C9" s="293" t="s">
        <v>48</v>
      </c>
      <c r="D9" s="294" t="s">
        <v>246</v>
      </c>
      <c r="E9" s="294" t="s">
        <v>247</v>
      </c>
      <c r="F9" s="294" t="s">
        <v>248</v>
      </c>
      <c r="G9" s="293">
        <v>6</v>
      </c>
      <c r="H9" s="294" t="s">
        <v>249</v>
      </c>
      <c r="I9" s="295">
        <v>0.10539999999999999</v>
      </c>
    </row>
    <row r="10" spans="1:9" x14ac:dyDescent="0.2">
      <c r="A10" s="293">
        <v>713</v>
      </c>
      <c r="B10" s="293" t="s">
        <v>627</v>
      </c>
      <c r="C10" s="293" t="s">
        <v>48</v>
      </c>
      <c r="D10" s="294" t="s">
        <v>246</v>
      </c>
      <c r="E10" s="294" t="s">
        <v>247</v>
      </c>
      <c r="F10" s="294" t="s">
        <v>248</v>
      </c>
      <c r="G10" s="293">
        <v>6</v>
      </c>
      <c r="H10" s="294" t="s">
        <v>249</v>
      </c>
      <c r="I10" s="295">
        <v>0.28920000000000001</v>
      </c>
    </row>
    <row r="11" spans="1:9" x14ac:dyDescent="0.2">
      <c r="A11" s="293">
        <v>729</v>
      </c>
      <c r="B11" s="293" t="s">
        <v>627</v>
      </c>
      <c r="C11" s="293" t="s">
        <v>48</v>
      </c>
      <c r="D11" s="294" t="s">
        <v>246</v>
      </c>
      <c r="E11" s="294" t="s">
        <v>247</v>
      </c>
      <c r="F11" s="294" t="s">
        <v>248</v>
      </c>
      <c r="G11" s="293">
        <v>6</v>
      </c>
      <c r="H11" s="294" t="s">
        <v>249</v>
      </c>
      <c r="I11" s="295">
        <v>0.10539999999999999</v>
      </c>
    </row>
    <row r="12" spans="1:9" x14ac:dyDescent="0.2">
      <c r="A12" s="293">
        <v>744</v>
      </c>
      <c r="B12" s="293" t="s">
        <v>627</v>
      </c>
      <c r="C12" s="293" t="s">
        <v>48</v>
      </c>
      <c r="D12" s="294" t="s">
        <v>246</v>
      </c>
      <c r="E12" s="294" t="s">
        <v>247</v>
      </c>
      <c r="F12" s="294" t="s">
        <v>248</v>
      </c>
      <c r="G12" s="293">
        <v>6</v>
      </c>
      <c r="H12" s="294" t="s">
        <v>249</v>
      </c>
      <c r="I12" s="295">
        <v>0.5</v>
      </c>
    </row>
    <row r="13" spans="1:9" x14ac:dyDescent="0.2">
      <c r="A13" s="281"/>
      <c r="B13" s="281"/>
      <c r="C13" s="281"/>
      <c r="D13" s="282"/>
      <c r="E13" s="282"/>
      <c r="F13" s="282"/>
      <c r="G13" s="282"/>
      <c r="H13" s="282"/>
      <c r="I13" s="285"/>
    </row>
    <row r="14" spans="1:9" x14ac:dyDescent="0.2">
      <c r="A14" s="297" t="s">
        <v>79</v>
      </c>
      <c r="B14" s="293" t="s">
        <v>14</v>
      </c>
      <c r="C14" s="293" t="s">
        <v>23</v>
      </c>
      <c r="D14" s="294" t="s">
        <v>89</v>
      </c>
      <c r="E14" s="294" t="s">
        <v>90</v>
      </c>
      <c r="F14" s="294" t="s">
        <v>91</v>
      </c>
      <c r="G14" s="293">
        <v>6</v>
      </c>
      <c r="H14" s="294" t="s">
        <v>18</v>
      </c>
      <c r="I14" s="295">
        <v>0.1</v>
      </c>
    </row>
    <row r="15" spans="1:9" x14ac:dyDescent="0.2">
      <c r="A15" s="297" t="s">
        <v>298</v>
      </c>
      <c r="B15" s="293" t="s">
        <v>14</v>
      </c>
      <c r="C15" s="293" t="s">
        <v>23</v>
      </c>
      <c r="D15" s="294" t="s">
        <v>89</v>
      </c>
      <c r="E15" s="294" t="s">
        <v>90</v>
      </c>
      <c r="F15" s="294" t="s">
        <v>91</v>
      </c>
      <c r="G15" s="293">
        <v>6</v>
      </c>
      <c r="H15" s="294" t="s">
        <v>18</v>
      </c>
      <c r="I15" s="295">
        <v>0.15</v>
      </c>
    </row>
    <row r="16" spans="1:9" x14ac:dyDescent="0.2">
      <c r="A16" s="297" t="s">
        <v>334</v>
      </c>
      <c r="B16" s="293" t="s">
        <v>14</v>
      </c>
      <c r="C16" s="293" t="s">
        <v>23</v>
      </c>
      <c r="D16" s="294" t="s">
        <v>89</v>
      </c>
      <c r="E16" s="294" t="s">
        <v>90</v>
      </c>
      <c r="F16" s="294" t="s">
        <v>91</v>
      </c>
      <c r="G16" s="293">
        <v>6</v>
      </c>
      <c r="H16" s="294" t="s">
        <v>18</v>
      </c>
      <c r="I16" s="295">
        <v>0.3</v>
      </c>
    </row>
    <row r="17" spans="1:9" x14ac:dyDescent="0.2">
      <c r="A17" s="297" t="s">
        <v>425</v>
      </c>
      <c r="B17" s="293" t="s">
        <v>14</v>
      </c>
      <c r="C17" s="293" t="s">
        <v>23</v>
      </c>
      <c r="D17" s="294" t="s">
        <v>89</v>
      </c>
      <c r="E17" s="294" t="s">
        <v>90</v>
      </c>
      <c r="F17" s="294" t="s">
        <v>91</v>
      </c>
      <c r="G17" s="293">
        <v>6</v>
      </c>
      <c r="H17" s="294" t="s">
        <v>18</v>
      </c>
      <c r="I17" s="295">
        <v>0.3</v>
      </c>
    </row>
    <row r="18" spans="1:9" x14ac:dyDescent="0.2">
      <c r="A18" s="297" t="s">
        <v>449</v>
      </c>
      <c r="B18" s="293" t="s">
        <v>14</v>
      </c>
      <c r="C18" s="293" t="s">
        <v>23</v>
      </c>
      <c r="D18" s="294" t="s">
        <v>89</v>
      </c>
      <c r="E18" s="294" t="s">
        <v>90</v>
      </c>
      <c r="F18" s="294" t="s">
        <v>91</v>
      </c>
      <c r="G18" s="293">
        <v>6</v>
      </c>
      <c r="H18" s="294" t="s">
        <v>18</v>
      </c>
      <c r="I18" s="295">
        <v>0.15</v>
      </c>
    </row>
    <row r="19" spans="1:9" x14ac:dyDescent="0.2">
      <c r="A19" s="281"/>
      <c r="B19" s="281"/>
      <c r="C19" s="281"/>
      <c r="D19" s="282"/>
      <c r="E19" s="282"/>
      <c r="F19" s="282"/>
      <c r="G19" s="282"/>
      <c r="H19" s="284"/>
      <c r="I19" s="285"/>
    </row>
    <row r="20" spans="1:9" x14ac:dyDescent="0.2">
      <c r="A20" s="298" t="s">
        <v>298</v>
      </c>
      <c r="B20" s="294" t="s">
        <v>14</v>
      </c>
      <c r="C20" s="294" t="s">
        <v>23</v>
      </c>
      <c r="D20" s="294" t="s">
        <v>312</v>
      </c>
      <c r="E20" s="294" t="s">
        <v>313</v>
      </c>
      <c r="F20" s="294" t="s">
        <v>314</v>
      </c>
      <c r="G20" s="293">
        <v>6</v>
      </c>
      <c r="H20" s="294" t="s">
        <v>18</v>
      </c>
      <c r="I20" s="295">
        <v>0.8</v>
      </c>
    </row>
    <row r="21" spans="1:9" x14ac:dyDescent="0.2">
      <c r="A21" s="298" t="s">
        <v>409</v>
      </c>
      <c r="B21" s="294" t="s">
        <v>14</v>
      </c>
      <c r="C21" s="294" t="s">
        <v>23</v>
      </c>
      <c r="D21" s="294" t="s">
        <v>312</v>
      </c>
      <c r="E21" s="294" t="s">
        <v>313</v>
      </c>
      <c r="F21" s="294" t="s">
        <v>314</v>
      </c>
      <c r="G21" s="293">
        <v>6</v>
      </c>
      <c r="H21" s="294" t="s">
        <v>18</v>
      </c>
      <c r="I21" s="295">
        <v>0.2</v>
      </c>
    </row>
    <row r="22" spans="1:9" x14ac:dyDescent="0.2">
      <c r="A22" s="281"/>
      <c r="B22" s="281"/>
      <c r="C22" s="281"/>
      <c r="D22" s="282"/>
      <c r="E22" s="282"/>
      <c r="F22" s="282"/>
      <c r="G22" s="282"/>
      <c r="H22" s="284"/>
      <c r="I22" s="285"/>
    </row>
    <row r="23" spans="1:9" x14ac:dyDescent="0.2">
      <c r="A23" s="298" t="s">
        <v>79</v>
      </c>
      <c r="B23" s="294" t="s">
        <v>14</v>
      </c>
      <c r="C23" s="294" t="s">
        <v>61</v>
      </c>
      <c r="D23" s="294" t="s">
        <v>315</v>
      </c>
      <c r="E23" s="294" t="s">
        <v>316</v>
      </c>
      <c r="F23" s="294" t="s">
        <v>317</v>
      </c>
      <c r="G23" s="293">
        <v>6</v>
      </c>
      <c r="H23" s="294" t="s">
        <v>18</v>
      </c>
      <c r="I23" s="295">
        <v>0.2</v>
      </c>
    </row>
    <row r="24" spans="1:9" x14ac:dyDescent="0.2">
      <c r="A24" s="298" t="s">
        <v>298</v>
      </c>
      <c r="B24" s="294" t="s">
        <v>14</v>
      </c>
      <c r="C24" s="294" t="s">
        <v>61</v>
      </c>
      <c r="D24" s="294" t="s">
        <v>315</v>
      </c>
      <c r="E24" s="294" t="s">
        <v>316</v>
      </c>
      <c r="F24" s="294" t="s">
        <v>317</v>
      </c>
      <c r="G24" s="293">
        <v>6</v>
      </c>
      <c r="H24" s="294" t="s">
        <v>18</v>
      </c>
      <c r="I24" s="295">
        <v>0.2</v>
      </c>
    </row>
    <row r="25" spans="1:9" x14ac:dyDescent="0.2">
      <c r="A25" s="298" t="s">
        <v>334</v>
      </c>
      <c r="B25" s="294" t="s">
        <v>14</v>
      </c>
      <c r="C25" s="294" t="s">
        <v>61</v>
      </c>
      <c r="D25" s="294" t="s">
        <v>315</v>
      </c>
      <c r="E25" s="294" t="s">
        <v>316</v>
      </c>
      <c r="F25" s="294" t="s">
        <v>317</v>
      </c>
      <c r="G25" s="293">
        <v>6</v>
      </c>
      <c r="H25" s="294" t="s">
        <v>18</v>
      </c>
      <c r="I25" s="295">
        <v>0.2</v>
      </c>
    </row>
    <row r="26" spans="1:9" x14ac:dyDescent="0.2">
      <c r="A26" s="298" t="s">
        <v>425</v>
      </c>
      <c r="B26" s="294" t="s">
        <v>14</v>
      </c>
      <c r="C26" s="294" t="s">
        <v>61</v>
      </c>
      <c r="D26" s="294" t="s">
        <v>315</v>
      </c>
      <c r="E26" s="294" t="s">
        <v>316</v>
      </c>
      <c r="F26" s="294" t="s">
        <v>317</v>
      </c>
      <c r="G26" s="293">
        <v>6</v>
      </c>
      <c r="H26" s="294" t="s">
        <v>18</v>
      </c>
      <c r="I26" s="295">
        <v>0.2</v>
      </c>
    </row>
    <row r="27" spans="1:9" x14ac:dyDescent="0.2">
      <c r="A27" s="298" t="s">
        <v>449</v>
      </c>
      <c r="B27" s="294" t="s">
        <v>14</v>
      </c>
      <c r="C27" s="294" t="s">
        <v>61</v>
      </c>
      <c r="D27" s="294" t="s">
        <v>315</v>
      </c>
      <c r="E27" s="294" t="s">
        <v>316</v>
      </c>
      <c r="F27" s="294" t="s">
        <v>317</v>
      </c>
      <c r="G27" s="293">
        <v>6</v>
      </c>
      <c r="H27" s="294" t="s">
        <v>18</v>
      </c>
      <c r="I27" s="295">
        <v>0.2</v>
      </c>
    </row>
    <row r="28" spans="1:9" x14ac:dyDescent="0.2">
      <c r="A28" s="281"/>
      <c r="B28" s="281"/>
      <c r="C28" s="281"/>
      <c r="D28" s="282"/>
      <c r="E28" s="282"/>
      <c r="F28" s="282"/>
      <c r="G28" s="282"/>
      <c r="H28" s="284"/>
      <c r="I28" s="285"/>
    </row>
    <row r="29" spans="1:9" x14ac:dyDescent="0.2">
      <c r="A29" s="298" t="s">
        <v>298</v>
      </c>
      <c r="B29" s="294" t="s">
        <v>14</v>
      </c>
      <c r="C29" s="294" t="s">
        <v>27</v>
      </c>
      <c r="D29" s="294" t="s">
        <v>318</v>
      </c>
      <c r="E29" s="294" t="s">
        <v>319</v>
      </c>
      <c r="F29" s="294" t="s">
        <v>320</v>
      </c>
      <c r="G29" s="293">
        <v>6</v>
      </c>
      <c r="H29" s="294" t="s">
        <v>18</v>
      </c>
      <c r="I29" s="295">
        <f>1/3</f>
        <v>0.33333333333333331</v>
      </c>
    </row>
    <row r="30" spans="1:9" x14ac:dyDescent="0.2">
      <c r="A30" s="298" t="s">
        <v>334</v>
      </c>
      <c r="B30" s="294" t="s">
        <v>14</v>
      </c>
      <c r="C30" s="294" t="s">
        <v>27</v>
      </c>
      <c r="D30" s="294" t="s">
        <v>318</v>
      </c>
      <c r="E30" s="294" t="s">
        <v>319</v>
      </c>
      <c r="F30" s="294" t="s">
        <v>320</v>
      </c>
      <c r="G30" s="293">
        <v>6</v>
      </c>
      <c r="H30" s="294" t="s">
        <v>18</v>
      </c>
      <c r="I30" s="295">
        <f>1/3</f>
        <v>0.33333333333333331</v>
      </c>
    </row>
    <row r="31" spans="1:9" x14ac:dyDescent="0.2">
      <c r="A31" s="298" t="s">
        <v>449</v>
      </c>
      <c r="B31" s="294" t="s">
        <v>14</v>
      </c>
      <c r="C31" s="294" t="s">
        <v>27</v>
      </c>
      <c r="D31" s="294" t="s">
        <v>318</v>
      </c>
      <c r="E31" s="294" t="s">
        <v>319</v>
      </c>
      <c r="F31" s="294" t="s">
        <v>320</v>
      </c>
      <c r="G31" s="293">
        <v>6</v>
      </c>
      <c r="H31" s="294" t="s">
        <v>18</v>
      </c>
      <c r="I31" s="295">
        <f>1/3</f>
        <v>0.33333333333333331</v>
      </c>
    </row>
    <row r="32" spans="1:9" x14ac:dyDescent="0.2">
      <c r="A32" s="281"/>
      <c r="B32" s="281"/>
      <c r="C32" s="281"/>
      <c r="D32" s="282"/>
      <c r="E32" s="282"/>
      <c r="F32" s="282"/>
      <c r="G32" s="282"/>
      <c r="H32" s="284"/>
      <c r="I32" s="285"/>
    </row>
    <row r="33" spans="1:10" x14ac:dyDescent="0.2">
      <c r="A33" s="298" t="s">
        <v>180</v>
      </c>
      <c r="B33" s="294" t="s">
        <v>627</v>
      </c>
      <c r="C33" s="294" t="s">
        <v>43</v>
      </c>
      <c r="D33" s="294" t="s">
        <v>187</v>
      </c>
      <c r="E33" s="294" t="s">
        <v>188</v>
      </c>
      <c r="F33" s="294" t="s">
        <v>189</v>
      </c>
      <c r="G33" s="293">
        <v>6</v>
      </c>
      <c r="H33" s="294" t="s">
        <v>84</v>
      </c>
      <c r="I33" s="686">
        <v>0.25</v>
      </c>
    </row>
    <row r="34" spans="1:10" x14ac:dyDescent="0.2">
      <c r="A34" s="298" t="s">
        <v>334</v>
      </c>
      <c r="B34" s="294" t="s">
        <v>627</v>
      </c>
      <c r="C34" s="294" t="s">
        <v>43</v>
      </c>
      <c r="D34" s="294" t="s">
        <v>187</v>
      </c>
      <c r="E34" s="294" t="s">
        <v>188</v>
      </c>
      <c r="F34" s="294" t="s">
        <v>189</v>
      </c>
      <c r="G34" s="293">
        <v>6</v>
      </c>
      <c r="H34" s="294" t="s">
        <v>84</v>
      </c>
      <c r="I34" s="686">
        <v>0.5</v>
      </c>
    </row>
    <row r="35" spans="1:10" x14ac:dyDescent="0.2">
      <c r="A35" s="298" t="s">
        <v>425</v>
      </c>
      <c r="B35" s="294" t="s">
        <v>627</v>
      </c>
      <c r="C35" s="294" t="s">
        <v>43</v>
      </c>
      <c r="D35" s="294" t="s">
        <v>187</v>
      </c>
      <c r="E35" s="294" t="s">
        <v>188</v>
      </c>
      <c r="F35" s="294" t="s">
        <v>189</v>
      </c>
      <c r="G35" s="293">
        <v>6</v>
      </c>
      <c r="H35" s="294" t="s">
        <v>84</v>
      </c>
      <c r="I35" s="295">
        <v>0.25</v>
      </c>
    </row>
    <row r="36" spans="1:10" x14ac:dyDescent="0.2">
      <c r="A36" s="281"/>
      <c r="B36" s="281"/>
      <c r="C36" s="281"/>
      <c r="D36" s="282"/>
      <c r="E36" s="282"/>
      <c r="F36" s="282"/>
      <c r="G36" s="282"/>
      <c r="H36" s="284"/>
      <c r="I36" s="285"/>
    </row>
    <row r="37" spans="1:10" x14ac:dyDescent="0.2">
      <c r="A37" s="298" t="s">
        <v>79</v>
      </c>
      <c r="B37" s="294" t="s">
        <v>14</v>
      </c>
      <c r="C37" s="294" t="s">
        <v>43</v>
      </c>
      <c r="D37" s="294" t="s">
        <v>92</v>
      </c>
      <c r="E37" s="294" t="s">
        <v>93</v>
      </c>
      <c r="F37" s="294" t="s">
        <v>94</v>
      </c>
      <c r="G37" s="293">
        <v>6</v>
      </c>
      <c r="H37" s="294" t="s">
        <v>18</v>
      </c>
      <c r="I37" s="295">
        <v>0.3</v>
      </c>
    </row>
    <row r="38" spans="1:10" x14ac:dyDescent="0.2">
      <c r="A38" s="298" t="s">
        <v>298</v>
      </c>
      <c r="B38" s="294" t="s">
        <v>14</v>
      </c>
      <c r="C38" s="294" t="s">
        <v>43</v>
      </c>
      <c r="D38" s="294" t="s">
        <v>92</v>
      </c>
      <c r="E38" s="294" t="s">
        <v>93</v>
      </c>
      <c r="F38" s="294" t="s">
        <v>94</v>
      </c>
      <c r="G38" s="293">
        <v>6</v>
      </c>
      <c r="H38" s="294" t="s">
        <v>18</v>
      </c>
      <c r="I38" s="295">
        <v>0.25</v>
      </c>
    </row>
    <row r="39" spans="1:10" x14ac:dyDescent="0.2">
      <c r="A39" s="298" t="s">
        <v>334</v>
      </c>
      <c r="B39" s="294" t="s">
        <v>14</v>
      </c>
      <c r="C39" s="294" t="s">
        <v>43</v>
      </c>
      <c r="D39" s="294" t="s">
        <v>92</v>
      </c>
      <c r="E39" s="294" t="s">
        <v>93</v>
      </c>
      <c r="F39" s="294" t="s">
        <v>94</v>
      </c>
      <c r="G39" s="293">
        <v>6</v>
      </c>
      <c r="H39" s="294" t="s">
        <v>18</v>
      </c>
      <c r="I39" s="295">
        <v>0.1</v>
      </c>
    </row>
    <row r="40" spans="1:10" x14ac:dyDescent="0.2">
      <c r="A40" s="298" t="s">
        <v>425</v>
      </c>
      <c r="B40" s="294" t="s">
        <v>14</v>
      </c>
      <c r="C40" s="294" t="s">
        <v>43</v>
      </c>
      <c r="D40" s="294" t="s">
        <v>92</v>
      </c>
      <c r="E40" s="294" t="s">
        <v>93</v>
      </c>
      <c r="F40" s="294" t="s">
        <v>94</v>
      </c>
      <c r="G40" s="293">
        <v>6</v>
      </c>
      <c r="H40" s="294" t="s">
        <v>18</v>
      </c>
      <c r="I40" s="295">
        <v>0.1</v>
      </c>
    </row>
    <row r="41" spans="1:10" x14ac:dyDescent="0.2">
      <c r="A41" s="298" t="s">
        <v>449</v>
      </c>
      <c r="B41" s="294" t="s">
        <v>14</v>
      </c>
      <c r="C41" s="294" t="s">
        <v>43</v>
      </c>
      <c r="D41" s="294" t="s">
        <v>92</v>
      </c>
      <c r="E41" s="294" t="s">
        <v>93</v>
      </c>
      <c r="F41" s="294" t="s">
        <v>94</v>
      </c>
      <c r="G41" s="293">
        <v>6</v>
      </c>
      <c r="H41" s="294" t="s">
        <v>18</v>
      </c>
      <c r="I41" s="295">
        <v>0.25</v>
      </c>
    </row>
    <row r="42" spans="1:10" x14ac:dyDescent="0.2">
      <c r="A42" s="281"/>
      <c r="B42" s="281"/>
      <c r="C42" s="281"/>
      <c r="D42" s="282"/>
      <c r="E42" s="282"/>
      <c r="F42" s="282"/>
      <c r="G42" s="282"/>
      <c r="H42" s="284"/>
      <c r="I42" s="285"/>
    </row>
    <row r="43" spans="1:10" x14ac:dyDescent="0.2">
      <c r="A43" s="709" t="s">
        <v>122</v>
      </c>
      <c r="B43" s="294" t="s">
        <v>14</v>
      </c>
      <c r="C43" s="294" t="s">
        <v>103</v>
      </c>
      <c r="D43" s="294" t="s">
        <v>154</v>
      </c>
      <c r="E43" s="294" t="s">
        <v>155</v>
      </c>
      <c r="F43" s="294" t="s">
        <v>156</v>
      </c>
      <c r="G43" s="293">
        <v>6</v>
      </c>
      <c r="H43" s="294" t="s">
        <v>33</v>
      </c>
      <c r="I43" s="295">
        <v>1</v>
      </c>
      <c r="J43" s="96" t="s">
        <v>986</v>
      </c>
    </row>
    <row r="44" spans="1:10" x14ac:dyDescent="0.2">
      <c r="A44" s="298" t="s">
        <v>425</v>
      </c>
      <c r="B44" s="294" t="s">
        <v>14</v>
      </c>
      <c r="C44" s="294" t="s">
        <v>103</v>
      </c>
      <c r="D44" s="294" t="s">
        <v>154</v>
      </c>
      <c r="E44" s="294" t="s">
        <v>155</v>
      </c>
      <c r="F44" s="294" t="s">
        <v>156</v>
      </c>
      <c r="G44" s="293">
        <v>6</v>
      </c>
      <c r="H44" s="294" t="s">
        <v>33</v>
      </c>
      <c r="I44" s="295">
        <v>0</v>
      </c>
    </row>
    <row r="45" spans="1:10" x14ac:dyDescent="0.2">
      <c r="A45" s="281"/>
      <c r="B45" s="281"/>
      <c r="C45" s="281"/>
      <c r="D45" s="282"/>
      <c r="E45" s="282"/>
      <c r="F45" s="282"/>
      <c r="G45" s="282"/>
      <c r="H45" s="284"/>
      <c r="I45" s="285"/>
    </row>
    <row r="46" spans="1:10" x14ac:dyDescent="0.2">
      <c r="A46" s="298" t="s">
        <v>334</v>
      </c>
      <c r="B46" s="294" t="s">
        <v>14</v>
      </c>
      <c r="C46" s="294" t="s">
        <v>103</v>
      </c>
      <c r="D46" s="294" t="s">
        <v>356</v>
      </c>
      <c r="E46" s="294" t="s">
        <v>357</v>
      </c>
      <c r="F46" s="294" t="s">
        <v>358</v>
      </c>
      <c r="G46" s="293">
        <v>6</v>
      </c>
      <c r="H46" s="294" t="s">
        <v>33</v>
      </c>
      <c r="I46" s="295">
        <v>0.5</v>
      </c>
    </row>
    <row r="47" spans="1:10" x14ac:dyDescent="0.2">
      <c r="A47" s="298" t="s">
        <v>425</v>
      </c>
      <c r="B47" s="294" t="s">
        <v>14</v>
      </c>
      <c r="C47" s="294" t="s">
        <v>103</v>
      </c>
      <c r="D47" s="294" t="s">
        <v>356</v>
      </c>
      <c r="E47" s="294" t="s">
        <v>357</v>
      </c>
      <c r="F47" s="294" t="s">
        <v>358</v>
      </c>
      <c r="G47" s="293">
        <v>6</v>
      </c>
      <c r="H47" s="294" t="s">
        <v>33</v>
      </c>
      <c r="I47" s="295">
        <v>0.5</v>
      </c>
    </row>
    <row r="48" spans="1:10" x14ac:dyDescent="0.2">
      <c r="A48" s="281"/>
      <c r="B48" s="281"/>
      <c r="C48" s="281"/>
      <c r="D48" s="282"/>
      <c r="E48" s="282"/>
      <c r="F48" s="282"/>
      <c r="G48" s="282"/>
      <c r="H48" s="284"/>
      <c r="I48" s="285"/>
    </row>
    <row r="49" spans="1:9" x14ac:dyDescent="0.2">
      <c r="A49" s="298" t="s">
        <v>79</v>
      </c>
      <c r="B49" s="294" t="s">
        <v>14</v>
      </c>
      <c r="C49" s="294" t="s">
        <v>103</v>
      </c>
      <c r="D49" s="294" t="s">
        <v>119</v>
      </c>
      <c r="E49" s="294" t="s">
        <v>120</v>
      </c>
      <c r="F49" s="294" t="s">
        <v>121</v>
      </c>
      <c r="G49" s="293">
        <v>6</v>
      </c>
      <c r="H49" s="294" t="s">
        <v>33</v>
      </c>
      <c r="I49" s="295">
        <f>2/3</f>
        <v>0.66666666666666663</v>
      </c>
    </row>
    <row r="50" spans="1:9" x14ac:dyDescent="0.2">
      <c r="A50" s="298" t="s">
        <v>334</v>
      </c>
      <c r="B50" s="294" t="s">
        <v>14</v>
      </c>
      <c r="C50" s="294" t="s">
        <v>103</v>
      </c>
      <c r="D50" s="294" t="s">
        <v>119</v>
      </c>
      <c r="E50" s="294" t="s">
        <v>120</v>
      </c>
      <c r="F50" s="294" t="s">
        <v>121</v>
      </c>
      <c r="G50" s="293">
        <v>6</v>
      </c>
      <c r="H50" s="294" t="s">
        <v>33</v>
      </c>
      <c r="I50" s="295">
        <f>1/3</f>
        <v>0.33333333333333331</v>
      </c>
    </row>
    <row r="51" spans="1:9" x14ac:dyDescent="0.2">
      <c r="A51" s="281"/>
      <c r="B51" s="281"/>
      <c r="C51" s="281"/>
      <c r="D51" s="282"/>
      <c r="E51" s="282"/>
      <c r="F51" s="282"/>
      <c r="G51" s="282"/>
      <c r="H51" s="284"/>
      <c r="I51" s="285"/>
    </row>
    <row r="52" spans="1:9" x14ac:dyDescent="0.2">
      <c r="A52" s="298" t="s">
        <v>245</v>
      </c>
      <c r="B52" s="294" t="s">
        <v>627</v>
      </c>
      <c r="C52" s="294" t="s">
        <v>13</v>
      </c>
      <c r="D52" s="294" t="s">
        <v>250</v>
      </c>
      <c r="E52" s="294" t="s">
        <v>251</v>
      </c>
      <c r="F52" s="294" t="s">
        <v>252</v>
      </c>
      <c r="G52" s="293">
        <v>6</v>
      </c>
      <c r="H52" s="294" t="s">
        <v>33</v>
      </c>
      <c r="I52" s="295">
        <v>0.5</v>
      </c>
    </row>
    <row r="53" spans="1:9" x14ac:dyDescent="0.2">
      <c r="A53" s="298" t="s">
        <v>409</v>
      </c>
      <c r="B53" s="294" t="s">
        <v>627</v>
      </c>
      <c r="C53" s="294" t="s">
        <v>13</v>
      </c>
      <c r="D53" s="294" t="s">
        <v>250</v>
      </c>
      <c r="E53" s="294" t="s">
        <v>251</v>
      </c>
      <c r="F53" s="294" t="s">
        <v>252</v>
      </c>
      <c r="G53" s="293">
        <v>6</v>
      </c>
      <c r="H53" s="294" t="s">
        <v>33</v>
      </c>
      <c r="I53" s="295">
        <v>0.5</v>
      </c>
    </row>
    <row r="54" spans="1:9" x14ac:dyDescent="0.2">
      <c r="A54" s="281"/>
      <c r="B54" s="281"/>
      <c r="C54" s="281"/>
      <c r="D54" s="282"/>
      <c r="E54" s="282"/>
      <c r="F54" s="282"/>
      <c r="G54" s="282"/>
      <c r="H54" s="284"/>
      <c r="I54" s="285"/>
    </row>
    <row r="55" spans="1:9" x14ac:dyDescent="0.2">
      <c r="A55" s="320" t="s">
        <v>7</v>
      </c>
      <c r="B55" s="294" t="s">
        <v>627</v>
      </c>
      <c r="C55" s="294" t="s">
        <v>13</v>
      </c>
      <c r="D55" s="294" t="s">
        <v>493</v>
      </c>
      <c r="E55" s="294" t="s">
        <v>512</v>
      </c>
      <c r="F55" s="294" t="s">
        <v>513</v>
      </c>
      <c r="G55" s="293">
        <v>6</v>
      </c>
      <c r="H55" s="294" t="s">
        <v>33</v>
      </c>
      <c r="I55" s="295">
        <v>0.33329999999999999</v>
      </c>
    </row>
    <row r="56" spans="1:9" x14ac:dyDescent="0.2">
      <c r="A56" s="298" t="s">
        <v>492</v>
      </c>
      <c r="B56" s="294" t="s">
        <v>627</v>
      </c>
      <c r="C56" s="294" t="s">
        <v>13</v>
      </c>
      <c r="D56" s="294" t="s">
        <v>493</v>
      </c>
      <c r="E56" s="294" t="s">
        <v>512</v>
      </c>
      <c r="F56" s="294" t="s">
        <v>513</v>
      </c>
      <c r="G56" s="293">
        <v>6</v>
      </c>
      <c r="H56" s="294" t="s">
        <v>33</v>
      </c>
      <c r="I56" s="295">
        <v>0.66669999999999996</v>
      </c>
    </row>
    <row r="57" spans="1:9" x14ac:dyDescent="0.2">
      <c r="A57" s="281"/>
      <c r="B57" s="281"/>
      <c r="C57" s="281"/>
      <c r="D57" s="282"/>
      <c r="E57" s="282"/>
      <c r="F57" s="282"/>
      <c r="G57" s="282"/>
      <c r="H57" s="284"/>
      <c r="I57" s="285"/>
    </row>
    <row r="58" spans="1:9" x14ac:dyDescent="0.2">
      <c r="A58" s="298" t="s">
        <v>180</v>
      </c>
      <c r="B58" s="294" t="s">
        <v>80</v>
      </c>
      <c r="C58" s="294" t="s">
        <v>27</v>
      </c>
      <c r="D58" s="294" t="s">
        <v>184</v>
      </c>
      <c r="E58" s="294" t="s">
        <v>185</v>
      </c>
      <c r="F58" s="294" t="s">
        <v>186</v>
      </c>
      <c r="G58" s="293">
        <v>6</v>
      </c>
      <c r="H58" s="294" t="s">
        <v>84</v>
      </c>
      <c r="I58" s="295">
        <v>0.4</v>
      </c>
    </row>
    <row r="59" spans="1:9" x14ac:dyDescent="0.2">
      <c r="A59" s="298" t="s">
        <v>425</v>
      </c>
      <c r="B59" s="294" t="s">
        <v>80</v>
      </c>
      <c r="C59" s="294" t="s">
        <v>27</v>
      </c>
      <c r="D59" s="294" t="s">
        <v>184</v>
      </c>
      <c r="E59" s="294" t="s">
        <v>185</v>
      </c>
      <c r="F59" s="294" t="s">
        <v>186</v>
      </c>
      <c r="G59" s="293">
        <v>6</v>
      </c>
      <c r="H59" s="294" t="s">
        <v>84</v>
      </c>
      <c r="I59" s="295">
        <v>0.6</v>
      </c>
    </row>
    <row r="60" spans="1:9" x14ac:dyDescent="0.2">
      <c r="A60" s="281"/>
      <c r="B60" s="281"/>
      <c r="C60" s="281"/>
      <c r="D60" s="282"/>
      <c r="E60" s="282"/>
      <c r="F60" s="282"/>
      <c r="G60" s="282"/>
      <c r="H60" s="284"/>
      <c r="I60" s="285"/>
    </row>
    <row r="61" spans="1:9" x14ac:dyDescent="0.2">
      <c r="A61" s="298" t="s">
        <v>369</v>
      </c>
      <c r="B61" s="294" t="s">
        <v>39</v>
      </c>
      <c r="C61" s="294" t="s">
        <v>27</v>
      </c>
      <c r="D61" s="294" t="s">
        <v>430</v>
      </c>
      <c r="E61" s="294" t="s">
        <v>431</v>
      </c>
      <c r="F61" s="294" t="s">
        <v>432</v>
      </c>
      <c r="G61" s="293">
        <v>6</v>
      </c>
      <c r="H61" s="294" t="s">
        <v>33</v>
      </c>
      <c r="I61" s="295">
        <v>0</v>
      </c>
    </row>
    <row r="62" spans="1:9" x14ac:dyDescent="0.2">
      <c r="A62" s="298" t="s">
        <v>425</v>
      </c>
      <c r="B62" s="294" t="s">
        <v>39</v>
      </c>
      <c r="C62" s="294" t="s">
        <v>27</v>
      </c>
      <c r="D62" s="294" t="s">
        <v>430</v>
      </c>
      <c r="E62" s="294" t="s">
        <v>431</v>
      </c>
      <c r="F62" s="294" t="s">
        <v>432</v>
      </c>
      <c r="G62" s="293">
        <v>6</v>
      </c>
      <c r="H62" s="294" t="s">
        <v>33</v>
      </c>
      <c r="I62" s="295">
        <v>1</v>
      </c>
    </row>
    <row r="63" spans="1:9" x14ac:dyDescent="0.2">
      <c r="A63" s="281"/>
      <c r="B63" s="281"/>
      <c r="C63" s="281"/>
      <c r="D63" s="282"/>
      <c r="E63" s="282"/>
      <c r="F63" s="282"/>
      <c r="G63" s="282"/>
      <c r="H63" s="284"/>
      <c r="I63" s="285"/>
    </row>
    <row r="64" spans="1:9" x14ac:dyDescent="0.2">
      <c r="A64" s="298" t="s">
        <v>298</v>
      </c>
      <c r="B64" s="294" t="s">
        <v>8</v>
      </c>
      <c r="C64" s="294" t="s">
        <v>43</v>
      </c>
      <c r="D64" s="294" t="s">
        <v>309</v>
      </c>
      <c r="E64" s="294" t="s">
        <v>310</v>
      </c>
      <c r="F64" s="294" t="s">
        <v>311</v>
      </c>
      <c r="G64" s="293">
        <v>6</v>
      </c>
      <c r="H64" s="294" t="s">
        <v>18</v>
      </c>
      <c r="I64" s="295">
        <f>1/3</f>
        <v>0.33333333333333331</v>
      </c>
    </row>
    <row r="65" spans="1:9" x14ac:dyDescent="0.2">
      <c r="A65" s="298" t="s">
        <v>334</v>
      </c>
      <c r="B65" s="294" t="s">
        <v>8</v>
      </c>
      <c r="C65" s="294" t="s">
        <v>43</v>
      </c>
      <c r="D65" s="294" t="s">
        <v>309</v>
      </c>
      <c r="E65" s="294" t="s">
        <v>310</v>
      </c>
      <c r="F65" s="294" t="s">
        <v>311</v>
      </c>
      <c r="G65" s="293">
        <v>6</v>
      </c>
      <c r="H65" s="294" t="s">
        <v>18</v>
      </c>
      <c r="I65" s="295">
        <f>1/3</f>
        <v>0.33333333333333331</v>
      </c>
    </row>
    <row r="66" spans="1:9" x14ac:dyDescent="0.2">
      <c r="A66" s="298" t="s">
        <v>449</v>
      </c>
      <c r="B66" s="294" t="s">
        <v>8</v>
      </c>
      <c r="C66" s="294" t="s">
        <v>43</v>
      </c>
      <c r="D66" s="294" t="s">
        <v>309</v>
      </c>
      <c r="E66" s="294" t="s">
        <v>310</v>
      </c>
      <c r="F66" s="294" t="s">
        <v>311</v>
      </c>
      <c r="G66" s="293">
        <v>6</v>
      </c>
      <c r="H66" s="294" t="s">
        <v>18</v>
      </c>
      <c r="I66" s="295">
        <f>1/3</f>
        <v>0.33333333333333331</v>
      </c>
    </row>
    <row r="67" spans="1:9" x14ac:dyDescent="0.2">
      <c r="A67" s="309"/>
      <c r="B67" s="309"/>
      <c r="C67" s="309"/>
      <c r="D67" s="309"/>
      <c r="E67" s="309"/>
      <c r="F67" s="309"/>
      <c r="G67" s="311"/>
      <c r="H67" s="309"/>
      <c r="I67" s="296"/>
    </row>
    <row r="68" spans="1:9" x14ac:dyDescent="0.2">
      <c r="A68" s="329" t="s">
        <v>721</v>
      </c>
      <c r="B68" s="309"/>
      <c r="C68" s="309"/>
      <c r="D68" s="309"/>
      <c r="E68" s="309"/>
      <c r="F68" s="309"/>
      <c r="G68" s="311"/>
      <c r="H68" s="309"/>
      <c r="I68" s="296"/>
    </row>
    <row r="69" spans="1:9" x14ac:dyDescent="0.2">
      <c r="A69" s="281"/>
      <c r="B69" s="281"/>
      <c r="C69" s="281"/>
      <c r="D69" s="282"/>
      <c r="E69" s="282"/>
      <c r="F69" s="282"/>
      <c r="G69" s="282"/>
      <c r="H69" s="284"/>
      <c r="I69" s="285"/>
    </row>
    <row r="70" spans="1:9" x14ac:dyDescent="0.2">
      <c r="A70" s="298" t="s">
        <v>122</v>
      </c>
      <c r="B70" s="294" t="s">
        <v>75</v>
      </c>
      <c r="C70" s="294" t="s">
        <v>19</v>
      </c>
      <c r="D70" s="294" t="s">
        <v>164</v>
      </c>
      <c r="E70" s="294" t="s">
        <v>165</v>
      </c>
      <c r="F70" s="294" t="s">
        <v>166</v>
      </c>
      <c r="G70" s="293">
        <v>5</v>
      </c>
      <c r="H70" s="294" t="s">
        <v>160</v>
      </c>
      <c r="I70" s="295">
        <v>0.5</v>
      </c>
    </row>
    <row r="71" spans="1:9" x14ac:dyDescent="0.2">
      <c r="A71" s="298" t="s">
        <v>245</v>
      </c>
      <c r="B71" s="294" t="s">
        <v>75</v>
      </c>
      <c r="C71" s="294" t="s">
        <v>19</v>
      </c>
      <c r="D71" s="294" t="s">
        <v>164</v>
      </c>
      <c r="E71" s="294" t="s">
        <v>165</v>
      </c>
      <c r="F71" s="294" t="s">
        <v>166</v>
      </c>
      <c r="G71" s="293">
        <v>5</v>
      </c>
      <c r="H71" s="294" t="s">
        <v>160</v>
      </c>
      <c r="I71" s="295">
        <v>0.5</v>
      </c>
    </row>
    <row r="72" spans="1:9" x14ac:dyDescent="0.2">
      <c r="A72" s="281"/>
      <c r="B72" s="281"/>
      <c r="C72" s="281"/>
      <c r="D72" s="282"/>
      <c r="E72" s="282"/>
      <c r="F72" s="282"/>
      <c r="G72" s="282"/>
      <c r="H72" s="284"/>
      <c r="I72" s="285"/>
    </row>
    <row r="73" spans="1:9" x14ac:dyDescent="0.2">
      <c r="A73" s="298" t="s">
        <v>180</v>
      </c>
      <c r="B73" s="294" t="s">
        <v>75</v>
      </c>
      <c r="C73" s="294" t="s">
        <v>19</v>
      </c>
      <c r="D73" s="294" t="s">
        <v>242</v>
      </c>
      <c r="E73" s="294" t="s">
        <v>243</v>
      </c>
      <c r="F73" s="294" t="s">
        <v>244</v>
      </c>
      <c r="G73" s="293">
        <v>5</v>
      </c>
      <c r="H73" s="294" t="s">
        <v>160</v>
      </c>
      <c r="I73" s="295">
        <v>0.5</v>
      </c>
    </row>
    <row r="74" spans="1:9" x14ac:dyDescent="0.2">
      <c r="A74" s="298" t="s">
        <v>245</v>
      </c>
      <c r="B74" s="294" t="s">
        <v>75</v>
      </c>
      <c r="C74" s="294" t="s">
        <v>19</v>
      </c>
      <c r="D74" s="294" t="s">
        <v>242</v>
      </c>
      <c r="E74" s="294" t="s">
        <v>243</v>
      </c>
      <c r="F74" s="294" t="s">
        <v>244</v>
      </c>
      <c r="G74" s="293">
        <v>5</v>
      </c>
      <c r="H74" s="294" t="s">
        <v>160</v>
      </c>
      <c r="I74" s="295">
        <v>0.5</v>
      </c>
    </row>
    <row r="75" spans="1:9" x14ac:dyDescent="0.2">
      <c r="A75" s="281"/>
      <c r="B75" s="281"/>
      <c r="C75" s="281"/>
      <c r="D75" s="282"/>
      <c r="E75" s="282"/>
      <c r="F75" s="282"/>
      <c r="G75" s="282"/>
      <c r="H75" s="284"/>
      <c r="I75" s="285"/>
    </row>
    <row r="76" spans="1:9" x14ac:dyDescent="0.2">
      <c r="A76" s="298" t="s">
        <v>122</v>
      </c>
      <c r="B76" s="294" t="s">
        <v>75</v>
      </c>
      <c r="C76" s="294" t="s">
        <v>23</v>
      </c>
      <c r="D76" s="294" t="s">
        <v>176</v>
      </c>
      <c r="E76" s="294" t="s">
        <v>177</v>
      </c>
      <c r="F76" s="294" t="s">
        <v>178</v>
      </c>
      <c r="G76" s="293">
        <v>5</v>
      </c>
      <c r="H76" s="294" t="s">
        <v>33</v>
      </c>
      <c r="I76" s="295">
        <v>0.5</v>
      </c>
    </row>
    <row r="77" spans="1:9" x14ac:dyDescent="0.2">
      <c r="A77" s="298" t="s">
        <v>425</v>
      </c>
      <c r="B77" s="294" t="s">
        <v>75</v>
      </c>
      <c r="C77" s="294" t="s">
        <v>23</v>
      </c>
      <c r="D77" s="294" t="s">
        <v>176</v>
      </c>
      <c r="E77" s="294" t="s">
        <v>177</v>
      </c>
      <c r="F77" s="294" t="s">
        <v>178</v>
      </c>
      <c r="G77" s="293">
        <v>5</v>
      </c>
      <c r="H77" s="294" t="s">
        <v>33</v>
      </c>
      <c r="I77" s="295">
        <v>0.5</v>
      </c>
    </row>
    <row r="78" spans="1:9" x14ac:dyDescent="0.2">
      <c r="A78" s="309"/>
      <c r="B78" s="309"/>
      <c r="C78" s="309"/>
      <c r="D78" s="309"/>
      <c r="E78" s="309"/>
      <c r="F78" s="309"/>
      <c r="G78" s="311"/>
      <c r="H78" s="309"/>
      <c r="I78" s="296"/>
    </row>
    <row r="79" spans="1:9" x14ac:dyDescent="0.2">
      <c r="A79" s="298" t="s">
        <v>298</v>
      </c>
      <c r="B79" s="294" t="s">
        <v>75</v>
      </c>
      <c r="C79" s="300" t="s">
        <v>23</v>
      </c>
      <c r="D79" s="300" t="s">
        <v>822</v>
      </c>
      <c r="E79" s="294" t="s">
        <v>820</v>
      </c>
      <c r="F79" s="294" t="s">
        <v>821</v>
      </c>
      <c r="G79" s="293">
        <v>6</v>
      </c>
      <c r="H79" s="294" t="s">
        <v>33</v>
      </c>
      <c r="I79" s="295">
        <v>0.5</v>
      </c>
    </row>
    <row r="80" spans="1:9" x14ac:dyDescent="0.2">
      <c r="A80" s="298" t="s">
        <v>334</v>
      </c>
      <c r="B80" s="294" t="s">
        <v>75</v>
      </c>
      <c r="C80" s="300" t="s">
        <v>61</v>
      </c>
      <c r="D80" s="300" t="s">
        <v>822</v>
      </c>
      <c r="E80" s="294" t="s">
        <v>820</v>
      </c>
      <c r="F80" s="294" t="s">
        <v>821</v>
      </c>
      <c r="G80" s="293">
        <v>6</v>
      </c>
      <c r="H80" s="294" t="s">
        <v>33</v>
      </c>
      <c r="I80" s="295">
        <v>0.25</v>
      </c>
    </row>
    <row r="81" spans="1:9" x14ac:dyDescent="0.2">
      <c r="A81" s="298" t="s">
        <v>449</v>
      </c>
      <c r="B81" s="294" t="s">
        <v>75</v>
      </c>
      <c r="C81" s="300" t="s">
        <v>27</v>
      </c>
      <c r="D81" s="300" t="s">
        <v>822</v>
      </c>
      <c r="E81" s="294" t="s">
        <v>820</v>
      </c>
      <c r="F81" s="294" t="s">
        <v>821</v>
      </c>
      <c r="G81" s="293">
        <v>6</v>
      </c>
      <c r="H81" s="294" t="s">
        <v>33</v>
      </c>
      <c r="I81" s="295">
        <v>0.25</v>
      </c>
    </row>
    <row r="82" spans="1:9" x14ac:dyDescent="0.2">
      <c r="A82" s="281"/>
      <c r="B82" s="281"/>
      <c r="C82" s="281"/>
      <c r="D82" s="282"/>
      <c r="E82" s="282"/>
      <c r="F82" s="282"/>
      <c r="G82" s="282"/>
      <c r="H82" s="284"/>
      <c r="I82" s="285"/>
    </row>
    <row r="83" spans="1:9" x14ac:dyDescent="0.2">
      <c r="A83" s="328" t="s">
        <v>896</v>
      </c>
      <c r="B83" s="281"/>
      <c r="C83" s="281"/>
      <c r="D83" s="282"/>
      <c r="E83" s="282"/>
      <c r="F83" s="282"/>
      <c r="G83" s="282"/>
      <c r="H83" s="284"/>
      <c r="I83" s="285"/>
    </row>
    <row r="84" spans="1:9" x14ac:dyDescent="0.2">
      <c r="A84" s="281"/>
      <c r="B84" s="281"/>
      <c r="C84" s="281"/>
      <c r="D84" s="282"/>
      <c r="E84" s="282"/>
      <c r="F84" s="282"/>
      <c r="G84" s="282"/>
      <c r="H84" s="284"/>
      <c r="I84" s="285"/>
    </row>
    <row r="85" spans="1:9" x14ac:dyDescent="0.2">
      <c r="A85" s="300" t="s">
        <v>334</v>
      </c>
      <c r="B85" s="294" t="s">
        <v>650</v>
      </c>
      <c r="C85" s="294" t="s">
        <v>48</v>
      </c>
      <c r="D85" s="294"/>
      <c r="E85" s="294" t="s">
        <v>679</v>
      </c>
      <c r="F85" s="294" t="s">
        <v>676</v>
      </c>
      <c r="G85" s="293">
        <v>5</v>
      </c>
      <c r="H85" s="294" t="s">
        <v>675</v>
      </c>
      <c r="I85" s="295">
        <v>0.5</v>
      </c>
    </row>
    <row r="86" spans="1:9" x14ac:dyDescent="0.2">
      <c r="A86" s="300" t="s">
        <v>581</v>
      </c>
      <c r="B86" s="294" t="s">
        <v>650</v>
      </c>
      <c r="C86" s="300" t="s">
        <v>48</v>
      </c>
      <c r="D86" s="294"/>
      <c r="E86" s="294" t="s">
        <v>679</v>
      </c>
      <c r="F86" s="294" t="s">
        <v>676</v>
      </c>
      <c r="G86" s="293">
        <v>5</v>
      </c>
      <c r="H86" s="294" t="s">
        <v>675</v>
      </c>
      <c r="I86" s="295">
        <v>0.5</v>
      </c>
    </row>
    <row r="87" spans="1:9" x14ac:dyDescent="0.2">
      <c r="A87" s="301"/>
      <c r="B87" s="302"/>
      <c r="C87" s="301"/>
      <c r="D87" s="302"/>
      <c r="E87" s="302"/>
      <c r="F87" s="302"/>
      <c r="G87" s="303"/>
      <c r="H87" s="302"/>
      <c r="I87" s="304"/>
    </row>
    <row r="88" spans="1:9" x14ac:dyDescent="0.2">
      <c r="A88" s="300" t="s">
        <v>334</v>
      </c>
      <c r="B88" s="294" t="s">
        <v>650</v>
      </c>
      <c r="C88" s="300" t="s">
        <v>48</v>
      </c>
      <c r="D88" s="294"/>
      <c r="E88" s="294" t="s">
        <v>678</v>
      </c>
      <c r="F88" s="294" t="s">
        <v>677</v>
      </c>
      <c r="G88" s="293">
        <v>5</v>
      </c>
      <c r="H88" s="294" t="s">
        <v>675</v>
      </c>
      <c r="I88" s="295">
        <v>0.5</v>
      </c>
    </row>
    <row r="89" spans="1:9" x14ac:dyDescent="0.2">
      <c r="A89" s="300" t="s">
        <v>581</v>
      </c>
      <c r="B89" s="294" t="s">
        <v>650</v>
      </c>
      <c r="C89" s="300" t="s">
        <v>48</v>
      </c>
      <c r="D89" s="294"/>
      <c r="E89" s="294" t="s">
        <v>678</v>
      </c>
      <c r="F89" s="294" t="s">
        <v>677</v>
      </c>
      <c r="G89" s="293">
        <v>5</v>
      </c>
      <c r="H89" s="294" t="s">
        <v>675</v>
      </c>
      <c r="I89" s="295">
        <v>0.5</v>
      </c>
    </row>
    <row r="90" spans="1:9" x14ac:dyDescent="0.2">
      <c r="A90" s="301"/>
      <c r="B90" s="302"/>
      <c r="C90" s="301"/>
      <c r="D90" s="302"/>
      <c r="E90" s="302"/>
      <c r="F90" s="302"/>
      <c r="G90" s="303"/>
      <c r="H90" s="302"/>
      <c r="I90" s="304"/>
    </row>
    <row r="91" spans="1:9" x14ac:dyDescent="0.2">
      <c r="A91" s="300" t="s">
        <v>334</v>
      </c>
      <c r="B91" s="294" t="s">
        <v>650</v>
      </c>
      <c r="C91" s="300" t="s">
        <v>48</v>
      </c>
      <c r="D91" s="294"/>
      <c r="E91" s="294" t="s">
        <v>681</v>
      </c>
      <c r="F91" s="294" t="s">
        <v>680</v>
      </c>
      <c r="G91" s="293">
        <v>5</v>
      </c>
      <c r="H91" s="294" t="s">
        <v>675</v>
      </c>
      <c r="I91" s="295">
        <v>0.5</v>
      </c>
    </row>
    <row r="92" spans="1:9" x14ac:dyDescent="0.2">
      <c r="A92" s="300" t="s">
        <v>581</v>
      </c>
      <c r="B92" s="294" t="s">
        <v>650</v>
      </c>
      <c r="C92" s="300" t="s">
        <v>48</v>
      </c>
      <c r="D92" s="294"/>
      <c r="E92" s="294" t="s">
        <v>681</v>
      </c>
      <c r="F92" s="294" t="s">
        <v>680</v>
      </c>
      <c r="G92" s="293">
        <v>5</v>
      </c>
      <c r="H92" s="294" t="s">
        <v>675</v>
      </c>
      <c r="I92" s="295">
        <v>0.5</v>
      </c>
    </row>
    <row r="93" spans="1:9" x14ac:dyDescent="0.2">
      <c r="A93" s="301"/>
      <c r="B93" s="302"/>
      <c r="C93" s="301"/>
      <c r="D93" s="302"/>
      <c r="E93" s="302"/>
      <c r="F93" s="302"/>
      <c r="G93" s="303"/>
      <c r="H93" s="302"/>
      <c r="I93" s="304"/>
    </row>
    <row r="94" spans="1:9" x14ac:dyDescent="0.2">
      <c r="A94" s="563" t="s">
        <v>7</v>
      </c>
      <c r="B94" s="294" t="s">
        <v>650</v>
      </c>
      <c r="C94" s="300" t="s">
        <v>48</v>
      </c>
      <c r="D94" s="294"/>
      <c r="E94" s="294" t="s">
        <v>683</v>
      </c>
      <c r="F94" s="294" t="s">
        <v>682</v>
      </c>
      <c r="G94" s="293">
        <v>5</v>
      </c>
      <c r="H94" s="294" t="s">
        <v>18</v>
      </c>
      <c r="I94" s="295">
        <f>14/15</f>
        <v>0.93333333333333335</v>
      </c>
    </row>
    <row r="95" spans="1:9" x14ac:dyDescent="0.2">
      <c r="A95" s="300" t="s">
        <v>492</v>
      </c>
      <c r="B95" s="294" t="s">
        <v>650</v>
      </c>
      <c r="C95" s="300" t="s">
        <v>48</v>
      </c>
      <c r="D95" s="294"/>
      <c r="E95" s="294" t="s">
        <v>683</v>
      </c>
      <c r="F95" s="294" t="s">
        <v>682</v>
      </c>
      <c r="G95" s="293">
        <v>5</v>
      </c>
      <c r="H95" s="294" t="s">
        <v>18</v>
      </c>
      <c r="I95" s="295">
        <v>6.6666666666666666E-2</v>
      </c>
    </row>
    <row r="96" spans="1:9" x14ac:dyDescent="0.2">
      <c r="A96" s="301"/>
      <c r="B96" s="302"/>
      <c r="C96" s="301"/>
      <c r="D96" s="302"/>
      <c r="E96" s="302"/>
      <c r="F96" s="302"/>
      <c r="G96" s="303"/>
      <c r="H96" s="302"/>
      <c r="I96" s="304"/>
    </row>
    <row r="97" spans="1:9" x14ac:dyDescent="0.2">
      <c r="A97" s="300" t="s">
        <v>38</v>
      </c>
      <c r="B97" s="294" t="s">
        <v>650</v>
      </c>
      <c r="C97" s="300" t="s">
        <v>48</v>
      </c>
      <c r="D97" s="294"/>
      <c r="E97" s="294" t="s">
        <v>685</v>
      </c>
      <c r="F97" s="294" t="s">
        <v>684</v>
      </c>
      <c r="G97" s="293">
        <v>5</v>
      </c>
      <c r="H97" s="294" t="s">
        <v>18</v>
      </c>
      <c r="I97" s="295">
        <v>1</v>
      </c>
    </row>
    <row r="98" spans="1:9" x14ac:dyDescent="0.2">
      <c r="A98" s="301"/>
      <c r="B98" s="302"/>
      <c r="C98" s="301"/>
      <c r="D98" s="302"/>
      <c r="E98" s="302"/>
      <c r="F98" s="302"/>
      <c r="G98" s="303"/>
      <c r="H98" s="302"/>
      <c r="I98" s="304"/>
    </row>
    <row r="99" spans="1:9" x14ac:dyDescent="0.2">
      <c r="A99" s="300" t="s">
        <v>334</v>
      </c>
      <c r="B99" s="294" t="s">
        <v>650</v>
      </c>
      <c r="C99" s="300" t="s">
        <v>48</v>
      </c>
      <c r="D99" s="294"/>
      <c r="E99" s="294" t="s">
        <v>689</v>
      </c>
      <c r="F99" s="294" t="s">
        <v>688</v>
      </c>
      <c r="G99" s="293">
        <v>5</v>
      </c>
      <c r="H99" s="294" t="s">
        <v>18</v>
      </c>
      <c r="I99" s="295">
        <f>2/3</f>
        <v>0.66666666666666663</v>
      </c>
    </row>
    <row r="100" spans="1:9" x14ac:dyDescent="0.2">
      <c r="A100" s="300" t="s">
        <v>581</v>
      </c>
      <c r="B100" s="294" t="s">
        <v>650</v>
      </c>
      <c r="C100" s="300" t="s">
        <v>48</v>
      </c>
      <c r="D100" s="294"/>
      <c r="E100" s="294" t="s">
        <v>689</v>
      </c>
      <c r="F100" s="294" t="s">
        <v>688</v>
      </c>
      <c r="G100" s="293">
        <v>5</v>
      </c>
      <c r="H100" s="294" t="s">
        <v>18</v>
      </c>
      <c r="I100" s="295">
        <f>1/3</f>
        <v>0.33333333333333331</v>
      </c>
    </row>
    <row r="101" spans="1:9" x14ac:dyDescent="0.2">
      <c r="A101" s="301"/>
      <c r="B101" s="302"/>
      <c r="C101" s="301"/>
      <c r="D101" s="302"/>
      <c r="E101" s="302"/>
      <c r="F101" s="302"/>
      <c r="G101" s="303"/>
      <c r="H101" s="302"/>
      <c r="I101" s="304"/>
    </row>
    <row r="102" spans="1:9" x14ac:dyDescent="0.2">
      <c r="A102" s="300" t="s">
        <v>334</v>
      </c>
      <c r="B102" s="294" t="s">
        <v>650</v>
      </c>
      <c r="C102" s="300" t="s">
        <v>19</v>
      </c>
      <c r="D102" s="294"/>
      <c r="E102" s="294" t="s">
        <v>691</v>
      </c>
      <c r="F102" s="294" t="s">
        <v>690</v>
      </c>
      <c r="G102" s="293">
        <v>5</v>
      </c>
      <c r="H102" s="294" t="s">
        <v>18</v>
      </c>
      <c r="I102" s="295">
        <v>1</v>
      </c>
    </row>
    <row r="103" spans="1:9" x14ac:dyDescent="0.2">
      <c r="A103" s="301"/>
      <c r="B103" s="302"/>
      <c r="C103" s="301"/>
      <c r="D103" s="302"/>
      <c r="E103" s="302"/>
      <c r="F103" s="302"/>
      <c r="G103" s="303"/>
      <c r="H103" s="302"/>
      <c r="I103" s="304"/>
    </row>
    <row r="104" spans="1:9" x14ac:dyDescent="0.2">
      <c r="A104" s="300" t="s">
        <v>79</v>
      </c>
      <c r="B104" s="294" t="s">
        <v>650</v>
      </c>
      <c r="C104" s="300" t="s">
        <v>19</v>
      </c>
      <c r="D104" s="294"/>
      <c r="E104" s="294" t="s">
        <v>687</v>
      </c>
      <c r="F104" s="294" t="s">
        <v>686</v>
      </c>
      <c r="G104" s="293">
        <v>5</v>
      </c>
      <c r="H104" s="294" t="s">
        <v>18</v>
      </c>
      <c r="I104" s="295">
        <f>1/3</f>
        <v>0.33333333333333331</v>
      </c>
    </row>
    <row r="105" spans="1:9" x14ac:dyDescent="0.2">
      <c r="A105" s="300" t="s">
        <v>409</v>
      </c>
      <c r="B105" s="294" t="s">
        <v>650</v>
      </c>
      <c r="C105" s="300" t="s">
        <v>19</v>
      </c>
      <c r="D105" s="294"/>
      <c r="E105" s="294" t="s">
        <v>687</v>
      </c>
      <c r="F105" s="294" t="s">
        <v>686</v>
      </c>
      <c r="G105" s="293">
        <v>5</v>
      </c>
      <c r="H105" s="294" t="s">
        <v>18</v>
      </c>
      <c r="I105" s="295">
        <f>1/3</f>
        <v>0.33333333333333331</v>
      </c>
    </row>
    <row r="106" spans="1:9" x14ac:dyDescent="0.2">
      <c r="A106" s="300" t="s">
        <v>581</v>
      </c>
      <c r="B106" s="294" t="s">
        <v>650</v>
      </c>
      <c r="C106" s="300" t="s">
        <v>19</v>
      </c>
      <c r="D106" s="294"/>
      <c r="E106" s="294" t="s">
        <v>687</v>
      </c>
      <c r="F106" s="294" t="s">
        <v>686</v>
      </c>
      <c r="G106" s="293">
        <v>5</v>
      </c>
      <c r="H106" s="294" t="s">
        <v>18</v>
      </c>
      <c r="I106" s="295">
        <f>1/3</f>
        <v>0.33333333333333331</v>
      </c>
    </row>
    <row r="107" spans="1:9" x14ac:dyDescent="0.2">
      <c r="A107" s="301"/>
      <c r="B107" s="302"/>
      <c r="C107" s="301"/>
      <c r="D107" s="302"/>
      <c r="E107" s="302"/>
      <c r="F107" s="302"/>
      <c r="G107" s="303"/>
      <c r="H107" s="302"/>
      <c r="I107" s="304"/>
    </row>
    <row r="108" spans="1:9" x14ac:dyDescent="0.2">
      <c r="A108" s="300" t="s">
        <v>334</v>
      </c>
      <c r="B108" s="294" t="s">
        <v>650</v>
      </c>
      <c r="C108" s="300" t="s">
        <v>19</v>
      </c>
      <c r="D108" s="294"/>
      <c r="E108" s="294" t="s">
        <v>693</v>
      </c>
      <c r="F108" s="294" t="s">
        <v>692</v>
      </c>
      <c r="G108" s="293">
        <v>5</v>
      </c>
      <c r="H108" s="294" t="s">
        <v>18</v>
      </c>
      <c r="I108" s="295">
        <f>2/3</f>
        <v>0.66666666666666663</v>
      </c>
    </row>
    <row r="109" spans="1:9" x14ac:dyDescent="0.2">
      <c r="A109" s="300" t="s">
        <v>581</v>
      </c>
      <c r="B109" s="294" t="s">
        <v>650</v>
      </c>
      <c r="C109" s="300" t="s">
        <v>19</v>
      </c>
      <c r="D109" s="294"/>
      <c r="E109" s="294" t="s">
        <v>693</v>
      </c>
      <c r="F109" s="294" t="s">
        <v>692</v>
      </c>
      <c r="G109" s="293">
        <v>5</v>
      </c>
      <c r="H109" s="294" t="s">
        <v>18</v>
      </c>
      <c r="I109" s="295">
        <f>1/3</f>
        <v>0.33333333333333331</v>
      </c>
    </row>
    <row r="110" spans="1:9" x14ac:dyDescent="0.2">
      <c r="A110" s="305"/>
      <c r="B110" s="306"/>
      <c r="C110" s="305"/>
      <c r="D110" s="306"/>
      <c r="E110" s="306"/>
      <c r="F110" s="306"/>
      <c r="G110" s="307"/>
      <c r="H110" s="306"/>
      <c r="I110" s="308"/>
    </row>
    <row r="111" spans="1:9" x14ac:dyDescent="0.2">
      <c r="A111" s="331" t="s">
        <v>717</v>
      </c>
      <c r="B111" s="309"/>
      <c r="C111" s="310"/>
      <c r="D111" s="309"/>
      <c r="E111" s="309"/>
      <c r="F111" s="309"/>
      <c r="G111" s="311"/>
      <c r="H111" s="309"/>
      <c r="I111" s="296"/>
    </row>
    <row r="112" spans="1:9" x14ac:dyDescent="0.2">
      <c r="A112" s="310"/>
      <c r="B112" s="309"/>
      <c r="C112" s="310"/>
      <c r="D112" s="309"/>
      <c r="E112" s="309"/>
      <c r="F112" s="309"/>
      <c r="G112" s="311"/>
      <c r="H112" s="309"/>
      <c r="I112" s="312"/>
    </row>
    <row r="113" spans="1:13" x14ac:dyDescent="0.2">
      <c r="A113" s="313" t="s">
        <v>514</v>
      </c>
      <c r="B113" s="313" t="s">
        <v>0</v>
      </c>
      <c r="C113" s="313" t="s">
        <v>629</v>
      </c>
      <c r="D113" s="314" t="s">
        <v>516</v>
      </c>
      <c r="E113" s="314" t="s">
        <v>517</v>
      </c>
      <c r="F113" s="314" t="s">
        <v>630</v>
      </c>
      <c r="G113" s="314" t="s">
        <v>626</v>
      </c>
      <c r="H113" s="314" t="s">
        <v>1</v>
      </c>
      <c r="I113" s="315" t="s">
        <v>718</v>
      </c>
      <c r="J113" s="315" t="s">
        <v>719</v>
      </c>
      <c r="K113" s="316" t="s">
        <v>614</v>
      </c>
      <c r="L113" s="288" t="s">
        <v>615</v>
      </c>
      <c r="M113" s="283"/>
    </row>
    <row r="114" spans="1:13" x14ac:dyDescent="0.2">
      <c r="A114" s="281"/>
      <c r="B114" s="281"/>
      <c r="C114" s="281"/>
      <c r="D114" s="282"/>
      <c r="E114" s="282"/>
      <c r="F114" s="282"/>
      <c r="G114" s="282"/>
      <c r="H114" s="284"/>
      <c r="I114" s="285"/>
      <c r="J114" s="285"/>
      <c r="K114" s="317"/>
      <c r="L114" s="317"/>
      <c r="M114" s="282"/>
    </row>
    <row r="115" spans="1:13" x14ac:dyDescent="0.2">
      <c r="A115" s="298" t="s">
        <v>7</v>
      </c>
      <c r="B115" s="294" t="s">
        <v>29</v>
      </c>
      <c r="C115" s="294" t="s">
        <v>13</v>
      </c>
      <c r="D115" s="294" t="s">
        <v>30</v>
      </c>
      <c r="E115" s="294" t="s">
        <v>31</v>
      </c>
      <c r="F115" s="294" t="s">
        <v>32</v>
      </c>
      <c r="G115" s="293">
        <v>6</v>
      </c>
      <c r="H115" s="294" t="s">
        <v>33</v>
      </c>
      <c r="I115" s="295">
        <v>0</v>
      </c>
      <c r="J115" s="295">
        <v>0.1154</v>
      </c>
      <c r="K115" s="630">
        <v>0</v>
      </c>
      <c r="L115" s="630">
        <v>3</v>
      </c>
      <c r="M115" s="282"/>
    </row>
    <row r="116" spans="1:13" x14ac:dyDescent="0.2">
      <c r="A116" s="298" t="s">
        <v>38</v>
      </c>
      <c r="B116" s="294" t="s">
        <v>29</v>
      </c>
      <c r="C116" s="294" t="s">
        <v>13</v>
      </c>
      <c r="D116" s="294" t="s">
        <v>30</v>
      </c>
      <c r="E116" s="294" t="s">
        <v>31</v>
      </c>
      <c r="F116" s="294" t="s">
        <v>32</v>
      </c>
      <c r="G116" s="293">
        <v>6</v>
      </c>
      <c r="H116" s="294" t="s">
        <v>33</v>
      </c>
      <c r="I116" s="295">
        <v>0</v>
      </c>
      <c r="J116" s="295">
        <v>0.15379999999999999</v>
      </c>
      <c r="K116" s="630">
        <v>0</v>
      </c>
      <c r="L116" s="630">
        <v>4</v>
      </c>
      <c r="M116" s="282"/>
    </row>
    <row r="117" spans="1:13" x14ac:dyDescent="0.2">
      <c r="A117" s="320" t="s">
        <v>79</v>
      </c>
      <c r="B117" s="294" t="s">
        <v>29</v>
      </c>
      <c r="C117" s="294" t="s">
        <v>13</v>
      </c>
      <c r="D117" s="294" t="s">
        <v>30</v>
      </c>
      <c r="E117" s="294" t="s">
        <v>31</v>
      </c>
      <c r="F117" s="294" t="s">
        <v>32</v>
      </c>
      <c r="G117" s="293">
        <v>6</v>
      </c>
      <c r="H117" s="294" t="s">
        <v>33</v>
      </c>
      <c r="I117" s="295">
        <v>0.25</v>
      </c>
      <c r="J117" s="295">
        <v>0.26919999999999999</v>
      </c>
      <c r="K117" s="630">
        <v>6</v>
      </c>
      <c r="L117" s="630">
        <v>7</v>
      </c>
      <c r="M117" s="282"/>
    </row>
    <row r="118" spans="1:13" x14ac:dyDescent="0.2">
      <c r="A118" s="298" t="s">
        <v>122</v>
      </c>
      <c r="B118" s="294" t="s">
        <v>29</v>
      </c>
      <c r="C118" s="294" t="s">
        <v>13</v>
      </c>
      <c r="D118" s="294" t="s">
        <v>30</v>
      </c>
      <c r="E118" s="294" t="s">
        <v>31</v>
      </c>
      <c r="F118" s="294" t="s">
        <v>32</v>
      </c>
      <c r="G118" s="293">
        <v>6</v>
      </c>
      <c r="H118" s="294" t="s">
        <v>33</v>
      </c>
      <c r="I118" s="295">
        <v>0.25</v>
      </c>
      <c r="J118" s="295">
        <v>0.1154</v>
      </c>
      <c r="K118" s="630">
        <v>6</v>
      </c>
      <c r="L118" s="630">
        <v>3</v>
      </c>
      <c r="M118" s="282"/>
    </row>
    <row r="119" spans="1:13" x14ac:dyDescent="0.2">
      <c r="A119" s="320" t="s">
        <v>330</v>
      </c>
      <c r="B119" s="294" t="s">
        <v>29</v>
      </c>
      <c r="C119" s="294" t="s">
        <v>13</v>
      </c>
      <c r="D119" s="294" t="s">
        <v>30</v>
      </c>
      <c r="E119" s="294" t="s">
        <v>31</v>
      </c>
      <c r="F119" s="294" t="s">
        <v>32</v>
      </c>
      <c r="G119" s="293">
        <v>6</v>
      </c>
      <c r="H119" s="294" t="s">
        <v>33</v>
      </c>
      <c r="I119" s="295">
        <v>0</v>
      </c>
      <c r="J119" s="295">
        <v>0.1154</v>
      </c>
      <c r="K119" s="630">
        <v>0</v>
      </c>
      <c r="L119" s="630">
        <v>3</v>
      </c>
      <c r="M119" s="282"/>
    </row>
    <row r="120" spans="1:13" x14ac:dyDescent="0.2">
      <c r="A120" s="298" t="s">
        <v>409</v>
      </c>
      <c r="B120" s="294" t="s">
        <v>29</v>
      </c>
      <c r="C120" s="294" t="s">
        <v>13</v>
      </c>
      <c r="D120" s="294" t="s">
        <v>30</v>
      </c>
      <c r="E120" s="294" t="s">
        <v>31</v>
      </c>
      <c r="F120" s="294" t="s">
        <v>32</v>
      </c>
      <c r="G120" s="293">
        <v>6</v>
      </c>
      <c r="H120" s="294" t="s">
        <v>33</v>
      </c>
      <c r="I120" s="295">
        <v>0.125</v>
      </c>
      <c r="J120" s="295">
        <v>0</v>
      </c>
      <c r="K120" s="630">
        <v>3</v>
      </c>
      <c r="L120" s="630">
        <v>0</v>
      </c>
      <c r="M120" s="282"/>
    </row>
    <row r="121" spans="1:13" x14ac:dyDescent="0.2">
      <c r="A121" s="298" t="s">
        <v>425</v>
      </c>
      <c r="B121" s="294" t="s">
        <v>29</v>
      </c>
      <c r="C121" s="294" t="s">
        <v>13</v>
      </c>
      <c r="D121" s="294" t="s">
        <v>30</v>
      </c>
      <c r="E121" s="294" t="s">
        <v>31</v>
      </c>
      <c r="F121" s="294" t="s">
        <v>32</v>
      </c>
      <c r="G121" s="293">
        <v>6</v>
      </c>
      <c r="H121" s="294" t="s">
        <v>33</v>
      </c>
      <c r="I121" s="295">
        <v>0</v>
      </c>
      <c r="J121" s="295">
        <v>0.1154</v>
      </c>
      <c r="K121" s="630">
        <v>0</v>
      </c>
      <c r="L121" s="630">
        <v>3</v>
      </c>
      <c r="M121" s="282"/>
    </row>
    <row r="122" spans="1:13" x14ac:dyDescent="0.2">
      <c r="A122" s="320" t="s">
        <v>449</v>
      </c>
      <c r="B122" s="294" t="s">
        <v>29</v>
      </c>
      <c r="C122" s="294" t="s">
        <v>13</v>
      </c>
      <c r="D122" s="294" t="s">
        <v>30</v>
      </c>
      <c r="E122" s="294" t="s">
        <v>31</v>
      </c>
      <c r="F122" s="294" t="s">
        <v>32</v>
      </c>
      <c r="G122" s="293">
        <v>6</v>
      </c>
      <c r="H122" s="294" t="s">
        <v>33</v>
      </c>
      <c r="I122" s="295">
        <v>0</v>
      </c>
      <c r="J122" s="295">
        <v>0.1154</v>
      </c>
      <c r="K122" s="630">
        <v>0</v>
      </c>
      <c r="L122" s="630">
        <v>3</v>
      </c>
      <c r="M122" s="282"/>
    </row>
    <row r="123" spans="1:13" x14ac:dyDescent="0.2">
      <c r="A123" s="320" t="s">
        <v>581</v>
      </c>
      <c r="B123" s="294" t="s">
        <v>29</v>
      </c>
      <c r="C123" s="294" t="s">
        <v>13</v>
      </c>
      <c r="D123" s="294" t="s">
        <v>30</v>
      </c>
      <c r="E123" s="294" t="s">
        <v>31</v>
      </c>
      <c r="F123" s="294" t="s">
        <v>32</v>
      </c>
      <c r="G123" s="293">
        <v>6</v>
      </c>
      <c r="H123" s="294" t="s">
        <v>33</v>
      </c>
      <c r="I123" s="295">
        <v>0.125</v>
      </c>
      <c r="J123" s="295">
        <v>0</v>
      </c>
      <c r="K123" s="630">
        <v>3</v>
      </c>
      <c r="L123" s="630">
        <v>0</v>
      </c>
      <c r="M123" s="282"/>
    </row>
    <row r="124" spans="1:13" x14ac:dyDescent="0.2">
      <c r="A124" s="320" t="s">
        <v>648</v>
      </c>
      <c r="B124" s="294" t="s">
        <v>29</v>
      </c>
      <c r="C124" s="294" t="s">
        <v>13</v>
      </c>
      <c r="D124" s="294" t="s">
        <v>30</v>
      </c>
      <c r="E124" s="294" t="s">
        <v>31</v>
      </c>
      <c r="F124" s="294" t="s">
        <v>32</v>
      </c>
      <c r="G124" s="293">
        <v>6</v>
      </c>
      <c r="H124" s="294" t="s">
        <v>33</v>
      </c>
      <c r="I124" s="295">
        <v>0.25</v>
      </c>
      <c r="J124" s="295">
        <v>0</v>
      </c>
      <c r="K124" s="630">
        <v>6</v>
      </c>
      <c r="L124" s="630">
        <v>0</v>
      </c>
      <c r="M124" s="282"/>
    </row>
    <row r="125" spans="1:13" x14ac:dyDescent="0.2">
      <c r="A125" s="281"/>
      <c r="B125" s="281"/>
      <c r="C125" s="281"/>
      <c r="D125" s="282"/>
      <c r="E125" s="282"/>
      <c r="F125" s="282"/>
      <c r="G125" s="282"/>
      <c r="H125" s="284"/>
      <c r="I125" s="285"/>
      <c r="J125" s="285"/>
      <c r="K125" s="282"/>
      <c r="L125" s="282"/>
      <c r="M125" s="317" t="s">
        <v>720</v>
      </c>
    </row>
    <row r="126" spans="1:13" x14ac:dyDescent="0.2">
      <c r="A126" s="281"/>
      <c r="B126" s="281"/>
      <c r="C126" s="281"/>
      <c r="D126" s="282"/>
      <c r="E126" s="282"/>
      <c r="F126" s="282"/>
      <c r="G126" s="282"/>
      <c r="H126" s="284"/>
      <c r="I126" s="295">
        <f>SUM(I115:I124)</f>
        <v>1</v>
      </c>
      <c r="J126" s="295">
        <f t="shared" ref="J126:L126" si="0">SUM(J115:J124)</f>
        <v>0.99999999999999978</v>
      </c>
      <c r="K126" s="630">
        <f t="shared" si="0"/>
        <v>24</v>
      </c>
      <c r="L126" s="630">
        <f t="shared" si="0"/>
        <v>26</v>
      </c>
      <c r="M126" s="631">
        <f>K126+L126</f>
        <v>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9"/>
  <sheetViews>
    <sheetView zoomScale="85" zoomScaleNormal="85" workbookViewId="0">
      <selection activeCell="J19" sqref="J19"/>
    </sheetView>
  </sheetViews>
  <sheetFormatPr defaultColWidth="9.140625" defaultRowHeight="12.75" x14ac:dyDescent="0.2"/>
  <cols>
    <col min="1" max="32" width="9.7109375" style="503" customWidth="1"/>
  </cols>
  <sheetData>
    <row r="2" spans="1:32" ht="20.100000000000001" customHeight="1" x14ac:dyDescent="0.3">
      <c r="A2" s="554" t="s">
        <v>845</v>
      </c>
      <c r="B2" s="691" t="s">
        <v>960</v>
      </c>
      <c r="L2" s="581" t="s">
        <v>633</v>
      </c>
      <c r="W2" s="581" t="s">
        <v>642</v>
      </c>
    </row>
    <row r="3" spans="1:32" ht="20.100000000000001" customHeight="1" x14ac:dyDescent="0.2">
      <c r="A3" s="633" t="s">
        <v>605</v>
      </c>
      <c r="B3" s="634" t="s">
        <v>14</v>
      </c>
      <c r="C3" s="634" t="s">
        <v>80</v>
      </c>
      <c r="D3" s="634" t="s">
        <v>39</v>
      </c>
      <c r="E3" s="634" t="s">
        <v>85</v>
      </c>
      <c r="F3" s="634" t="s">
        <v>8</v>
      </c>
      <c r="G3" s="634" t="s">
        <v>29</v>
      </c>
      <c r="H3" s="634" t="s">
        <v>75</v>
      </c>
      <c r="I3" s="634" t="s">
        <v>650</v>
      </c>
      <c r="J3" s="634" t="s">
        <v>539</v>
      </c>
      <c r="L3" s="633" t="s">
        <v>605</v>
      </c>
      <c r="M3" s="634" t="s">
        <v>14</v>
      </c>
      <c r="N3" s="634" t="s">
        <v>80</v>
      </c>
      <c r="O3" s="634" t="s">
        <v>39</v>
      </c>
      <c r="P3" s="634" t="s">
        <v>85</v>
      </c>
      <c r="Q3" s="634" t="s">
        <v>8</v>
      </c>
      <c r="R3" s="634" t="s">
        <v>29</v>
      </c>
      <c r="S3" s="634" t="s">
        <v>75</v>
      </c>
      <c r="T3" s="634" t="s">
        <v>650</v>
      </c>
      <c r="U3" s="634" t="s">
        <v>539</v>
      </c>
      <c r="W3" s="633" t="s">
        <v>605</v>
      </c>
      <c r="X3" s="634" t="s">
        <v>14</v>
      </c>
      <c r="Y3" s="634" t="s">
        <v>80</v>
      </c>
      <c r="Z3" s="634" t="s">
        <v>39</v>
      </c>
      <c r="AA3" s="634" t="s">
        <v>85</v>
      </c>
      <c r="AB3" s="634" t="s">
        <v>8</v>
      </c>
      <c r="AC3" s="634" t="s">
        <v>29</v>
      </c>
      <c r="AD3" s="634" t="s">
        <v>75</v>
      </c>
      <c r="AE3" s="634" t="s">
        <v>650</v>
      </c>
      <c r="AF3" s="634" t="s">
        <v>539</v>
      </c>
    </row>
    <row r="4" spans="1:32" ht="20.100000000000001" customHeight="1" x14ac:dyDescent="0.2">
      <c r="A4" s="635">
        <v>1</v>
      </c>
      <c r="B4" s="636">
        <v>349.42500000000001</v>
      </c>
      <c r="C4" s="636">
        <v>140.51249999999999</v>
      </c>
      <c r="D4" s="636">
        <v>261.45</v>
      </c>
      <c r="E4" s="636">
        <v>129.26249999999999</v>
      </c>
      <c r="F4" s="636">
        <v>206.55</v>
      </c>
      <c r="G4" s="636"/>
      <c r="H4" s="636">
        <v>135</v>
      </c>
      <c r="I4" s="636">
        <v>60.75</v>
      </c>
      <c r="J4" s="636">
        <f>SUM(B4:I4)</f>
        <v>1282.95</v>
      </c>
      <c r="L4" s="635">
        <v>1</v>
      </c>
      <c r="M4" s="636">
        <v>349.42500000000001</v>
      </c>
      <c r="N4" s="636">
        <v>140.51249999999999</v>
      </c>
      <c r="O4" s="636">
        <v>247.95</v>
      </c>
      <c r="P4" s="636">
        <v>129.26249999999999</v>
      </c>
      <c r="Q4" s="636">
        <v>206.55</v>
      </c>
      <c r="R4" s="636"/>
      <c r="S4" s="636">
        <v>130.5</v>
      </c>
      <c r="T4" s="636">
        <v>60.75</v>
      </c>
      <c r="U4" s="636">
        <f>SUM(M4:T4)</f>
        <v>1264.95</v>
      </c>
      <c r="W4" s="635">
        <v>1</v>
      </c>
      <c r="X4" s="636">
        <f>B4-M4</f>
        <v>0</v>
      </c>
      <c r="Y4" s="636">
        <f t="shared" ref="Y4:AE4" si="0">C4-N4</f>
        <v>0</v>
      </c>
      <c r="Z4" s="636">
        <f t="shared" si="0"/>
        <v>13.5</v>
      </c>
      <c r="AA4" s="636">
        <f t="shared" si="0"/>
        <v>0</v>
      </c>
      <c r="AB4" s="636">
        <f t="shared" si="0"/>
        <v>0</v>
      </c>
      <c r="AC4" s="636">
        <f t="shared" si="0"/>
        <v>0</v>
      </c>
      <c r="AD4" s="636">
        <f t="shared" si="0"/>
        <v>4.5</v>
      </c>
      <c r="AE4" s="636">
        <f t="shared" si="0"/>
        <v>0</v>
      </c>
      <c r="AF4" s="636">
        <f>SUM(X4:AE4)</f>
        <v>18</v>
      </c>
    </row>
    <row r="5" spans="1:32" ht="20.100000000000001" customHeight="1" x14ac:dyDescent="0.2">
      <c r="A5" s="635">
        <v>2</v>
      </c>
      <c r="B5" s="636">
        <v>360.67500000000001</v>
      </c>
      <c r="C5" s="636">
        <v>146.3175</v>
      </c>
      <c r="D5" s="636">
        <v>261</v>
      </c>
      <c r="E5" s="636">
        <v>146.3175</v>
      </c>
      <c r="F5" s="636">
        <v>266.94</v>
      </c>
      <c r="G5" s="636"/>
      <c r="H5" s="636">
        <v>123.75</v>
      </c>
      <c r="I5" s="636">
        <v>37.75</v>
      </c>
      <c r="J5" s="636">
        <f t="shared" ref="J5:J11" si="1">SUM(B5:I5)</f>
        <v>1342.75</v>
      </c>
      <c r="L5" s="635">
        <v>2</v>
      </c>
      <c r="M5" s="636">
        <v>360.67500000000001</v>
      </c>
      <c r="N5" s="636">
        <v>146.3175</v>
      </c>
      <c r="O5" s="636">
        <v>256.5</v>
      </c>
      <c r="P5" s="636">
        <v>146.3175</v>
      </c>
      <c r="Q5" s="636">
        <v>266.94</v>
      </c>
      <c r="R5" s="636"/>
      <c r="S5" s="636">
        <v>123.75</v>
      </c>
      <c r="T5" s="636">
        <v>58.75</v>
      </c>
      <c r="U5" s="636">
        <f t="shared" ref="U5:U11" si="2">SUM(M5:T5)</f>
        <v>1359.25</v>
      </c>
      <c r="W5" s="635">
        <v>2</v>
      </c>
      <c r="X5" s="636">
        <f t="shared" ref="X5:X11" si="3">B5-M5</f>
        <v>0</v>
      </c>
      <c r="Y5" s="636">
        <f t="shared" ref="Y5:Y11" si="4">C5-N5</f>
        <v>0</v>
      </c>
      <c r="Z5" s="636">
        <f t="shared" ref="Z5:Z11" si="5">D5-O5</f>
        <v>4.5</v>
      </c>
      <c r="AA5" s="636">
        <f t="shared" ref="AA5:AA11" si="6">E5-P5</f>
        <v>0</v>
      </c>
      <c r="AB5" s="636">
        <f t="shared" ref="AB5:AB11" si="7">F5-Q5</f>
        <v>0</v>
      </c>
      <c r="AC5" s="636">
        <f t="shared" ref="AC5:AC11" si="8">G5-R5</f>
        <v>0</v>
      </c>
      <c r="AD5" s="636">
        <f t="shared" ref="AD5:AD11" si="9">H5-S5</f>
        <v>0</v>
      </c>
      <c r="AE5" s="636">
        <f t="shared" ref="AE5:AE11" si="10">I5-T5</f>
        <v>-21</v>
      </c>
      <c r="AF5" s="636">
        <f t="shared" ref="AF5:AF11" si="11">SUM(X5:AE5)</f>
        <v>-16.5</v>
      </c>
    </row>
    <row r="6" spans="1:32" ht="20.100000000000001" customHeight="1" x14ac:dyDescent="0.2">
      <c r="A6" s="635">
        <v>3</v>
      </c>
      <c r="B6" s="636">
        <v>373.5</v>
      </c>
      <c r="C6" s="636">
        <v>76.5</v>
      </c>
      <c r="D6" s="636">
        <v>130.5</v>
      </c>
      <c r="E6" s="636">
        <v>76.5</v>
      </c>
      <c r="F6" s="636">
        <v>195.75</v>
      </c>
      <c r="G6" s="636"/>
      <c r="H6" s="636">
        <v>98.1</v>
      </c>
      <c r="I6" s="636"/>
      <c r="J6" s="636">
        <f t="shared" si="1"/>
        <v>950.85</v>
      </c>
      <c r="L6" s="635">
        <v>3</v>
      </c>
      <c r="M6" s="636">
        <v>351</v>
      </c>
      <c r="N6" s="636">
        <v>76.5</v>
      </c>
      <c r="O6" s="636">
        <v>121.5</v>
      </c>
      <c r="P6" s="636">
        <v>76.5</v>
      </c>
      <c r="Q6" s="636">
        <v>189</v>
      </c>
      <c r="R6" s="636"/>
      <c r="S6" s="636">
        <v>113.65</v>
      </c>
      <c r="T6" s="636"/>
      <c r="U6" s="636">
        <f t="shared" si="2"/>
        <v>928.15</v>
      </c>
      <c r="W6" s="635">
        <v>3</v>
      </c>
      <c r="X6" s="636">
        <f t="shared" si="3"/>
        <v>22.5</v>
      </c>
      <c r="Y6" s="636">
        <f t="shared" si="4"/>
        <v>0</v>
      </c>
      <c r="Z6" s="636">
        <f t="shared" si="5"/>
        <v>9</v>
      </c>
      <c r="AA6" s="636">
        <f t="shared" si="6"/>
        <v>0</v>
      </c>
      <c r="AB6" s="636">
        <f t="shared" si="7"/>
        <v>6.75</v>
      </c>
      <c r="AC6" s="636">
        <f t="shared" si="8"/>
        <v>0</v>
      </c>
      <c r="AD6" s="636">
        <f t="shared" si="9"/>
        <v>-15.550000000000011</v>
      </c>
      <c r="AE6" s="636">
        <f t="shared" si="10"/>
        <v>0</v>
      </c>
      <c r="AF6" s="636">
        <f t="shared" si="11"/>
        <v>22.699999999999989</v>
      </c>
    </row>
    <row r="7" spans="1:32" ht="20.100000000000001" customHeight="1" x14ac:dyDescent="0.2">
      <c r="A7" s="635">
        <v>4</v>
      </c>
      <c r="B7" s="636">
        <v>308.25</v>
      </c>
      <c r="C7" s="636">
        <v>118.6875</v>
      </c>
      <c r="D7" s="636">
        <v>123.75</v>
      </c>
      <c r="E7" s="636">
        <v>141.1875</v>
      </c>
      <c r="F7" s="636">
        <v>248.625</v>
      </c>
      <c r="G7" s="636"/>
      <c r="H7" s="636"/>
      <c r="I7" s="636"/>
      <c r="J7" s="636">
        <f t="shared" si="1"/>
        <v>940.5</v>
      </c>
      <c r="L7" s="635">
        <v>4</v>
      </c>
      <c r="M7" s="636">
        <v>281.25</v>
      </c>
      <c r="N7" s="636">
        <v>118.6875</v>
      </c>
      <c r="O7" s="636">
        <v>114.75</v>
      </c>
      <c r="P7" s="636">
        <v>141.1875</v>
      </c>
      <c r="Q7" s="636">
        <v>248.625</v>
      </c>
      <c r="R7" s="636"/>
      <c r="S7" s="636"/>
      <c r="T7" s="636"/>
      <c r="U7" s="636">
        <f t="shared" si="2"/>
        <v>904.5</v>
      </c>
      <c r="W7" s="635">
        <v>4</v>
      </c>
      <c r="X7" s="636">
        <f t="shared" si="3"/>
        <v>27</v>
      </c>
      <c r="Y7" s="636">
        <f t="shared" si="4"/>
        <v>0</v>
      </c>
      <c r="Z7" s="636">
        <f t="shared" si="5"/>
        <v>9</v>
      </c>
      <c r="AA7" s="636">
        <f t="shared" si="6"/>
        <v>0</v>
      </c>
      <c r="AB7" s="636">
        <f t="shared" si="7"/>
        <v>0</v>
      </c>
      <c r="AC7" s="636">
        <f t="shared" si="8"/>
        <v>0</v>
      </c>
      <c r="AD7" s="636">
        <f t="shared" si="9"/>
        <v>0</v>
      </c>
      <c r="AE7" s="636">
        <f t="shared" si="10"/>
        <v>0</v>
      </c>
      <c r="AF7" s="636">
        <f t="shared" si="11"/>
        <v>36</v>
      </c>
    </row>
    <row r="8" spans="1:32" ht="20.100000000000001" customHeight="1" x14ac:dyDescent="0.2">
      <c r="A8" s="635">
        <v>5</v>
      </c>
      <c r="B8" s="636">
        <v>279</v>
      </c>
      <c r="C8" s="636">
        <v>117</v>
      </c>
      <c r="D8" s="636">
        <v>99</v>
      </c>
      <c r="E8" s="636">
        <v>153</v>
      </c>
      <c r="F8" s="636">
        <v>294.75</v>
      </c>
      <c r="G8" s="636"/>
      <c r="H8" s="636"/>
      <c r="I8" s="636"/>
      <c r="J8" s="636">
        <f t="shared" si="1"/>
        <v>942.75</v>
      </c>
      <c r="L8" s="635">
        <v>5</v>
      </c>
      <c r="M8" s="636">
        <v>288</v>
      </c>
      <c r="N8" s="636">
        <v>117</v>
      </c>
      <c r="O8" s="636">
        <v>90</v>
      </c>
      <c r="P8" s="636">
        <v>153</v>
      </c>
      <c r="Q8" s="636">
        <v>312.75</v>
      </c>
      <c r="R8" s="636"/>
      <c r="S8" s="636"/>
      <c r="T8" s="636"/>
      <c r="U8" s="636">
        <f t="shared" si="2"/>
        <v>960.75</v>
      </c>
      <c r="W8" s="635">
        <v>5</v>
      </c>
      <c r="X8" s="636">
        <f t="shared" si="3"/>
        <v>-9</v>
      </c>
      <c r="Y8" s="636">
        <f t="shared" si="4"/>
        <v>0</v>
      </c>
      <c r="Z8" s="636">
        <f t="shared" si="5"/>
        <v>9</v>
      </c>
      <c r="AA8" s="636">
        <f t="shared" si="6"/>
        <v>0</v>
      </c>
      <c r="AB8" s="636">
        <f t="shared" si="7"/>
        <v>-18</v>
      </c>
      <c r="AC8" s="636">
        <f t="shared" si="8"/>
        <v>0</v>
      </c>
      <c r="AD8" s="636">
        <f t="shared" si="9"/>
        <v>0</v>
      </c>
      <c r="AE8" s="636">
        <f t="shared" si="10"/>
        <v>0</v>
      </c>
      <c r="AF8" s="636">
        <f t="shared" si="11"/>
        <v>-18</v>
      </c>
    </row>
    <row r="9" spans="1:32" ht="20.100000000000001" customHeight="1" x14ac:dyDescent="0.2">
      <c r="A9" s="635">
        <v>6</v>
      </c>
      <c r="B9" s="636">
        <v>265.5</v>
      </c>
      <c r="C9" s="636">
        <v>139.5</v>
      </c>
      <c r="D9" s="636">
        <v>108</v>
      </c>
      <c r="E9" s="636">
        <v>139.5</v>
      </c>
      <c r="F9" s="636">
        <v>252</v>
      </c>
      <c r="G9" s="636"/>
      <c r="H9" s="636"/>
      <c r="I9" s="636"/>
      <c r="J9" s="636">
        <f t="shared" si="1"/>
        <v>904.5</v>
      </c>
      <c r="L9" s="635">
        <v>6</v>
      </c>
      <c r="M9" s="636">
        <v>265.5</v>
      </c>
      <c r="N9" s="636">
        <v>139.5</v>
      </c>
      <c r="O9" s="636">
        <v>108</v>
      </c>
      <c r="P9" s="636">
        <v>139.5</v>
      </c>
      <c r="Q9" s="636">
        <v>252</v>
      </c>
      <c r="R9" s="636"/>
      <c r="S9" s="636"/>
      <c r="T9" s="636"/>
      <c r="U9" s="636">
        <f t="shared" si="2"/>
        <v>904.5</v>
      </c>
      <c r="W9" s="635">
        <v>6</v>
      </c>
      <c r="X9" s="636">
        <f t="shared" si="3"/>
        <v>0</v>
      </c>
      <c r="Y9" s="636">
        <f t="shared" si="4"/>
        <v>0</v>
      </c>
      <c r="Z9" s="636">
        <f t="shared" si="5"/>
        <v>0</v>
      </c>
      <c r="AA9" s="636">
        <f t="shared" si="6"/>
        <v>0</v>
      </c>
      <c r="AB9" s="636">
        <f t="shared" si="7"/>
        <v>0</v>
      </c>
      <c r="AC9" s="636">
        <f t="shared" si="8"/>
        <v>0</v>
      </c>
      <c r="AD9" s="636">
        <f t="shared" si="9"/>
        <v>0</v>
      </c>
      <c r="AE9" s="636">
        <f t="shared" si="10"/>
        <v>0</v>
      </c>
      <c r="AF9" s="636">
        <f t="shared" si="11"/>
        <v>0</v>
      </c>
    </row>
    <row r="10" spans="1:32" ht="20.100000000000001" customHeight="1" x14ac:dyDescent="0.2">
      <c r="A10" s="635">
        <v>7</v>
      </c>
      <c r="B10" s="636">
        <v>229.95</v>
      </c>
      <c r="C10" s="636">
        <v>144.44999999999999</v>
      </c>
      <c r="D10" s="636">
        <v>106.2</v>
      </c>
      <c r="E10" s="636">
        <v>106.2</v>
      </c>
      <c r="F10" s="636">
        <v>191.7</v>
      </c>
      <c r="G10" s="636"/>
      <c r="H10" s="636"/>
      <c r="I10" s="636"/>
      <c r="J10" s="636">
        <f t="shared" si="1"/>
        <v>778.5</v>
      </c>
      <c r="L10" s="635">
        <v>7</v>
      </c>
      <c r="M10" s="636">
        <v>232.2</v>
      </c>
      <c r="N10" s="636">
        <v>137.69999999999999</v>
      </c>
      <c r="O10" s="636">
        <v>124.2</v>
      </c>
      <c r="P10" s="636">
        <v>101.7</v>
      </c>
      <c r="Q10" s="636">
        <v>184.95</v>
      </c>
      <c r="R10" s="636"/>
      <c r="S10" s="636"/>
      <c r="T10" s="636"/>
      <c r="U10" s="636">
        <f t="shared" si="2"/>
        <v>780.75</v>
      </c>
      <c r="W10" s="635">
        <v>7</v>
      </c>
      <c r="X10" s="636">
        <f t="shared" si="3"/>
        <v>-2.25</v>
      </c>
      <c r="Y10" s="636">
        <f t="shared" si="4"/>
        <v>6.75</v>
      </c>
      <c r="Z10" s="636">
        <f t="shared" si="5"/>
        <v>-18</v>
      </c>
      <c r="AA10" s="636">
        <f t="shared" si="6"/>
        <v>4.5</v>
      </c>
      <c r="AB10" s="636">
        <f t="shared" si="7"/>
        <v>6.75</v>
      </c>
      <c r="AC10" s="636">
        <f t="shared" si="8"/>
        <v>0</v>
      </c>
      <c r="AD10" s="636">
        <f t="shared" si="9"/>
        <v>0</v>
      </c>
      <c r="AE10" s="636">
        <f t="shared" si="10"/>
        <v>0</v>
      </c>
      <c r="AF10" s="636">
        <f t="shared" si="11"/>
        <v>-2.25</v>
      </c>
    </row>
    <row r="11" spans="1:32" ht="20.100000000000001" customHeight="1" x14ac:dyDescent="0.2">
      <c r="A11" s="635">
        <v>8</v>
      </c>
      <c r="B11" s="636">
        <v>34.5</v>
      </c>
      <c r="C11" s="636">
        <v>23.9</v>
      </c>
      <c r="D11" s="636">
        <v>78</v>
      </c>
      <c r="E11" s="636">
        <v>23</v>
      </c>
      <c r="F11" s="636">
        <v>52.6</v>
      </c>
      <c r="G11" s="636">
        <v>50</v>
      </c>
      <c r="H11" s="636"/>
      <c r="I11" s="636"/>
      <c r="J11" s="636">
        <f t="shared" si="1"/>
        <v>262</v>
      </c>
      <c r="L11" s="635">
        <v>8</v>
      </c>
      <c r="M11" s="636">
        <v>56.05</v>
      </c>
      <c r="N11" s="636">
        <v>28.99</v>
      </c>
      <c r="O11" s="636">
        <v>30.12</v>
      </c>
      <c r="P11" s="636">
        <v>28.89</v>
      </c>
      <c r="Q11" s="636">
        <v>71.8</v>
      </c>
      <c r="R11" s="636">
        <v>50</v>
      </c>
      <c r="S11" s="636"/>
      <c r="T11" s="636"/>
      <c r="U11" s="636">
        <f t="shared" si="2"/>
        <v>265.85000000000002</v>
      </c>
      <c r="W11" s="635">
        <v>8</v>
      </c>
      <c r="X11" s="636">
        <f t="shared" si="3"/>
        <v>-21.549999999999997</v>
      </c>
      <c r="Y11" s="636">
        <f t="shared" si="4"/>
        <v>-5.09</v>
      </c>
      <c r="Z11" s="636">
        <f t="shared" si="5"/>
        <v>47.879999999999995</v>
      </c>
      <c r="AA11" s="636">
        <f t="shared" si="6"/>
        <v>-5.8900000000000006</v>
      </c>
      <c r="AB11" s="636">
        <f t="shared" si="7"/>
        <v>-19.199999999999996</v>
      </c>
      <c r="AC11" s="636">
        <f t="shared" si="8"/>
        <v>0</v>
      </c>
      <c r="AD11" s="636">
        <f t="shared" si="9"/>
        <v>0</v>
      </c>
      <c r="AE11" s="636">
        <f t="shared" si="10"/>
        <v>0</v>
      </c>
      <c r="AF11" s="636">
        <f t="shared" si="11"/>
        <v>-3.8499999999999979</v>
      </c>
    </row>
    <row r="12" spans="1:32" ht="20.100000000000001" customHeight="1" x14ac:dyDescent="0.2">
      <c r="A12" s="637" t="s">
        <v>539</v>
      </c>
      <c r="B12" s="638">
        <f>SUM(B4:B11)</f>
        <v>2200.7999999999997</v>
      </c>
      <c r="C12" s="638">
        <f t="shared" ref="C12:J12" si="12">SUM(C4:C11)</f>
        <v>906.86749999999995</v>
      </c>
      <c r="D12" s="638">
        <f t="shared" si="12"/>
        <v>1167.9000000000001</v>
      </c>
      <c r="E12" s="638">
        <f t="shared" si="12"/>
        <v>914.96749999999997</v>
      </c>
      <c r="F12" s="638">
        <f t="shared" si="12"/>
        <v>1708.915</v>
      </c>
      <c r="G12" s="638">
        <f t="shared" si="12"/>
        <v>50</v>
      </c>
      <c r="H12" s="638">
        <f t="shared" si="12"/>
        <v>356.85</v>
      </c>
      <c r="I12" s="638">
        <f t="shared" si="12"/>
        <v>98.5</v>
      </c>
      <c r="J12" s="638">
        <f t="shared" si="12"/>
        <v>7404.7999999999993</v>
      </c>
      <c r="K12" s="505"/>
      <c r="L12" s="637" t="s">
        <v>539</v>
      </c>
      <c r="M12" s="638">
        <f>SUM(M4:M11)</f>
        <v>2184.1</v>
      </c>
      <c r="N12" s="638">
        <f t="shared" ref="N12:U12" si="13">SUM(N4:N11)</f>
        <v>905.20749999999998</v>
      </c>
      <c r="O12" s="638">
        <f t="shared" si="13"/>
        <v>1093.02</v>
      </c>
      <c r="P12" s="638">
        <f t="shared" si="13"/>
        <v>916.35749999999996</v>
      </c>
      <c r="Q12" s="638">
        <f t="shared" si="13"/>
        <v>1732.615</v>
      </c>
      <c r="R12" s="638">
        <f t="shared" si="13"/>
        <v>50</v>
      </c>
      <c r="S12" s="638">
        <f t="shared" si="13"/>
        <v>367.9</v>
      </c>
      <c r="T12" s="638">
        <f t="shared" si="13"/>
        <v>119.5</v>
      </c>
      <c r="U12" s="638">
        <f t="shared" si="13"/>
        <v>7368.7000000000007</v>
      </c>
      <c r="W12" s="637" t="s">
        <v>539</v>
      </c>
      <c r="X12" s="638">
        <f>SUM(X4:X11)</f>
        <v>16.700000000000003</v>
      </c>
      <c r="Y12" s="638">
        <f t="shared" ref="Y12:AF12" si="14">SUM(Y4:Y11)</f>
        <v>1.6600000000000001</v>
      </c>
      <c r="Z12" s="638">
        <f t="shared" si="14"/>
        <v>74.88</v>
      </c>
      <c r="AA12" s="638">
        <f t="shared" si="14"/>
        <v>-1.3900000000000006</v>
      </c>
      <c r="AB12" s="638">
        <f t="shared" si="14"/>
        <v>-23.699999999999996</v>
      </c>
      <c r="AC12" s="638">
        <f t="shared" si="14"/>
        <v>0</v>
      </c>
      <c r="AD12" s="638">
        <f t="shared" si="14"/>
        <v>-11.050000000000011</v>
      </c>
      <c r="AE12" s="638">
        <f t="shared" si="14"/>
        <v>-21</v>
      </c>
      <c r="AF12" s="638">
        <f t="shared" si="14"/>
        <v>36.099999999999994</v>
      </c>
    </row>
    <row r="14" spans="1:32" ht="15.75" x14ac:dyDescent="0.25">
      <c r="A14" s="581" t="s">
        <v>962</v>
      </c>
      <c r="L14" s="581" t="s">
        <v>633</v>
      </c>
      <c r="W14" s="581" t="s">
        <v>642</v>
      </c>
    </row>
    <row r="15" spans="1:32" ht="18" customHeight="1" x14ac:dyDescent="0.2">
      <c r="A15" s="639" t="s">
        <v>606</v>
      </c>
      <c r="B15" s="640" t="s">
        <v>14</v>
      </c>
      <c r="C15" s="640" t="s">
        <v>80</v>
      </c>
      <c r="D15" s="640" t="s">
        <v>39</v>
      </c>
      <c r="E15" s="640" t="s">
        <v>85</v>
      </c>
      <c r="F15" s="640" t="s">
        <v>8</v>
      </c>
      <c r="G15" s="640" t="s">
        <v>29</v>
      </c>
      <c r="H15" s="640" t="s">
        <v>75</v>
      </c>
      <c r="I15" s="640" t="s">
        <v>650</v>
      </c>
      <c r="J15" s="640" t="s">
        <v>539</v>
      </c>
      <c r="L15" s="639" t="s">
        <v>606</v>
      </c>
      <c r="M15" s="640" t="s">
        <v>14</v>
      </c>
      <c r="N15" s="640" t="s">
        <v>80</v>
      </c>
      <c r="O15" s="640" t="s">
        <v>39</v>
      </c>
      <c r="P15" s="640" t="s">
        <v>85</v>
      </c>
      <c r="Q15" s="640" t="s">
        <v>8</v>
      </c>
      <c r="R15" s="640" t="s">
        <v>29</v>
      </c>
      <c r="S15" s="640" t="s">
        <v>75</v>
      </c>
      <c r="T15" s="640" t="s">
        <v>650</v>
      </c>
      <c r="U15" s="640" t="s">
        <v>539</v>
      </c>
      <c r="W15" s="639" t="s">
        <v>606</v>
      </c>
      <c r="X15" s="640" t="s">
        <v>14</v>
      </c>
      <c r="Y15" s="640" t="s">
        <v>80</v>
      </c>
      <c r="Z15" s="640" t="s">
        <v>39</v>
      </c>
      <c r="AA15" s="640" t="s">
        <v>85</v>
      </c>
      <c r="AB15" s="640" t="s">
        <v>8</v>
      </c>
      <c r="AC15" s="640" t="s">
        <v>29</v>
      </c>
      <c r="AD15" s="640" t="s">
        <v>75</v>
      </c>
      <c r="AE15" s="640" t="s">
        <v>650</v>
      </c>
      <c r="AF15" s="640" t="s">
        <v>539</v>
      </c>
    </row>
    <row r="16" spans="1:32" ht="18" customHeight="1" x14ac:dyDescent="0.2">
      <c r="A16" s="641">
        <v>340</v>
      </c>
      <c r="B16" s="710">
        <f>215.0998-22.5</f>
        <v>192.59979999999999</v>
      </c>
      <c r="C16" s="643">
        <v>1.7999000000000001</v>
      </c>
      <c r="D16" s="643">
        <v>1.7998000000000001</v>
      </c>
      <c r="E16" s="643">
        <v>1.7999000000000001</v>
      </c>
      <c r="F16" s="642">
        <v>2.1998000000000002</v>
      </c>
      <c r="G16" s="642">
        <v>3</v>
      </c>
      <c r="H16" s="643"/>
      <c r="I16" s="642">
        <v>10.5</v>
      </c>
      <c r="J16" s="711">
        <f>SUM(B16:I16)</f>
        <v>213.69920000000002</v>
      </c>
      <c r="L16" s="641">
        <v>340</v>
      </c>
      <c r="M16" s="642">
        <v>203.06</v>
      </c>
      <c r="N16" s="643"/>
      <c r="O16" s="643"/>
      <c r="P16" s="643"/>
      <c r="Q16" s="642">
        <v>2.7</v>
      </c>
      <c r="R16" s="642">
        <v>14.981999999999999</v>
      </c>
      <c r="S16" s="643"/>
      <c r="T16" s="642"/>
      <c r="U16" s="642">
        <f>SUM(M16:T16)</f>
        <v>220.74199999999999</v>
      </c>
      <c r="W16" s="641">
        <v>340</v>
      </c>
      <c r="X16" s="642">
        <f>B16-M16</f>
        <v>-10.460200000000015</v>
      </c>
      <c r="Y16" s="642">
        <f t="shared" ref="Y16:AE16" si="15">C16-N16</f>
        <v>1.7999000000000001</v>
      </c>
      <c r="Z16" s="642">
        <f t="shared" si="15"/>
        <v>1.7998000000000001</v>
      </c>
      <c r="AA16" s="642">
        <f t="shared" si="15"/>
        <v>1.7999000000000001</v>
      </c>
      <c r="AB16" s="642">
        <f t="shared" si="15"/>
        <v>-0.50019999999999998</v>
      </c>
      <c r="AC16" s="642">
        <f t="shared" si="15"/>
        <v>-11.981999999999999</v>
      </c>
      <c r="AD16" s="642">
        <f t="shared" si="15"/>
        <v>0</v>
      </c>
      <c r="AE16" s="642">
        <f t="shared" si="15"/>
        <v>10.5</v>
      </c>
      <c r="AF16" s="642">
        <f>SUM(X16:AE16)</f>
        <v>-7.0428000000000139</v>
      </c>
    </row>
    <row r="17" spans="1:32" ht="18" customHeight="1" x14ac:dyDescent="0.2">
      <c r="A17" s="641">
        <v>701</v>
      </c>
      <c r="B17" s="643"/>
      <c r="C17" s="643"/>
      <c r="D17" s="642">
        <v>285.36</v>
      </c>
      <c r="E17" s="643"/>
      <c r="F17" s="643"/>
      <c r="G17" s="642">
        <v>4</v>
      </c>
      <c r="H17" s="642">
        <v>18</v>
      </c>
      <c r="I17" s="642">
        <v>11.25</v>
      </c>
      <c r="J17" s="696">
        <f t="shared" ref="J17:J32" si="16">SUM(B17:I17)</f>
        <v>318.61</v>
      </c>
      <c r="L17" s="641">
        <v>701</v>
      </c>
      <c r="M17" s="643"/>
      <c r="N17" s="643"/>
      <c r="O17" s="642">
        <v>286.3</v>
      </c>
      <c r="P17" s="643"/>
      <c r="Q17" s="643"/>
      <c r="R17" s="642">
        <v>1</v>
      </c>
      <c r="S17" s="642">
        <v>18</v>
      </c>
      <c r="T17" s="642">
        <v>11.25</v>
      </c>
      <c r="U17" s="642">
        <f t="shared" ref="U17:U32" si="17">SUM(M17:T17)</f>
        <v>316.55</v>
      </c>
      <c r="W17" s="641">
        <v>701</v>
      </c>
      <c r="X17" s="642">
        <f t="shared" ref="X17:X32" si="18">B17-M17</f>
        <v>0</v>
      </c>
      <c r="Y17" s="642">
        <f t="shared" ref="Y17:Y32" si="19">C17-N17</f>
        <v>0</v>
      </c>
      <c r="Z17" s="642">
        <f t="shared" ref="Z17:Z32" si="20">D17-O17</f>
        <v>-0.93999999999999773</v>
      </c>
      <c r="AA17" s="642">
        <f t="shared" ref="AA17:AA32" si="21">E17-P17</f>
        <v>0</v>
      </c>
      <c r="AB17" s="642">
        <f t="shared" ref="AB17:AB32" si="22">F17-Q17</f>
        <v>0</v>
      </c>
      <c r="AC17" s="642">
        <f t="shared" ref="AC17:AC32" si="23">G17-R17</f>
        <v>3</v>
      </c>
      <c r="AD17" s="642">
        <f t="shared" ref="AD17:AD32" si="24">H17-S17</f>
        <v>0</v>
      </c>
      <c r="AE17" s="642">
        <f t="shared" ref="AE17:AE32" si="25">I17-T17</f>
        <v>0</v>
      </c>
      <c r="AF17" s="642">
        <f t="shared" ref="AF17:AF32" si="26">SUM(X17:AE17)</f>
        <v>2.0600000000000023</v>
      </c>
    </row>
    <row r="18" spans="1:32" ht="18" customHeight="1" x14ac:dyDescent="0.25">
      <c r="A18" s="641">
        <v>702</v>
      </c>
      <c r="B18" s="642">
        <v>271.48</v>
      </c>
      <c r="C18" s="642">
        <v>36.72</v>
      </c>
      <c r="D18" s="643"/>
      <c r="E18" s="642">
        <v>36.72</v>
      </c>
      <c r="F18" s="698">
        <v>239.42</v>
      </c>
      <c r="G18" s="643">
        <v>13</v>
      </c>
      <c r="H18" s="643"/>
      <c r="I18" s="642">
        <v>4.1500000000000004</v>
      </c>
      <c r="J18" s="696">
        <f t="shared" si="16"/>
        <v>601.49</v>
      </c>
      <c r="L18" s="641">
        <v>702</v>
      </c>
      <c r="M18" s="642">
        <v>275.24</v>
      </c>
      <c r="N18" s="642">
        <v>36.72</v>
      </c>
      <c r="O18" s="643"/>
      <c r="P18" s="642">
        <v>36.72</v>
      </c>
      <c r="Q18" s="642">
        <v>255.67</v>
      </c>
      <c r="R18" s="643"/>
      <c r="S18" s="643"/>
      <c r="T18" s="642">
        <v>7.9166999999999996</v>
      </c>
      <c r="U18" s="642">
        <f t="shared" si="17"/>
        <v>612.26670000000001</v>
      </c>
      <c r="W18" s="641">
        <v>702</v>
      </c>
      <c r="X18" s="642">
        <f t="shared" si="18"/>
        <v>-3.7599999999999909</v>
      </c>
      <c r="Y18" s="642">
        <f t="shared" si="19"/>
        <v>0</v>
      </c>
      <c r="Z18" s="642">
        <f t="shared" si="20"/>
        <v>0</v>
      </c>
      <c r="AA18" s="642">
        <f t="shared" si="21"/>
        <v>0</v>
      </c>
      <c r="AB18" s="642">
        <f t="shared" si="22"/>
        <v>-16.25</v>
      </c>
      <c r="AC18" s="642">
        <f t="shared" si="23"/>
        <v>13</v>
      </c>
      <c r="AD18" s="642">
        <f t="shared" si="24"/>
        <v>0</v>
      </c>
      <c r="AE18" s="642">
        <f t="shared" si="25"/>
        <v>-3.7666999999999993</v>
      </c>
      <c r="AF18" s="642">
        <f t="shared" si="26"/>
        <v>-10.776699999999991</v>
      </c>
    </row>
    <row r="19" spans="1:32" ht="18" customHeight="1" x14ac:dyDescent="0.2">
      <c r="A19" s="641">
        <v>707</v>
      </c>
      <c r="B19" s="710">
        <f>0.44+22.5</f>
        <v>22.94</v>
      </c>
      <c r="C19" s="642">
        <v>56.25</v>
      </c>
      <c r="D19" s="642">
        <v>0.2</v>
      </c>
      <c r="E19" s="642">
        <v>228.53</v>
      </c>
      <c r="F19" s="642">
        <v>69.790000000000006</v>
      </c>
      <c r="G19" s="642">
        <v>9</v>
      </c>
      <c r="H19" s="642">
        <v>103.25</v>
      </c>
      <c r="I19" s="642"/>
      <c r="J19" s="711">
        <f t="shared" si="16"/>
        <v>489.96000000000004</v>
      </c>
      <c r="L19" s="641">
        <v>707</v>
      </c>
      <c r="M19" s="642">
        <v>35.003999999999998</v>
      </c>
      <c r="N19" s="642">
        <v>61.800600000000003</v>
      </c>
      <c r="O19" s="642">
        <v>2.7</v>
      </c>
      <c r="P19" s="642">
        <v>236.2405</v>
      </c>
      <c r="Q19" s="642">
        <v>76.476799999999997</v>
      </c>
      <c r="R19" s="642">
        <v>5.59</v>
      </c>
      <c r="S19" s="642">
        <v>111.58</v>
      </c>
      <c r="T19" s="642">
        <v>14.666700000000001</v>
      </c>
      <c r="U19" s="642">
        <f t="shared" si="17"/>
        <v>544.05859999999996</v>
      </c>
      <c r="W19" s="641">
        <v>707</v>
      </c>
      <c r="X19" s="642">
        <f t="shared" si="18"/>
        <v>-12.063999999999997</v>
      </c>
      <c r="Y19" s="642">
        <f t="shared" si="19"/>
        <v>-5.5506000000000029</v>
      </c>
      <c r="Z19" s="642">
        <f t="shared" si="20"/>
        <v>-2.5</v>
      </c>
      <c r="AA19" s="642">
        <f t="shared" si="21"/>
        <v>-7.7104999999999961</v>
      </c>
      <c r="AB19" s="642">
        <f t="shared" si="22"/>
        <v>-6.686799999999991</v>
      </c>
      <c r="AC19" s="642">
        <f t="shared" si="23"/>
        <v>3.41</v>
      </c>
      <c r="AD19" s="642">
        <f t="shared" si="24"/>
        <v>-8.3299999999999983</v>
      </c>
      <c r="AE19" s="642">
        <f t="shared" si="25"/>
        <v>-14.666700000000001</v>
      </c>
      <c r="AF19" s="642">
        <f t="shared" si="26"/>
        <v>-54.098599999999983</v>
      </c>
    </row>
    <row r="20" spans="1:32" ht="18" customHeight="1" x14ac:dyDescent="0.2">
      <c r="A20" s="641">
        <v>709</v>
      </c>
      <c r="B20" s="642">
        <v>92.69</v>
      </c>
      <c r="C20" s="642">
        <v>382.75</v>
      </c>
      <c r="D20" s="643"/>
      <c r="E20" s="642">
        <v>67.94</v>
      </c>
      <c r="F20" s="642">
        <v>78.900000000000006</v>
      </c>
      <c r="G20" s="643"/>
      <c r="H20" s="642">
        <v>38.06</v>
      </c>
      <c r="I20" s="643"/>
      <c r="J20" s="696">
        <f t="shared" si="16"/>
        <v>660.33999999999992</v>
      </c>
      <c r="L20" s="641">
        <v>709</v>
      </c>
      <c r="M20" s="642">
        <v>81.5</v>
      </c>
      <c r="N20" s="642">
        <v>382.82499999999999</v>
      </c>
      <c r="O20" s="643"/>
      <c r="P20" s="642">
        <v>68.584999999999994</v>
      </c>
      <c r="Q20" s="642">
        <v>77.92</v>
      </c>
      <c r="R20" s="643"/>
      <c r="S20" s="642">
        <v>37.619999999999997</v>
      </c>
      <c r="T20" s="643"/>
      <c r="U20" s="642">
        <f t="shared" si="17"/>
        <v>648.44999999999993</v>
      </c>
      <c r="W20" s="641">
        <v>709</v>
      </c>
      <c r="X20" s="642">
        <f t="shared" si="18"/>
        <v>11.189999999999998</v>
      </c>
      <c r="Y20" s="642">
        <f t="shared" si="19"/>
        <v>-7.4999999999988631E-2</v>
      </c>
      <c r="Z20" s="642">
        <f t="shared" si="20"/>
        <v>0</v>
      </c>
      <c r="AA20" s="642">
        <f t="shared" si="21"/>
        <v>-0.64499999999999602</v>
      </c>
      <c r="AB20" s="642">
        <f t="shared" si="22"/>
        <v>0.98000000000000398</v>
      </c>
      <c r="AC20" s="642">
        <f t="shared" si="23"/>
        <v>0</v>
      </c>
      <c r="AD20" s="642">
        <f t="shared" si="24"/>
        <v>0.44000000000000483</v>
      </c>
      <c r="AE20" s="642">
        <f t="shared" si="25"/>
        <v>0</v>
      </c>
      <c r="AF20" s="642">
        <f t="shared" si="26"/>
        <v>11.890000000000022</v>
      </c>
    </row>
    <row r="21" spans="1:32" ht="18" customHeight="1" x14ac:dyDescent="0.2">
      <c r="A21" s="641">
        <v>710</v>
      </c>
      <c r="B21" s="642">
        <v>76.563999999999993</v>
      </c>
      <c r="C21" s="642">
        <v>52.875500000000002</v>
      </c>
      <c r="D21" s="642">
        <v>2.7</v>
      </c>
      <c r="E21" s="642">
        <v>214.9555</v>
      </c>
      <c r="F21" s="642">
        <v>63.8568</v>
      </c>
      <c r="G21" s="643"/>
      <c r="H21" s="642">
        <v>119</v>
      </c>
      <c r="I21" s="642"/>
      <c r="J21" s="696">
        <f t="shared" si="16"/>
        <v>529.95180000000005</v>
      </c>
      <c r="L21" s="641">
        <v>710</v>
      </c>
      <c r="M21" s="642">
        <v>78.924000000000007</v>
      </c>
      <c r="N21" s="642">
        <v>53.835500000000003</v>
      </c>
      <c r="O21" s="642">
        <v>2.7</v>
      </c>
      <c r="P21" s="642">
        <v>217.1156</v>
      </c>
      <c r="Q21" s="642">
        <v>62.976799999999997</v>
      </c>
      <c r="R21" s="643"/>
      <c r="S21" s="642">
        <v>118.62</v>
      </c>
      <c r="T21" s="642"/>
      <c r="U21" s="642">
        <f t="shared" si="17"/>
        <v>534.17190000000005</v>
      </c>
      <c r="W21" s="641">
        <v>710</v>
      </c>
      <c r="X21" s="642">
        <f t="shared" si="18"/>
        <v>-2.3600000000000136</v>
      </c>
      <c r="Y21" s="642">
        <f t="shared" si="19"/>
        <v>-0.96000000000000085</v>
      </c>
      <c r="Z21" s="642">
        <f t="shared" si="20"/>
        <v>0</v>
      </c>
      <c r="AA21" s="642">
        <f t="shared" si="21"/>
        <v>-2.1600999999999999</v>
      </c>
      <c r="AB21" s="642">
        <f t="shared" si="22"/>
        <v>0.88000000000000256</v>
      </c>
      <c r="AC21" s="642">
        <f t="shared" si="23"/>
        <v>0</v>
      </c>
      <c r="AD21" s="642">
        <f t="shared" si="24"/>
        <v>0.37999999999999545</v>
      </c>
      <c r="AE21" s="642">
        <f t="shared" si="25"/>
        <v>0</v>
      </c>
      <c r="AF21" s="642">
        <f t="shared" si="26"/>
        <v>-4.2201000000000164</v>
      </c>
    </row>
    <row r="22" spans="1:32" ht="18" customHeight="1" x14ac:dyDescent="0.2">
      <c r="A22" s="641">
        <v>712</v>
      </c>
      <c r="B22" s="642">
        <v>181.75</v>
      </c>
      <c r="C22" s="642">
        <v>16.3125</v>
      </c>
      <c r="D22" s="643"/>
      <c r="E22" s="642">
        <v>16.3125</v>
      </c>
      <c r="F22" s="642">
        <v>217.92500000000001</v>
      </c>
      <c r="G22" s="642"/>
      <c r="H22" s="642">
        <v>31.9</v>
      </c>
      <c r="I22" s="643"/>
      <c r="J22" s="696">
        <f t="shared" si="16"/>
        <v>464.2</v>
      </c>
      <c r="L22" s="641">
        <v>712</v>
      </c>
      <c r="M22" s="642">
        <v>179.94</v>
      </c>
      <c r="N22" s="642">
        <v>16.3125</v>
      </c>
      <c r="O22" s="643"/>
      <c r="P22" s="642">
        <v>16.3125</v>
      </c>
      <c r="Q22" s="642">
        <v>222.39500000000001</v>
      </c>
      <c r="R22" s="642">
        <v>2</v>
      </c>
      <c r="S22" s="642">
        <v>27.54</v>
      </c>
      <c r="T22" s="643"/>
      <c r="U22" s="642">
        <f t="shared" si="17"/>
        <v>464.50000000000006</v>
      </c>
      <c r="W22" s="641">
        <v>712</v>
      </c>
      <c r="X22" s="642">
        <f t="shared" si="18"/>
        <v>1.8100000000000023</v>
      </c>
      <c r="Y22" s="642">
        <f t="shared" si="19"/>
        <v>0</v>
      </c>
      <c r="Z22" s="642">
        <f t="shared" si="20"/>
        <v>0</v>
      </c>
      <c r="AA22" s="642">
        <f t="shared" si="21"/>
        <v>0</v>
      </c>
      <c r="AB22" s="642">
        <f t="shared" si="22"/>
        <v>-4.4699999999999989</v>
      </c>
      <c r="AC22" s="642">
        <f t="shared" si="23"/>
        <v>-2</v>
      </c>
      <c r="AD22" s="642">
        <f t="shared" si="24"/>
        <v>4.3599999999999994</v>
      </c>
      <c r="AE22" s="642">
        <f t="shared" si="25"/>
        <v>0</v>
      </c>
      <c r="AF22" s="642">
        <f t="shared" si="26"/>
        <v>-0.29999999999999716</v>
      </c>
    </row>
    <row r="23" spans="1:32" ht="18" customHeight="1" x14ac:dyDescent="0.2">
      <c r="A23" s="641">
        <v>713</v>
      </c>
      <c r="B23" s="642">
        <v>106.25449999999999</v>
      </c>
      <c r="C23" s="642">
        <v>37.071399999999997</v>
      </c>
      <c r="D23" s="642"/>
      <c r="E23" s="642">
        <v>37.071399999999997</v>
      </c>
      <c r="F23" s="642">
        <v>53.3489</v>
      </c>
      <c r="G23" s="643">
        <v>3</v>
      </c>
      <c r="H23" s="643"/>
      <c r="I23" s="643"/>
      <c r="J23" s="696">
        <f t="shared" si="16"/>
        <v>236.74619999999999</v>
      </c>
      <c r="L23" s="641">
        <v>713</v>
      </c>
      <c r="M23" s="642">
        <v>106.25449999999999</v>
      </c>
      <c r="N23" s="642">
        <v>37.071399999999997</v>
      </c>
      <c r="O23" s="642"/>
      <c r="P23" s="642">
        <v>37.071399999999997</v>
      </c>
      <c r="Q23" s="642">
        <v>51.548900000000003</v>
      </c>
      <c r="R23" s="643"/>
      <c r="S23" s="643"/>
      <c r="T23" s="643"/>
      <c r="U23" s="642">
        <f t="shared" si="17"/>
        <v>231.94619999999998</v>
      </c>
      <c r="W23" s="641">
        <v>713</v>
      </c>
      <c r="X23" s="642">
        <f t="shared" si="18"/>
        <v>0</v>
      </c>
      <c r="Y23" s="642">
        <f t="shared" si="19"/>
        <v>0</v>
      </c>
      <c r="Z23" s="642">
        <f t="shared" si="20"/>
        <v>0</v>
      </c>
      <c r="AA23" s="642">
        <f t="shared" si="21"/>
        <v>0</v>
      </c>
      <c r="AB23" s="642">
        <f t="shared" si="22"/>
        <v>1.7999999999999972</v>
      </c>
      <c r="AC23" s="642">
        <f t="shared" si="23"/>
        <v>3</v>
      </c>
      <c r="AD23" s="642">
        <f t="shared" si="24"/>
        <v>0</v>
      </c>
      <c r="AE23" s="642">
        <f t="shared" si="25"/>
        <v>0</v>
      </c>
      <c r="AF23" s="642">
        <f t="shared" si="26"/>
        <v>4.7999999999999972</v>
      </c>
    </row>
    <row r="24" spans="1:32" ht="18" customHeight="1" x14ac:dyDescent="0.2">
      <c r="A24" s="641">
        <v>717</v>
      </c>
      <c r="B24" s="642">
        <v>498.4</v>
      </c>
      <c r="C24" s="642">
        <v>44.1</v>
      </c>
      <c r="D24" s="643"/>
      <c r="E24" s="642">
        <v>44.1</v>
      </c>
      <c r="F24" s="642">
        <v>157.47999999999999</v>
      </c>
      <c r="G24" s="642"/>
      <c r="H24" s="643"/>
      <c r="I24" s="642">
        <v>40.950000000000003</v>
      </c>
      <c r="J24" s="696">
        <f t="shared" si="16"/>
        <v>785.03000000000009</v>
      </c>
      <c r="L24" s="641">
        <v>717</v>
      </c>
      <c r="M24" s="642">
        <v>474.86</v>
      </c>
      <c r="N24" s="642">
        <v>41.85</v>
      </c>
      <c r="O24" s="643"/>
      <c r="P24" s="642">
        <v>41.85</v>
      </c>
      <c r="Q24" s="642">
        <v>163.04</v>
      </c>
      <c r="R24" s="642">
        <v>2</v>
      </c>
      <c r="S24" s="643"/>
      <c r="T24" s="642">
        <v>43.916600000000003</v>
      </c>
      <c r="U24" s="642">
        <f t="shared" si="17"/>
        <v>767.51660000000004</v>
      </c>
      <c r="W24" s="641">
        <v>717</v>
      </c>
      <c r="X24" s="642">
        <f t="shared" si="18"/>
        <v>23.539999999999964</v>
      </c>
      <c r="Y24" s="642">
        <f t="shared" si="19"/>
        <v>2.25</v>
      </c>
      <c r="Z24" s="642">
        <f t="shared" si="20"/>
        <v>0</v>
      </c>
      <c r="AA24" s="642">
        <f t="shared" si="21"/>
        <v>2.25</v>
      </c>
      <c r="AB24" s="642">
        <f t="shared" si="22"/>
        <v>-5.5600000000000023</v>
      </c>
      <c r="AC24" s="642">
        <f t="shared" si="23"/>
        <v>-2</v>
      </c>
      <c r="AD24" s="642">
        <f t="shared" si="24"/>
        <v>0</v>
      </c>
      <c r="AE24" s="642">
        <f t="shared" si="25"/>
        <v>-2.9665999999999997</v>
      </c>
      <c r="AF24" s="642">
        <f t="shared" si="26"/>
        <v>17.513399999999962</v>
      </c>
    </row>
    <row r="25" spans="1:32" ht="18" customHeight="1" x14ac:dyDescent="0.2">
      <c r="A25" s="641">
        <v>723</v>
      </c>
      <c r="B25" s="642">
        <v>74.97</v>
      </c>
      <c r="C25" s="642">
        <v>33.03</v>
      </c>
      <c r="D25" s="642">
        <v>437.94</v>
      </c>
      <c r="E25" s="642">
        <v>24.03</v>
      </c>
      <c r="F25" s="642">
        <v>56.97</v>
      </c>
      <c r="G25" s="642"/>
      <c r="H25" s="643"/>
      <c r="I25" s="643"/>
      <c r="J25" s="696">
        <f t="shared" si="16"/>
        <v>626.94000000000005</v>
      </c>
      <c r="L25" s="641">
        <v>723</v>
      </c>
      <c r="M25" s="642">
        <v>76.05</v>
      </c>
      <c r="N25" s="642">
        <v>33.03</v>
      </c>
      <c r="O25" s="642">
        <v>388.52</v>
      </c>
      <c r="P25" s="642">
        <v>24.03</v>
      </c>
      <c r="Q25" s="642">
        <v>56.97</v>
      </c>
      <c r="R25" s="642">
        <v>1</v>
      </c>
      <c r="S25" s="643"/>
      <c r="T25" s="643"/>
      <c r="U25" s="642">
        <f t="shared" si="17"/>
        <v>579.6</v>
      </c>
      <c r="W25" s="641">
        <v>723</v>
      </c>
      <c r="X25" s="642">
        <f t="shared" si="18"/>
        <v>-1.0799999999999983</v>
      </c>
      <c r="Y25" s="642">
        <f t="shared" si="19"/>
        <v>0</v>
      </c>
      <c r="Z25" s="642">
        <f t="shared" si="20"/>
        <v>49.420000000000016</v>
      </c>
      <c r="AA25" s="642">
        <f t="shared" si="21"/>
        <v>0</v>
      </c>
      <c r="AB25" s="642">
        <f t="shared" si="22"/>
        <v>0</v>
      </c>
      <c r="AC25" s="642">
        <f t="shared" si="23"/>
        <v>-1</v>
      </c>
      <c r="AD25" s="642">
        <f t="shared" si="24"/>
        <v>0</v>
      </c>
      <c r="AE25" s="642">
        <f t="shared" si="25"/>
        <v>0</v>
      </c>
      <c r="AF25" s="642">
        <f t="shared" si="26"/>
        <v>47.340000000000018</v>
      </c>
    </row>
    <row r="26" spans="1:32" ht="18" customHeight="1" x14ac:dyDescent="0.2">
      <c r="A26" s="641">
        <v>729</v>
      </c>
      <c r="B26" s="642">
        <v>23.024000000000001</v>
      </c>
      <c r="C26" s="642">
        <v>33.450499999999998</v>
      </c>
      <c r="D26" s="642">
        <v>2.7</v>
      </c>
      <c r="E26" s="642">
        <v>33.450499999999998</v>
      </c>
      <c r="F26" s="642">
        <v>204.48679999999999</v>
      </c>
      <c r="G26" s="642">
        <v>3</v>
      </c>
      <c r="H26" s="643"/>
      <c r="I26" s="642">
        <v>4.55</v>
      </c>
      <c r="J26" s="696">
        <f t="shared" si="16"/>
        <v>304.66180000000003</v>
      </c>
      <c r="L26" s="641">
        <v>729</v>
      </c>
      <c r="M26" s="642">
        <v>21.224</v>
      </c>
      <c r="N26" s="642">
        <v>33.450499999999998</v>
      </c>
      <c r="O26" s="642">
        <v>2.7</v>
      </c>
      <c r="P26" s="642">
        <v>33.450499999999998</v>
      </c>
      <c r="Q26" s="642">
        <v>205.83680000000001</v>
      </c>
      <c r="R26" s="642">
        <v>3.3119999999999998</v>
      </c>
      <c r="S26" s="643"/>
      <c r="T26" s="642">
        <v>7.9166999999999996</v>
      </c>
      <c r="U26" s="642">
        <f t="shared" si="17"/>
        <v>307.89049999999997</v>
      </c>
      <c r="W26" s="641">
        <v>729</v>
      </c>
      <c r="X26" s="642">
        <f t="shared" si="18"/>
        <v>1.8000000000000007</v>
      </c>
      <c r="Y26" s="642">
        <f t="shared" si="19"/>
        <v>0</v>
      </c>
      <c r="Z26" s="642">
        <f t="shared" si="20"/>
        <v>0</v>
      </c>
      <c r="AA26" s="642">
        <f t="shared" si="21"/>
        <v>0</v>
      </c>
      <c r="AB26" s="642">
        <f t="shared" si="22"/>
        <v>-1.3500000000000227</v>
      </c>
      <c r="AC26" s="642">
        <f t="shared" si="23"/>
        <v>-0.31199999999999983</v>
      </c>
      <c r="AD26" s="642">
        <f t="shared" si="24"/>
        <v>0</v>
      </c>
      <c r="AE26" s="642">
        <f t="shared" si="25"/>
        <v>-3.3666999999999998</v>
      </c>
      <c r="AF26" s="642">
        <f t="shared" si="26"/>
        <v>-3.2287000000000217</v>
      </c>
    </row>
    <row r="27" spans="1:32" ht="18" customHeight="1" x14ac:dyDescent="0.2">
      <c r="A27" s="641">
        <v>732</v>
      </c>
      <c r="B27" s="642">
        <v>152.56</v>
      </c>
      <c r="C27" s="642">
        <v>24.975000000000001</v>
      </c>
      <c r="D27" s="642">
        <v>60.75</v>
      </c>
      <c r="E27" s="642">
        <v>24.975000000000001</v>
      </c>
      <c r="F27" s="642">
        <v>61.59</v>
      </c>
      <c r="G27" s="642">
        <v>3</v>
      </c>
      <c r="H27" s="642"/>
      <c r="I27" s="643"/>
      <c r="J27" s="696">
        <f t="shared" si="16"/>
        <v>327.85</v>
      </c>
      <c r="L27" s="641">
        <v>732</v>
      </c>
      <c r="M27" s="642">
        <v>155.04</v>
      </c>
      <c r="N27" s="642">
        <v>23.85</v>
      </c>
      <c r="O27" s="642">
        <v>54.9</v>
      </c>
      <c r="P27" s="642">
        <v>23.85</v>
      </c>
      <c r="Q27" s="642">
        <v>60.66</v>
      </c>
      <c r="R27" s="642">
        <v>3</v>
      </c>
      <c r="S27" s="642">
        <v>9</v>
      </c>
      <c r="T27" s="643"/>
      <c r="U27" s="642">
        <f t="shared" si="17"/>
        <v>330.29999999999995</v>
      </c>
      <c r="W27" s="641">
        <v>732</v>
      </c>
      <c r="X27" s="642">
        <f t="shared" si="18"/>
        <v>-2.4799999999999898</v>
      </c>
      <c r="Y27" s="642">
        <f t="shared" si="19"/>
        <v>1.125</v>
      </c>
      <c r="Z27" s="642">
        <f t="shared" si="20"/>
        <v>5.8500000000000014</v>
      </c>
      <c r="AA27" s="642">
        <f t="shared" si="21"/>
        <v>1.125</v>
      </c>
      <c r="AB27" s="642">
        <f t="shared" si="22"/>
        <v>0.93000000000000682</v>
      </c>
      <c r="AC27" s="642">
        <f t="shared" si="23"/>
        <v>0</v>
      </c>
      <c r="AD27" s="642">
        <f t="shared" si="24"/>
        <v>-9</v>
      </c>
      <c r="AE27" s="642">
        <f t="shared" si="25"/>
        <v>0</v>
      </c>
      <c r="AF27" s="642">
        <f t="shared" si="26"/>
        <v>-2.4499999999999815</v>
      </c>
    </row>
    <row r="28" spans="1:32" ht="18" customHeight="1" x14ac:dyDescent="0.2">
      <c r="A28" s="641">
        <v>737</v>
      </c>
      <c r="B28" s="642">
        <v>112.7</v>
      </c>
      <c r="C28" s="642"/>
      <c r="D28" s="643"/>
      <c r="E28" s="643"/>
      <c r="F28" s="642">
        <v>202.2</v>
      </c>
      <c r="G28" s="643">
        <v>3</v>
      </c>
      <c r="H28" s="643"/>
      <c r="I28" s="643"/>
      <c r="J28" s="696">
        <f t="shared" si="16"/>
        <v>317.89999999999998</v>
      </c>
      <c r="L28" s="641">
        <v>737</v>
      </c>
      <c r="M28" s="642">
        <v>112.62</v>
      </c>
      <c r="N28" s="642">
        <v>0.54</v>
      </c>
      <c r="O28" s="643"/>
      <c r="P28" s="643"/>
      <c r="Q28" s="642">
        <v>205.54</v>
      </c>
      <c r="R28" s="643"/>
      <c r="S28" s="643"/>
      <c r="T28" s="643"/>
      <c r="U28" s="642">
        <f t="shared" si="17"/>
        <v>318.7</v>
      </c>
      <c r="W28" s="641">
        <v>737</v>
      </c>
      <c r="X28" s="642">
        <f t="shared" si="18"/>
        <v>7.9999999999998295E-2</v>
      </c>
      <c r="Y28" s="642">
        <f t="shared" si="19"/>
        <v>-0.54</v>
      </c>
      <c r="Z28" s="642">
        <f t="shared" si="20"/>
        <v>0</v>
      </c>
      <c r="AA28" s="642">
        <f t="shared" si="21"/>
        <v>0</v>
      </c>
      <c r="AB28" s="642">
        <f t="shared" si="22"/>
        <v>-3.3400000000000034</v>
      </c>
      <c r="AC28" s="642">
        <f t="shared" si="23"/>
        <v>3</v>
      </c>
      <c r="AD28" s="642">
        <f t="shared" si="24"/>
        <v>0</v>
      </c>
      <c r="AE28" s="642">
        <f t="shared" si="25"/>
        <v>0</v>
      </c>
      <c r="AF28" s="642">
        <f t="shared" si="26"/>
        <v>-0.80000000000000515</v>
      </c>
    </row>
    <row r="29" spans="1:32" ht="18" customHeight="1" x14ac:dyDescent="0.2">
      <c r="A29" s="641">
        <v>744</v>
      </c>
      <c r="B29" s="642">
        <v>58.722700000000003</v>
      </c>
      <c r="C29" s="642">
        <v>17.122699999999998</v>
      </c>
      <c r="D29" s="642">
        <v>116.8002</v>
      </c>
      <c r="E29" s="642">
        <v>17.122699999999998</v>
      </c>
      <c r="F29" s="642">
        <v>23.122699999999998</v>
      </c>
      <c r="G29" s="643"/>
      <c r="H29" s="642">
        <v>26.39</v>
      </c>
      <c r="I29" s="642">
        <v>1.55</v>
      </c>
      <c r="J29" s="696">
        <f t="shared" si="16"/>
        <v>260.83100000000002</v>
      </c>
      <c r="L29" s="641">
        <v>744</v>
      </c>
      <c r="M29" s="642">
        <v>51.878500000000003</v>
      </c>
      <c r="N29" s="642">
        <v>13.372</v>
      </c>
      <c r="O29" s="642">
        <v>100.05</v>
      </c>
      <c r="P29" s="642">
        <v>13.372</v>
      </c>
      <c r="Q29" s="642">
        <v>17.775700000000001</v>
      </c>
      <c r="R29" s="643"/>
      <c r="S29" s="642">
        <v>25.29</v>
      </c>
      <c r="T29" s="642">
        <v>4.9166999999999996</v>
      </c>
      <c r="U29" s="642">
        <f t="shared" si="17"/>
        <v>226.6549</v>
      </c>
      <c r="W29" s="641">
        <v>744</v>
      </c>
      <c r="X29" s="642">
        <f t="shared" si="18"/>
        <v>6.8442000000000007</v>
      </c>
      <c r="Y29" s="642">
        <f t="shared" si="19"/>
        <v>3.7506999999999984</v>
      </c>
      <c r="Z29" s="642">
        <f t="shared" si="20"/>
        <v>16.750200000000007</v>
      </c>
      <c r="AA29" s="642">
        <f t="shared" si="21"/>
        <v>3.7506999999999984</v>
      </c>
      <c r="AB29" s="642">
        <f t="shared" si="22"/>
        <v>5.3469999999999978</v>
      </c>
      <c r="AC29" s="642">
        <f t="shared" si="23"/>
        <v>0</v>
      </c>
      <c r="AD29" s="642">
        <f t="shared" si="24"/>
        <v>1.1000000000000014</v>
      </c>
      <c r="AE29" s="642">
        <f t="shared" si="25"/>
        <v>-3.3666999999999998</v>
      </c>
      <c r="AF29" s="642">
        <f t="shared" si="26"/>
        <v>34.176100000000005</v>
      </c>
    </row>
    <row r="30" spans="1:32" ht="18" customHeight="1" x14ac:dyDescent="0.2">
      <c r="A30" s="641">
        <v>748</v>
      </c>
      <c r="B30" s="642">
        <v>123.97499999999999</v>
      </c>
      <c r="C30" s="642">
        <v>57.6875</v>
      </c>
      <c r="D30" s="642">
        <v>52.2</v>
      </c>
      <c r="E30" s="642">
        <v>55.237499999999997</v>
      </c>
      <c r="F30" s="642">
        <v>69.3</v>
      </c>
      <c r="G30" s="643"/>
      <c r="H30" s="643"/>
      <c r="I30" s="643"/>
      <c r="J30" s="696">
        <f t="shared" si="16"/>
        <v>358.40000000000003</v>
      </c>
      <c r="L30" s="641">
        <v>748</v>
      </c>
      <c r="M30" s="642">
        <v>123.97499999999999</v>
      </c>
      <c r="N30" s="642">
        <v>57.487499999999997</v>
      </c>
      <c r="O30" s="642">
        <v>52.2</v>
      </c>
      <c r="P30" s="642">
        <v>55.237499999999997</v>
      </c>
      <c r="Q30" s="642">
        <v>69.3</v>
      </c>
      <c r="R30" s="643"/>
      <c r="S30" s="643"/>
      <c r="T30" s="643"/>
      <c r="U30" s="642">
        <f t="shared" si="17"/>
        <v>358.2</v>
      </c>
      <c r="W30" s="641">
        <v>748</v>
      </c>
      <c r="X30" s="642">
        <f t="shared" si="18"/>
        <v>0</v>
      </c>
      <c r="Y30" s="642">
        <f t="shared" si="19"/>
        <v>0.20000000000000284</v>
      </c>
      <c r="Z30" s="642">
        <f t="shared" si="20"/>
        <v>0</v>
      </c>
      <c r="AA30" s="642">
        <f t="shared" si="21"/>
        <v>0</v>
      </c>
      <c r="AB30" s="642">
        <f t="shared" si="22"/>
        <v>0</v>
      </c>
      <c r="AC30" s="642">
        <f t="shared" si="23"/>
        <v>0</v>
      </c>
      <c r="AD30" s="642">
        <f t="shared" si="24"/>
        <v>0</v>
      </c>
      <c r="AE30" s="642">
        <f t="shared" si="25"/>
        <v>0</v>
      </c>
      <c r="AF30" s="642">
        <f t="shared" si="26"/>
        <v>0.20000000000000284</v>
      </c>
    </row>
    <row r="31" spans="1:32" ht="18" customHeight="1" x14ac:dyDescent="0.2">
      <c r="A31" s="641">
        <v>749</v>
      </c>
      <c r="B31" s="642">
        <v>186.97</v>
      </c>
      <c r="C31" s="642">
        <v>87.522499999999994</v>
      </c>
      <c r="D31" s="642">
        <v>182.25</v>
      </c>
      <c r="E31" s="642">
        <v>87.522499999999994</v>
      </c>
      <c r="F31" s="642">
        <v>165.125</v>
      </c>
      <c r="G31" s="642">
        <v>3</v>
      </c>
      <c r="H31" s="642">
        <v>20.25</v>
      </c>
      <c r="I31" s="642">
        <v>25.55</v>
      </c>
      <c r="J31" s="696">
        <f t="shared" si="16"/>
        <v>758.18999999999994</v>
      </c>
      <c r="L31" s="641">
        <v>749</v>
      </c>
      <c r="M31" s="642">
        <v>183.33</v>
      </c>
      <c r="N31" s="642">
        <v>87.862499999999997</v>
      </c>
      <c r="O31" s="642">
        <v>177.75</v>
      </c>
      <c r="P31" s="642">
        <v>87.322500000000005</v>
      </c>
      <c r="Q31" s="642">
        <v>160.60499999999999</v>
      </c>
      <c r="R31" s="642">
        <v>3.3119999999999998</v>
      </c>
      <c r="S31" s="642">
        <v>20.25</v>
      </c>
      <c r="T31" s="642">
        <v>28.916599999999999</v>
      </c>
      <c r="U31" s="642">
        <f t="shared" si="17"/>
        <v>749.34860000000003</v>
      </c>
      <c r="W31" s="641">
        <v>749</v>
      </c>
      <c r="X31" s="642">
        <f t="shared" si="18"/>
        <v>3.6399999999999864</v>
      </c>
      <c r="Y31" s="642">
        <f t="shared" si="19"/>
        <v>-0.34000000000000341</v>
      </c>
      <c r="Z31" s="642">
        <f t="shared" si="20"/>
        <v>4.5</v>
      </c>
      <c r="AA31" s="642">
        <f t="shared" si="21"/>
        <v>0.19999999999998863</v>
      </c>
      <c r="AB31" s="642">
        <f t="shared" si="22"/>
        <v>4.5200000000000102</v>
      </c>
      <c r="AC31" s="642">
        <f t="shared" si="23"/>
        <v>-0.31199999999999983</v>
      </c>
      <c r="AD31" s="642">
        <f t="shared" si="24"/>
        <v>0</v>
      </c>
      <c r="AE31" s="642">
        <f t="shared" si="25"/>
        <v>-3.3665999999999983</v>
      </c>
      <c r="AF31" s="642">
        <f t="shared" si="26"/>
        <v>8.8413999999999842</v>
      </c>
    </row>
    <row r="32" spans="1:32" ht="18" customHeight="1" x14ac:dyDescent="0.2">
      <c r="A32" s="641">
        <v>756</v>
      </c>
      <c r="B32" s="642">
        <v>25.2</v>
      </c>
      <c r="C32" s="642">
        <v>25.2</v>
      </c>
      <c r="D32" s="642">
        <v>25.2</v>
      </c>
      <c r="E32" s="642">
        <v>25.2</v>
      </c>
      <c r="F32" s="642">
        <v>43.2</v>
      </c>
      <c r="G32" s="642">
        <v>6</v>
      </c>
      <c r="H32" s="643"/>
      <c r="I32" s="643"/>
      <c r="J32" s="696">
        <f t="shared" si="16"/>
        <v>150</v>
      </c>
      <c r="L32" s="641">
        <v>756</v>
      </c>
      <c r="M32" s="642">
        <v>25.2</v>
      </c>
      <c r="N32" s="642">
        <v>25.2</v>
      </c>
      <c r="O32" s="642">
        <v>25.2</v>
      </c>
      <c r="P32" s="642">
        <v>25.2</v>
      </c>
      <c r="Q32" s="642">
        <v>43.2</v>
      </c>
      <c r="R32" s="642">
        <v>13.804</v>
      </c>
      <c r="S32" s="643"/>
      <c r="T32" s="643"/>
      <c r="U32" s="642">
        <f t="shared" si="17"/>
        <v>157.804</v>
      </c>
      <c r="W32" s="641">
        <v>756</v>
      </c>
      <c r="X32" s="642">
        <f t="shared" si="18"/>
        <v>0</v>
      </c>
      <c r="Y32" s="642">
        <f t="shared" si="19"/>
        <v>0</v>
      </c>
      <c r="Z32" s="642">
        <f t="shared" si="20"/>
        <v>0</v>
      </c>
      <c r="AA32" s="642">
        <f t="shared" si="21"/>
        <v>0</v>
      </c>
      <c r="AB32" s="642">
        <f t="shared" si="22"/>
        <v>0</v>
      </c>
      <c r="AC32" s="642">
        <f t="shared" si="23"/>
        <v>-7.8040000000000003</v>
      </c>
      <c r="AD32" s="642">
        <f t="shared" si="24"/>
        <v>0</v>
      </c>
      <c r="AE32" s="642">
        <f t="shared" si="25"/>
        <v>0</v>
      </c>
      <c r="AF32" s="642">
        <f t="shared" si="26"/>
        <v>-7.8040000000000003</v>
      </c>
    </row>
    <row r="33" spans="1:32" ht="18" customHeight="1" x14ac:dyDescent="0.2">
      <c r="A33" s="644" t="s">
        <v>539</v>
      </c>
      <c r="B33" s="697">
        <f>SUM(B16:B32)</f>
        <v>2200.7999999999997</v>
      </c>
      <c r="C33" s="697">
        <f t="shared" ref="C33:J33" si="27">SUM(C16:C32)</f>
        <v>906.86750000000018</v>
      </c>
      <c r="D33" s="697">
        <f t="shared" si="27"/>
        <v>1167.9000000000003</v>
      </c>
      <c r="E33" s="697">
        <f t="shared" si="27"/>
        <v>914.96750000000009</v>
      </c>
      <c r="F33" s="697">
        <f t="shared" si="27"/>
        <v>1708.9149999999997</v>
      </c>
      <c r="G33" s="697">
        <f t="shared" si="27"/>
        <v>50</v>
      </c>
      <c r="H33" s="697">
        <f t="shared" si="27"/>
        <v>356.84999999999997</v>
      </c>
      <c r="I33" s="697">
        <f t="shared" si="27"/>
        <v>98.499999999999986</v>
      </c>
      <c r="J33" s="645">
        <f t="shared" si="27"/>
        <v>7404.7999999999984</v>
      </c>
      <c r="K33" s="505"/>
      <c r="L33" s="644" t="s">
        <v>539</v>
      </c>
      <c r="M33" s="645">
        <f>SUM(M16:M32)</f>
        <v>2184.0999999999995</v>
      </c>
      <c r="N33" s="645">
        <f t="shared" ref="N33:U33" si="28">SUM(N16:N32)</f>
        <v>905.20749999999998</v>
      </c>
      <c r="O33" s="645">
        <f t="shared" si="28"/>
        <v>1093.0200000000002</v>
      </c>
      <c r="P33" s="645">
        <f t="shared" si="28"/>
        <v>916.35750000000007</v>
      </c>
      <c r="Q33" s="645">
        <f t="shared" si="28"/>
        <v>1732.615</v>
      </c>
      <c r="R33" s="645">
        <f t="shared" si="28"/>
        <v>50</v>
      </c>
      <c r="S33" s="645">
        <f t="shared" si="28"/>
        <v>367.90000000000003</v>
      </c>
      <c r="T33" s="645">
        <f t="shared" si="28"/>
        <v>119.50000000000001</v>
      </c>
      <c r="U33" s="645">
        <f t="shared" si="28"/>
        <v>7368.7000000000007</v>
      </c>
      <c r="W33" s="644" t="s">
        <v>539</v>
      </c>
      <c r="X33" s="645">
        <f>SUM(X16:X32)</f>
        <v>16.699999999999946</v>
      </c>
      <c r="Y33" s="645">
        <f t="shared" ref="Y33:AF33" si="29">SUM(Y16:Y32)</f>
        <v>1.6600000000000055</v>
      </c>
      <c r="Z33" s="645">
        <f t="shared" si="29"/>
        <v>74.880000000000024</v>
      </c>
      <c r="AA33" s="645">
        <f t="shared" si="29"/>
        <v>-1.3900000000000041</v>
      </c>
      <c r="AB33" s="645">
        <f t="shared" si="29"/>
        <v>-23.7</v>
      </c>
      <c r="AC33" s="645">
        <f t="shared" si="29"/>
        <v>0</v>
      </c>
      <c r="AD33" s="645">
        <f t="shared" si="29"/>
        <v>-11.049999999999997</v>
      </c>
      <c r="AE33" s="645">
        <f t="shared" si="29"/>
        <v>-20.999999999999996</v>
      </c>
      <c r="AF33" s="645">
        <f t="shared" si="29"/>
        <v>36.099999999999987</v>
      </c>
    </row>
    <row r="34" spans="1:32" ht="18" customHeight="1" x14ac:dyDescent="0.2"/>
    <row r="35" spans="1:32" ht="18" customHeight="1" x14ac:dyDescent="0.25">
      <c r="L35" s="581" t="s">
        <v>633</v>
      </c>
      <c r="W35" s="581" t="s">
        <v>642</v>
      </c>
    </row>
    <row r="36" spans="1:32" ht="18" customHeight="1" x14ac:dyDescent="0.2">
      <c r="A36" s="639" t="s">
        <v>606</v>
      </c>
      <c r="B36" s="646" t="s">
        <v>14</v>
      </c>
      <c r="C36" s="646" t="s">
        <v>80</v>
      </c>
      <c r="D36" s="646" t="s">
        <v>39</v>
      </c>
      <c r="E36" s="646" t="s">
        <v>85</v>
      </c>
      <c r="F36" s="646" t="s">
        <v>8</v>
      </c>
      <c r="G36" s="647" t="s">
        <v>29</v>
      </c>
      <c r="H36" s="646" t="s">
        <v>75</v>
      </c>
      <c r="I36" s="646" t="s">
        <v>650</v>
      </c>
      <c r="J36" s="640" t="s">
        <v>539</v>
      </c>
      <c r="L36" s="639" t="s">
        <v>606</v>
      </c>
      <c r="M36" s="640" t="s">
        <v>14</v>
      </c>
      <c r="N36" s="640" t="s">
        <v>80</v>
      </c>
      <c r="O36" s="640" t="s">
        <v>39</v>
      </c>
      <c r="P36" s="640" t="s">
        <v>85</v>
      </c>
      <c r="Q36" s="640" t="s">
        <v>8</v>
      </c>
      <c r="R36" s="648" t="s">
        <v>29</v>
      </c>
      <c r="S36" s="640" t="s">
        <v>75</v>
      </c>
      <c r="T36" s="640" t="s">
        <v>650</v>
      </c>
      <c r="U36" s="640" t="s">
        <v>539</v>
      </c>
      <c r="W36" s="639" t="s">
        <v>606</v>
      </c>
      <c r="X36" s="640" t="s">
        <v>14</v>
      </c>
      <c r="Y36" s="640" t="s">
        <v>80</v>
      </c>
      <c r="Z36" s="640" t="s">
        <v>39</v>
      </c>
      <c r="AA36" s="640" t="s">
        <v>85</v>
      </c>
      <c r="AB36" s="640" t="s">
        <v>8</v>
      </c>
      <c r="AC36" s="640" t="s">
        <v>29</v>
      </c>
      <c r="AD36" s="640" t="s">
        <v>75</v>
      </c>
      <c r="AE36" s="640" t="s">
        <v>650</v>
      </c>
      <c r="AF36" s="640" t="s">
        <v>539</v>
      </c>
    </row>
    <row r="37" spans="1:32" ht="18" customHeight="1" x14ac:dyDescent="0.2">
      <c r="A37" s="641">
        <v>340</v>
      </c>
      <c r="B37" s="649">
        <f>B16/$B$33</f>
        <v>8.7513540530716111E-2</v>
      </c>
      <c r="C37" s="649">
        <f>C16/$C$33</f>
        <v>1.9847441880980403E-3</v>
      </c>
      <c r="D37" s="649">
        <f>D16/$D$33</f>
        <v>1.5410565973114133E-3</v>
      </c>
      <c r="E37" s="649">
        <f>E16/$E$33</f>
        <v>1.9671736974264113E-3</v>
      </c>
      <c r="F37" s="649">
        <f>F16/$F$33</f>
        <v>1.287249512117338E-3</v>
      </c>
      <c r="G37" s="650">
        <f>G16/$G$33</f>
        <v>0.06</v>
      </c>
      <c r="H37" s="649">
        <f>H16/$H$33</f>
        <v>0</v>
      </c>
      <c r="I37" s="649">
        <f>I16/$I$33</f>
        <v>0.10659898477157362</v>
      </c>
      <c r="J37" s="649">
        <f>SUM(B37:I37)</f>
        <v>0.26089274929724293</v>
      </c>
      <c r="L37" s="641">
        <v>340</v>
      </c>
      <c r="M37" s="649">
        <f t="shared" ref="M37:M53" si="30">M16/$M$33</f>
        <v>9.2971933519527525E-2</v>
      </c>
      <c r="N37" s="651">
        <f t="shared" ref="N37:N53" si="31">N16/$N$33</f>
        <v>0</v>
      </c>
      <c r="O37" s="651">
        <f t="shared" ref="O37:O53" si="32">O16/$O$33</f>
        <v>0</v>
      </c>
      <c r="P37" s="651">
        <f t="shared" ref="P37:P53" si="33">P16/$P$33</f>
        <v>0</v>
      </c>
      <c r="Q37" s="649">
        <f t="shared" ref="Q37:Q53" si="34">Q16/$Q$33</f>
        <v>1.5583381189704581E-3</v>
      </c>
      <c r="R37" s="649">
        <f t="shared" ref="R37:R53" si="35">R16/$R$33</f>
        <v>0.29963999999999996</v>
      </c>
      <c r="S37" s="651">
        <f t="shared" ref="S37:S53" si="36">S16/$S$33</f>
        <v>0</v>
      </c>
      <c r="T37" s="649">
        <f t="shared" ref="T37:T53" si="37">T16/$T$33</f>
        <v>0</v>
      </c>
      <c r="U37" s="649">
        <f>SUM(M37:T37)</f>
        <v>0.39417027163849794</v>
      </c>
      <c r="W37" s="641">
        <v>340</v>
      </c>
      <c r="X37" s="649">
        <f>B37-M37</f>
        <v>-5.4583929888114141E-3</v>
      </c>
      <c r="Y37" s="649">
        <f t="shared" ref="Y37:AE37" si="38">C37-N37</f>
        <v>1.9847441880980403E-3</v>
      </c>
      <c r="Z37" s="649">
        <f t="shared" si="38"/>
        <v>1.5410565973114133E-3</v>
      </c>
      <c r="AA37" s="649">
        <f t="shared" si="38"/>
        <v>1.9671736974264113E-3</v>
      </c>
      <c r="AB37" s="649">
        <f t="shared" si="38"/>
        <v>-2.7108860685312011E-4</v>
      </c>
      <c r="AC37" s="649">
        <f t="shared" si="38"/>
        <v>-0.23963999999999996</v>
      </c>
      <c r="AD37" s="649">
        <f t="shared" si="38"/>
        <v>0</v>
      </c>
      <c r="AE37" s="649">
        <f t="shared" si="38"/>
        <v>0.10659898477157362</v>
      </c>
      <c r="AF37" s="649">
        <f>SUM(X37:AE37)</f>
        <v>-0.13327752234125501</v>
      </c>
    </row>
    <row r="38" spans="1:32" ht="18" customHeight="1" x14ac:dyDescent="0.2">
      <c r="A38" s="641">
        <v>701</v>
      </c>
      <c r="B38" s="649">
        <f t="shared" ref="B38:B53" si="39">B17/$B$33</f>
        <v>0</v>
      </c>
      <c r="C38" s="649">
        <f t="shared" ref="C38:C53" si="40">C17/$C$33</f>
        <v>0</v>
      </c>
      <c r="D38" s="649">
        <f t="shared" ref="D38:D53" si="41">D17/$D$33</f>
        <v>0.2443359876701772</v>
      </c>
      <c r="E38" s="649">
        <f t="shared" ref="E38:E53" si="42">E17/$E$33</f>
        <v>0</v>
      </c>
      <c r="F38" s="649">
        <f t="shared" ref="F38:F53" si="43">F17/$F$33</f>
        <v>0</v>
      </c>
      <c r="G38" s="650">
        <f t="shared" ref="G38:G53" si="44">G17/$G$33</f>
        <v>0.08</v>
      </c>
      <c r="H38" s="649">
        <f t="shared" ref="H38:H53" si="45">H17/$H$33</f>
        <v>5.044136191677176E-2</v>
      </c>
      <c r="I38" s="649">
        <f t="shared" ref="I38:I53" si="46">I17/$I$33</f>
        <v>0.11421319796954317</v>
      </c>
      <c r="J38" s="649">
        <f t="shared" ref="J38:J53" si="47">SUM(B38:I38)</f>
        <v>0.48899054755649213</v>
      </c>
      <c r="L38" s="641">
        <v>701</v>
      </c>
      <c r="M38" s="649">
        <f t="shared" si="30"/>
        <v>0</v>
      </c>
      <c r="N38" s="651">
        <f t="shared" si="31"/>
        <v>0</v>
      </c>
      <c r="O38" s="651">
        <f t="shared" si="32"/>
        <v>0.26193482278457847</v>
      </c>
      <c r="P38" s="651">
        <f t="shared" si="33"/>
        <v>0</v>
      </c>
      <c r="Q38" s="649">
        <f t="shared" si="34"/>
        <v>0</v>
      </c>
      <c r="R38" s="649">
        <f t="shared" si="35"/>
        <v>0.02</v>
      </c>
      <c r="S38" s="651">
        <f t="shared" si="36"/>
        <v>4.8926338678988851E-2</v>
      </c>
      <c r="T38" s="649">
        <f t="shared" si="37"/>
        <v>9.4142259414225923E-2</v>
      </c>
      <c r="U38" s="649">
        <f t="shared" ref="U38:U53" si="48">SUM(M38:T38)</f>
        <v>0.4250034208777933</v>
      </c>
      <c r="W38" s="641">
        <v>701</v>
      </c>
      <c r="X38" s="649">
        <f t="shared" ref="X38:X53" si="49">B38-M38</f>
        <v>0</v>
      </c>
      <c r="Y38" s="649">
        <f t="shared" ref="Y38:Y53" si="50">C38-N38</f>
        <v>0</v>
      </c>
      <c r="Z38" s="649">
        <f t="shared" ref="Z38:Z53" si="51">D38-O38</f>
        <v>-1.7598835114401273E-2</v>
      </c>
      <c r="AA38" s="649">
        <f t="shared" ref="AA38:AA53" si="52">E38-P38</f>
        <v>0</v>
      </c>
      <c r="AB38" s="649">
        <f t="shared" ref="AB38:AB53" si="53">F38-Q38</f>
        <v>0</v>
      </c>
      <c r="AC38" s="649">
        <f t="shared" ref="AC38:AC53" si="54">G38-R38</f>
        <v>0.06</v>
      </c>
      <c r="AD38" s="649">
        <f t="shared" ref="AD38:AD53" si="55">H38-S38</f>
        <v>1.5150232377829087E-3</v>
      </c>
      <c r="AE38" s="649">
        <f t="shared" ref="AE38:AE53" si="56">I38-T38</f>
        <v>2.0070938555317247E-2</v>
      </c>
      <c r="AF38" s="649">
        <f t="shared" ref="AF38:AF53" si="57">SUM(X38:AE38)</f>
        <v>6.398712667869888E-2</v>
      </c>
    </row>
    <row r="39" spans="1:32" ht="18" customHeight="1" x14ac:dyDescent="0.2">
      <c r="A39" s="641">
        <v>702</v>
      </c>
      <c r="B39" s="649">
        <f t="shared" si="39"/>
        <v>0.12335514358415124</v>
      </c>
      <c r="C39" s="649">
        <f t="shared" si="40"/>
        <v>4.049103093891885E-2</v>
      </c>
      <c r="D39" s="649">
        <f t="shared" si="41"/>
        <v>0</v>
      </c>
      <c r="E39" s="649">
        <f t="shared" si="42"/>
        <v>4.0132573014888505E-2</v>
      </c>
      <c r="F39" s="649">
        <f t="shared" si="43"/>
        <v>0.14010059014052778</v>
      </c>
      <c r="G39" s="650">
        <f t="shared" si="44"/>
        <v>0.26</v>
      </c>
      <c r="H39" s="649">
        <f t="shared" si="45"/>
        <v>0</v>
      </c>
      <c r="I39" s="649">
        <f t="shared" si="46"/>
        <v>4.2131979695431483E-2</v>
      </c>
      <c r="J39" s="649">
        <f t="shared" si="47"/>
        <v>0.6462113173739179</v>
      </c>
      <c r="L39" s="641">
        <v>702</v>
      </c>
      <c r="M39" s="649">
        <f t="shared" si="30"/>
        <v>0.12601987088503278</v>
      </c>
      <c r="N39" s="651">
        <f t="shared" si="31"/>
        <v>4.0565284755152822E-2</v>
      </c>
      <c r="O39" s="651">
        <f t="shared" si="32"/>
        <v>0</v>
      </c>
      <c r="P39" s="651">
        <f t="shared" si="33"/>
        <v>4.0071696908684652E-2</v>
      </c>
      <c r="Q39" s="649">
        <f t="shared" si="34"/>
        <v>0.14756307662117665</v>
      </c>
      <c r="R39" s="649">
        <f t="shared" si="35"/>
        <v>0</v>
      </c>
      <c r="S39" s="651">
        <f t="shared" si="36"/>
        <v>0</v>
      </c>
      <c r="T39" s="649">
        <f t="shared" si="37"/>
        <v>6.624853556485355E-2</v>
      </c>
      <c r="U39" s="649">
        <f t="shared" si="48"/>
        <v>0.42046846473490046</v>
      </c>
      <c r="W39" s="641">
        <v>702</v>
      </c>
      <c r="X39" s="649">
        <f t="shared" si="49"/>
        <v>-2.6647273008815336E-3</v>
      </c>
      <c r="Y39" s="649">
        <f t="shared" si="50"/>
        <v>-7.4253816233972592E-5</v>
      </c>
      <c r="Z39" s="649">
        <f t="shared" si="51"/>
        <v>0</v>
      </c>
      <c r="AA39" s="649">
        <f t="shared" si="52"/>
        <v>6.0876106203852642E-5</v>
      </c>
      <c r="AB39" s="649">
        <f t="shared" si="53"/>
        <v>-7.4624864806488722E-3</v>
      </c>
      <c r="AC39" s="649">
        <f t="shared" si="54"/>
        <v>0.26</v>
      </c>
      <c r="AD39" s="649">
        <f t="shared" si="55"/>
        <v>0</v>
      </c>
      <c r="AE39" s="649">
        <f t="shared" si="56"/>
        <v>-2.4116555869422067E-2</v>
      </c>
      <c r="AF39" s="649">
        <f t="shared" si="57"/>
        <v>0.22574285263901742</v>
      </c>
    </row>
    <row r="40" spans="1:32" ht="18" customHeight="1" x14ac:dyDescent="0.2">
      <c r="A40" s="641">
        <v>707</v>
      </c>
      <c r="B40" s="649">
        <f t="shared" si="39"/>
        <v>1.0423482370047258E-2</v>
      </c>
      <c r="C40" s="649">
        <f t="shared" si="40"/>
        <v>6.2026701805941872E-2</v>
      </c>
      <c r="D40" s="649">
        <f t="shared" si="41"/>
        <v>1.7124753831663665E-4</v>
      </c>
      <c r="E40" s="649">
        <f t="shared" si="42"/>
        <v>0.24976843439794308</v>
      </c>
      <c r="F40" s="649">
        <f t="shared" si="43"/>
        <v>4.0838777821015096E-2</v>
      </c>
      <c r="G40" s="650">
        <f t="shared" si="44"/>
        <v>0.18</v>
      </c>
      <c r="H40" s="649">
        <f t="shared" si="45"/>
        <v>0.28933725655037135</v>
      </c>
      <c r="I40" s="649">
        <f t="shared" si="46"/>
        <v>0</v>
      </c>
      <c r="J40" s="649">
        <f t="shared" si="47"/>
        <v>0.83256590048363521</v>
      </c>
      <c r="L40" s="641">
        <v>707</v>
      </c>
      <c r="M40" s="649">
        <f t="shared" si="30"/>
        <v>1.6026738702440368E-2</v>
      </c>
      <c r="N40" s="651">
        <f t="shared" si="31"/>
        <v>6.8272302206952559E-2</v>
      </c>
      <c r="O40" s="651">
        <f t="shared" si="32"/>
        <v>2.4702201240599437E-3</v>
      </c>
      <c r="P40" s="651">
        <f t="shared" si="33"/>
        <v>0.25780385930163718</v>
      </c>
      <c r="Q40" s="649">
        <f t="shared" si="34"/>
        <v>4.4139523206251821E-2</v>
      </c>
      <c r="R40" s="649">
        <f t="shared" si="35"/>
        <v>0.1118</v>
      </c>
      <c r="S40" s="651">
        <f t="shared" si="36"/>
        <v>0.30328893721119865</v>
      </c>
      <c r="T40" s="649">
        <f t="shared" si="37"/>
        <v>0.12273389121338911</v>
      </c>
      <c r="U40" s="649">
        <f t="shared" si="48"/>
        <v>0.92653547196592956</v>
      </c>
      <c r="W40" s="641">
        <v>707</v>
      </c>
      <c r="X40" s="649">
        <f t="shared" si="49"/>
        <v>-5.6032563323931105E-3</v>
      </c>
      <c r="Y40" s="649">
        <f t="shared" si="50"/>
        <v>-6.2456004010106869E-3</v>
      </c>
      <c r="Z40" s="649">
        <f t="shared" si="51"/>
        <v>-2.298972585743307E-3</v>
      </c>
      <c r="AA40" s="649">
        <f t="shared" si="52"/>
        <v>-8.035424903694105E-3</v>
      </c>
      <c r="AB40" s="649">
        <f t="shared" si="53"/>
        <v>-3.3007453852367252E-3</v>
      </c>
      <c r="AC40" s="649">
        <f t="shared" si="54"/>
        <v>6.8199999999999997E-2</v>
      </c>
      <c r="AD40" s="649">
        <f t="shared" si="55"/>
        <v>-1.3951680660827304E-2</v>
      </c>
      <c r="AE40" s="649">
        <f t="shared" si="56"/>
        <v>-0.12273389121338911</v>
      </c>
      <c r="AF40" s="649">
        <f t="shared" si="57"/>
        <v>-9.3969571482294345E-2</v>
      </c>
    </row>
    <row r="41" spans="1:32" ht="18" customHeight="1" x14ac:dyDescent="0.2">
      <c r="A41" s="641">
        <v>709</v>
      </c>
      <c r="B41" s="649">
        <f t="shared" si="39"/>
        <v>4.211650308978554E-2</v>
      </c>
      <c r="C41" s="649">
        <f t="shared" si="40"/>
        <v>0.42205724651065335</v>
      </c>
      <c r="D41" s="649">
        <f t="shared" si="41"/>
        <v>0</v>
      </c>
      <c r="E41" s="649">
        <f t="shared" si="42"/>
        <v>7.4254003557503404E-2</v>
      </c>
      <c r="F41" s="649">
        <f t="shared" si="43"/>
        <v>4.6169645652358378E-2</v>
      </c>
      <c r="G41" s="650">
        <f t="shared" si="44"/>
        <v>0</v>
      </c>
      <c r="H41" s="649">
        <f t="shared" si="45"/>
        <v>0.10665545747512963</v>
      </c>
      <c r="I41" s="649">
        <f t="shared" si="46"/>
        <v>0</v>
      </c>
      <c r="J41" s="649">
        <f t="shared" si="47"/>
        <v>0.69125285628543032</v>
      </c>
      <c r="L41" s="641">
        <v>709</v>
      </c>
      <c r="M41" s="649">
        <f t="shared" si="30"/>
        <v>3.7315141248111361E-2</v>
      </c>
      <c r="N41" s="651">
        <f t="shared" si="31"/>
        <v>0.42291408323505936</v>
      </c>
      <c r="O41" s="651">
        <f t="shared" si="32"/>
        <v>0</v>
      </c>
      <c r="P41" s="651">
        <f t="shared" si="33"/>
        <v>7.4845243259317448E-2</v>
      </c>
      <c r="Q41" s="649">
        <f t="shared" si="34"/>
        <v>4.4972483788954846E-2</v>
      </c>
      <c r="R41" s="649">
        <f t="shared" si="35"/>
        <v>0</v>
      </c>
      <c r="S41" s="651">
        <f t="shared" si="36"/>
        <v>0.10225604783908669</v>
      </c>
      <c r="T41" s="649">
        <f t="shared" si="37"/>
        <v>0</v>
      </c>
      <c r="U41" s="649">
        <f t="shared" si="48"/>
        <v>0.68230299937052963</v>
      </c>
      <c r="W41" s="641">
        <v>709</v>
      </c>
      <c r="X41" s="649">
        <f t="shared" si="49"/>
        <v>4.8013618416741788E-3</v>
      </c>
      <c r="Y41" s="649">
        <f t="shared" si="50"/>
        <v>-8.5683672440600711E-4</v>
      </c>
      <c r="Z41" s="649">
        <f t="shared" si="51"/>
        <v>0</v>
      </c>
      <c r="AA41" s="649">
        <f t="shared" si="52"/>
        <v>-5.9123970181404473E-4</v>
      </c>
      <c r="AB41" s="649">
        <f t="shared" si="53"/>
        <v>1.1971618634035314E-3</v>
      </c>
      <c r="AC41" s="649">
        <f t="shared" si="54"/>
        <v>0</v>
      </c>
      <c r="AD41" s="649">
        <f t="shared" si="55"/>
        <v>4.3994096360429336E-3</v>
      </c>
      <c r="AE41" s="649">
        <f t="shared" si="56"/>
        <v>0</v>
      </c>
      <c r="AF41" s="649">
        <f t="shared" si="57"/>
        <v>8.9498569149005919E-3</v>
      </c>
    </row>
    <row r="42" spans="1:32" ht="18" customHeight="1" x14ac:dyDescent="0.2">
      <c r="A42" s="641">
        <v>710</v>
      </c>
      <c r="B42" s="649">
        <f t="shared" si="39"/>
        <v>3.4789167575427118E-2</v>
      </c>
      <c r="C42" s="649">
        <f t="shared" si="40"/>
        <v>5.8305651046045855E-2</v>
      </c>
      <c r="D42" s="649">
        <f t="shared" si="41"/>
        <v>2.3118417672745948E-3</v>
      </c>
      <c r="E42" s="649">
        <f t="shared" si="42"/>
        <v>0.23493238830887433</v>
      </c>
      <c r="F42" s="649">
        <f t="shared" si="43"/>
        <v>3.7366867281286673E-2</v>
      </c>
      <c r="G42" s="650">
        <f t="shared" si="44"/>
        <v>0</v>
      </c>
      <c r="H42" s="649">
        <f t="shared" si="45"/>
        <v>0.3334734482275466</v>
      </c>
      <c r="I42" s="649">
        <f t="shared" si="46"/>
        <v>0</v>
      </c>
      <c r="J42" s="649">
        <f t="shared" si="47"/>
        <v>0.70117936420645521</v>
      </c>
      <c r="L42" s="641">
        <v>710</v>
      </c>
      <c r="M42" s="649">
        <f t="shared" si="30"/>
        <v>3.6135708071974741E-2</v>
      </c>
      <c r="N42" s="651">
        <f t="shared" si="31"/>
        <v>5.9473104233007355E-2</v>
      </c>
      <c r="O42" s="651">
        <f t="shared" si="32"/>
        <v>2.4702201240599437E-3</v>
      </c>
      <c r="P42" s="651">
        <f t="shared" si="33"/>
        <v>0.23693329295607882</v>
      </c>
      <c r="Q42" s="649">
        <f t="shared" si="34"/>
        <v>3.6347832611399532E-2</v>
      </c>
      <c r="R42" s="649">
        <f t="shared" si="35"/>
        <v>0</v>
      </c>
      <c r="S42" s="651">
        <f t="shared" si="36"/>
        <v>0.32242457189453655</v>
      </c>
      <c r="T42" s="649">
        <f t="shared" si="37"/>
        <v>0</v>
      </c>
      <c r="U42" s="649">
        <f t="shared" si="48"/>
        <v>0.69378472989105688</v>
      </c>
      <c r="W42" s="641">
        <v>710</v>
      </c>
      <c r="X42" s="649">
        <f t="shared" si="49"/>
        <v>-1.3465404965476227E-3</v>
      </c>
      <c r="Y42" s="649">
        <f t="shared" si="50"/>
        <v>-1.1674531869615007E-3</v>
      </c>
      <c r="Z42" s="649">
        <f t="shared" si="51"/>
        <v>-1.5837835678534891E-4</v>
      </c>
      <c r="AA42" s="649">
        <f t="shared" si="52"/>
        <v>-2.0009046472044822E-3</v>
      </c>
      <c r="AB42" s="649">
        <f t="shared" si="53"/>
        <v>1.0190346698871408E-3</v>
      </c>
      <c r="AC42" s="649">
        <f t="shared" si="54"/>
        <v>0</v>
      </c>
      <c r="AD42" s="649">
        <f t="shared" si="55"/>
        <v>1.1048876333010049E-2</v>
      </c>
      <c r="AE42" s="649">
        <f t="shared" si="56"/>
        <v>0</v>
      </c>
      <c r="AF42" s="649">
        <f t="shared" si="57"/>
        <v>7.3946343153982359E-3</v>
      </c>
    </row>
    <row r="43" spans="1:32" ht="18" customHeight="1" x14ac:dyDescent="0.2">
      <c r="A43" s="641">
        <v>712</v>
      </c>
      <c r="B43" s="649">
        <f t="shared" si="39"/>
        <v>8.2583605961468562E-2</v>
      </c>
      <c r="C43" s="649">
        <f t="shared" si="40"/>
        <v>1.7987743523723142E-2</v>
      </c>
      <c r="D43" s="649">
        <f t="shared" si="41"/>
        <v>0</v>
      </c>
      <c r="E43" s="649">
        <f t="shared" si="42"/>
        <v>1.7828502105266032E-2</v>
      </c>
      <c r="F43" s="649">
        <f t="shared" si="43"/>
        <v>0.12752243382497083</v>
      </c>
      <c r="G43" s="650">
        <f t="shared" si="44"/>
        <v>0</v>
      </c>
      <c r="H43" s="649">
        <f t="shared" si="45"/>
        <v>8.9393302508056605E-2</v>
      </c>
      <c r="I43" s="649">
        <f t="shared" si="46"/>
        <v>0</v>
      </c>
      <c r="J43" s="649">
        <f t="shared" si="47"/>
        <v>0.33531558792348515</v>
      </c>
      <c r="L43" s="641">
        <v>712</v>
      </c>
      <c r="M43" s="649">
        <f t="shared" si="30"/>
        <v>8.2386337621903782E-2</v>
      </c>
      <c r="N43" s="651">
        <f t="shared" si="31"/>
        <v>1.8020730053606493E-2</v>
      </c>
      <c r="O43" s="651">
        <f t="shared" si="32"/>
        <v>0</v>
      </c>
      <c r="P43" s="651">
        <f t="shared" si="33"/>
        <v>1.7801458491909544E-2</v>
      </c>
      <c r="Q43" s="649">
        <f t="shared" si="34"/>
        <v>0.12835800221053148</v>
      </c>
      <c r="R43" s="649">
        <f t="shared" si="35"/>
        <v>0.04</v>
      </c>
      <c r="S43" s="651">
        <f t="shared" si="36"/>
        <v>7.4857298178852935E-2</v>
      </c>
      <c r="T43" s="649">
        <f t="shared" si="37"/>
        <v>0</v>
      </c>
      <c r="U43" s="649">
        <f t="shared" si="48"/>
        <v>0.36142382655680422</v>
      </c>
      <c r="W43" s="641">
        <v>712</v>
      </c>
      <c r="X43" s="649">
        <f t="shared" si="49"/>
        <v>1.9726833956477952E-4</v>
      </c>
      <c r="Y43" s="649">
        <f t="shared" si="50"/>
        <v>-3.2986529883351212E-5</v>
      </c>
      <c r="Z43" s="649">
        <f t="shared" si="51"/>
        <v>0</v>
      </c>
      <c r="AA43" s="649">
        <f t="shared" si="52"/>
        <v>2.7043613356488028E-5</v>
      </c>
      <c r="AB43" s="649">
        <f t="shared" si="53"/>
        <v>-8.3556838556064772E-4</v>
      </c>
      <c r="AC43" s="649">
        <f t="shared" si="54"/>
        <v>-0.04</v>
      </c>
      <c r="AD43" s="649">
        <f t="shared" si="55"/>
        <v>1.4536004329203669E-2</v>
      </c>
      <c r="AE43" s="649">
        <f t="shared" si="56"/>
        <v>0</v>
      </c>
      <c r="AF43" s="649">
        <f t="shared" si="57"/>
        <v>-2.6108238633319063E-2</v>
      </c>
    </row>
    <row r="44" spans="1:32" ht="18" customHeight="1" x14ac:dyDescent="0.2">
      <c r="A44" s="641">
        <v>713</v>
      </c>
      <c r="B44" s="649">
        <f t="shared" si="39"/>
        <v>4.8279943656852058E-2</v>
      </c>
      <c r="C44" s="649">
        <f t="shared" si="40"/>
        <v>4.0878518636956324E-2</v>
      </c>
      <c r="D44" s="649">
        <f t="shared" si="41"/>
        <v>0</v>
      </c>
      <c r="E44" s="649">
        <f t="shared" si="42"/>
        <v>4.0516630372117036E-2</v>
      </c>
      <c r="F44" s="649">
        <f t="shared" si="43"/>
        <v>3.1217995043638806E-2</v>
      </c>
      <c r="G44" s="650">
        <f t="shared" si="44"/>
        <v>0.06</v>
      </c>
      <c r="H44" s="649">
        <f t="shared" si="45"/>
        <v>0</v>
      </c>
      <c r="I44" s="649">
        <f t="shared" si="46"/>
        <v>0</v>
      </c>
      <c r="J44" s="649">
        <f t="shared" si="47"/>
        <v>0.22089308770956423</v>
      </c>
      <c r="L44" s="641">
        <v>713</v>
      </c>
      <c r="M44" s="649">
        <f t="shared" si="30"/>
        <v>4.8649100315919611E-2</v>
      </c>
      <c r="N44" s="651">
        <f t="shared" si="31"/>
        <v>4.0953483041181162E-2</v>
      </c>
      <c r="O44" s="651">
        <f t="shared" si="32"/>
        <v>0</v>
      </c>
      <c r="P44" s="651">
        <f t="shared" si="33"/>
        <v>4.0455171698818411E-2</v>
      </c>
      <c r="Q44" s="649">
        <f t="shared" si="34"/>
        <v>2.9752079948517127E-2</v>
      </c>
      <c r="R44" s="649">
        <f t="shared" si="35"/>
        <v>0</v>
      </c>
      <c r="S44" s="651">
        <f t="shared" si="36"/>
        <v>0</v>
      </c>
      <c r="T44" s="649">
        <f t="shared" si="37"/>
        <v>0</v>
      </c>
      <c r="U44" s="649">
        <f t="shared" si="48"/>
        <v>0.1598098350044363</v>
      </c>
      <c r="W44" s="641">
        <v>713</v>
      </c>
      <c r="X44" s="649">
        <f t="shared" si="49"/>
        <v>-3.6915665906755296E-4</v>
      </c>
      <c r="Y44" s="649">
        <f t="shared" si="50"/>
        <v>-7.4964404224837911E-5</v>
      </c>
      <c r="Z44" s="649">
        <f t="shared" si="51"/>
        <v>0</v>
      </c>
      <c r="AA44" s="649">
        <f t="shared" si="52"/>
        <v>6.1458673298625532E-5</v>
      </c>
      <c r="AB44" s="649">
        <f t="shared" si="53"/>
        <v>1.4659150951216796E-3</v>
      </c>
      <c r="AC44" s="649">
        <f t="shared" si="54"/>
        <v>0.06</v>
      </c>
      <c r="AD44" s="649">
        <f t="shared" si="55"/>
        <v>0</v>
      </c>
      <c r="AE44" s="649">
        <f t="shared" si="56"/>
        <v>0</v>
      </c>
      <c r="AF44" s="649">
        <f t="shared" si="57"/>
        <v>6.1083252705127912E-2</v>
      </c>
    </row>
    <row r="45" spans="1:32" ht="18" customHeight="1" x14ac:dyDescent="0.2">
      <c r="A45" s="641">
        <v>717</v>
      </c>
      <c r="B45" s="649">
        <f t="shared" si="39"/>
        <v>0.22646310432569977</v>
      </c>
      <c r="C45" s="649">
        <f t="shared" si="40"/>
        <v>4.8628934215858427E-2</v>
      </c>
      <c r="D45" s="649">
        <f t="shared" si="41"/>
        <v>0</v>
      </c>
      <c r="E45" s="649">
        <f t="shared" si="42"/>
        <v>4.8198433277684721E-2</v>
      </c>
      <c r="F45" s="649">
        <f t="shared" si="43"/>
        <v>9.215203798901643E-2</v>
      </c>
      <c r="G45" s="650">
        <f t="shared" si="44"/>
        <v>0</v>
      </c>
      <c r="H45" s="649">
        <f t="shared" si="45"/>
        <v>0</v>
      </c>
      <c r="I45" s="649">
        <f t="shared" si="46"/>
        <v>0.41573604060913716</v>
      </c>
      <c r="J45" s="649">
        <f t="shared" si="47"/>
        <v>0.83117855041739652</v>
      </c>
      <c r="L45" s="641">
        <v>717</v>
      </c>
      <c r="M45" s="649">
        <f t="shared" si="30"/>
        <v>0.21741678494574429</v>
      </c>
      <c r="N45" s="651">
        <f t="shared" si="31"/>
        <v>4.6232493654769766E-2</v>
      </c>
      <c r="O45" s="651">
        <f t="shared" si="32"/>
        <v>0</v>
      </c>
      <c r="P45" s="651">
        <f t="shared" si="33"/>
        <v>4.5669948682692071E-2</v>
      </c>
      <c r="Q45" s="649">
        <f t="shared" si="34"/>
        <v>9.4100535895164247E-2</v>
      </c>
      <c r="R45" s="649">
        <f t="shared" si="35"/>
        <v>0.04</v>
      </c>
      <c r="S45" s="651">
        <f t="shared" si="36"/>
        <v>0</v>
      </c>
      <c r="T45" s="649">
        <f t="shared" si="37"/>
        <v>0.36750292887029284</v>
      </c>
      <c r="U45" s="649">
        <f t="shared" si="48"/>
        <v>0.81092269204866319</v>
      </c>
      <c r="W45" s="641">
        <v>717</v>
      </c>
      <c r="X45" s="649">
        <f t="shared" si="49"/>
        <v>9.0463193799554809E-3</v>
      </c>
      <c r="Y45" s="649">
        <f t="shared" si="50"/>
        <v>2.3964405610886613E-3</v>
      </c>
      <c r="Z45" s="649">
        <f t="shared" si="51"/>
        <v>0</v>
      </c>
      <c r="AA45" s="649">
        <f t="shared" si="52"/>
        <v>2.5284845949926499E-3</v>
      </c>
      <c r="AB45" s="649">
        <f t="shared" si="53"/>
        <v>-1.9484979061478169E-3</v>
      </c>
      <c r="AC45" s="649">
        <f t="shared" si="54"/>
        <v>-0.04</v>
      </c>
      <c r="AD45" s="649">
        <f t="shared" si="55"/>
        <v>0</v>
      </c>
      <c r="AE45" s="649">
        <f t="shared" si="56"/>
        <v>4.8233111738844314E-2</v>
      </c>
      <c r="AF45" s="649">
        <f t="shared" si="57"/>
        <v>2.0255858368733289E-2</v>
      </c>
    </row>
    <row r="46" spans="1:32" ht="18" customHeight="1" x14ac:dyDescent="0.2">
      <c r="A46" s="641">
        <v>723</v>
      </c>
      <c r="B46" s="649">
        <f t="shared" si="39"/>
        <v>3.4064885496183209E-2</v>
      </c>
      <c r="C46" s="649">
        <f t="shared" si="40"/>
        <v>3.6422079300449064E-2</v>
      </c>
      <c r="D46" s="649">
        <f t="shared" si="41"/>
        <v>0.37498073465193926</v>
      </c>
      <c r="E46" s="649">
        <f t="shared" si="42"/>
        <v>2.626322792886086E-2</v>
      </c>
      <c r="F46" s="649">
        <f t="shared" si="43"/>
        <v>3.333694186077131E-2</v>
      </c>
      <c r="G46" s="650">
        <f t="shared" si="44"/>
        <v>0</v>
      </c>
      <c r="H46" s="649">
        <f t="shared" si="45"/>
        <v>0</v>
      </c>
      <c r="I46" s="649">
        <f t="shared" si="46"/>
        <v>0</v>
      </c>
      <c r="J46" s="649">
        <f t="shared" si="47"/>
        <v>0.50506786923820379</v>
      </c>
      <c r="L46" s="641">
        <v>723</v>
      </c>
      <c r="M46" s="649">
        <f t="shared" si="30"/>
        <v>3.4819834256673239E-2</v>
      </c>
      <c r="N46" s="651">
        <f t="shared" si="31"/>
        <v>3.6488871336130116E-2</v>
      </c>
      <c r="O46" s="651">
        <f t="shared" si="32"/>
        <v>0.35545552688880344</v>
      </c>
      <c r="P46" s="651">
        <f t="shared" si="33"/>
        <v>2.6223389888771577E-2</v>
      </c>
      <c r="Q46" s="649">
        <f t="shared" si="34"/>
        <v>3.2880934310276659E-2</v>
      </c>
      <c r="R46" s="649">
        <f t="shared" si="35"/>
        <v>0.02</v>
      </c>
      <c r="S46" s="651">
        <f t="shared" si="36"/>
        <v>0</v>
      </c>
      <c r="T46" s="649">
        <f t="shared" si="37"/>
        <v>0</v>
      </c>
      <c r="U46" s="649">
        <f t="shared" si="48"/>
        <v>0.505868556680655</v>
      </c>
      <c r="W46" s="641">
        <v>723</v>
      </c>
      <c r="X46" s="649">
        <f t="shared" si="49"/>
        <v>-7.549487604900304E-4</v>
      </c>
      <c r="Y46" s="649">
        <f t="shared" si="50"/>
        <v>-6.6792035681051409E-5</v>
      </c>
      <c r="Z46" s="649">
        <f t="shared" si="51"/>
        <v>1.9525207763135821E-2</v>
      </c>
      <c r="AA46" s="649">
        <f t="shared" si="52"/>
        <v>3.9838040089282961E-5</v>
      </c>
      <c r="AB46" s="649">
        <f t="shared" si="53"/>
        <v>4.5600755049465119E-4</v>
      </c>
      <c r="AC46" s="649">
        <f t="shared" si="54"/>
        <v>-0.02</v>
      </c>
      <c r="AD46" s="649">
        <f t="shared" si="55"/>
        <v>0</v>
      </c>
      <c r="AE46" s="649">
        <f t="shared" si="56"/>
        <v>0</v>
      </c>
      <c r="AF46" s="649">
        <f t="shared" si="57"/>
        <v>-8.0068744245132689E-4</v>
      </c>
    </row>
    <row r="47" spans="1:32" ht="18" customHeight="1" x14ac:dyDescent="0.2">
      <c r="A47" s="641">
        <v>729</v>
      </c>
      <c r="B47" s="649">
        <f t="shared" si="39"/>
        <v>1.0461650308978556E-2</v>
      </c>
      <c r="C47" s="649">
        <f t="shared" si="40"/>
        <v>3.6885763355727262E-2</v>
      </c>
      <c r="D47" s="649">
        <f t="shared" si="41"/>
        <v>2.3118417672745948E-3</v>
      </c>
      <c r="E47" s="649">
        <f t="shared" si="42"/>
        <v>3.6559222048870584E-2</v>
      </c>
      <c r="F47" s="649">
        <f t="shared" si="43"/>
        <v>0.11965884786545851</v>
      </c>
      <c r="G47" s="650">
        <f t="shared" si="44"/>
        <v>0.06</v>
      </c>
      <c r="H47" s="649">
        <f t="shared" si="45"/>
        <v>0</v>
      </c>
      <c r="I47" s="649">
        <f t="shared" si="46"/>
        <v>4.6192893401015234E-2</v>
      </c>
      <c r="J47" s="649">
        <f t="shared" si="47"/>
        <v>0.31207021874732471</v>
      </c>
      <c r="L47" s="641">
        <v>729</v>
      </c>
      <c r="M47" s="649">
        <f t="shared" si="30"/>
        <v>9.717503777299576E-3</v>
      </c>
      <c r="N47" s="651">
        <f t="shared" si="31"/>
        <v>3.6953405710845301E-2</v>
      </c>
      <c r="O47" s="651">
        <f t="shared" si="32"/>
        <v>2.4702201240599437E-3</v>
      </c>
      <c r="P47" s="651">
        <f t="shared" si="33"/>
        <v>3.6503766270260238E-2</v>
      </c>
      <c r="Q47" s="649">
        <f t="shared" si="34"/>
        <v>0.11880123397292533</v>
      </c>
      <c r="R47" s="649">
        <f t="shared" si="35"/>
        <v>6.6239999999999993E-2</v>
      </c>
      <c r="S47" s="651">
        <f t="shared" si="36"/>
        <v>0</v>
      </c>
      <c r="T47" s="649">
        <f t="shared" si="37"/>
        <v>6.624853556485355E-2</v>
      </c>
      <c r="U47" s="649">
        <f t="shared" si="48"/>
        <v>0.33693466542024397</v>
      </c>
      <c r="W47" s="641">
        <v>729</v>
      </c>
      <c r="X47" s="649">
        <f t="shared" si="49"/>
        <v>7.4414653167897971E-4</v>
      </c>
      <c r="Y47" s="649">
        <f t="shared" si="50"/>
        <v>-6.7642355118038844E-5</v>
      </c>
      <c r="Z47" s="649">
        <f t="shared" si="51"/>
        <v>-1.5837835678534891E-4</v>
      </c>
      <c r="AA47" s="649">
        <f t="shared" si="52"/>
        <v>5.545577861034573E-5</v>
      </c>
      <c r="AB47" s="649">
        <f t="shared" si="53"/>
        <v>8.5761389253317943E-4</v>
      </c>
      <c r="AC47" s="649">
        <f t="shared" si="54"/>
        <v>-6.2399999999999956E-3</v>
      </c>
      <c r="AD47" s="649">
        <f t="shared" si="55"/>
        <v>0</v>
      </c>
      <c r="AE47" s="649">
        <f t="shared" si="56"/>
        <v>-2.0055642163838316E-2</v>
      </c>
      <c r="AF47" s="649">
        <f t="shared" si="57"/>
        <v>-2.4864446672919194E-2</v>
      </c>
    </row>
    <row r="48" spans="1:32" ht="18" customHeight="1" x14ac:dyDescent="0.2">
      <c r="A48" s="641">
        <v>732</v>
      </c>
      <c r="B48" s="649">
        <f t="shared" si="39"/>
        <v>6.9320247182842618E-2</v>
      </c>
      <c r="C48" s="649">
        <f t="shared" si="40"/>
        <v>2.7539855601838192E-2</v>
      </c>
      <c r="D48" s="649">
        <f t="shared" si="41"/>
        <v>5.2016439763678382E-2</v>
      </c>
      <c r="E48" s="649">
        <f t="shared" si="42"/>
        <v>2.729605149909696E-2</v>
      </c>
      <c r="F48" s="649">
        <f t="shared" si="43"/>
        <v>3.6040411606194582E-2</v>
      </c>
      <c r="G48" s="650">
        <f t="shared" si="44"/>
        <v>0.06</v>
      </c>
      <c r="H48" s="649">
        <f t="shared" si="45"/>
        <v>0</v>
      </c>
      <c r="I48" s="649">
        <f t="shared" si="46"/>
        <v>0</v>
      </c>
      <c r="J48" s="649">
        <f t="shared" si="47"/>
        <v>0.27221300565365075</v>
      </c>
      <c r="L48" s="641">
        <v>732</v>
      </c>
      <c r="M48" s="649">
        <f t="shared" si="30"/>
        <v>7.0985760725241528E-2</v>
      </c>
      <c r="N48" s="651">
        <f t="shared" si="31"/>
        <v>2.634755014734191E-2</v>
      </c>
      <c r="O48" s="651">
        <f t="shared" si="32"/>
        <v>5.0227809189218847E-2</v>
      </c>
      <c r="P48" s="651">
        <f t="shared" si="33"/>
        <v>2.6026960001964299E-2</v>
      </c>
      <c r="Q48" s="649">
        <f t="shared" si="34"/>
        <v>3.5010663072869617E-2</v>
      </c>
      <c r="R48" s="649">
        <f t="shared" si="35"/>
        <v>0.06</v>
      </c>
      <c r="S48" s="651">
        <f t="shared" si="36"/>
        <v>2.4463169339494426E-2</v>
      </c>
      <c r="T48" s="649">
        <f t="shared" si="37"/>
        <v>0</v>
      </c>
      <c r="U48" s="649">
        <f t="shared" si="48"/>
        <v>0.29306191247613067</v>
      </c>
      <c r="W48" s="641">
        <v>732</v>
      </c>
      <c r="X48" s="649">
        <f t="shared" si="49"/>
        <v>-1.6655135423989109E-3</v>
      </c>
      <c r="Y48" s="649">
        <f t="shared" si="50"/>
        <v>1.192305454496282E-3</v>
      </c>
      <c r="Z48" s="649">
        <f t="shared" si="51"/>
        <v>1.7886305744595349E-3</v>
      </c>
      <c r="AA48" s="649">
        <f t="shared" si="52"/>
        <v>1.2690914971326614E-3</v>
      </c>
      <c r="AB48" s="649">
        <f t="shared" si="53"/>
        <v>1.0297485333249645E-3</v>
      </c>
      <c r="AC48" s="649">
        <f t="shared" si="54"/>
        <v>0</v>
      </c>
      <c r="AD48" s="649">
        <f t="shared" si="55"/>
        <v>-2.4463169339494426E-2</v>
      </c>
      <c r="AE48" s="649">
        <f t="shared" si="56"/>
        <v>0</v>
      </c>
      <c r="AF48" s="649">
        <f t="shared" si="57"/>
        <v>-2.0848906822479894E-2</v>
      </c>
    </row>
    <row r="49" spans="1:32" ht="18" customHeight="1" x14ac:dyDescent="0.2">
      <c r="A49" s="641">
        <v>737</v>
      </c>
      <c r="B49" s="649">
        <f t="shared" si="39"/>
        <v>5.1208651399491101E-2</v>
      </c>
      <c r="C49" s="649">
        <f t="shared" si="40"/>
        <v>0</v>
      </c>
      <c r="D49" s="649">
        <f t="shared" si="41"/>
        <v>0</v>
      </c>
      <c r="E49" s="649">
        <f t="shared" si="42"/>
        <v>0</v>
      </c>
      <c r="F49" s="649">
        <f t="shared" si="43"/>
        <v>0.11832068885813514</v>
      </c>
      <c r="G49" s="650">
        <f t="shared" si="44"/>
        <v>0.06</v>
      </c>
      <c r="H49" s="649">
        <f t="shared" si="45"/>
        <v>0</v>
      </c>
      <c r="I49" s="649">
        <f t="shared" si="46"/>
        <v>0</v>
      </c>
      <c r="J49" s="649">
        <f t="shared" si="47"/>
        <v>0.22952934025762622</v>
      </c>
      <c r="L49" s="641">
        <v>737</v>
      </c>
      <c r="M49" s="649">
        <f t="shared" si="30"/>
        <v>5.1563573096469958E-2</v>
      </c>
      <c r="N49" s="651">
        <f t="shared" si="31"/>
        <v>5.9654830522283574E-4</v>
      </c>
      <c r="O49" s="651">
        <f t="shared" si="32"/>
        <v>0</v>
      </c>
      <c r="P49" s="651">
        <f t="shared" si="33"/>
        <v>0</v>
      </c>
      <c r="Q49" s="649">
        <f t="shared" si="34"/>
        <v>0.11862993221229182</v>
      </c>
      <c r="R49" s="649">
        <f t="shared" si="35"/>
        <v>0</v>
      </c>
      <c r="S49" s="651">
        <f t="shared" si="36"/>
        <v>0</v>
      </c>
      <c r="T49" s="649">
        <f t="shared" si="37"/>
        <v>0</v>
      </c>
      <c r="U49" s="649">
        <f t="shared" si="48"/>
        <v>0.17079005361398461</v>
      </c>
      <c r="W49" s="641">
        <v>737</v>
      </c>
      <c r="X49" s="649">
        <f t="shared" si="49"/>
        <v>-3.5492169697885767E-4</v>
      </c>
      <c r="Y49" s="649">
        <f t="shared" si="50"/>
        <v>-5.9654830522283574E-4</v>
      </c>
      <c r="Z49" s="649">
        <f t="shared" si="51"/>
        <v>0</v>
      </c>
      <c r="AA49" s="649">
        <f t="shared" si="52"/>
        <v>0</v>
      </c>
      <c r="AB49" s="649">
        <f t="shared" si="53"/>
        <v>-3.0924335415667692E-4</v>
      </c>
      <c r="AC49" s="649">
        <f t="shared" si="54"/>
        <v>0.06</v>
      </c>
      <c r="AD49" s="649">
        <f t="shared" si="55"/>
        <v>0</v>
      </c>
      <c r="AE49" s="649">
        <f t="shared" si="56"/>
        <v>0</v>
      </c>
      <c r="AF49" s="649">
        <f t="shared" si="57"/>
        <v>5.8739286643641628E-2</v>
      </c>
    </row>
    <row r="50" spans="1:32" ht="18" customHeight="1" x14ac:dyDescent="0.2">
      <c r="A50" s="641">
        <v>744</v>
      </c>
      <c r="B50" s="649">
        <f t="shared" si="39"/>
        <v>2.6682433660487101E-2</v>
      </c>
      <c r="C50" s="649">
        <f t="shared" si="40"/>
        <v>1.8881148569112903E-2</v>
      </c>
      <c r="D50" s="649">
        <f t="shared" si="41"/>
        <v>0.10000873362445413</v>
      </c>
      <c r="E50" s="649">
        <f t="shared" si="42"/>
        <v>1.8713998038181679E-2</v>
      </c>
      <c r="F50" s="649">
        <f t="shared" si="43"/>
        <v>1.353063200919882E-2</v>
      </c>
      <c r="G50" s="650">
        <f t="shared" si="44"/>
        <v>0</v>
      </c>
      <c r="H50" s="649">
        <f t="shared" si="45"/>
        <v>7.3952641165755922E-2</v>
      </c>
      <c r="I50" s="649">
        <f t="shared" si="46"/>
        <v>1.573604060913706E-2</v>
      </c>
      <c r="J50" s="649">
        <f t="shared" si="47"/>
        <v>0.26750562767632763</v>
      </c>
      <c r="L50" s="641">
        <v>744</v>
      </c>
      <c r="M50" s="649">
        <f t="shared" si="30"/>
        <v>2.375280435877479E-2</v>
      </c>
      <c r="N50" s="651">
        <f t="shared" si="31"/>
        <v>1.4772303587851405E-2</v>
      </c>
      <c r="O50" s="651">
        <f t="shared" si="32"/>
        <v>9.1535379041554565E-2</v>
      </c>
      <c r="P50" s="651">
        <f t="shared" si="33"/>
        <v>1.4592558035482876E-2</v>
      </c>
      <c r="Q50" s="649">
        <f t="shared" si="34"/>
        <v>1.0259463296808581E-2</v>
      </c>
      <c r="R50" s="649">
        <f t="shared" si="35"/>
        <v>0</v>
      </c>
      <c r="S50" s="651">
        <f t="shared" si="36"/>
        <v>6.8741505843979339E-2</v>
      </c>
      <c r="T50" s="649">
        <f t="shared" si="37"/>
        <v>4.1143933054393296E-2</v>
      </c>
      <c r="U50" s="649">
        <f t="shared" si="48"/>
        <v>0.26479794721884486</v>
      </c>
      <c r="W50" s="641">
        <v>744</v>
      </c>
      <c r="X50" s="649">
        <f t="shared" si="49"/>
        <v>2.929629301712311E-3</v>
      </c>
      <c r="Y50" s="649">
        <f t="shared" si="50"/>
        <v>4.1088449812614978E-3</v>
      </c>
      <c r="Z50" s="649">
        <f t="shared" si="51"/>
        <v>8.4733545828995643E-3</v>
      </c>
      <c r="AA50" s="649">
        <f t="shared" si="52"/>
        <v>4.1214400026988035E-3</v>
      </c>
      <c r="AB50" s="649">
        <f t="shared" si="53"/>
        <v>3.2711687123902385E-3</v>
      </c>
      <c r="AC50" s="649">
        <f t="shared" si="54"/>
        <v>0</v>
      </c>
      <c r="AD50" s="649">
        <f t="shared" si="55"/>
        <v>5.2111353217765832E-3</v>
      </c>
      <c r="AE50" s="649">
        <f t="shared" si="56"/>
        <v>-2.5407892445256236E-2</v>
      </c>
      <c r="AF50" s="649">
        <f t="shared" si="57"/>
        <v>2.7076804574827605E-3</v>
      </c>
    </row>
    <row r="51" spans="1:32" ht="18" customHeight="1" x14ac:dyDescent="0.2">
      <c r="A51" s="641">
        <v>748</v>
      </c>
      <c r="B51" s="649">
        <f t="shared" si="39"/>
        <v>5.633178844056707E-2</v>
      </c>
      <c r="C51" s="649">
        <f t="shared" si="40"/>
        <v>6.3611828629871497E-2</v>
      </c>
      <c r="D51" s="649">
        <f t="shared" si="41"/>
        <v>4.4695607500642172E-2</v>
      </c>
      <c r="E51" s="649">
        <f t="shared" si="42"/>
        <v>6.0370996784038768E-2</v>
      </c>
      <c r="F51" s="649">
        <f t="shared" si="43"/>
        <v>4.0552046181348986E-2</v>
      </c>
      <c r="G51" s="650">
        <f t="shared" si="44"/>
        <v>0</v>
      </c>
      <c r="H51" s="649">
        <f t="shared" si="45"/>
        <v>0</v>
      </c>
      <c r="I51" s="649">
        <f t="shared" si="46"/>
        <v>0</v>
      </c>
      <c r="J51" s="649">
        <f t="shared" si="47"/>
        <v>0.2655622675364685</v>
      </c>
      <c r="L51" s="641">
        <v>748</v>
      </c>
      <c r="M51" s="649">
        <f t="shared" si="30"/>
        <v>5.6762510874044242E-2</v>
      </c>
      <c r="N51" s="651">
        <f t="shared" si="31"/>
        <v>6.3507538326847704E-2</v>
      </c>
      <c r="O51" s="651">
        <f t="shared" si="32"/>
        <v>4.7757589065158909E-2</v>
      </c>
      <c r="P51" s="651">
        <f t="shared" si="33"/>
        <v>6.0279421513983342E-2</v>
      </c>
      <c r="Q51" s="649">
        <f t="shared" si="34"/>
        <v>3.9997345053575085E-2</v>
      </c>
      <c r="R51" s="649">
        <f t="shared" si="35"/>
        <v>0</v>
      </c>
      <c r="S51" s="651">
        <f t="shared" si="36"/>
        <v>0</v>
      </c>
      <c r="T51" s="649">
        <f t="shared" si="37"/>
        <v>0</v>
      </c>
      <c r="U51" s="649">
        <f t="shared" si="48"/>
        <v>0.26830440483360929</v>
      </c>
      <c r="W51" s="641">
        <v>748</v>
      </c>
      <c r="X51" s="649">
        <f t="shared" si="49"/>
        <v>-4.3072243347717226E-4</v>
      </c>
      <c r="Y51" s="649">
        <f t="shared" si="50"/>
        <v>1.042903030237935E-4</v>
      </c>
      <c r="Z51" s="649">
        <f t="shared" si="51"/>
        <v>-3.0619815645167373E-3</v>
      </c>
      <c r="AA51" s="649">
        <f t="shared" si="52"/>
        <v>9.1575270055425928E-5</v>
      </c>
      <c r="AB51" s="649">
        <f t="shared" si="53"/>
        <v>5.5470112777390029E-4</v>
      </c>
      <c r="AC51" s="649">
        <f t="shared" si="54"/>
        <v>0</v>
      </c>
      <c r="AD51" s="649">
        <f t="shared" si="55"/>
        <v>0</v>
      </c>
      <c r="AE51" s="649">
        <f t="shared" si="56"/>
        <v>0</v>
      </c>
      <c r="AF51" s="649">
        <f t="shared" si="57"/>
        <v>-2.7421372971407898E-3</v>
      </c>
    </row>
    <row r="52" spans="1:32" ht="18" customHeight="1" x14ac:dyDescent="0.2">
      <c r="A52" s="641">
        <v>749</v>
      </c>
      <c r="B52" s="649">
        <f t="shared" si="39"/>
        <v>8.4955470737913499E-2</v>
      </c>
      <c r="C52" s="649">
        <f t="shared" si="40"/>
        <v>9.6510791267743062E-2</v>
      </c>
      <c r="D52" s="649">
        <f t="shared" si="41"/>
        <v>0.15604931929103516</v>
      </c>
      <c r="E52" s="649">
        <f t="shared" si="42"/>
        <v>9.5656403096284828E-2</v>
      </c>
      <c r="F52" s="649">
        <f t="shared" si="43"/>
        <v>9.6625636734419221E-2</v>
      </c>
      <c r="G52" s="650">
        <f t="shared" si="44"/>
        <v>0.06</v>
      </c>
      <c r="H52" s="649">
        <f t="shared" si="45"/>
        <v>5.6746532156368226E-2</v>
      </c>
      <c r="I52" s="649">
        <f t="shared" si="46"/>
        <v>0.25939086294416247</v>
      </c>
      <c r="J52" s="649">
        <f t="shared" si="47"/>
        <v>0.9059350162279266</v>
      </c>
      <c r="L52" s="641">
        <v>749</v>
      </c>
      <c r="M52" s="649">
        <f t="shared" si="30"/>
        <v>8.3938464356027684E-2</v>
      </c>
      <c r="N52" s="651">
        <f t="shared" si="31"/>
        <v>9.706338049563222E-2</v>
      </c>
      <c r="O52" s="651">
        <f t="shared" si="32"/>
        <v>0.16262282483394627</v>
      </c>
      <c r="P52" s="651">
        <f t="shared" si="33"/>
        <v>9.5293048837380601E-2</v>
      </c>
      <c r="Q52" s="649">
        <f t="shared" si="34"/>
        <v>9.2695145776759399E-2</v>
      </c>
      <c r="R52" s="649">
        <f t="shared" si="35"/>
        <v>6.6239999999999993E-2</v>
      </c>
      <c r="S52" s="651">
        <f t="shared" si="36"/>
        <v>5.5042131013862461E-2</v>
      </c>
      <c r="T52" s="649">
        <f t="shared" si="37"/>
        <v>0.24197991631799159</v>
      </c>
      <c r="U52" s="649">
        <f t="shared" si="48"/>
        <v>0.89487491163160016</v>
      </c>
      <c r="W52" s="641">
        <v>749</v>
      </c>
      <c r="X52" s="649">
        <f t="shared" si="49"/>
        <v>1.0170063818858155E-3</v>
      </c>
      <c r="Y52" s="649">
        <f t="shared" si="50"/>
        <v>-5.525892278891581E-4</v>
      </c>
      <c r="Z52" s="649">
        <f t="shared" si="51"/>
        <v>-6.5735055429111122E-3</v>
      </c>
      <c r="AA52" s="649">
        <f t="shared" si="52"/>
        <v>3.6335425890422768E-4</v>
      </c>
      <c r="AB52" s="649">
        <f t="shared" si="53"/>
        <v>3.9304909576598213E-3</v>
      </c>
      <c r="AC52" s="649">
        <f t="shared" si="54"/>
        <v>-6.2399999999999956E-3</v>
      </c>
      <c r="AD52" s="649">
        <f t="shared" si="55"/>
        <v>1.7044011425057654E-3</v>
      </c>
      <c r="AE52" s="649">
        <f t="shared" si="56"/>
        <v>1.7410946626170876E-2</v>
      </c>
      <c r="AF52" s="649">
        <f t="shared" si="57"/>
        <v>1.106010459632624E-2</v>
      </c>
    </row>
    <row r="53" spans="1:32" ht="18" customHeight="1" x14ac:dyDescent="0.2">
      <c r="A53" s="641">
        <v>756</v>
      </c>
      <c r="B53" s="649">
        <f t="shared" si="39"/>
        <v>1.1450381679389315E-2</v>
      </c>
      <c r="C53" s="649">
        <f t="shared" si="40"/>
        <v>2.7787962409061957E-2</v>
      </c>
      <c r="D53" s="649">
        <f t="shared" si="41"/>
        <v>2.1577189827896217E-2</v>
      </c>
      <c r="E53" s="649">
        <f t="shared" si="42"/>
        <v>2.7541961872962699E-2</v>
      </c>
      <c r="F53" s="649">
        <f t="shared" si="43"/>
        <v>2.527919761954223E-2</v>
      </c>
      <c r="G53" s="650">
        <f t="shared" si="44"/>
        <v>0.12</v>
      </c>
      <c r="H53" s="649">
        <f t="shared" si="45"/>
        <v>0</v>
      </c>
      <c r="I53" s="649">
        <f t="shared" si="46"/>
        <v>0</v>
      </c>
      <c r="J53" s="649">
        <f t="shared" si="47"/>
        <v>0.2336366934088524</v>
      </c>
      <c r="L53" s="641">
        <v>756</v>
      </c>
      <c r="M53" s="649">
        <f t="shared" si="30"/>
        <v>1.1537933244814801E-2</v>
      </c>
      <c r="N53" s="651">
        <f t="shared" si="31"/>
        <v>2.7838920910398995E-2</v>
      </c>
      <c r="O53" s="651">
        <f t="shared" si="32"/>
        <v>2.3055387824559473E-2</v>
      </c>
      <c r="P53" s="651">
        <f t="shared" si="33"/>
        <v>2.7500184153018879E-2</v>
      </c>
      <c r="Q53" s="649">
        <f t="shared" si="34"/>
        <v>2.4933409903527329E-2</v>
      </c>
      <c r="R53" s="649">
        <f t="shared" si="35"/>
        <v>0.27607999999999999</v>
      </c>
      <c r="S53" s="651">
        <f t="shared" si="36"/>
        <v>0</v>
      </c>
      <c r="T53" s="649">
        <f t="shared" si="37"/>
        <v>0</v>
      </c>
      <c r="U53" s="649">
        <f t="shared" si="48"/>
        <v>0.39094583603631949</v>
      </c>
      <c r="W53" s="641">
        <v>756</v>
      </c>
      <c r="X53" s="649">
        <f t="shared" si="49"/>
        <v>-8.7551565425485894E-5</v>
      </c>
      <c r="Y53" s="649">
        <f t="shared" si="50"/>
        <v>-5.0958501337038109E-5</v>
      </c>
      <c r="Z53" s="649">
        <f t="shared" si="51"/>
        <v>-1.4781979966632559E-3</v>
      </c>
      <c r="AA53" s="649">
        <f t="shared" si="52"/>
        <v>4.1777719943819625E-5</v>
      </c>
      <c r="AB53" s="649">
        <f t="shared" si="53"/>
        <v>3.4578771601490033E-4</v>
      </c>
      <c r="AC53" s="649">
        <f t="shared" si="54"/>
        <v>-0.15608</v>
      </c>
      <c r="AD53" s="649">
        <f t="shared" si="55"/>
        <v>0</v>
      </c>
      <c r="AE53" s="649">
        <f t="shared" si="56"/>
        <v>0</v>
      </c>
      <c r="AF53" s="649">
        <f t="shared" si="57"/>
        <v>-0.15730914262746706</v>
      </c>
    </row>
    <row r="54" spans="1:32" ht="18" customHeight="1" x14ac:dyDescent="0.2">
      <c r="A54" s="644" t="s">
        <v>539</v>
      </c>
      <c r="B54" s="645">
        <f>SUM(B37:B53)</f>
        <v>1.0000000000000002</v>
      </c>
      <c r="C54" s="645">
        <f t="shared" ref="C54:J54" si="58">SUM(C37:C53)</f>
        <v>0.99999999999999989</v>
      </c>
      <c r="D54" s="645">
        <f t="shared" si="58"/>
        <v>0.99999999999999989</v>
      </c>
      <c r="E54" s="645">
        <f t="shared" si="58"/>
        <v>0.99999999999999978</v>
      </c>
      <c r="F54" s="645">
        <f t="shared" si="58"/>
        <v>1.0000000000000002</v>
      </c>
      <c r="G54" s="645">
        <f t="shared" si="58"/>
        <v>1.0000000000000004</v>
      </c>
      <c r="H54" s="645">
        <f t="shared" si="58"/>
        <v>1</v>
      </c>
      <c r="I54" s="645">
        <f t="shared" si="58"/>
        <v>1.0000000000000002</v>
      </c>
      <c r="J54" s="645">
        <f t="shared" si="58"/>
        <v>8</v>
      </c>
      <c r="L54" s="644" t="s">
        <v>539</v>
      </c>
      <c r="M54" s="645">
        <f>SUM(M37:M53)</f>
        <v>1.0000000000000004</v>
      </c>
      <c r="N54" s="645">
        <f t="shared" ref="N54:T54" si="59">SUM(N37:N53)</f>
        <v>1</v>
      </c>
      <c r="O54" s="645">
        <f t="shared" si="59"/>
        <v>0.99999999999999989</v>
      </c>
      <c r="P54" s="645">
        <f t="shared" si="59"/>
        <v>0.99999999999999978</v>
      </c>
      <c r="Q54" s="645">
        <f t="shared" si="59"/>
        <v>0.99999999999999989</v>
      </c>
      <c r="R54" s="645">
        <f t="shared" si="59"/>
        <v>1</v>
      </c>
      <c r="S54" s="645">
        <f t="shared" si="59"/>
        <v>0.99999999999999989</v>
      </c>
      <c r="T54" s="645">
        <f t="shared" si="59"/>
        <v>1</v>
      </c>
      <c r="U54" s="645">
        <f>SUM(U37:U53)</f>
        <v>7.9999999999999982</v>
      </c>
      <c r="W54" s="644" t="s">
        <v>539</v>
      </c>
      <c r="X54" s="645">
        <f>SUM(X37:X53)</f>
        <v>-1.457167719820518E-16</v>
      </c>
      <c r="Y54" s="645">
        <f t="shared" ref="Y54:AF54" si="60">SUM(Y37:Y53)</f>
        <v>-2.0339632755828063E-16</v>
      </c>
      <c r="Z54" s="645">
        <f t="shared" si="60"/>
        <v>-4.8572257327350599E-17</v>
      </c>
      <c r="AA54" s="645">
        <f t="shared" si="60"/>
        <v>-3.8163916471489756E-17</v>
      </c>
      <c r="AB54" s="645">
        <f t="shared" si="60"/>
        <v>1.4918621893400541E-16</v>
      </c>
      <c r="AC54" s="645">
        <f t="shared" si="60"/>
        <v>0</v>
      </c>
      <c r="AD54" s="645">
        <f t="shared" si="60"/>
        <v>1.8041124150158794E-16</v>
      </c>
      <c r="AE54" s="645">
        <f t="shared" si="60"/>
        <v>3.1918911957973251E-16</v>
      </c>
      <c r="AF54" s="645">
        <f t="shared" si="60"/>
        <v>3.0531133177191805E-16</v>
      </c>
    </row>
    <row r="55" spans="1:32" ht="18" customHeight="1" x14ac:dyDescent="0.2"/>
    <row r="56" spans="1:32" ht="18" customHeight="1" x14ac:dyDescent="0.2"/>
    <row r="57" spans="1:32" ht="28.5" customHeight="1" x14ac:dyDescent="0.2">
      <c r="A57" s="652" t="s">
        <v>912</v>
      </c>
      <c r="B57" s="653" t="s">
        <v>14</v>
      </c>
      <c r="C57" s="653" t="s">
        <v>80</v>
      </c>
      <c r="D57" s="653" t="s">
        <v>39</v>
      </c>
      <c r="E57" s="653" t="s">
        <v>85</v>
      </c>
      <c r="F57" s="653" t="s">
        <v>8</v>
      </c>
      <c r="G57" s="654" t="s">
        <v>29</v>
      </c>
      <c r="H57" s="653" t="s">
        <v>75</v>
      </c>
      <c r="I57" s="653" t="s">
        <v>650</v>
      </c>
      <c r="J57" s="653" t="s">
        <v>539</v>
      </c>
    </row>
    <row r="58" spans="1:32" ht="18" customHeight="1" x14ac:dyDescent="0.2">
      <c r="A58" s="655">
        <v>340</v>
      </c>
      <c r="B58" s="656">
        <v>1</v>
      </c>
      <c r="C58" s="657"/>
      <c r="D58" s="657"/>
      <c r="E58" s="657"/>
      <c r="F58" s="657"/>
      <c r="G58" s="657"/>
      <c r="H58" s="657"/>
      <c r="I58" s="658">
        <v>1</v>
      </c>
      <c r="J58" s="659">
        <f>SUM(B58:I58)</f>
        <v>2</v>
      </c>
    </row>
    <row r="59" spans="1:32" ht="18" customHeight="1" x14ac:dyDescent="0.2">
      <c r="A59" s="655">
        <v>701</v>
      </c>
      <c r="B59" s="657"/>
      <c r="C59" s="657"/>
      <c r="D59" s="656">
        <v>1</v>
      </c>
      <c r="E59" s="657"/>
      <c r="F59" s="657"/>
      <c r="G59" s="657"/>
      <c r="H59" s="656">
        <v>1</v>
      </c>
      <c r="I59" s="656">
        <v>1</v>
      </c>
      <c r="J59" s="659">
        <f t="shared" ref="J59:J74" si="61">SUM(B59:I59)</f>
        <v>3</v>
      </c>
    </row>
    <row r="60" spans="1:32" ht="18" customHeight="1" x14ac:dyDescent="0.2">
      <c r="A60" s="655">
        <v>702</v>
      </c>
      <c r="B60" s="656">
        <v>1</v>
      </c>
      <c r="C60" s="657"/>
      <c r="D60" s="657"/>
      <c r="E60" s="657"/>
      <c r="F60" s="656">
        <v>1</v>
      </c>
      <c r="G60" s="657"/>
      <c r="H60" s="657"/>
      <c r="I60" s="660">
        <v>0</v>
      </c>
      <c r="J60" s="659">
        <f t="shared" si="61"/>
        <v>2</v>
      </c>
    </row>
    <row r="61" spans="1:32" ht="18" customHeight="1" x14ac:dyDescent="0.2">
      <c r="A61" s="655">
        <v>707</v>
      </c>
      <c r="B61" s="657"/>
      <c r="C61" s="656">
        <v>1</v>
      </c>
      <c r="D61" s="657"/>
      <c r="E61" s="656">
        <v>1</v>
      </c>
      <c r="F61" s="660">
        <v>0</v>
      </c>
      <c r="G61" s="657"/>
      <c r="H61" s="661">
        <v>1</v>
      </c>
      <c r="I61" s="660">
        <v>0</v>
      </c>
      <c r="J61" s="659">
        <f t="shared" si="61"/>
        <v>3</v>
      </c>
    </row>
    <row r="62" spans="1:32" ht="18" customHeight="1" x14ac:dyDescent="0.2">
      <c r="A62" s="655">
        <v>709</v>
      </c>
      <c r="B62" s="657"/>
      <c r="C62" s="662">
        <v>1</v>
      </c>
      <c r="D62" s="657"/>
      <c r="E62" s="656">
        <v>1</v>
      </c>
      <c r="F62" s="657"/>
      <c r="G62" s="657"/>
      <c r="H62" s="662">
        <v>1</v>
      </c>
      <c r="I62" s="657"/>
      <c r="J62" s="659">
        <f t="shared" si="61"/>
        <v>3</v>
      </c>
    </row>
    <row r="63" spans="1:32" ht="18" customHeight="1" x14ac:dyDescent="0.2">
      <c r="A63" s="655">
        <v>710</v>
      </c>
      <c r="B63" s="657"/>
      <c r="C63" s="657">
        <v>1</v>
      </c>
      <c r="D63" s="657"/>
      <c r="E63" s="662">
        <v>1</v>
      </c>
      <c r="F63" s="657"/>
      <c r="G63" s="657"/>
      <c r="H63" s="656">
        <v>2</v>
      </c>
      <c r="I63" s="657"/>
      <c r="J63" s="659">
        <f t="shared" si="61"/>
        <v>4</v>
      </c>
    </row>
    <row r="64" spans="1:32" ht="18" customHeight="1" x14ac:dyDescent="0.2">
      <c r="A64" s="655">
        <v>712</v>
      </c>
      <c r="B64" s="656">
        <v>1</v>
      </c>
      <c r="C64" s="657"/>
      <c r="D64" s="657"/>
      <c r="E64" s="657"/>
      <c r="F64" s="656">
        <v>1</v>
      </c>
      <c r="G64" s="657"/>
      <c r="H64" s="656">
        <v>1</v>
      </c>
      <c r="I64" s="657"/>
      <c r="J64" s="659">
        <f t="shared" si="61"/>
        <v>3</v>
      </c>
    </row>
    <row r="65" spans="1:10" ht="18" customHeight="1" x14ac:dyDescent="0.2">
      <c r="A65" s="655">
        <v>713</v>
      </c>
      <c r="B65" s="657"/>
      <c r="C65" s="657"/>
      <c r="D65" s="657"/>
      <c r="E65" s="657"/>
      <c r="F65" s="657"/>
      <c r="G65" s="657"/>
      <c r="H65" s="657"/>
      <c r="I65" s="657"/>
      <c r="J65" s="659">
        <f t="shared" si="61"/>
        <v>0</v>
      </c>
    </row>
    <row r="66" spans="1:10" ht="18" customHeight="1" x14ac:dyDescent="0.2">
      <c r="A66" s="655">
        <v>717</v>
      </c>
      <c r="B66" s="662">
        <v>1</v>
      </c>
      <c r="C66" s="687"/>
      <c r="D66" s="657"/>
      <c r="E66" s="687"/>
      <c r="F66" s="656">
        <v>1</v>
      </c>
      <c r="G66" s="657"/>
      <c r="H66" s="657"/>
      <c r="I66" s="657">
        <v>2</v>
      </c>
      <c r="J66" s="659">
        <f t="shared" si="61"/>
        <v>4</v>
      </c>
    </row>
    <row r="67" spans="1:10" ht="18" customHeight="1" x14ac:dyDescent="0.2">
      <c r="A67" s="655">
        <v>723</v>
      </c>
      <c r="B67" s="657"/>
      <c r="C67" s="657"/>
      <c r="D67" s="662">
        <v>1</v>
      </c>
      <c r="E67" s="657"/>
      <c r="F67" s="657"/>
      <c r="G67" s="657"/>
      <c r="H67" s="657"/>
      <c r="I67" s="657"/>
      <c r="J67" s="659">
        <f t="shared" si="61"/>
        <v>1</v>
      </c>
    </row>
    <row r="68" spans="1:10" ht="18" customHeight="1" x14ac:dyDescent="0.2">
      <c r="A68" s="655">
        <v>729</v>
      </c>
      <c r="B68" s="657"/>
      <c r="C68" s="657"/>
      <c r="D68" s="657"/>
      <c r="E68" s="657"/>
      <c r="F68" s="662">
        <v>1</v>
      </c>
      <c r="G68" s="657"/>
      <c r="H68" s="657"/>
      <c r="I68" s="660">
        <v>0</v>
      </c>
      <c r="J68" s="659">
        <f t="shared" si="61"/>
        <v>1</v>
      </c>
    </row>
    <row r="69" spans="1:10" ht="18" customHeight="1" x14ac:dyDescent="0.2">
      <c r="A69" s="655">
        <v>732</v>
      </c>
      <c r="B69" s="656">
        <v>1</v>
      </c>
      <c r="C69" s="657"/>
      <c r="D69" s="656">
        <v>1</v>
      </c>
      <c r="E69" s="657"/>
      <c r="F69" s="657"/>
      <c r="G69" s="657"/>
      <c r="H69" s="657"/>
      <c r="I69" s="660"/>
      <c r="J69" s="659">
        <f t="shared" si="61"/>
        <v>2</v>
      </c>
    </row>
    <row r="70" spans="1:10" ht="18" customHeight="1" x14ac:dyDescent="0.2">
      <c r="A70" s="655">
        <v>737</v>
      </c>
      <c r="B70" s="656">
        <v>1</v>
      </c>
      <c r="C70" s="657"/>
      <c r="D70" s="657"/>
      <c r="E70" s="657"/>
      <c r="F70" s="656">
        <v>1</v>
      </c>
      <c r="G70" s="657"/>
      <c r="H70" s="657"/>
      <c r="I70" s="660"/>
      <c r="J70" s="659">
        <f t="shared" si="61"/>
        <v>2</v>
      </c>
    </row>
    <row r="71" spans="1:10" ht="18" customHeight="1" x14ac:dyDescent="0.2">
      <c r="A71" s="655">
        <v>744</v>
      </c>
      <c r="B71" s="657"/>
      <c r="C71" s="657"/>
      <c r="D71" s="656">
        <v>1</v>
      </c>
      <c r="E71" s="657"/>
      <c r="F71" s="657"/>
      <c r="G71" s="657"/>
      <c r="H71" s="656">
        <v>1</v>
      </c>
      <c r="I71" s="660">
        <v>0</v>
      </c>
      <c r="J71" s="659">
        <f t="shared" si="61"/>
        <v>2</v>
      </c>
    </row>
    <row r="72" spans="1:10" ht="18" customHeight="1" x14ac:dyDescent="0.2">
      <c r="A72" s="655">
        <v>748</v>
      </c>
      <c r="B72" s="656">
        <v>1</v>
      </c>
      <c r="C72" s="656">
        <v>1</v>
      </c>
      <c r="D72" s="657"/>
      <c r="E72" s="656">
        <v>1</v>
      </c>
      <c r="F72" s="657"/>
      <c r="G72" s="657"/>
      <c r="H72" s="657"/>
      <c r="I72" s="657"/>
      <c r="J72" s="659">
        <f t="shared" si="61"/>
        <v>3</v>
      </c>
    </row>
    <row r="73" spans="1:10" ht="18" customHeight="1" x14ac:dyDescent="0.2">
      <c r="A73" s="655">
        <v>749</v>
      </c>
      <c r="B73" s="656">
        <v>1</v>
      </c>
      <c r="C73" s="656">
        <v>1</v>
      </c>
      <c r="D73" s="656">
        <v>1</v>
      </c>
      <c r="E73" s="656">
        <v>1</v>
      </c>
      <c r="F73" s="656">
        <v>1</v>
      </c>
      <c r="G73" s="657"/>
      <c r="H73" s="656">
        <v>1</v>
      </c>
      <c r="I73" s="662">
        <v>1</v>
      </c>
      <c r="J73" s="659">
        <f t="shared" si="61"/>
        <v>7</v>
      </c>
    </row>
    <row r="74" spans="1:10" ht="18" customHeight="1" x14ac:dyDescent="0.2">
      <c r="A74" s="655">
        <v>756</v>
      </c>
      <c r="B74" s="663"/>
      <c r="C74" s="663"/>
      <c r="D74" s="663"/>
      <c r="E74" s="663"/>
      <c r="F74" s="663"/>
      <c r="G74" s="663"/>
      <c r="H74" s="663"/>
      <c r="I74" s="663"/>
      <c r="J74" s="659">
        <f t="shared" si="61"/>
        <v>0</v>
      </c>
    </row>
    <row r="75" spans="1:10" ht="18" customHeight="1" x14ac:dyDescent="0.2">
      <c r="A75" s="655" t="s">
        <v>913</v>
      </c>
      <c r="B75" s="664">
        <f>SUM(B58:B74)</f>
        <v>8</v>
      </c>
      <c r="C75" s="664">
        <f t="shared" ref="C75:J75" si="62">SUM(C58:C74)</f>
        <v>5</v>
      </c>
      <c r="D75" s="664">
        <f t="shared" si="62"/>
        <v>5</v>
      </c>
      <c r="E75" s="664">
        <f t="shared" si="62"/>
        <v>5</v>
      </c>
      <c r="F75" s="664">
        <f t="shared" si="62"/>
        <v>6</v>
      </c>
      <c r="G75" s="664"/>
      <c r="H75" s="664">
        <f t="shared" si="62"/>
        <v>8</v>
      </c>
      <c r="I75" s="664">
        <f t="shared" si="62"/>
        <v>5</v>
      </c>
      <c r="J75" s="664">
        <f t="shared" si="62"/>
        <v>42</v>
      </c>
    </row>
    <row r="76" spans="1:10" ht="24" customHeight="1" x14ac:dyDescent="0.2">
      <c r="A76" s="665" t="s">
        <v>914</v>
      </c>
      <c r="B76" s="659">
        <v>8</v>
      </c>
      <c r="C76" s="659">
        <v>5</v>
      </c>
      <c r="D76" s="659">
        <v>5</v>
      </c>
      <c r="E76" s="659">
        <v>5</v>
      </c>
      <c r="F76" s="659">
        <v>7</v>
      </c>
      <c r="G76" s="659"/>
      <c r="H76" s="659">
        <v>9</v>
      </c>
      <c r="I76" s="659">
        <v>8</v>
      </c>
      <c r="J76" s="666">
        <f>SUM(B76:I76)</f>
        <v>47</v>
      </c>
    </row>
    <row r="77" spans="1:10" ht="24" customHeight="1" x14ac:dyDescent="0.2">
      <c r="A77" s="665" t="s">
        <v>642</v>
      </c>
      <c r="B77" s="659">
        <f>B75-B76</f>
        <v>0</v>
      </c>
      <c r="C77" s="659">
        <f t="shared" ref="C77:J77" si="63">C75-C76</f>
        <v>0</v>
      </c>
      <c r="D77" s="659">
        <f t="shared" si="63"/>
        <v>0</v>
      </c>
      <c r="E77" s="659">
        <f t="shared" si="63"/>
        <v>0</v>
      </c>
      <c r="F77" s="659">
        <f t="shared" si="63"/>
        <v>-1</v>
      </c>
      <c r="G77" s="659"/>
      <c r="H77" s="659">
        <f t="shared" si="63"/>
        <v>-1</v>
      </c>
      <c r="I77" s="659">
        <f t="shared" si="63"/>
        <v>-3</v>
      </c>
      <c r="J77" s="659">
        <f t="shared" si="63"/>
        <v>-5</v>
      </c>
    </row>
    <row r="78" spans="1:10" ht="24" customHeight="1" x14ac:dyDescent="0.2"/>
    <row r="79" spans="1:10" ht="24" customHeight="1" x14ac:dyDescent="0.2"/>
    <row r="80" spans="1:1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</sheetData>
  <conditionalFormatting sqref="X4:AE11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16:AE32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A22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:I11">
    <cfRule type="colorScale" priority="12">
      <colorScale>
        <cfvo type="min"/>
        <cfvo type="max"/>
        <color rgb="FFFCFCFF"/>
        <color rgb="FF63BE7B"/>
      </colorScale>
    </cfRule>
  </conditionalFormatting>
  <conditionalFormatting sqref="B37:I53">
    <cfRule type="colorScale" priority="9">
      <colorScale>
        <cfvo type="min"/>
        <cfvo type="max"/>
        <color rgb="FFFCFCFF"/>
        <color rgb="FF63BE7B"/>
      </colorScale>
    </cfRule>
  </conditionalFormatting>
  <conditionalFormatting sqref="M37:T53">
    <cfRule type="colorScale" priority="8">
      <colorScale>
        <cfvo type="min"/>
        <cfvo type="max"/>
        <color rgb="FFFCFCFF"/>
        <color rgb="FF63BE7B"/>
      </colorScale>
    </cfRule>
  </conditionalFormatting>
  <conditionalFormatting sqref="X37:AE5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M4:T11">
    <cfRule type="colorScale" priority="4">
      <colorScale>
        <cfvo type="min"/>
        <cfvo type="max"/>
        <color rgb="FFFCFCFF"/>
        <color rgb="FF63BE7B"/>
      </colorScale>
    </cfRule>
  </conditionalFormatting>
  <conditionalFormatting sqref="M16:T3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6:E32 G16:I32 F16:F17 F19:F32">
    <cfRule type="colorScale" priority="2">
      <colorScale>
        <cfvo type="min"/>
        <cfvo type="max"/>
        <color rgb="FFFFEF9C"/>
        <color rgb="FF63BE7B"/>
      </colorScale>
    </cfRule>
  </conditionalFormatting>
  <conditionalFormatting sqref="B16:E32 G16:I32 F16:F17 F19:F32">
    <cfRule type="colorScale" priority="1">
      <colorScale>
        <cfvo type="min"/>
        <cfvo type="max"/>
        <color rgb="FFFCFCFF"/>
        <color rgb="FF63BE7B"/>
      </colorScale>
    </cfRule>
  </conditionalFormatting>
  <pageMargins left="0.51181102362204722" right="0.70866141732283472" top="0.35433070866141736" bottom="0.35433070866141736" header="0.31496062992125984" footer="0.31496062992125984"/>
  <pageSetup paperSize="8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7" sqref="C7"/>
    </sheetView>
  </sheetViews>
  <sheetFormatPr defaultColWidth="9.140625" defaultRowHeight="12.75" x14ac:dyDescent="0.2"/>
  <cols>
    <col min="1" max="1" width="39.85546875" customWidth="1"/>
    <col min="2" max="2" width="12.140625" customWidth="1"/>
    <col min="6" max="6" width="12" customWidth="1"/>
  </cols>
  <sheetData>
    <row r="1" spans="1:6" ht="32.25" customHeight="1" thickBot="1" x14ac:dyDescent="0.25">
      <c r="A1" s="670"/>
      <c r="B1" s="670"/>
      <c r="C1" s="671"/>
      <c r="D1" s="672" t="s">
        <v>941</v>
      </c>
      <c r="E1" s="673"/>
      <c r="F1" s="674" t="s">
        <v>942</v>
      </c>
    </row>
    <row r="2" spans="1:6" ht="20.25" customHeight="1" x14ac:dyDescent="0.2">
      <c r="A2" s="675" t="s">
        <v>737</v>
      </c>
      <c r="B2" s="730" t="s">
        <v>516</v>
      </c>
      <c r="C2" s="676" t="s">
        <v>739</v>
      </c>
      <c r="D2" s="676" t="s">
        <v>741</v>
      </c>
      <c r="E2" s="676" t="s">
        <v>944</v>
      </c>
      <c r="F2" s="732" t="s">
        <v>943</v>
      </c>
    </row>
    <row r="3" spans="1:6" ht="27.75" customHeight="1" thickBot="1" x14ac:dyDescent="0.25">
      <c r="A3" s="677" t="s">
        <v>738</v>
      </c>
      <c r="B3" s="731"/>
      <c r="C3" s="678" t="s">
        <v>740</v>
      </c>
      <c r="D3" s="678" t="s">
        <v>742</v>
      </c>
      <c r="E3" s="678" t="s">
        <v>743</v>
      </c>
      <c r="F3" s="733"/>
    </row>
    <row r="4" spans="1:6" ht="18" customHeight="1" x14ac:dyDescent="0.2">
      <c r="A4" s="679" t="s">
        <v>744</v>
      </c>
      <c r="B4" s="352" t="s">
        <v>653</v>
      </c>
      <c r="C4" s="353">
        <v>3</v>
      </c>
      <c r="D4" s="353">
        <v>3</v>
      </c>
      <c r="E4" s="353">
        <v>9</v>
      </c>
      <c r="F4" s="354">
        <v>9</v>
      </c>
    </row>
    <row r="5" spans="1:6" ht="18" customHeight="1" x14ac:dyDescent="0.2">
      <c r="A5" s="679" t="s">
        <v>931</v>
      </c>
      <c r="B5" s="352" t="s">
        <v>654</v>
      </c>
      <c r="C5" s="353">
        <v>3</v>
      </c>
      <c r="D5" s="667" t="s">
        <v>915</v>
      </c>
      <c r="E5" s="668" t="s">
        <v>916</v>
      </c>
      <c r="F5" s="669" t="s">
        <v>916</v>
      </c>
    </row>
    <row r="6" spans="1:6" ht="18" customHeight="1" x14ac:dyDescent="0.2">
      <c r="A6" s="679" t="s">
        <v>917</v>
      </c>
      <c r="B6" s="352" t="s">
        <v>918</v>
      </c>
      <c r="C6" s="353">
        <v>3</v>
      </c>
      <c r="D6" s="353">
        <v>4</v>
      </c>
      <c r="E6" s="668">
        <v>12</v>
      </c>
      <c r="F6" s="669">
        <v>12</v>
      </c>
    </row>
    <row r="7" spans="1:6" ht="18" customHeight="1" x14ac:dyDescent="0.2">
      <c r="A7" s="679" t="s">
        <v>919</v>
      </c>
      <c r="B7" s="352" t="s">
        <v>920</v>
      </c>
      <c r="C7" s="353">
        <v>8</v>
      </c>
      <c r="D7" s="353">
        <v>4</v>
      </c>
      <c r="E7" s="353">
        <v>32</v>
      </c>
      <c r="F7" s="354">
        <v>20</v>
      </c>
    </row>
    <row r="8" spans="1:6" ht="18" customHeight="1" x14ac:dyDescent="0.2">
      <c r="A8" s="679" t="s">
        <v>745</v>
      </c>
      <c r="B8" s="352" t="s">
        <v>655</v>
      </c>
      <c r="C8" s="353">
        <v>4</v>
      </c>
      <c r="D8" s="353">
        <v>2</v>
      </c>
      <c r="E8" s="353">
        <v>8</v>
      </c>
      <c r="F8" s="354">
        <v>15</v>
      </c>
    </row>
    <row r="9" spans="1:6" ht="18" customHeight="1" x14ac:dyDescent="0.2">
      <c r="A9" s="679" t="s">
        <v>921</v>
      </c>
      <c r="B9" s="352" t="s">
        <v>656</v>
      </c>
      <c r="C9" s="353">
        <v>5</v>
      </c>
      <c r="D9" s="353">
        <v>3</v>
      </c>
      <c r="E9" s="353">
        <v>15</v>
      </c>
      <c r="F9" s="354">
        <v>20</v>
      </c>
    </row>
    <row r="10" spans="1:6" ht="18" customHeight="1" x14ac:dyDescent="0.2">
      <c r="A10" s="679" t="s">
        <v>922</v>
      </c>
      <c r="B10" s="352" t="s">
        <v>657</v>
      </c>
      <c r="C10" s="353">
        <v>5</v>
      </c>
      <c r="D10" s="353">
        <v>3</v>
      </c>
      <c r="E10" s="353">
        <v>15</v>
      </c>
      <c r="F10" s="354">
        <v>15</v>
      </c>
    </row>
    <row r="11" spans="1:6" ht="18" customHeight="1" x14ac:dyDescent="0.2">
      <c r="A11" s="679" t="s">
        <v>923</v>
      </c>
      <c r="B11" s="352" t="s">
        <v>658</v>
      </c>
      <c r="C11" s="353">
        <v>12</v>
      </c>
      <c r="D11" s="353">
        <v>2</v>
      </c>
      <c r="E11" s="353">
        <v>24</v>
      </c>
      <c r="F11" s="354">
        <v>20</v>
      </c>
    </row>
    <row r="12" spans="1:6" ht="18" customHeight="1" x14ac:dyDescent="0.2">
      <c r="A12" s="679" t="s">
        <v>930</v>
      </c>
      <c r="B12" s="352" t="s">
        <v>659</v>
      </c>
      <c r="C12" s="353">
        <v>2</v>
      </c>
      <c r="D12" s="353">
        <v>4</v>
      </c>
      <c r="E12" s="353">
        <v>8</v>
      </c>
      <c r="F12" s="354">
        <v>15</v>
      </c>
    </row>
    <row r="13" spans="1:6" ht="18" customHeight="1" x14ac:dyDescent="0.2">
      <c r="A13" s="679" t="s">
        <v>333</v>
      </c>
      <c r="B13" s="352" t="s">
        <v>660</v>
      </c>
      <c r="C13" s="353">
        <v>20</v>
      </c>
      <c r="D13" s="353">
        <v>1</v>
      </c>
      <c r="E13" s="353">
        <v>20</v>
      </c>
      <c r="F13" s="354">
        <v>20</v>
      </c>
    </row>
    <row r="14" spans="1:6" ht="18" customHeight="1" x14ac:dyDescent="0.2">
      <c r="A14" s="679" t="s">
        <v>746</v>
      </c>
      <c r="B14" s="352" t="s">
        <v>661</v>
      </c>
      <c r="C14" s="353">
        <v>8</v>
      </c>
      <c r="D14" s="353">
        <v>2</v>
      </c>
      <c r="E14" s="353">
        <v>16</v>
      </c>
      <c r="F14" s="354">
        <v>16</v>
      </c>
    </row>
    <row r="15" spans="1:6" ht="18" customHeight="1" x14ac:dyDescent="0.2">
      <c r="A15" s="679" t="s">
        <v>925</v>
      </c>
      <c r="B15" s="352" t="s">
        <v>662</v>
      </c>
      <c r="C15" s="353">
        <v>8</v>
      </c>
      <c r="D15" s="353">
        <v>4</v>
      </c>
      <c r="E15" s="353">
        <v>32</v>
      </c>
      <c r="F15" s="354">
        <v>20</v>
      </c>
    </row>
    <row r="16" spans="1:6" ht="18" customHeight="1" x14ac:dyDescent="0.2">
      <c r="A16" s="679" t="s">
        <v>926</v>
      </c>
      <c r="B16" s="352" t="s">
        <v>663</v>
      </c>
      <c r="C16" s="668" t="s">
        <v>927</v>
      </c>
      <c r="D16" s="353">
        <v>2</v>
      </c>
      <c r="E16" s="668" t="s">
        <v>928</v>
      </c>
      <c r="F16" s="669" t="s">
        <v>928</v>
      </c>
    </row>
    <row r="17" spans="1:6" ht="18" customHeight="1" x14ac:dyDescent="0.2">
      <c r="A17" s="679" t="s">
        <v>929</v>
      </c>
      <c r="B17" s="352" t="s">
        <v>664</v>
      </c>
      <c r="C17" s="668" t="s">
        <v>927</v>
      </c>
      <c r="D17" s="353">
        <v>2</v>
      </c>
      <c r="E17" s="668" t="s">
        <v>928</v>
      </c>
      <c r="F17" s="669" t="s">
        <v>928</v>
      </c>
    </row>
    <row r="18" spans="1:6" ht="18" customHeight="1" x14ac:dyDescent="0.2">
      <c r="A18" s="679" t="s">
        <v>368</v>
      </c>
      <c r="B18" s="352" t="s">
        <v>924</v>
      </c>
      <c r="C18" s="353">
        <v>12</v>
      </c>
      <c r="D18" s="353">
        <v>2</v>
      </c>
      <c r="E18" s="353">
        <v>24</v>
      </c>
      <c r="F18" s="354">
        <v>20</v>
      </c>
    </row>
    <row r="19" spans="1:6" ht="18" customHeight="1" x14ac:dyDescent="0.2">
      <c r="A19" s="679" t="s">
        <v>932</v>
      </c>
      <c r="B19" s="352" t="s">
        <v>665</v>
      </c>
      <c r="C19" s="353">
        <v>7</v>
      </c>
      <c r="D19" s="353">
        <v>3</v>
      </c>
      <c r="E19" s="353">
        <v>21</v>
      </c>
      <c r="F19" s="354">
        <v>20</v>
      </c>
    </row>
    <row r="20" spans="1:6" ht="18" customHeight="1" x14ac:dyDescent="0.2">
      <c r="A20" s="679" t="s">
        <v>747</v>
      </c>
      <c r="B20" s="352" t="s">
        <v>666</v>
      </c>
      <c r="C20" s="353">
        <v>10</v>
      </c>
      <c r="D20" s="353">
        <v>2</v>
      </c>
      <c r="E20" s="353">
        <v>20</v>
      </c>
      <c r="F20" s="354">
        <v>20</v>
      </c>
    </row>
    <row r="21" spans="1:6" ht="18" customHeight="1" x14ac:dyDescent="0.2">
      <c r="A21" s="679" t="s">
        <v>933</v>
      </c>
      <c r="B21" s="352" t="s">
        <v>667</v>
      </c>
      <c r="C21" s="353">
        <v>20</v>
      </c>
      <c r="D21" s="353">
        <v>1.2</v>
      </c>
      <c r="E21" s="353">
        <v>24</v>
      </c>
      <c r="F21" s="354">
        <v>20</v>
      </c>
    </row>
    <row r="22" spans="1:6" ht="18" customHeight="1" x14ac:dyDescent="0.2">
      <c r="A22" s="679" t="s">
        <v>934</v>
      </c>
      <c r="B22" s="352" t="s">
        <v>668</v>
      </c>
      <c r="C22" s="353">
        <v>15</v>
      </c>
      <c r="D22" s="353">
        <v>1.6</v>
      </c>
      <c r="E22" s="353">
        <v>24</v>
      </c>
      <c r="F22" s="354">
        <v>20</v>
      </c>
    </row>
    <row r="23" spans="1:6" ht="18" customHeight="1" x14ac:dyDescent="0.2">
      <c r="A23" s="679" t="s">
        <v>935</v>
      </c>
      <c r="B23" s="352" t="s">
        <v>669</v>
      </c>
      <c r="C23" s="353">
        <v>15</v>
      </c>
      <c r="D23" s="353">
        <v>1.6</v>
      </c>
      <c r="E23" s="353">
        <v>24</v>
      </c>
      <c r="F23" s="354">
        <v>20</v>
      </c>
    </row>
    <row r="24" spans="1:6" ht="18" customHeight="1" x14ac:dyDescent="0.2">
      <c r="A24" s="679" t="s">
        <v>936</v>
      </c>
      <c r="B24" s="352" t="s">
        <v>670</v>
      </c>
      <c r="C24" s="353">
        <v>20</v>
      </c>
      <c r="D24" s="353">
        <v>1.4</v>
      </c>
      <c r="E24" s="353">
        <v>28</v>
      </c>
      <c r="F24" s="354">
        <v>20</v>
      </c>
    </row>
    <row r="25" spans="1:6" ht="18" customHeight="1" x14ac:dyDescent="0.2">
      <c r="A25" s="679" t="s">
        <v>940</v>
      </c>
      <c r="B25" s="352" t="s">
        <v>671</v>
      </c>
      <c r="C25" s="353">
        <v>12</v>
      </c>
      <c r="D25" s="353">
        <v>1</v>
      </c>
      <c r="E25" s="353">
        <v>28</v>
      </c>
      <c r="F25" s="354">
        <v>20</v>
      </c>
    </row>
    <row r="26" spans="1:6" ht="18" customHeight="1" x14ac:dyDescent="0.2">
      <c r="A26" s="679" t="s">
        <v>937</v>
      </c>
      <c r="B26" s="352" t="s">
        <v>672</v>
      </c>
      <c r="C26" s="353">
        <v>20</v>
      </c>
      <c r="D26" s="353">
        <v>1.5</v>
      </c>
      <c r="E26" s="353">
        <v>30</v>
      </c>
      <c r="F26" s="354">
        <v>20</v>
      </c>
    </row>
    <row r="27" spans="1:6" ht="18" customHeight="1" x14ac:dyDescent="0.2">
      <c r="A27" s="679" t="s">
        <v>938</v>
      </c>
      <c r="B27" s="352" t="s">
        <v>673</v>
      </c>
      <c r="C27" s="353">
        <v>14</v>
      </c>
      <c r="D27" s="353">
        <v>1.43</v>
      </c>
      <c r="E27" s="353">
        <v>20</v>
      </c>
      <c r="F27" s="354">
        <v>20</v>
      </c>
    </row>
    <row r="28" spans="1:6" ht="18" customHeight="1" thickBot="1" x14ac:dyDescent="0.25">
      <c r="A28" s="680" t="s">
        <v>939</v>
      </c>
      <c r="B28" s="355" t="s">
        <v>674</v>
      </c>
      <c r="C28" s="356">
        <v>15</v>
      </c>
      <c r="D28" s="356">
        <v>1</v>
      </c>
      <c r="E28" s="356">
        <v>15</v>
      </c>
      <c r="F28" s="357">
        <v>16</v>
      </c>
    </row>
    <row r="29" spans="1:6" ht="18" customHeight="1" x14ac:dyDescent="0.25">
      <c r="A29" s="358"/>
      <c r="B29" s="683"/>
      <c r="C29" s="683">
        <f>SUM(C4:C28)+20</f>
        <v>261</v>
      </c>
      <c r="D29" s="683">
        <f>SUM(D4:D28)</f>
        <v>53.730000000000004</v>
      </c>
      <c r="E29" s="683">
        <f>SUM(E4:E28)+52</f>
        <v>501</v>
      </c>
      <c r="F29" s="683">
        <f>SUM(F4:F28)+52</f>
        <v>450</v>
      </c>
    </row>
    <row r="30" spans="1:6" ht="18" customHeight="1" x14ac:dyDescent="0.2"/>
    <row r="31" spans="1:6" x14ac:dyDescent="0.2">
      <c r="A31" s="681" t="s">
        <v>947</v>
      </c>
    </row>
    <row r="32" spans="1:6" x14ac:dyDescent="0.2">
      <c r="A32" s="681" t="s">
        <v>945</v>
      </c>
    </row>
    <row r="33" spans="1:2" x14ac:dyDescent="0.2">
      <c r="A33" s="681" t="s">
        <v>946</v>
      </c>
    </row>
    <row r="34" spans="1:2" x14ac:dyDescent="0.2">
      <c r="A34" s="682" t="s">
        <v>948</v>
      </c>
      <c r="B34" s="681"/>
    </row>
  </sheetData>
  <mergeCells count="2">
    <mergeCell ref="B2:B3"/>
    <mergeCell ref="F2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9"/>
  <sheetViews>
    <sheetView workbookViewId="0">
      <selection activeCell="AE13" sqref="AE13"/>
    </sheetView>
  </sheetViews>
  <sheetFormatPr defaultColWidth="11.42578125" defaultRowHeight="12.75" x14ac:dyDescent="0.2"/>
  <cols>
    <col min="1" max="1" width="6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45.85546875" style="4" customWidth="1"/>
    <col min="7" max="7" width="6.7109375" style="46" customWidth="1"/>
    <col min="8" max="9" width="5.7109375" style="4" customWidth="1"/>
    <col min="10" max="11" width="8.7109375" style="61" customWidth="1"/>
    <col min="12" max="12" width="8.7109375" style="61" hidden="1" customWidth="1"/>
    <col min="13" max="13" width="8.7109375" style="61" customWidth="1"/>
    <col min="14" max="14" width="9" style="5" customWidth="1"/>
    <col min="15" max="16" width="9" style="61" customWidth="1"/>
    <col min="17" max="17" width="6.7109375" style="5" customWidth="1"/>
    <col min="18" max="18" width="6.7109375" style="6" customWidth="1"/>
    <col min="19" max="19" width="6.7109375" style="6" hidden="1" customWidth="1"/>
    <col min="20" max="20" width="6.7109375" style="6" customWidth="1"/>
    <col min="21" max="21" width="6.7109375" style="5" hidden="1" customWidth="1"/>
    <col min="22" max="22" width="6.7109375" style="5" customWidth="1"/>
    <col min="23" max="23" width="6.7109375" style="6" customWidth="1"/>
    <col min="24" max="24" width="6.7109375" style="6" hidden="1" customWidth="1"/>
    <col min="25" max="25" width="6.7109375" style="6" customWidth="1"/>
    <col min="26" max="26" width="5" style="4" hidden="1" customWidth="1"/>
    <col min="27" max="27" width="8.7109375" style="7" hidden="1" customWidth="1"/>
    <col min="28" max="29" width="8.7109375" style="6" customWidth="1"/>
    <col min="30" max="30" width="12.7109375" style="79" customWidth="1"/>
    <col min="31" max="31" width="23.85546875" style="80" customWidth="1"/>
    <col min="32" max="32" width="11.42578125" style="80" customWidth="1"/>
    <col min="33" max="33" width="10" style="1" customWidth="1"/>
  </cols>
  <sheetData>
    <row r="1" spans="1:32" s="693" customFormat="1" x14ac:dyDescent="0.2">
      <c r="A1" s="693">
        <v>1</v>
      </c>
      <c r="B1" s="693">
        <v>2</v>
      </c>
      <c r="D1" s="693">
        <v>4</v>
      </c>
      <c r="F1" s="693">
        <v>5</v>
      </c>
      <c r="G1" s="693">
        <v>6</v>
      </c>
      <c r="I1" s="693">
        <v>3</v>
      </c>
      <c r="O1" s="693">
        <v>11</v>
      </c>
      <c r="P1" s="693">
        <v>12</v>
      </c>
      <c r="R1" s="693">
        <v>7</v>
      </c>
      <c r="T1" s="693">
        <v>8</v>
      </c>
      <c r="W1" s="693">
        <v>9</v>
      </c>
      <c r="Y1" s="693">
        <v>10</v>
      </c>
    </row>
    <row r="2" spans="1:32" ht="63.75" x14ac:dyDescent="0.2">
      <c r="A2" s="44" t="s">
        <v>514</v>
      </c>
      <c r="B2" s="45" t="s">
        <v>0</v>
      </c>
      <c r="C2" s="45" t="s">
        <v>515</v>
      </c>
      <c r="D2" s="464" t="s">
        <v>516</v>
      </c>
      <c r="E2" s="464" t="s">
        <v>517</v>
      </c>
      <c r="F2" s="465" t="s">
        <v>956</v>
      </c>
      <c r="G2" s="82" t="s">
        <v>558</v>
      </c>
      <c r="H2" s="45" t="s">
        <v>1</v>
      </c>
      <c r="I2" s="45"/>
      <c r="J2" s="53" t="s">
        <v>568</v>
      </c>
      <c r="K2" s="53" t="s">
        <v>527</v>
      </c>
      <c r="L2" s="53" t="s">
        <v>2</v>
      </c>
      <c r="M2" s="54" t="s">
        <v>528</v>
      </c>
      <c r="N2" s="25" t="s">
        <v>3</v>
      </c>
      <c r="O2" s="88" t="s">
        <v>570</v>
      </c>
      <c r="P2" s="88" t="s">
        <v>571</v>
      </c>
      <c r="Q2" s="37" t="s">
        <v>519</v>
      </c>
      <c r="R2" s="38" t="s">
        <v>518</v>
      </c>
      <c r="S2" s="38" t="s">
        <v>4</v>
      </c>
      <c r="T2" s="39" t="s">
        <v>520</v>
      </c>
      <c r="U2" s="25" t="s">
        <v>5</v>
      </c>
      <c r="V2" s="40" t="s">
        <v>521</v>
      </c>
      <c r="W2" s="41" t="s">
        <v>523</v>
      </c>
      <c r="X2" s="41" t="s">
        <v>4</v>
      </c>
      <c r="Y2" s="42" t="s">
        <v>522</v>
      </c>
      <c r="Z2" s="20" t="s">
        <v>6</v>
      </c>
      <c r="AA2" s="32" t="s">
        <v>561</v>
      </c>
      <c r="AB2" s="43" t="s">
        <v>524</v>
      </c>
      <c r="AC2" s="36" t="s">
        <v>525</v>
      </c>
      <c r="AD2" s="73" t="s">
        <v>526</v>
      </c>
    </row>
    <row r="3" spans="1:32" x14ac:dyDescent="0.2">
      <c r="A3" s="253" t="s">
        <v>7</v>
      </c>
      <c r="B3" s="18" t="s">
        <v>650</v>
      </c>
      <c r="C3" s="500" t="s">
        <v>48</v>
      </c>
      <c r="D3" s="597" t="s">
        <v>830</v>
      </c>
      <c r="E3" s="10" t="s">
        <v>881</v>
      </c>
      <c r="F3" s="598" t="s">
        <v>829</v>
      </c>
      <c r="G3" s="462">
        <v>5</v>
      </c>
      <c r="H3" s="18" t="s">
        <v>18</v>
      </c>
      <c r="I3" s="18" t="s">
        <v>780</v>
      </c>
      <c r="J3" s="55">
        <f>14/15</f>
        <v>0.93333333333333335</v>
      </c>
      <c r="K3" s="55">
        <f>11.25*J3</f>
        <v>10.5</v>
      </c>
      <c r="L3" s="55"/>
      <c r="M3" s="56">
        <v>0</v>
      </c>
      <c r="N3" s="26">
        <v>0</v>
      </c>
      <c r="O3" s="90">
        <f t="shared" ref="O3:O15" si="0">K3*10/3/G3</f>
        <v>7</v>
      </c>
      <c r="P3" s="91">
        <f t="shared" ref="P3:P15" si="1">M3*10/3/G3</f>
        <v>0</v>
      </c>
      <c r="Q3" s="21">
        <v>10</v>
      </c>
      <c r="R3" s="19">
        <v>1</v>
      </c>
      <c r="S3" s="19"/>
      <c r="T3" s="22">
        <v>0</v>
      </c>
      <c r="U3" s="26"/>
      <c r="V3" s="21">
        <v>0</v>
      </c>
      <c r="W3" s="19">
        <v>0</v>
      </c>
      <c r="X3" s="19"/>
      <c r="Y3" s="22">
        <v>0</v>
      </c>
      <c r="Z3" s="17">
        <v>0</v>
      </c>
      <c r="AA3" s="257">
        <f t="shared" ref="AA3:AA15" si="2">K3*(R3+W3)+M3*(T3+Y3)</f>
        <v>10.5</v>
      </c>
      <c r="AB3" s="33">
        <f t="shared" ref="AB3:AB15" si="3">K3*R3+M3*T3</f>
        <v>10.5</v>
      </c>
      <c r="AC3" s="22">
        <f t="shared" ref="AC3:AC15" si="4">K3*W3+M3*Y3</f>
        <v>0</v>
      </c>
      <c r="AD3" s="259">
        <f t="shared" ref="AD3:AD15" si="5">AA3</f>
        <v>10.5</v>
      </c>
    </row>
    <row r="4" spans="1:32" ht="15.75" x14ac:dyDescent="0.25">
      <c r="A4" s="9" t="s">
        <v>7</v>
      </c>
      <c r="B4" s="10" t="s">
        <v>14</v>
      </c>
      <c r="C4" s="468" t="s">
        <v>13</v>
      </c>
      <c r="D4" s="10" t="s">
        <v>493</v>
      </c>
      <c r="E4" s="10" t="s">
        <v>512</v>
      </c>
      <c r="F4" s="10" t="s">
        <v>513</v>
      </c>
      <c r="G4" s="463">
        <v>6</v>
      </c>
      <c r="H4" s="10" t="s">
        <v>37</v>
      </c>
      <c r="I4" s="10" t="s">
        <v>781</v>
      </c>
      <c r="J4" s="57">
        <v>0.33329999999999999</v>
      </c>
      <c r="K4" s="57">
        <f>(4.5+$AF$30)*J4</f>
        <v>2.9996999999999998</v>
      </c>
      <c r="L4" s="57">
        <v>3</v>
      </c>
      <c r="M4" s="58">
        <f>9*J4</f>
        <v>2.9996999999999998</v>
      </c>
      <c r="N4" s="27">
        <v>0</v>
      </c>
      <c r="O4" s="90">
        <f t="shared" si="0"/>
        <v>1.6665000000000001</v>
      </c>
      <c r="P4" s="91">
        <f t="shared" si="1"/>
        <v>1.6665000000000001</v>
      </c>
      <c r="Q4" s="23">
        <v>0</v>
      </c>
      <c r="R4" s="11">
        <v>0</v>
      </c>
      <c r="S4" s="11">
        <v>0</v>
      </c>
      <c r="T4" s="12">
        <v>0</v>
      </c>
      <c r="U4" s="27">
        <v>0</v>
      </c>
      <c r="V4" s="23">
        <v>8</v>
      </c>
      <c r="W4" s="11">
        <v>0.2</v>
      </c>
      <c r="X4" s="11">
        <v>0</v>
      </c>
      <c r="Y4" s="12">
        <v>0.4</v>
      </c>
      <c r="Z4" s="9">
        <v>0</v>
      </c>
      <c r="AA4" s="258">
        <f t="shared" si="2"/>
        <v>1.79982</v>
      </c>
      <c r="AB4" s="34">
        <f t="shared" si="3"/>
        <v>0</v>
      </c>
      <c r="AC4" s="12">
        <f t="shared" si="4"/>
        <v>1.79982</v>
      </c>
      <c r="AD4" s="260">
        <f t="shared" si="5"/>
        <v>1.79982</v>
      </c>
      <c r="AE4" s="341" t="s">
        <v>775</v>
      </c>
      <c r="AF4" s="379">
        <f>AF32</f>
        <v>0.4</v>
      </c>
    </row>
    <row r="5" spans="1:32" ht="15.75" x14ac:dyDescent="0.25">
      <c r="A5" s="103" t="s">
        <v>7</v>
      </c>
      <c r="B5" s="10" t="s">
        <v>80</v>
      </c>
      <c r="C5" s="468" t="s">
        <v>13</v>
      </c>
      <c r="D5" s="10" t="s">
        <v>493</v>
      </c>
      <c r="E5" s="10" t="s">
        <v>512</v>
      </c>
      <c r="F5" s="10" t="s">
        <v>513</v>
      </c>
      <c r="G5" s="463">
        <v>6</v>
      </c>
      <c r="H5" s="10" t="s">
        <v>37</v>
      </c>
      <c r="I5" s="10" t="s">
        <v>781</v>
      </c>
      <c r="J5" s="57">
        <v>0.33329999999999999</v>
      </c>
      <c r="K5" s="57">
        <f>(4.5+$AF$30)*J5</f>
        <v>2.9996999999999998</v>
      </c>
      <c r="L5" s="57">
        <v>3</v>
      </c>
      <c r="M5" s="58">
        <f>9*J5</f>
        <v>2.9996999999999998</v>
      </c>
      <c r="N5" s="27">
        <v>0</v>
      </c>
      <c r="O5" s="90">
        <f t="shared" si="0"/>
        <v>1.6665000000000001</v>
      </c>
      <c r="P5" s="91">
        <f t="shared" si="1"/>
        <v>1.6665000000000001</v>
      </c>
      <c r="Q5" s="23">
        <v>0</v>
      </c>
      <c r="R5" s="11">
        <v>0</v>
      </c>
      <c r="S5" s="11">
        <v>0</v>
      </c>
      <c r="T5" s="12">
        <v>0</v>
      </c>
      <c r="U5" s="27">
        <v>0</v>
      </c>
      <c r="V5" s="23">
        <v>8</v>
      </c>
      <c r="W5" s="11">
        <v>0.2</v>
      </c>
      <c r="X5" s="11">
        <v>0</v>
      </c>
      <c r="Y5" s="12">
        <v>0.4</v>
      </c>
      <c r="Z5" s="9">
        <v>0</v>
      </c>
      <c r="AA5" s="258">
        <f t="shared" si="2"/>
        <v>1.79982</v>
      </c>
      <c r="AB5" s="34">
        <f t="shared" si="3"/>
        <v>0</v>
      </c>
      <c r="AC5" s="12">
        <f t="shared" si="4"/>
        <v>1.79982</v>
      </c>
      <c r="AD5" s="260">
        <f t="shared" si="5"/>
        <v>1.79982</v>
      </c>
      <c r="AE5" s="92"/>
      <c r="AF5" s="340"/>
    </row>
    <row r="6" spans="1:32" ht="15.75" x14ac:dyDescent="0.25">
      <c r="A6" s="103" t="s">
        <v>7</v>
      </c>
      <c r="B6" s="10" t="s">
        <v>39</v>
      </c>
      <c r="C6" s="468" t="s">
        <v>13</v>
      </c>
      <c r="D6" s="10" t="s">
        <v>493</v>
      </c>
      <c r="E6" s="10" t="s">
        <v>512</v>
      </c>
      <c r="F6" s="10" t="s">
        <v>513</v>
      </c>
      <c r="G6" s="463">
        <v>6</v>
      </c>
      <c r="H6" s="10" t="s">
        <v>37</v>
      </c>
      <c r="I6" s="10" t="s">
        <v>781</v>
      </c>
      <c r="J6" s="57">
        <v>0.33329999999999999</v>
      </c>
      <c r="K6" s="57">
        <f>(4.5+$AF$30)*J6</f>
        <v>2.9996999999999998</v>
      </c>
      <c r="L6" s="57">
        <v>3</v>
      </c>
      <c r="M6" s="58">
        <f>9*J6</f>
        <v>2.9996999999999998</v>
      </c>
      <c r="N6" s="27">
        <v>0</v>
      </c>
      <c r="O6" s="90">
        <f t="shared" si="0"/>
        <v>1.6665000000000001</v>
      </c>
      <c r="P6" s="91">
        <f t="shared" si="1"/>
        <v>1.6665000000000001</v>
      </c>
      <c r="Q6" s="23">
        <v>0</v>
      </c>
      <c r="R6" s="11">
        <v>0</v>
      </c>
      <c r="S6" s="11">
        <v>0</v>
      </c>
      <c r="T6" s="12">
        <v>0</v>
      </c>
      <c r="U6" s="27">
        <v>0</v>
      </c>
      <c r="V6" s="23">
        <v>8</v>
      </c>
      <c r="W6" s="11">
        <v>0.2</v>
      </c>
      <c r="X6" s="11">
        <v>0</v>
      </c>
      <c r="Y6" s="12">
        <v>0.4</v>
      </c>
      <c r="Z6" s="9">
        <v>0</v>
      </c>
      <c r="AA6" s="258">
        <f t="shared" si="2"/>
        <v>1.79982</v>
      </c>
      <c r="AB6" s="34">
        <f t="shared" si="3"/>
        <v>0</v>
      </c>
      <c r="AC6" s="12">
        <f t="shared" si="4"/>
        <v>1.79982</v>
      </c>
      <c r="AD6" s="260">
        <f t="shared" si="5"/>
        <v>1.79982</v>
      </c>
      <c r="AE6" s="92"/>
      <c r="AF6" s="340"/>
    </row>
    <row r="7" spans="1:32" x14ac:dyDescent="0.2">
      <c r="A7" s="103" t="s">
        <v>7</v>
      </c>
      <c r="B7" s="10" t="s">
        <v>85</v>
      </c>
      <c r="C7" s="468" t="s">
        <v>13</v>
      </c>
      <c r="D7" s="10" t="s">
        <v>493</v>
      </c>
      <c r="E7" s="10" t="s">
        <v>512</v>
      </c>
      <c r="F7" s="10" t="s">
        <v>513</v>
      </c>
      <c r="G7" s="463">
        <v>6</v>
      </c>
      <c r="H7" s="10" t="s">
        <v>37</v>
      </c>
      <c r="I7" s="10" t="s">
        <v>781</v>
      </c>
      <c r="J7" s="57">
        <v>0.33329999999999999</v>
      </c>
      <c r="K7" s="57">
        <f>(4.5+$AF$30)*J7</f>
        <v>2.9996999999999998</v>
      </c>
      <c r="L7" s="57">
        <v>3</v>
      </c>
      <c r="M7" s="58">
        <f>9*J7</f>
        <v>2.9996999999999998</v>
      </c>
      <c r="N7" s="27">
        <v>0</v>
      </c>
      <c r="O7" s="90">
        <f t="shared" si="0"/>
        <v>1.6665000000000001</v>
      </c>
      <c r="P7" s="91">
        <f t="shared" si="1"/>
        <v>1.6665000000000001</v>
      </c>
      <c r="Q7" s="23">
        <v>0</v>
      </c>
      <c r="R7" s="11">
        <v>0</v>
      </c>
      <c r="S7" s="11">
        <v>0</v>
      </c>
      <c r="T7" s="12">
        <v>0</v>
      </c>
      <c r="U7" s="27">
        <v>0</v>
      </c>
      <c r="V7" s="23">
        <v>8</v>
      </c>
      <c r="W7" s="11">
        <v>0.2</v>
      </c>
      <c r="X7" s="11">
        <v>0</v>
      </c>
      <c r="Y7" s="12">
        <v>0.4</v>
      </c>
      <c r="Z7" s="9">
        <v>0</v>
      </c>
      <c r="AA7" s="258">
        <f t="shared" si="2"/>
        <v>1.79982</v>
      </c>
      <c r="AB7" s="34">
        <f t="shared" si="3"/>
        <v>0</v>
      </c>
      <c r="AC7" s="12">
        <f t="shared" si="4"/>
        <v>1.79982</v>
      </c>
      <c r="AD7" s="260">
        <f t="shared" si="5"/>
        <v>1.79982</v>
      </c>
      <c r="AE7" s="61"/>
      <c r="AF7" s="47"/>
    </row>
    <row r="8" spans="1:32" x14ac:dyDescent="0.2">
      <c r="A8" s="103" t="s">
        <v>7</v>
      </c>
      <c r="B8" s="10" t="s">
        <v>8</v>
      </c>
      <c r="C8" s="468" t="s">
        <v>13</v>
      </c>
      <c r="D8" s="10" t="s">
        <v>493</v>
      </c>
      <c r="E8" s="10" t="s">
        <v>512</v>
      </c>
      <c r="F8" s="10" t="s">
        <v>513</v>
      </c>
      <c r="G8" s="463">
        <v>6</v>
      </c>
      <c r="H8" s="10" t="s">
        <v>37</v>
      </c>
      <c r="I8" s="10" t="s">
        <v>781</v>
      </c>
      <c r="J8" s="57">
        <v>0.33329999999999999</v>
      </c>
      <c r="K8" s="57">
        <f>(4.5+$AF$30)*J8</f>
        <v>2.9996999999999998</v>
      </c>
      <c r="L8" s="57">
        <v>3</v>
      </c>
      <c r="M8" s="58">
        <f>9*J8</f>
        <v>2.9996999999999998</v>
      </c>
      <c r="N8" s="27">
        <v>0</v>
      </c>
      <c r="O8" s="90">
        <f t="shared" si="0"/>
        <v>1.6665000000000001</v>
      </c>
      <c r="P8" s="91">
        <f t="shared" si="1"/>
        <v>1.6665000000000001</v>
      </c>
      <c r="Q8" s="23">
        <v>0</v>
      </c>
      <c r="R8" s="11">
        <v>0</v>
      </c>
      <c r="S8" s="11">
        <v>0</v>
      </c>
      <c r="T8" s="12">
        <v>0</v>
      </c>
      <c r="U8" s="27">
        <v>0</v>
      </c>
      <c r="V8" s="23">
        <v>8</v>
      </c>
      <c r="W8" s="11">
        <v>0.2</v>
      </c>
      <c r="X8" s="11">
        <v>0</v>
      </c>
      <c r="Y8" s="12">
        <v>0.4</v>
      </c>
      <c r="Z8" s="9">
        <v>0</v>
      </c>
      <c r="AA8" s="258">
        <f t="shared" si="2"/>
        <v>1.79982</v>
      </c>
      <c r="AB8" s="34">
        <f t="shared" si="3"/>
        <v>0</v>
      </c>
      <c r="AC8" s="12">
        <f t="shared" si="4"/>
        <v>1.79982</v>
      </c>
      <c r="AD8" s="260">
        <f t="shared" si="5"/>
        <v>1.79982</v>
      </c>
    </row>
    <row r="9" spans="1:32" ht="15.75" x14ac:dyDescent="0.25">
      <c r="A9" s="9" t="s">
        <v>7</v>
      </c>
      <c r="B9" s="10" t="s">
        <v>8</v>
      </c>
      <c r="C9" s="468" t="s">
        <v>13</v>
      </c>
      <c r="D9" s="10" t="s">
        <v>9</v>
      </c>
      <c r="E9" s="10" t="s">
        <v>10</v>
      </c>
      <c r="F9" s="10" t="s">
        <v>11</v>
      </c>
      <c r="G9" s="463">
        <v>24</v>
      </c>
      <c r="H9" s="10" t="s">
        <v>12</v>
      </c>
      <c r="I9" s="10" t="s">
        <v>755</v>
      </c>
      <c r="J9" s="57">
        <v>1</v>
      </c>
      <c r="K9" s="57">
        <f>$AF$27</f>
        <v>0.2</v>
      </c>
      <c r="L9" s="57">
        <v>0</v>
      </c>
      <c r="M9" s="58">
        <v>0</v>
      </c>
      <c r="N9" s="27">
        <v>0</v>
      </c>
      <c r="O9" s="90">
        <f t="shared" si="0"/>
        <v>2.7777777777777776E-2</v>
      </c>
      <c r="P9" s="91">
        <f t="shared" si="1"/>
        <v>0</v>
      </c>
      <c r="Q9" s="23">
        <v>0</v>
      </c>
      <c r="R9" s="11">
        <f>Q9</f>
        <v>0</v>
      </c>
      <c r="S9" s="11">
        <v>0</v>
      </c>
      <c r="T9" s="12">
        <v>0</v>
      </c>
      <c r="U9" s="27">
        <v>0</v>
      </c>
      <c r="V9" s="23">
        <v>2</v>
      </c>
      <c r="W9" s="11">
        <f>V9</f>
        <v>2</v>
      </c>
      <c r="X9" s="11">
        <v>0</v>
      </c>
      <c r="Y9" s="12">
        <v>0</v>
      </c>
      <c r="Z9" s="9">
        <v>0</v>
      </c>
      <c r="AA9" s="258">
        <f t="shared" si="2"/>
        <v>0.4</v>
      </c>
      <c r="AB9" s="34">
        <f t="shared" si="3"/>
        <v>0</v>
      </c>
      <c r="AC9" s="12">
        <f t="shared" si="4"/>
        <v>0.4</v>
      </c>
      <c r="AD9" s="260">
        <f t="shared" si="5"/>
        <v>0.4</v>
      </c>
      <c r="AE9" s="341"/>
      <c r="AF9" s="340"/>
    </row>
    <row r="10" spans="1:32" x14ac:dyDescent="0.2">
      <c r="A10" s="9" t="s">
        <v>7</v>
      </c>
      <c r="B10" s="10" t="s">
        <v>14</v>
      </c>
      <c r="C10" s="468" t="s">
        <v>19</v>
      </c>
      <c r="D10" s="10" t="s">
        <v>15</v>
      </c>
      <c r="E10" s="10" t="s">
        <v>16</v>
      </c>
      <c r="F10" s="10" t="s">
        <v>17</v>
      </c>
      <c r="G10" s="463">
        <v>6</v>
      </c>
      <c r="H10" s="10" t="s">
        <v>18</v>
      </c>
      <c r="I10" s="10" t="s">
        <v>780</v>
      </c>
      <c r="J10" s="57">
        <v>1</v>
      </c>
      <c r="K10" s="57">
        <v>13.5</v>
      </c>
      <c r="L10" s="57">
        <v>0</v>
      </c>
      <c r="M10" s="58">
        <v>4.5</v>
      </c>
      <c r="N10" s="27">
        <v>0</v>
      </c>
      <c r="O10" s="90">
        <f t="shared" si="0"/>
        <v>7.5</v>
      </c>
      <c r="P10" s="91">
        <f t="shared" si="1"/>
        <v>2.5</v>
      </c>
      <c r="Q10" s="23">
        <v>0</v>
      </c>
      <c r="R10" s="11">
        <v>0</v>
      </c>
      <c r="S10" s="11">
        <v>0</v>
      </c>
      <c r="T10" s="12">
        <v>0</v>
      </c>
      <c r="U10" s="27">
        <v>0</v>
      </c>
      <c r="V10" s="23">
        <v>120</v>
      </c>
      <c r="W10" s="11">
        <v>2</v>
      </c>
      <c r="X10" s="11">
        <v>0</v>
      </c>
      <c r="Y10" s="12">
        <v>6</v>
      </c>
      <c r="Z10" s="9">
        <v>0</v>
      </c>
      <c r="AA10" s="258">
        <f t="shared" si="2"/>
        <v>54</v>
      </c>
      <c r="AB10" s="34">
        <f t="shared" si="3"/>
        <v>0</v>
      </c>
      <c r="AC10" s="12">
        <f t="shared" si="4"/>
        <v>54</v>
      </c>
      <c r="AD10" s="260">
        <f t="shared" si="5"/>
        <v>54</v>
      </c>
      <c r="AF10" s="47"/>
    </row>
    <row r="11" spans="1:32" x14ac:dyDescent="0.2">
      <c r="A11" s="9" t="s">
        <v>7</v>
      </c>
      <c r="B11" s="10" t="s">
        <v>14</v>
      </c>
      <c r="C11" s="468" t="s">
        <v>23</v>
      </c>
      <c r="D11" s="10" t="s">
        <v>20</v>
      </c>
      <c r="E11" s="10" t="s">
        <v>21</v>
      </c>
      <c r="F11" s="10" t="s">
        <v>22</v>
      </c>
      <c r="G11" s="463">
        <v>6</v>
      </c>
      <c r="H11" s="10" t="s">
        <v>18</v>
      </c>
      <c r="I11" s="10" t="s">
        <v>780</v>
      </c>
      <c r="J11" s="57">
        <v>1</v>
      </c>
      <c r="K11" s="57">
        <v>9</v>
      </c>
      <c r="L11" s="57">
        <v>0</v>
      </c>
      <c r="M11" s="58">
        <v>9</v>
      </c>
      <c r="N11" s="27">
        <v>0</v>
      </c>
      <c r="O11" s="90">
        <f t="shared" si="0"/>
        <v>5</v>
      </c>
      <c r="P11" s="91">
        <f t="shared" si="1"/>
        <v>5</v>
      </c>
      <c r="Q11" s="23">
        <v>120</v>
      </c>
      <c r="R11" s="11">
        <v>2</v>
      </c>
      <c r="S11" s="11">
        <v>0</v>
      </c>
      <c r="T11" s="12">
        <v>6</v>
      </c>
      <c r="U11" s="27">
        <v>0</v>
      </c>
      <c r="V11" s="23">
        <v>0</v>
      </c>
      <c r="W11" s="11">
        <v>0</v>
      </c>
      <c r="X11" s="11">
        <v>0</v>
      </c>
      <c r="Y11" s="12">
        <v>0</v>
      </c>
      <c r="Z11" s="9">
        <v>0</v>
      </c>
      <c r="AA11" s="258">
        <f t="shared" si="2"/>
        <v>72</v>
      </c>
      <c r="AB11" s="34">
        <f t="shared" si="3"/>
        <v>72</v>
      </c>
      <c r="AC11" s="12">
        <f t="shared" si="4"/>
        <v>0</v>
      </c>
      <c r="AD11" s="260">
        <f t="shared" si="5"/>
        <v>72</v>
      </c>
    </row>
    <row r="12" spans="1:32" x14ac:dyDescent="0.2">
      <c r="A12" s="9" t="s">
        <v>7</v>
      </c>
      <c r="B12" s="10" t="s">
        <v>14</v>
      </c>
      <c r="C12" s="468" t="s">
        <v>27</v>
      </c>
      <c r="D12" s="10" t="s">
        <v>24</v>
      </c>
      <c r="E12" s="10" t="s">
        <v>25</v>
      </c>
      <c r="F12" s="10" t="s">
        <v>26</v>
      </c>
      <c r="G12" s="463">
        <v>6</v>
      </c>
      <c r="H12" s="10" t="s">
        <v>18</v>
      </c>
      <c r="I12" s="10" t="s">
        <v>780</v>
      </c>
      <c r="J12" s="57">
        <v>1</v>
      </c>
      <c r="K12" s="57">
        <v>9</v>
      </c>
      <c r="L12" s="57">
        <v>0</v>
      </c>
      <c r="M12" s="58">
        <v>9</v>
      </c>
      <c r="N12" s="27">
        <v>0</v>
      </c>
      <c r="O12" s="90">
        <f t="shared" si="0"/>
        <v>5</v>
      </c>
      <c r="P12" s="91">
        <f t="shared" si="1"/>
        <v>5</v>
      </c>
      <c r="Q12" s="23">
        <v>90</v>
      </c>
      <c r="R12" s="11">
        <v>2</v>
      </c>
      <c r="S12" s="11">
        <v>0</v>
      </c>
      <c r="T12" s="12">
        <v>5</v>
      </c>
      <c r="U12" s="27">
        <v>0</v>
      </c>
      <c r="V12" s="23">
        <v>0</v>
      </c>
      <c r="W12" s="11">
        <v>0</v>
      </c>
      <c r="X12" s="11">
        <v>0</v>
      </c>
      <c r="Y12" s="12">
        <v>0</v>
      </c>
      <c r="Z12" s="9">
        <v>0</v>
      </c>
      <c r="AA12" s="258">
        <f t="shared" si="2"/>
        <v>63</v>
      </c>
      <c r="AB12" s="34">
        <f t="shared" si="3"/>
        <v>63</v>
      </c>
      <c r="AC12" s="12">
        <f t="shared" si="4"/>
        <v>0</v>
      </c>
      <c r="AD12" s="260">
        <f t="shared" si="5"/>
        <v>63</v>
      </c>
    </row>
    <row r="13" spans="1:32" x14ac:dyDescent="0.2">
      <c r="A13" s="9" t="s">
        <v>7</v>
      </c>
      <c r="B13" s="10" t="s">
        <v>14</v>
      </c>
      <c r="C13" s="468" t="s">
        <v>13</v>
      </c>
      <c r="D13" s="10" t="s">
        <v>28</v>
      </c>
      <c r="E13" s="10" t="s">
        <v>10</v>
      </c>
      <c r="F13" s="10" t="s">
        <v>11</v>
      </c>
      <c r="G13" s="463">
        <v>24</v>
      </c>
      <c r="H13" s="10" t="s">
        <v>12</v>
      </c>
      <c r="I13" s="10" t="s">
        <v>755</v>
      </c>
      <c r="J13" s="57">
        <v>1</v>
      </c>
      <c r="K13" s="57">
        <f>$AF$27</f>
        <v>0.2</v>
      </c>
      <c r="L13" s="57">
        <v>0</v>
      </c>
      <c r="M13" s="58">
        <v>0</v>
      </c>
      <c r="N13" s="27">
        <v>0</v>
      </c>
      <c r="O13" s="90">
        <f t="shared" si="0"/>
        <v>2.7777777777777776E-2</v>
      </c>
      <c r="P13" s="91">
        <f t="shared" si="1"/>
        <v>0</v>
      </c>
      <c r="Q13" s="23">
        <v>6</v>
      </c>
      <c r="R13" s="11">
        <f>Q13</f>
        <v>6</v>
      </c>
      <c r="S13" s="11">
        <v>0</v>
      </c>
      <c r="T13" s="12">
        <v>0</v>
      </c>
      <c r="U13" s="27">
        <v>0</v>
      </c>
      <c r="V13" s="23">
        <v>3</v>
      </c>
      <c r="W13" s="11">
        <f>V13</f>
        <v>3</v>
      </c>
      <c r="X13" s="11">
        <v>0</v>
      </c>
      <c r="Y13" s="12">
        <v>0</v>
      </c>
      <c r="Z13" s="9">
        <v>0</v>
      </c>
      <c r="AA13" s="258">
        <f t="shared" si="2"/>
        <v>1.8</v>
      </c>
      <c r="AB13" s="34">
        <f t="shared" si="3"/>
        <v>1.2000000000000002</v>
      </c>
      <c r="AC13" s="12">
        <f t="shared" si="4"/>
        <v>0.60000000000000009</v>
      </c>
      <c r="AD13" s="260">
        <f t="shared" si="5"/>
        <v>1.8</v>
      </c>
    </row>
    <row r="14" spans="1:32" x14ac:dyDescent="0.2">
      <c r="A14" s="9" t="s">
        <v>7</v>
      </c>
      <c r="B14" s="10" t="s">
        <v>14</v>
      </c>
      <c r="C14" s="10" t="s">
        <v>103</v>
      </c>
      <c r="D14" s="10" t="s">
        <v>154</v>
      </c>
      <c r="E14" s="10" t="s">
        <v>155</v>
      </c>
      <c r="F14" s="10" t="s">
        <v>156</v>
      </c>
      <c r="G14" s="67">
        <v>6</v>
      </c>
      <c r="H14" s="10" t="s">
        <v>102</v>
      </c>
      <c r="I14" s="10" t="s">
        <v>781</v>
      </c>
      <c r="J14" s="57">
        <v>1</v>
      </c>
      <c r="K14" s="57">
        <f>(9+$AF$30)*J14</f>
        <v>13.5</v>
      </c>
      <c r="L14" s="57">
        <v>0</v>
      </c>
      <c r="M14" s="58">
        <f>4.5*J14</f>
        <v>4.5</v>
      </c>
      <c r="N14" s="27">
        <v>0</v>
      </c>
      <c r="O14" s="90">
        <f>K14*10/3/G14</f>
        <v>7.5</v>
      </c>
      <c r="P14" s="91">
        <f>M14*10/3/G14</f>
        <v>2.5</v>
      </c>
      <c r="Q14" s="23">
        <v>40</v>
      </c>
      <c r="R14" s="11">
        <v>1</v>
      </c>
      <c r="S14" s="11">
        <v>0</v>
      </c>
      <c r="T14" s="12">
        <v>2</v>
      </c>
      <c r="U14" s="27">
        <v>0</v>
      </c>
      <c r="V14" s="23">
        <v>0</v>
      </c>
      <c r="W14" s="11">
        <v>0</v>
      </c>
      <c r="X14" s="11">
        <v>0</v>
      </c>
      <c r="Y14" s="12">
        <v>0</v>
      </c>
      <c r="Z14" s="30">
        <v>0</v>
      </c>
      <c r="AA14" s="63">
        <f>K14*(R14+W14)+M14*(T14+Y14)</f>
        <v>22.5</v>
      </c>
      <c r="AB14" s="34">
        <f>K14*R14+M14*T14</f>
        <v>22.5</v>
      </c>
      <c r="AC14" s="12">
        <f>K14*W14+M14*Y14</f>
        <v>0</v>
      </c>
      <c r="AD14" s="75">
        <f>AA14</f>
        <v>22.5</v>
      </c>
    </row>
    <row r="15" spans="1:32" x14ac:dyDescent="0.2">
      <c r="A15" s="9" t="s">
        <v>7</v>
      </c>
      <c r="B15" s="10" t="s">
        <v>29</v>
      </c>
      <c r="C15" s="468" t="s">
        <v>13</v>
      </c>
      <c r="D15" s="10" t="s">
        <v>30</v>
      </c>
      <c r="E15" s="10" t="s">
        <v>31</v>
      </c>
      <c r="F15" s="10" t="s">
        <v>32</v>
      </c>
      <c r="G15" s="463">
        <v>6</v>
      </c>
      <c r="H15" s="10" t="s">
        <v>33</v>
      </c>
      <c r="I15" s="10" t="s">
        <v>781</v>
      </c>
      <c r="J15" s="57">
        <v>0</v>
      </c>
      <c r="K15" s="57">
        <f>24*J15</f>
        <v>0</v>
      </c>
      <c r="L15" s="57">
        <v>0</v>
      </c>
      <c r="M15" s="58">
        <v>3</v>
      </c>
      <c r="N15" s="27">
        <v>0</v>
      </c>
      <c r="O15" s="90">
        <f t="shared" si="0"/>
        <v>0</v>
      </c>
      <c r="P15" s="91">
        <f t="shared" si="1"/>
        <v>1.6666666666666667</v>
      </c>
      <c r="Q15" s="23">
        <v>0</v>
      </c>
      <c r="R15" s="11">
        <v>0</v>
      </c>
      <c r="S15" s="11">
        <v>0</v>
      </c>
      <c r="T15" s="12">
        <v>0</v>
      </c>
      <c r="U15" s="27">
        <v>0</v>
      </c>
      <c r="V15" s="23">
        <v>30</v>
      </c>
      <c r="W15" s="11">
        <v>1</v>
      </c>
      <c r="X15" s="11">
        <v>0</v>
      </c>
      <c r="Y15" s="12">
        <v>1</v>
      </c>
      <c r="Z15" s="9">
        <v>0</v>
      </c>
      <c r="AA15" s="258">
        <f t="shared" si="2"/>
        <v>3</v>
      </c>
      <c r="AB15" s="34">
        <f t="shared" si="3"/>
        <v>0</v>
      </c>
      <c r="AC15" s="12">
        <f t="shared" si="4"/>
        <v>3</v>
      </c>
      <c r="AD15" s="260">
        <f t="shared" si="5"/>
        <v>3</v>
      </c>
    </row>
    <row r="16" spans="1:32" ht="15.75" x14ac:dyDescent="0.25">
      <c r="A16" s="103" t="s">
        <v>38</v>
      </c>
      <c r="B16" s="10" t="s">
        <v>650</v>
      </c>
      <c r="C16" s="461" t="s">
        <v>48</v>
      </c>
      <c r="D16" s="597" t="s">
        <v>832</v>
      </c>
      <c r="E16" s="10" t="s">
        <v>882</v>
      </c>
      <c r="F16" s="598" t="s">
        <v>831</v>
      </c>
      <c r="G16" s="463">
        <v>5</v>
      </c>
      <c r="H16" s="10" t="s">
        <v>18</v>
      </c>
      <c r="I16" s="10" t="s">
        <v>780</v>
      </c>
      <c r="J16" s="57">
        <v>1</v>
      </c>
      <c r="K16" s="57">
        <f>11.25*J16</f>
        <v>11.25</v>
      </c>
      <c r="L16" s="57"/>
      <c r="M16" s="58">
        <v>0</v>
      </c>
      <c r="N16" s="27">
        <v>0</v>
      </c>
      <c r="O16" s="90">
        <f t="shared" ref="O16:O30" si="6">K16*10/3/G16</f>
        <v>7.5</v>
      </c>
      <c r="P16" s="91">
        <f t="shared" ref="P16:P30" si="7">M16*10/3/G16</f>
        <v>0</v>
      </c>
      <c r="Q16" s="23">
        <v>10</v>
      </c>
      <c r="R16" s="11">
        <v>1</v>
      </c>
      <c r="S16" s="11"/>
      <c r="T16" s="12">
        <v>0</v>
      </c>
      <c r="U16" s="27"/>
      <c r="V16" s="23">
        <v>0</v>
      </c>
      <c r="W16" s="11">
        <v>0</v>
      </c>
      <c r="X16" s="11"/>
      <c r="Y16" s="12">
        <v>0</v>
      </c>
      <c r="Z16" s="9">
        <v>0</v>
      </c>
      <c r="AA16" s="258">
        <f t="shared" ref="AA16:AA30" si="8">K16*(R16+W16)+M16*(T16+Y16)</f>
        <v>11.25</v>
      </c>
      <c r="AB16" s="34">
        <f t="shared" ref="AB16:AB30" si="9">K16*R16+M16*T16</f>
        <v>11.25</v>
      </c>
      <c r="AC16" s="12">
        <f t="shared" ref="AC16:AC30" si="10">K16*W16+M16*Y16</f>
        <v>0</v>
      </c>
      <c r="AD16" s="260">
        <f t="shared" ref="AD16:AD30" si="11">AA16</f>
        <v>11.25</v>
      </c>
      <c r="AE16" s="92"/>
      <c r="AF16" s="93"/>
    </row>
    <row r="17" spans="1:33" x14ac:dyDescent="0.2">
      <c r="A17" s="103" t="s">
        <v>38</v>
      </c>
      <c r="B17" s="10" t="s">
        <v>29</v>
      </c>
      <c r="C17" s="468" t="s">
        <v>13</v>
      </c>
      <c r="D17" s="10" t="s">
        <v>30</v>
      </c>
      <c r="E17" s="10" t="s">
        <v>31</v>
      </c>
      <c r="F17" s="10" t="s">
        <v>32</v>
      </c>
      <c r="G17" s="463">
        <v>6</v>
      </c>
      <c r="H17" s="10" t="s">
        <v>33</v>
      </c>
      <c r="I17" s="10" t="s">
        <v>781</v>
      </c>
      <c r="J17" s="57">
        <v>0</v>
      </c>
      <c r="K17" s="57">
        <f>24*J17</f>
        <v>0</v>
      </c>
      <c r="L17" s="57"/>
      <c r="M17" s="58">
        <v>4</v>
      </c>
      <c r="N17" s="27">
        <v>0</v>
      </c>
      <c r="O17" s="90">
        <f t="shared" si="6"/>
        <v>0</v>
      </c>
      <c r="P17" s="91">
        <f t="shared" si="7"/>
        <v>2.2222222222222223</v>
      </c>
      <c r="Q17" s="23">
        <v>0</v>
      </c>
      <c r="R17" s="11">
        <v>0</v>
      </c>
      <c r="S17" s="11">
        <v>0</v>
      </c>
      <c r="T17" s="12">
        <v>0</v>
      </c>
      <c r="U17" s="27"/>
      <c r="V17" s="23">
        <v>30</v>
      </c>
      <c r="W17" s="11">
        <v>1</v>
      </c>
      <c r="X17" s="11"/>
      <c r="Y17" s="12">
        <v>1</v>
      </c>
      <c r="Z17" s="9">
        <v>0</v>
      </c>
      <c r="AA17" s="258">
        <f t="shared" si="8"/>
        <v>4</v>
      </c>
      <c r="AB17" s="34">
        <f t="shared" si="9"/>
        <v>0</v>
      </c>
      <c r="AC17" s="12">
        <f t="shared" si="10"/>
        <v>4</v>
      </c>
      <c r="AD17" s="260">
        <f t="shared" si="11"/>
        <v>4</v>
      </c>
      <c r="AF17" s="47"/>
    </row>
    <row r="18" spans="1:33" ht="15.75" x14ac:dyDescent="0.25">
      <c r="A18" s="9" t="s">
        <v>38</v>
      </c>
      <c r="B18" s="10" t="s">
        <v>39</v>
      </c>
      <c r="C18" s="468" t="s">
        <v>43</v>
      </c>
      <c r="D18" s="10" t="s">
        <v>40</v>
      </c>
      <c r="E18" s="10" t="s">
        <v>41</v>
      </c>
      <c r="F18" s="10" t="s">
        <v>42</v>
      </c>
      <c r="G18" s="463">
        <v>6</v>
      </c>
      <c r="H18" s="10" t="s">
        <v>18</v>
      </c>
      <c r="I18" s="10" t="s">
        <v>780</v>
      </c>
      <c r="J18" s="57">
        <v>1</v>
      </c>
      <c r="K18" s="57">
        <v>18</v>
      </c>
      <c r="L18" s="57">
        <v>0</v>
      </c>
      <c r="M18" s="58">
        <v>0</v>
      </c>
      <c r="N18" s="27">
        <v>0</v>
      </c>
      <c r="O18" s="90">
        <f t="shared" si="6"/>
        <v>10</v>
      </c>
      <c r="P18" s="91">
        <f t="shared" si="7"/>
        <v>0</v>
      </c>
      <c r="Q18" s="23">
        <v>0</v>
      </c>
      <c r="R18" s="11">
        <v>0</v>
      </c>
      <c r="S18" s="11">
        <v>0</v>
      </c>
      <c r="T18" s="12">
        <v>0</v>
      </c>
      <c r="U18" s="27">
        <v>0</v>
      </c>
      <c r="V18" s="23">
        <v>20</v>
      </c>
      <c r="W18" s="11">
        <v>1</v>
      </c>
      <c r="X18" s="11">
        <v>0</v>
      </c>
      <c r="Y18" s="12">
        <v>1</v>
      </c>
      <c r="Z18" s="9">
        <v>0</v>
      </c>
      <c r="AA18" s="258">
        <f t="shared" si="8"/>
        <v>18</v>
      </c>
      <c r="AB18" s="34">
        <f t="shared" si="9"/>
        <v>0</v>
      </c>
      <c r="AC18" s="12">
        <f t="shared" si="10"/>
        <v>18</v>
      </c>
      <c r="AD18" s="260">
        <f t="shared" si="11"/>
        <v>18</v>
      </c>
      <c r="AE18" s="202"/>
      <c r="AF18" s="203"/>
    </row>
    <row r="19" spans="1:33" ht="15.75" x14ac:dyDescent="0.25">
      <c r="A19" s="9" t="s">
        <v>38</v>
      </c>
      <c r="B19" s="10" t="s">
        <v>39</v>
      </c>
      <c r="C19" s="468" t="s">
        <v>48</v>
      </c>
      <c r="D19" s="10" t="s">
        <v>44</v>
      </c>
      <c r="E19" s="10" t="s">
        <v>45</v>
      </c>
      <c r="F19" s="10" t="s">
        <v>46</v>
      </c>
      <c r="G19" s="463">
        <v>7.5</v>
      </c>
      <c r="H19" s="10" t="s">
        <v>47</v>
      </c>
      <c r="I19" s="10" t="s">
        <v>780</v>
      </c>
      <c r="J19" s="57">
        <v>1</v>
      </c>
      <c r="K19" s="57">
        <v>13.5</v>
      </c>
      <c r="L19" s="57">
        <v>0</v>
      </c>
      <c r="M19" s="58">
        <v>9</v>
      </c>
      <c r="N19" s="27">
        <v>0</v>
      </c>
      <c r="O19" s="90">
        <f t="shared" si="6"/>
        <v>6</v>
      </c>
      <c r="P19" s="91">
        <f t="shared" si="7"/>
        <v>4</v>
      </c>
      <c r="Q19" s="23">
        <v>60</v>
      </c>
      <c r="R19" s="11">
        <v>1</v>
      </c>
      <c r="S19" s="11">
        <v>0</v>
      </c>
      <c r="T19" s="12">
        <v>3</v>
      </c>
      <c r="U19" s="27">
        <v>0</v>
      </c>
      <c r="V19" s="23">
        <v>20</v>
      </c>
      <c r="W19" s="11">
        <v>1</v>
      </c>
      <c r="X19" s="11">
        <v>0</v>
      </c>
      <c r="Y19" s="12">
        <v>1</v>
      </c>
      <c r="Z19" s="9">
        <v>0</v>
      </c>
      <c r="AA19" s="258">
        <f t="shared" si="8"/>
        <v>63</v>
      </c>
      <c r="AB19" s="34">
        <f t="shared" si="9"/>
        <v>40.5</v>
      </c>
      <c r="AC19" s="12">
        <f t="shared" si="10"/>
        <v>22.5</v>
      </c>
      <c r="AD19" s="260">
        <f t="shared" si="11"/>
        <v>63</v>
      </c>
      <c r="AE19" s="95"/>
      <c r="AF19" s="93"/>
    </row>
    <row r="20" spans="1:33" x14ac:dyDescent="0.2">
      <c r="A20" s="9" t="s">
        <v>38</v>
      </c>
      <c r="B20" s="10" t="s">
        <v>39</v>
      </c>
      <c r="C20" s="468" t="s">
        <v>19</v>
      </c>
      <c r="D20" s="10" t="s">
        <v>49</v>
      </c>
      <c r="E20" s="10" t="s">
        <v>50</v>
      </c>
      <c r="F20" s="10" t="s">
        <v>51</v>
      </c>
      <c r="G20" s="463">
        <v>7.5</v>
      </c>
      <c r="H20" s="10" t="s">
        <v>18</v>
      </c>
      <c r="I20" s="10" t="s">
        <v>780</v>
      </c>
      <c r="J20" s="57">
        <v>1</v>
      </c>
      <c r="K20" s="57">
        <v>13.5</v>
      </c>
      <c r="L20" s="57">
        <v>0</v>
      </c>
      <c r="M20" s="58">
        <v>9</v>
      </c>
      <c r="N20" s="27">
        <v>0</v>
      </c>
      <c r="O20" s="90">
        <f t="shared" si="6"/>
        <v>6</v>
      </c>
      <c r="P20" s="91">
        <f t="shared" si="7"/>
        <v>4</v>
      </c>
      <c r="Q20" s="23">
        <v>20</v>
      </c>
      <c r="R20" s="11">
        <v>1</v>
      </c>
      <c r="S20" s="11">
        <v>0</v>
      </c>
      <c r="T20" s="12">
        <v>1</v>
      </c>
      <c r="U20" s="27">
        <v>0</v>
      </c>
      <c r="V20" s="23">
        <v>60</v>
      </c>
      <c r="W20" s="11">
        <v>1</v>
      </c>
      <c r="X20" s="11">
        <v>0</v>
      </c>
      <c r="Y20" s="12">
        <v>3</v>
      </c>
      <c r="Z20" s="9">
        <v>0</v>
      </c>
      <c r="AA20" s="258">
        <f t="shared" si="8"/>
        <v>63</v>
      </c>
      <c r="AB20" s="34">
        <f t="shared" si="9"/>
        <v>22.5</v>
      </c>
      <c r="AC20" s="12">
        <f t="shared" si="10"/>
        <v>40.5</v>
      </c>
      <c r="AD20" s="260">
        <f t="shared" si="11"/>
        <v>63</v>
      </c>
      <c r="AF20" s="197"/>
    </row>
    <row r="21" spans="1:33" x14ac:dyDescent="0.2">
      <c r="A21" s="9" t="s">
        <v>38</v>
      </c>
      <c r="B21" s="10" t="s">
        <v>39</v>
      </c>
      <c r="C21" s="468" t="s">
        <v>23</v>
      </c>
      <c r="D21" s="10" t="s">
        <v>52</v>
      </c>
      <c r="E21" s="10" t="s">
        <v>53</v>
      </c>
      <c r="F21" s="10" t="s">
        <v>54</v>
      </c>
      <c r="G21" s="463">
        <v>6</v>
      </c>
      <c r="H21" s="10" t="s">
        <v>18</v>
      </c>
      <c r="I21" s="10" t="s">
        <v>780</v>
      </c>
      <c r="J21" s="57">
        <v>1</v>
      </c>
      <c r="K21" s="57">
        <v>13.5</v>
      </c>
      <c r="L21" s="57">
        <v>0</v>
      </c>
      <c r="M21" s="58">
        <v>4.5</v>
      </c>
      <c r="N21" s="27">
        <v>0</v>
      </c>
      <c r="O21" s="90">
        <f t="shared" si="6"/>
        <v>7.5</v>
      </c>
      <c r="P21" s="91">
        <f t="shared" si="7"/>
        <v>2.5</v>
      </c>
      <c r="Q21" s="23">
        <v>40</v>
      </c>
      <c r="R21" s="11">
        <v>1</v>
      </c>
      <c r="S21" s="11">
        <v>0</v>
      </c>
      <c r="T21" s="12">
        <v>2</v>
      </c>
      <c r="U21" s="27">
        <v>0</v>
      </c>
      <c r="V21" s="23">
        <v>0</v>
      </c>
      <c r="W21" s="11">
        <v>0</v>
      </c>
      <c r="X21" s="11">
        <v>0</v>
      </c>
      <c r="Y21" s="12">
        <v>0</v>
      </c>
      <c r="Z21" s="9">
        <v>0</v>
      </c>
      <c r="AA21" s="258">
        <f t="shared" si="8"/>
        <v>22.5</v>
      </c>
      <c r="AB21" s="34">
        <f t="shared" si="9"/>
        <v>22.5</v>
      </c>
      <c r="AC21" s="12">
        <f t="shared" si="10"/>
        <v>0</v>
      </c>
      <c r="AD21" s="260">
        <f t="shared" si="11"/>
        <v>22.5</v>
      </c>
    </row>
    <row r="22" spans="1:33" x14ac:dyDescent="0.2">
      <c r="A22" s="9" t="s">
        <v>38</v>
      </c>
      <c r="B22" s="10" t="s">
        <v>39</v>
      </c>
      <c r="C22" s="468" t="s">
        <v>23</v>
      </c>
      <c r="D22" s="10" t="s">
        <v>55</v>
      </c>
      <c r="E22" s="10" t="s">
        <v>56</v>
      </c>
      <c r="F22" s="10" t="s">
        <v>57</v>
      </c>
      <c r="G22" s="463">
        <v>6</v>
      </c>
      <c r="H22" s="10" t="s">
        <v>18</v>
      </c>
      <c r="I22" s="10" t="s">
        <v>780</v>
      </c>
      <c r="J22" s="57">
        <v>1</v>
      </c>
      <c r="K22" s="57">
        <v>13.5</v>
      </c>
      <c r="L22" s="57">
        <v>0</v>
      </c>
      <c r="M22" s="58">
        <v>4.5</v>
      </c>
      <c r="N22" s="27">
        <v>0</v>
      </c>
      <c r="O22" s="90">
        <f t="shared" si="6"/>
        <v>7.5</v>
      </c>
      <c r="P22" s="91">
        <f t="shared" si="7"/>
        <v>2.5</v>
      </c>
      <c r="Q22" s="23">
        <v>40</v>
      </c>
      <c r="R22" s="11">
        <v>1</v>
      </c>
      <c r="S22" s="11">
        <v>0</v>
      </c>
      <c r="T22" s="12">
        <v>2</v>
      </c>
      <c r="U22" s="27">
        <v>0</v>
      </c>
      <c r="V22" s="23">
        <v>0</v>
      </c>
      <c r="W22" s="11">
        <v>0</v>
      </c>
      <c r="X22" s="11">
        <v>0</v>
      </c>
      <c r="Y22" s="12">
        <v>0</v>
      </c>
      <c r="Z22" s="9">
        <v>0</v>
      </c>
      <c r="AA22" s="258">
        <f t="shared" si="8"/>
        <v>22.5</v>
      </c>
      <c r="AB22" s="34">
        <f t="shared" si="9"/>
        <v>22.5</v>
      </c>
      <c r="AC22" s="12">
        <f t="shared" si="10"/>
        <v>0</v>
      </c>
      <c r="AD22" s="260">
        <f t="shared" si="11"/>
        <v>22.5</v>
      </c>
    </row>
    <row r="23" spans="1:33" x14ac:dyDescent="0.2">
      <c r="A23" s="9" t="s">
        <v>38</v>
      </c>
      <c r="B23" s="10" t="s">
        <v>39</v>
      </c>
      <c r="C23" s="468" t="s">
        <v>61</v>
      </c>
      <c r="D23" s="10" t="s">
        <v>58</v>
      </c>
      <c r="E23" s="10" t="s">
        <v>59</v>
      </c>
      <c r="F23" s="10" t="s">
        <v>60</v>
      </c>
      <c r="G23" s="463">
        <v>6</v>
      </c>
      <c r="H23" s="10" t="s">
        <v>18</v>
      </c>
      <c r="I23" s="10" t="s">
        <v>780</v>
      </c>
      <c r="J23" s="57">
        <v>1</v>
      </c>
      <c r="K23" s="57">
        <v>13.5</v>
      </c>
      <c r="L23" s="57">
        <v>0</v>
      </c>
      <c r="M23" s="58">
        <v>4.5</v>
      </c>
      <c r="N23" s="27">
        <v>0</v>
      </c>
      <c r="O23" s="90">
        <f t="shared" si="6"/>
        <v>7.5</v>
      </c>
      <c r="P23" s="91">
        <f t="shared" si="7"/>
        <v>2.5</v>
      </c>
      <c r="Q23" s="23">
        <v>0</v>
      </c>
      <c r="R23" s="11">
        <v>0</v>
      </c>
      <c r="S23" s="11">
        <v>0</v>
      </c>
      <c r="T23" s="12">
        <v>0</v>
      </c>
      <c r="U23" s="27">
        <v>0</v>
      </c>
      <c r="V23" s="23">
        <v>40</v>
      </c>
      <c r="W23" s="11">
        <v>1</v>
      </c>
      <c r="X23" s="11">
        <v>0</v>
      </c>
      <c r="Y23" s="12">
        <v>2</v>
      </c>
      <c r="Z23" s="9">
        <v>0</v>
      </c>
      <c r="AA23" s="258">
        <f t="shared" si="8"/>
        <v>22.5</v>
      </c>
      <c r="AB23" s="34">
        <f t="shared" si="9"/>
        <v>0</v>
      </c>
      <c r="AC23" s="12">
        <f t="shared" si="10"/>
        <v>22.5</v>
      </c>
      <c r="AD23" s="260">
        <f t="shared" si="11"/>
        <v>22.5</v>
      </c>
    </row>
    <row r="24" spans="1:33" x14ac:dyDescent="0.2">
      <c r="A24" s="9" t="s">
        <v>38</v>
      </c>
      <c r="B24" s="10" t="s">
        <v>39</v>
      </c>
      <c r="C24" s="468" t="s">
        <v>27</v>
      </c>
      <c r="D24" s="10" t="s">
        <v>62</v>
      </c>
      <c r="E24" s="10" t="s">
        <v>63</v>
      </c>
      <c r="F24" s="10" t="s">
        <v>64</v>
      </c>
      <c r="G24" s="463">
        <v>6</v>
      </c>
      <c r="H24" s="10" t="s">
        <v>18</v>
      </c>
      <c r="I24" s="10" t="s">
        <v>780</v>
      </c>
      <c r="J24" s="57">
        <v>1</v>
      </c>
      <c r="K24" s="57">
        <v>13.5</v>
      </c>
      <c r="L24" s="57">
        <v>0</v>
      </c>
      <c r="M24" s="58">
        <v>4.5</v>
      </c>
      <c r="N24" s="27">
        <v>0</v>
      </c>
      <c r="O24" s="90">
        <f t="shared" si="6"/>
        <v>7.5</v>
      </c>
      <c r="P24" s="91">
        <f t="shared" si="7"/>
        <v>2.5</v>
      </c>
      <c r="Q24" s="23">
        <v>20</v>
      </c>
      <c r="R24" s="11">
        <v>1</v>
      </c>
      <c r="S24" s="11">
        <v>0</v>
      </c>
      <c r="T24" s="12">
        <v>1</v>
      </c>
      <c r="U24" s="27">
        <v>0</v>
      </c>
      <c r="V24" s="23">
        <v>0</v>
      </c>
      <c r="W24" s="11">
        <v>0</v>
      </c>
      <c r="X24" s="11">
        <v>0</v>
      </c>
      <c r="Y24" s="12">
        <v>0</v>
      </c>
      <c r="Z24" s="9">
        <v>0</v>
      </c>
      <c r="AA24" s="258">
        <f t="shared" si="8"/>
        <v>18</v>
      </c>
      <c r="AB24" s="34">
        <f t="shared" si="9"/>
        <v>18</v>
      </c>
      <c r="AC24" s="12">
        <f t="shared" si="10"/>
        <v>0</v>
      </c>
      <c r="AD24" s="260">
        <f t="shared" si="11"/>
        <v>18</v>
      </c>
      <c r="AE24" s="79"/>
    </row>
    <row r="25" spans="1:33" ht="15.75" x14ac:dyDescent="0.25">
      <c r="A25" s="9" t="s">
        <v>38</v>
      </c>
      <c r="B25" s="10" t="s">
        <v>39</v>
      </c>
      <c r="C25" s="468" t="s">
        <v>27</v>
      </c>
      <c r="D25" s="10" t="s">
        <v>65</v>
      </c>
      <c r="E25" s="10" t="s">
        <v>66</v>
      </c>
      <c r="F25" s="10" t="s">
        <v>67</v>
      </c>
      <c r="G25" s="463">
        <v>6</v>
      </c>
      <c r="H25" s="10" t="s">
        <v>18</v>
      </c>
      <c r="I25" s="10" t="s">
        <v>780</v>
      </c>
      <c r="J25" s="57">
        <v>1</v>
      </c>
      <c r="K25" s="57">
        <v>13.5</v>
      </c>
      <c r="L25" s="57">
        <v>0</v>
      </c>
      <c r="M25" s="58">
        <v>4.5</v>
      </c>
      <c r="N25" s="27">
        <v>0</v>
      </c>
      <c r="O25" s="90">
        <f t="shared" si="6"/>
        <v>7.5</v>
      </c>
      <c r="P25" s="91">
        <f t="shared" si="7"/>
        <v>2.5</v>
      </c>
      <c r="Q25" s="23">
        <v>20</v>
      </c>
      <c r="R25" s="11">
        <v>1</v>
      </c>
      <c r="S25" s="11">
        <v>0</v>
      </c>
      <c r="T25" s="12">
        <v>1</v>
      </c>
      <c r="U25" s="27">
        <v>0</v>
      </c>
      <c r="V25" s="23">
        <v>0</v>
      </c>
      <c r="W25" s="11">
        <v>0</v>
      </c>
      <c r="X25" s="11">
        <v>0</v>
      </c>
      <c r="Y25" s="12">
        <v>0</v>
      </c>
      <c r="Z25" s="9">
        <v>0</v>
      </c>
      <c r="AA25" s="258">
        <f t="shared" si="8"/>
        <v>18</v>
      </c>
      <c r="AB25" s="34">
        <f t="shared" si="9"/>
        <v>18</v>
      </c>
      <c r="AC25" s="12">
        <f t="shared" si="10"/>
        <v>0</v>
      </c>
      <c r="AD25" s="260">
        <f t="shared" si="11"/>
        <v>18</v>
      </c>
      <c r="AE25" s="577" t="s">
        <v>898</v>
      </c>
    </row>
    <row r="26" spans="1:33" x14ac:dyDescent="0.2">
      <c r="A26" s="9" t="s">
        <v>38</v>
      </c>
      <c r="B26" s="10" t="s">
        <v>39</v>
      </c>
      <c r="C26" s="468" t="s">
        <v>27</v>
      </c>
      <c r="D26" s="10" t="s">
        <v>68</v>
      </c>
      <c r="E26" s="10" t="s">
        <v>69</v>
      </c>
      <c r="F26" s="10" t="s">
        <v>70</v>
      </c>
      <c r="G26" s="463">
        <v>6</v>
      </c>
      <c r="H26" s="10" t="s">
        <v>18</v>
      </c>
      <c r="I26" s="10" t="s">
        <v>780</v>
      </c>
      <c r="J26" s="57">
        <v>1</v>
      </c>
      <c r="K26" s="57">
        <v>13.5</v>
      </c>
      <c r="L26" s="57">
        <v>0</v>
      </c>
      <c r="M26" s="58">
        <v>4.5</v>
      </c>
      <c r="N26" s="27">
        <v>0</v>
      </c>
      <c r="O26" s="90">
        <f t="shared" si="6"/>
        <v>7.5</v>
      </c>
      <c r="P26" s="91">
        <f t="shared" si="7"/>
        <v>2.5</v>
      </c>
      <c r="Q26" s="23">
        <v>20</v>
      </c>
      <c r="R26" s="11">
        <v>1</v>
      </c>
      <c r="S26" s="11">
        <v>0</v>
      </c>
      <c r="T26" s="12">
        <v>1</v>
      </c>
      <c r="U26" s="27">
        <v>0</v>
      </c>
      <c r="V26" s="23">
        <v>0</v>
      </c>
      <c r="W26" s="11">
        <v>0</v>
      </c>
      <c r="X26" s="11">
        <v>0</v>
      </c>
      <c r="Y26" s="12">
        <v>0</v>
      </c>
      <c r="Z26" s="9">
        <v>0</v>
      </c>
      <c r="AA26" s="258">
        <f t="shared" si="8"/>
        <v>18</v>
      </c>
      <c r="AB26" s="34">
        <f t="shared" si="9"/>
        <v>18</v>
      </c>
      <c r="AC26" s="12">
        <f t="shared" si="10"/>
        <v>0</v>
      </c>
      <c r="AD26" s="260">
        <f t="shared" si="11"/>
        <v>18</v>
      </c>
    </row>
    <row r="27" spans="1:33" ht="15.75" x14ac:dyDescent="0.25">
      <c r="A27" s="273" t="s">
        <v>38</v>
      </c>
      <c r="B27" s="262" t="s">
        <v>39</v>
      </c>
      <c r="C27" s="262" t="s">
        <v>43</v>
      </c>
      <c r="D27" s="262" t="s">
        <v>71</v>
      </c>
      <c r="E27" s="262" t="s">
        <v>72</v>
      </c>
      <c r="F27" s="262" t="s">
        <v>73</v>
      </c>
      <c r="G27" s="264">
        <v>6</v>
      </c>
      <c r="H27" s="262" t="s">
        <v>18</v>
      </c>
      <c r="I27" s="10" t="s">
        <v>780</v>
      </c>
      <c r="J27" s="265">
        <v>1</v>
      </c>
      <c r="K27" s="265">
        <v>9</v>
      </c>
      <c r="L27" s="265">
        <v>0</v>
      </c>
      <c r="M27" s="266">
        <v>9</v>
      </c>
      <c r="N27" s="267">
        <v>0</v>
      </c>
      <c r="O27" s="268">
        <f t="shared" si="6"/>
        <v>5</v>
      </c>
      <c r="P27" s="269">
        <f t="shared" si="7"/>
        <v>5</v>
      </c>
      <c r="Q27" s="270">
        <v>0</v>
      </c>
      <c r="R27" s="271">
        <v>0</v>
      </c>
      <c r="S27" s="271">
        <v>0</v>
      </c>
      <c r="T27" s="272">
        <v>0</v>
      </c>
      <c r="U27" s="267">
        <v>0</v>
      </c>
      <c r="V27" s="270">
        <v>20</v>
      </c>
      <c r="W27" s="271">
        <v>1</v>
      </c>
      <c r="X27" s="271">
        <v>0</v>
      </c>
      <c r="Y27" s="272">
        <v>1</v>
      </c>
      <c r="Z27" s="457">
        <v>0</v>
      </c>
      <c r="AA27" s="458">
        <f t="shared" si="8"/>
        <v>18</v>
      </c>
      <c r="AB27" s="275">
        <f t="shared" si="9"/>
        <v>0</v>
      </c>
      <c r="AC27" s="272">
        <f t="shared" si="10"/>
        <v>18</v>
      </c>
      <c r="AD27" s="459">
        <f t="shared" si="11"/>
        <v>18</v>
      </c>
      <c r="AE27" s="94" t="s">
        <v>565</v>
      </c>
      <c r="AF27" s="340">
        <v>0.2</v>
      </c>
      <c r="AG27" s="574" t="s">
        <v>862</v>
      </c>
    </row>
    <row r="28" spans="1:33" ht="15.75" x14ac:dyDescent="0.25">
      <c r="A28" s="9" t="s">
        <v>38</v>
      </c>
      <c r="B28" s="10" t="s">
        <v>39</v>
      </c>
      <c r="C28" s="10" t="s">
        <v>13</v>
      </c>
      <c r="D28" s="10" t="s">
        <v>74</v>
      </c>
      <c r="E28" s="10" t="s">
        <v>10</v>
      </c>
      <c r="F28" s="10" t="s">
        <v>11</v>
      </c>
      <c r="G28" s="67">
        <v>24</v>
      </c>
      <c r="H28" s="10" t="s">
        <v>12</v>
      </c>
      <c r="I28" s="10" t="s">
        <v>755</v>
      </c>
      <c r="J28" s="57">
        <v>1</v>
      </c>
      <c r="K28" s="57">
        <f>$AF$27</f>
        <v>0.2</v>
      </c>
      <c r="L28" s="57">
        <v>0</v>
      </c>
      <c r="M28" s="58">
        <v>0</v>
      </c>
      <c r="N28" s="27">
        <v>0</v>
      </c>
      <c r="O28" s="90">
        <f t="shared" si="6"/>
        <v>2.7777777777777776E-2</v>
      </c>
      <c r="P28" s="91">
        <f t="shared" si="7"/>
        <v>0</v>
      </c>
      <c r="Q28" s="23">
        <v>3</v>
      </c>
      <c r="R28" s="11">
        <f>Q28</f>
        <v>3</v>
      </c>
      <c r="S28" s="11">
        <v>0</v>
      </c>
      <c r="T28" s="12">
        <v>0</v>
      </c>
      <c r="U28" s="27">
        <v>0</v>
      </c>
      <c r="V28" s="23">
        <v>6</v>
      </c>
      <c r="W28" s="11">
        <f>V28</f>
        <v>6</v>
      </c>
      <c r="X28" s="11">
        <v>0</v>
      </c>
      <c r="Y28" s="12">
        <v>0</v>
      </c>
      <c r="Z28" s="30">
        <v>0</v>
      </c>
      <c r="AA28" s="63">
        <f t="shared" si="8"/>
        <v>1.8</v>
      </c>
      <c r="AB28" s="34">
        <f t="shared" si="9"/>
        <v>0.60000000000000009</v>
      </c>
      <c r="AC28" s="12">
        <f t="shared" si="10"/>
        <v>1.2000000000000002</v>
      </c>
      <c r="AD28" s="75">
        <f t="shared" si="11"/>
        <v>1.8</v>
      </c>
      <c r="AE28" s="92" t="s">
        <v>566</v>
      </c>
      <c r="AF28" s="340">
        <v>0.02</v>
      </c>
      <c r="AG28" s="574" t="s">
        <v>862</v>
      </c>
    </row>
    <row r="29" spans="1:33" ht="15.75" x14ac:dyDescent="0.25">
      <c r="A29" s="9" t="s">
        <v>38</v>
      </c>
      <c r="B29" s="10" t="s">
        <v>75</v>
      </c>
      <c r="C29" s="10" t="s">
        <v>23</v>
      </c>
      <c r="D29" s="10" t="s">
        <v>76</v>
      </c>
      <c r="E29" s="10" t="s">
        <v>77</v>
      </c>
      <c r="F29" s="10" t="s">
        <v>78</v>
      </c>
      <c r="G29" s="67">
        <v>5</v>
      </c>
      <c r="H29" s="10" t="s">
        <v>33</v>
      </c>
      <c r="I29" s="10" t="s">
        <v>781</v>
      </c>
      <c r="J29" s="57">
        <v>1</v>
      </c>
      <c r="K29" s="57">
        <f>(9+$AF$30)*J29</f>
        <v>13.5</v>
      </c>
      <c r="L29" s="57">
        <v>0</v>
      </c>
      <c r="M29" s="58">
        <v>4.5</v>
      </c>
      <c r="N29" s="27">
        <v>0</v>
      </c>
      <c r="O29" s="90">
        <f t="shared" si="6"/>
        <v>9</v>
      </c>
      <c r="P29" s="91">
        <f t="shared" si="7"/>
        <v>3</v>
      </c>
      <c r="Q29" s="23">
        <v>12</v>
      </c>
      <c r="R29" s="11">
        <v>1</v>
      </c>
      <c r="S29" s="11">
        <v>0</v>
      </c>
      <c r="T29" s="12">
        <v>1</v>
      </c>
      <c r="U29" s="27">
        <v>0</v>
      </c>
      <c r="V29" s="23">
        <v>0</v>
      </c>
      <c r="W29" s="11">
        <v>0</v>
      </c>
      <c r="X29" s="11">
        <v>0</v>
      </c>
      <c r="Y29" s="12">
        <v>0</v>
      </c>
      <c r="Z29" s="30">
        <v>0</v>
      </c>
      <c r="AA29" s="63">
        <f t="shared" si="8"/>
        <v>18</v>
      </c>
      <c r="AB29" s="34">
        <f t="shared" si="9"/>
        <v>18</v>
      </c>
      <c r="AC29" s="12">
        <f t="shared" si="10"/>
        <v>0</v>
      </c>
      <c r="AD29" s="75">
        <f t="shared" si="11"/>
        <v>18</v>
      </c>
      <c r="AE29" s="92" t="s">
        <v>567</v>
      </c>
      <c r="AF29" s="340">
        <v>4</v>
      </c>
      <c r="AG29" s="575"/>
    </row>
    <row r="30" spans="1:33" x14ac:dyDescent="0.2">
      <c r="A30" s="9" t="s">
        <v>38</v>
      </c>
      <c r="B30" s="10" t="s">
        <v>39</v>
      </c>
      <c r="C30" s="10" t="s">
        <v>13</v>
      </c>
      <c r="D30" s="10" t="s">
        <v>34</v>
      </c>
      <c r="E30" s="10" t="s">
        <v>35</v>
      </c>
      <c r="F30" s="10" t="s">
        <v>36</v>
      </c>
      <c r="G30" s="67">
        <v>12</v>
      </c>
      <c r="H30" s="10" t="s">
        <v>37</v>
      </c>
      <c r="I30" s="10" t="s">
        <v>781</v>
      </c>
      <c r="J30" s="57">
        <v>1</v>
      </c>
      <c r="K30" s="57">
        <f>$AF$28</f>
        <v>0.02</v>
      </c>
      <c r="L30" s="57">
        <v>0</v>
      </c>
      <c r="M30" s="58">
        <v>0</v>
      </c>
      <c r="N30" s="27">
        <v>0</v>
      </c>
      <c r="O30" s="90">
        <f t="shared" si="6"/>
        <v>5.5555555555555558E-3</v>
      </c>
      <c r="P30" s="91">
        <f t="shared" si="7"/>
        <v>0</v>
      </c>
      <c r="Q30" s="23">
        <v>1</v>
      </c>
      <c r="R30" s="11">
        <f>Q30</f>
        <v>1</v>
      </c>
      <c r="S30" s="11">
        <v>0</v>
      </c>
      <c r="T30" s="12">
        <v>0</v>
      </c>
      <c r="U30" s="27">
        <v>0</v>
      </c>
      <c r="V30" s="23">
        <v>2</v>
      </c>
      <c r="W30" s="11">
        <f>V30</f>
        <v>2</v>
      </c>
      <c r="X30" s="11">
        <v>0</v>
      </c>
      <c r="Y30" s="12">
        <v>0</v>
      </c>
      <c r="Z30" s="30">
        <v>0</v>
      </c>
      <c r="AA30" s="63">
        <f t="shared" si="8"/>
        <v>0.06</v>
      </c>
      <c r="AB30" s="34">
        <f t="shared" si="9"/>
        <v>0.02</v>
      </c>
      <c r="AC30" s="12">
        <f t="shared" si="10"/>
        <v>0.04</v>
      </c>
      <c r="AD30" s="75">
        <f t="shared" si="11"/>
        <v>0.06</v>
      </c>
      <c r="AE30" s="61" t="s">
        <v>569</v>
      </c>
      <c r="AF30" s="576">
        <f>(AF29-3)*4.5</f>
        <v>4.5</v>
      </c>
      <c r="AG30" s="575"/>
    </row>
    <row r="31" spans="1:33" x14ac:dyDescent="0.2">
      <c r="A31" s="103" t="s">
        <v>79</v>
      </c>
      <c r="B31" s="10" t="s">
        <v>650</v>
      </c>
      <c r="C31" s="98" t="s">
        <v>19</v>
      </c>
      <c r="D31" s="597" t="s">
        <v>841</v>
      </c>
      <c r="E31" s="10" t="s">
        <v>168</v>
      </c>
      <c r="F31" s="598" t="s">
        <v>169</v>
      </c>
      <c r="G31" s="67">
        <v>15</v>
      </c>
      <c r="H31" s="10" t="s">
        <v>160</v>
      </c>
      <c r="I31" s="10" t="s">
        <v>756</v>
      </c>
      <c r="J31" s="57">
        <v>1</v>
      </c>
      <c r="K31" s="57">
        <f>$AF$4</f>
        <v>0.4</v>
      </c>
      <c r="L31" s="57"/>
      <c r="M31" s="58">
        <v>0</v>
      </c>
      <c r="N31" s="27">
        <v>0</v>
      </c>
      <c r="O31" s="90">
        <f t="shared" ref="O31:O52" si="12">K31*10/3/G31</f>
        <v>8.8888888888888878E-2</v>
      </c>
      <c r="P31" s="91">
        <f t="shared" ref="P31:P52" si="13">M31*10/3/G31</f>
        <v>0</v>
      </c>
      <c r="Q31" s="23">
        <v>0</v>
      </c>
      <c r="R31" s="11">
        <v>0</v>
      </c>
      <c r="S31" s="11"/>
      <c r="T31" s="12">
        <v>0</v>
      </c>
      <c r="U31" s="27"/>
      <c r="V31" s="23">
        <v>1</v>
      </c>
      <c r="W31" s="11">
        <f>V31</f>
        <v>1</v>
      </c>
      <c r="X31" s="11"/>
      <c r="Y31" s="12">
        <v>0</v>
      </c>
      <c r="Z31" s="30">
        <v>0</v>
      </c>
      <c r="AA31" s="63">
        <f t="shared" ref="AA31:AA52" si="14">K31*(R31+W31)+M31*(T31+Y31)</f>
        <v>0.4</v>
      </c>
      <c r="AB31" s="34">
        <f t="shared" ref="AB31:AB52" si="15">K31*R31+M31*T31</f>
        <v>0</v>
      </c>
      <c r="AC31" s="12">
        <f t="shared" ref="AC31:AC52" si="16">K31*W31+M31*Y31</f>
        <v>0.4</v>
      </c>
      <c r="AD31" s="75">
        <f t="shared" ref="AD31:AD52" si="17">AA31</f>
        <v>0.4</v>
      </c>
      <c r="AG31" s="575"/>
    </row>
    <row r="32" spans="1:33" ht="15.75" x14ac:dyDescent="0.25">
      <c r="A32" s="103" t="s">
        <v>79</v>
      </c>
      <c r="B32" s="10" t="s">
        <v>650</v>
      </c>
      <c r="C32" s="98" t="s">
        <v>19</v>
      </c>
      <c r="D32" s="597" t="s">
        <v>838</v>
      </c>
      <c r="E32" s="10" t="s">
        <v>885</v>
      </c>
      <c r="F32" s="598" t="s">
        <v>837</v>
      </c>
      <c r="G32" s="67">
        <v>5</v>
      </c>
      <c r="H32" s="10" t="s">
        <v>18</v>
      </c>
      <c r="I32" s="10" t="s">
        <v>780</v>
      </c>
      <c r="J32" s="57">
        <f>1/3</f>
        <v>0.33333333333333331</v>
      </c>
      <c r="K32" s="57">
        <f>11.25*J32</f>
        <v>3.75</v>
      </c>
      <c r="L32" s="57"/>
      <c r="M32" s="58">
        <v>0</v>
      </c>
      <c r="N32" s="27">
        <v>0</v>
      </c>
      <c r="O32" s="90">
        <f t="shared" si="12"/>
        <v>2.5</v>
      </c>
      <c r="P32" s="91">
        <f t="shared" si="13"/>
        <v>0</v>
      </c>
      <c r="Q32" s="23">
        <v>0</v>
      </c>
      <c r="R32" s="11">
        <v>0</v>
      </c>
      <c r="S32" s="11"/>
      <c r="T32" s="12">
        <v>0</v>
      </c>
      <c r="U32" s="27"/>
      <c r="V32" s="23">
        <v>10</v>
      </c>
      <c r="W32" s="11">
        <v>1</v>
      </c>
      <c r="X32" s="11"/>
      <c r="Y32" s="12">
        <v>0</v>
      </c>
      <c r="Z32" s="30">
        <v>0</v>
      </c>
      <c r="AA32" s="63">
        <f t="shared" si="14"/>
        <v>3.75</v>
      </c>
      <c r="AB32" s="34">
        <f t="shared" si="15"/>
        <v>0</v>
      </c>
      <c r="AC32" s="12">
        <f t="shared" si="16"/>
        <v>3.75</v>
      </c>
      <c r="AD32" s="75">
        <f t="shared" si="17"/>
        <v>3.75</v>
      </c>
      <c r="AE32" s="92" t="s">
        <v>887</v>
      </c>
      <c r="AF32" s="340">
        <v>0.4</v>
      </c>
      <c r="AG32" s="574" t="s">
        <v>862</v>
      </c>
    </row>
    <row r="33" spans="1:34" x14ac:dyDescent="0.2">
      <c r="A33" s="9" t="s">
        <v>79</v>
      </c>
      <c r="B33" s="10" t="s">
        <v>80</v>
      </c>
      <c r="C33" s="10" t="s">
        <v>19</v>
      </c>
      <c r="D33" s="10" t="s">
        <v>81</v>
      </c>
      <c r="E33" s="10" t="s">
        <v>82</v>
      </c>
      <c r="F33" s="10" t="s">
        <v>83</v>
      </c>
      <c r="G33" s="67">
        <v>6</v>
      </c>
      <c r="H33" s="10" t="s">
        <v>84</v>
      </c>
      <c r="I33" s="10" t="s">
        <v>780</v>
      </c>
      <c r="J33" s="57">
        <v>1</v>
      </c>
      <c r="K33" s="57">
        <v>9</v>
      </c>
      <c r="L33" s="57">
        <v>0</v>
      </c>
      <c r="M33" s="58">
        <v>9</v>
      </c>
      <c r="N33" s="27">
        <v>0</v>
      </c>
      <c r="O33" s="90">
        <f t="shared" si="12"/>
        <v>5</v>
      </c>
      <c r="P33" s="91">
        <f t="shared" si="13"/>
        <v>5</v>
      </c>
      <c r="Q33" s="23">
        <v>15</v>
      </c>
      <c r="R33" s="11">
        <v>0.33</v>
      </c>
      <c r="S33" s="11">
        <v>0</v>
      </c>
      <c r="T33" s="12">
        <v>1</v>
      </c>
      <c r="U33" s="27">
        <v>0</v>
      </c>
      <c r="V33" s="23">
        <v>30</v>
      </c>
      <c r="W33" s="11">
        <v>0.75</v>
      </c>
      <c r="X33" s="11">
        <v>0</v>
      </c>
      <c r="Y33" s="12">
        <v>2</v>
      </c>
      <c r="Z33" s="30">
        <v>0</v>
      </c>
      <c r="AA33" s="63">
        <f t="shared" si="14"/>
        <v>36.72</v>
      </c>
      <c r="AB33" s="34">
        <f t="shared" si="15"/>
        <v>11.97</v>
      </c>
      <c r="AC33" s="12">
        <f t="shared" si="16"/>
        <v>24.75</v>
      </c>
      <c r="AD33" s="75">
        <f t="shared" si="17"/>
        <v>36.72</v>
      </c>
      <c r="AF33" s="47"/>
    </row>
    <row r="34" spans="1:34" x14ac:dyDescent="0.2">
      <c r="A34" s="9" t="s">
        <v>79</v>
      </c>
      <c r="B34" s="10" t="s">
        <v>85</v>
      </c>
      <c r="C34" s="10" t="s">
        <v>19</v>
      </c>
      <c r="D34" s="10" t="s">
        <v>81</v>
      </c>
      <c r="E34" s="10" t="s">
        <v>82</v>
      </c>
      <c r="F34" s="10" t="s">
        <v>83</v>
      </c>
      <c r="G34" s="67">
        <v>6</v>
      </c>
      <c r="H34" s="10" t="s">
        <v>84</v>
      </c>
      <c r="I34" s="10" t="s">
        <v>780</v>
      </c>
      <c r="J34" s="57">
        <v>1</v>
      </c>
      <c r="K34" s="57">
        <v>9</v>
      </c>
      <c r="L34" s="57">
        <v>0</v>
      </c>
      <c r="M34" s="58">
        <v>9</v>
      </c>
      <c r="N34" s="27">
        <v>0</v>
      </c>
      <c r="O34" s="90">
        <f t="shared" si="12"/>
        <v>5</v>
      </c>
      <c r="P34" s="91">
        <f t="shared" si="13"/>
        <v>5</v>
      </c>
      <c r="Q34" s="23">
        <v>15</v>
      </c>
      <c r="R34" s="11">
        <v>0.33</v>
      </c>
      <c r="S34" s="11">
        <v>0</v>
      </c>
      <c r="T34" s="12">
        <v>1</v>
      </c>
      <c r="U34" s="27">
        <v>0</v>
      </c>
      <c r="V34" s="23">
        <v>30</v>
      </c>
      <c r="W34" s="11">
        <v>0.75</v>
      </c>
      <c r="X34" s="11">
        <v>0</v>
      </c>
      <c r="Y34" s="12">
        <v>2</v>
      </c>
      <c r="Z34" s="30">
        <v>0</v>
      </c>
      <c r="AA34" s="63">
        <f t="shared" si="14"/>
        <v>36.72</v>
      </c>
      <c r="AB34" s="34">
        <f t="shared" si="15"/>
        <v>11.97</v>
      </c>
      <c r="AC34" s="12">
        <f t="shared" si="16"/>
        <v>24.75</v>
      </c>
      <c r="AD34" s="75">
        <f t="shared" si="17"/>
        <v>36.72</v>
      </c>
    </row>
    <row r="35" spans="1:34" x14ac:dyDescent="0.2">
      <c r="A35" s="9" t="s">
        <v>79</v>
      </c>
      <c r="B35" s="10" t="s">
        <v>8</v>
      </c>
      <c r="C35" s="10" t="s">
        <v>19</v>
      </c>
      <c r="D35" s="10" t="s">
        <v>81</v>
      </c>
      <c r="E35" s="10" t="s">
        <v>82</v>
      </c>
      <c r="F35" s="10" t="s">
        <v>83</v>
      </c>
      <c r="G35" s="67">
        <v>6</v>
      </c>
      <c r="H35" s="10" t="s">
        <v>84</v>
      </c>
      <c r="I35" s="10" t="s">
        <v>780</v>
      </c>
      <c r="J35" s="57">
        <v>1</v>
      </c>
      <c r="K35" s="57">
        <v>9</v>
      </c>
      <c r="L35" s="57">
        <v>0</v>
      </c>
      <c r="M35" s="58">
        <v>9</v>
      </c>
      <c r="N35" s="27">
        <v>0</v>
      </c>
      <c r="O35" s="90">
        <f t="shared" si="12"/>
        <v>5</v>
      </c>
      <c r="P35" s="91">
        <f t="shared" si="13"/>
        <v>5</v>
      </c>
      <c r="Q35" s="23">
        <v>40</v>
      </c>
      <c r="R35" s="11">
        <v>0.34</v>
      </c>
      <c r="S35" s="11">
        <v>0</v>
      </c>
      <c r="T35" s="12">
        <v>2</v>
      </c>
      <c r="U35" s="27">
        <v>0</v>
      </c>
      <c r="V35" s="23">
        <v>90</v>
      </c>
      <c r="W35" s="11">
        <v>1.5</v>
      </c>
      <c r="X35" s="11">
        <v>0</v>
      </c>
      <c r="Y35" s="12">
        <v>6</v>
      </c>
      <c r="Z35" s="30">
        <v>0</v>
      </c>
      <c r="AA35" s="63">
        <f t="shared" si="14"/>
        <v>88.56</v>
      </c>
      <c r="AB35" s="34">
        <f t="shared" si="15"/>
        <v>21.06</v>
      </c>
      <c r="AC35" s="12">
        <f t="shared" si="16"/>
        <v>67.5</v>
      </c>
      <c r="AD35" s="75">
        <f t="shared" si="17"/>
        <v>88.56</v>
      </c>
    </row>
    <row r="36" spans="1:34" x14ac:dyDescent="0.2">
      <c r="A36" s="9" t="s">
        <v>79</v>
      </c>
      <c r="B36" s="10" t="s">
        <v>8</v>
      </c>
      <c r="C36" s="10" t="s">
        <v>27</v>
      </c>
      <c r="D36" s="10" t="s">
        <v>86</v>
      </c>
      <c r="E36" s="10" t="s">
        <v>87</v>
      </c>
      <c r="F36" s="10" t="s">
        <v>88</v>
      </c>
      <c r="G36" s="67">
        <v>6</v>
      </c>
      <c r="H36" s="10" t="s">
        <v>18</v>
      </c>
      <c r="I36" s="10" t="s">
        <v>780</v>
      </c>
      <c r="J36" s="57">
        <v>1</v>
      </c>
      <c r="K36" s="57">
        <v>9</v>
      </c>
      <c r="L36" s="57">
        <v>0</v>
      </c>
      <c r="M36" s="58">
        <v>9</v>
      </c>
      <c r="N36" s="27">
        <v>0</v>
      </c>
      <c r="O36" s="90">
        <f t="shared" si="12"/>
        <v>5</v>
      </c>
      <c r="P36" s="91">
        <f t="shared" si="13"/>
        <v>5</v>
      </c>
      <c r="Q36" s="23">
        <v>105</v>
      </c>
      <c r="R36" s="11">
        <v>2</v>
      </c>
      <c r="S36" s="11">
        <v>0</v>
      </c>
      <c r="T36" s="12">
        <v>7</v>
      </c>
      <c r="U36" s="27">
        <v>0</v>
      </c>
      <c r="V36" s="23">
        <v>0</v>
      </c>
      <c r="W36" s="11">
        <v>0</v>
      </c>
      <c r="X36" s="11">
        <v>0</v>
      </c>
      <c r="Y36" s="12">
        <v>0</v>
      </c>
      <c r="Z36" s="30">
        <v>0</v>
      </c>
      <c r="AA36" s="63">
        <f t="shared" si="14"/>
        <v>81</v>
      </c>
      <c r="AB36" s="34">
        <f t="shared" si="15"/>
        <v>81</v>
      </c>
      <c r="AC36" s="12">
        <f t="shared" si="16"/>
        <v>0</v>
      </c>
      <c r="AD36" s="75">
        <f t="shared" si="17"/>
        <v>81</v>
      </c>
    </row>
    <row r="37" spans="1:34" x14ac:dyDescent="0.2">
      <c r="A37" s="9" t="s">
        <v>79</v>
      </c>
      <c r="B37" s="10" t="s">
        <v>8</v>
      </c>
      <c r="C37" s="10" t="s">
        <v>13</v>
      </c>
      <c r="D37" s="10" t="s">
        <v>9</v>
      </c>
      <c r="E37" s="10" t="s">
        <v>10</v>
      </c>
      <c r="F37" s="10" t="s">
        <v>11</v>
      </c>
      <c r="G37" s="67">
        <v>24</v>
      </c>
      <c r="H37" s="10" t="s">
        <v>12</v>
      </c>
      <c r="I37" s="10" t="s">
        <v>755</v>
      </c>
      <c r="J37" s="57">
        <v>1</v>
      </c>
      <c r="K37" s="57">
        <f>$AF$27</f>
        <v>0.2</v>
      </c>
      <c r="L37" s="57">
        <v>0</v>
      </c>
      <c r="M37" s="58">
        <v>0</v>
      </c>
      <c r="N37" s="27">
        <v>0</v>
      </c>
      <c r="O37" s="90">
        <f t="shared" si="12"/>
        <v>2.7777777777777776E-2</v>
      </c>
      <c r="P37" s="91">
        <f t="shared" si="13"/>
        <v>0</v>
      </c>
      <c r="Q37" s="23">
        <v>3</v>
      </c>
      <c r="R37" s="11">
        <f>Q37</f>
        <v>3</v>
      </c>
      <c r="S37" s="11">
        <v>0</v>
      </c>
      <c r="T37" s="12">
        <v>0</v>
      </c>
      <c r="U37" s="27">
        <v>0</v>
      </c>
      <c r="V37" s="23">
        <v>8</v>
      </c>
      <c r="W37" s="11">
        <f>V37</f>
        <v>8</v>
      </c>
      <c r="X37" s="11">
        <v>0</v>
      </c>
      <c r="Y37" s="12">
        <v>0</v>
      </c>
      <c r="Z37" s="30">
        <v>0</v>
      </c>
      <c r="AA37" s="63">
        <f t="shared" si="14"/>
        <v>2.2000000000000002</v>
      </c>
      <c r="AB37" s="34">
        <f t="shared" si="15"/>
        <v>0.60000000000000009</v>
      </c>
      <c r="AC37" s="12">
        <f t="shared" si="16"/>
        <v>1.6</v>
      </c>
      <c r="AD37" s="75">
        <f t="shared" si="17"/>
        <v>2.2000000000000002</v>
      </c>
    </row>
    <row r="38" spans="1:34" ht="15.75" x14ac:dyDescent="0.25">
      <c r="A38" s="9" t="s">
        <v>79</v>
      </c>
      <c r="B38" s="10" t="s">
        <v>14</v>
      </c>
      <c r="C38" s="10" t="s">
        <v>23</v>
      </c>
      <c r="D38" s="10" t="s">
        <v>89</v>
      </c>
      <c r="E38" s="10" t="s">
        <v>90</v>
      </c>
      <c r="F38" s="10" t="s">
        <v>91</v>
      </c>
      <c r="G38" s="67">
        <v>6</v>
      </c>
      <c r="H38" s="10" t="s">
        <v>18</v>
      </c>
      <c r="I38" s="10" t="s">
        <v>780</v>
      </c>
      <c r="J38" s="57">
        <v>0.1</v>
      </c>
      <c r="K38" s="57">
        <f>9*J38</f>
        <v>0.9</v>
      </c>
      <c r="L38" s="57">
        <v>0</v>
      </c>
      <c r="M38" s="58">
        <f>9*J38</f>
        <v>0.9</v>
      </c>
      <c r="N38" s="27">
        <v>0</v>
      </c>
      <c r="O38" s="90">
        <f t="shared" si="12"/>
        <v>0.5</v>
      </c>
      <c r="P38" s="91">
        <f t="shared" si="13"/>
        <v>0.5</v>
      </c>
      <c r="Q38" s="23">
        <v>120</v>
      </c>
      <c r="R38" s="11">
        <v>2</v>
      </c>
      <c r="S38" s="11">
        <v>0</v>
      </c>
      <c r="T38" s="12">
        <v>6</v>
      </c>
      <c r="U38" s="27">
        <v>0</v>
      </c>
      <c r="V38" s="23">
        <v>0</v>
      </c>
      <c r="W38" s="11">
        <v>0</v>
      </c>
      <c r="X38" s="11">
        <v>0</v>
      </c>
      <c r="Y38" s="12">
        <v>0</v>
      </c>
      <c r="Z38" s="30">
        <v>0</v>
      </c>
      <c r="AA38" s="63">
        <f t="shared" si="14"/>
        <v>7.2</v>
      </c>
      <c r="AB38" s="34">
        <f t="shared" si="15"/>
        <v>7.2</v>
      </c>
      <c r="AC38" s="12">
        <f t="shared" si="16"/>
        <v>0</v>
      </c>
      <c r="AD38" s="75">
        <f t="shared" si="17"/>
        <v>7.2</v>
      </c>
      <c r="AE38" s="92" t="s">
        <v>564</v>
      </c>
      <c r="AF38" s="93">
        <f>AD402</f>
        <v>7404.9000000000005</v>
      </c>
      <c r="AG38" s="224">
        <v>7404.9</v>
      </c>
      <c r="AH38" s="47">
        <f>AF38-AG38</f>
        <v>0</v>
      </c>
    </row>
    <row r="39" spans="1:34" x14ac:dyDescent="0.2">
      <c r="A39" s="9" t="s">
        <v>79</v>
      </c>
      <c r="B39" s="10" t="s">
        <v>14</v>
      </c>
      <c r="C39" s="10" t="s">
        <v>61</v>
      </c>
      <c r="D39" s="10" t="s">
        <v>315</v>
      </c>
      <c r="E39" s="10" t="s">
        <v>316</v>
      </c>
      <c r="F39" s="10" t="s">
        <v>317</v>
      </c>
      <c r="G39" s="67">
        <v>6</v>
      </c>
      <c r="H39" s="10" t="s">
        <v>18</v>
      </c>
      <c r="I39" s="10" t="s">
        <v>780</v>
      </c>
      <c r="J39" s="57">
        <v>0.2</v>
      </c>
      <c r="K39" s="57">
        <f>9*J39</f>
        <v>1.8</v>
      </c>
      <c r="L39" s="57">
        <v>0</v>
      </c>
      <c r="M39" s="58">
        <f>9*J39</f>
        <v>1.8</v>
      </c>
      <c r="N39" s="27">
        <v>0</v>
      </c>
      <c r="O39" s="90">
        <f t="shared" si="12"/>
        <v>1</v>
      </c>
      <c r="P39" s="91">
        <f t="shared" si="13"/>
        <v>1</v>
      </c>
      <c r="Q39" s="23">
        <v>0</v>
      </c>
      <c r="R39" s="11">
        <v>0</v>
      </c>
      <c r="S39" s="11">
        <v>0</v>
      </c>
      <c r="T39" s="12">
        <v>0</v>
      </c>
      <c r="U39" s="27">
        <v>0</v>
      </c>
      <c r="V39" s="23">
        <v>100</v>
      </c>
      <c r="W39" s="11">
        <v>2</v>
      </c>
      <c r="X39" s="11">
        <v>0</v>
      </c>
      <c r="Y39" s="12">
        <v>5</v>
      </c>
      <c r="Z39" s="30">
        <v>0</v>
      </c>
      <c r="AA39" s="63">
        <f t="shared" si="14"/>
        <v>12.6</v>
      </c>
      <c r="AB39" s="34">
        <f t="shared" si="15"/>
        <v>0</v>
      </c>
      <c r="AC39" s="12">
        <f t="shared" si="16"/>
        <v>12.6</v>
      </c>
      <c r="AD39" s="75">
        <f t="shared" si="17"/>
        <v>12.6</v>
      </c>
      <c r="AF39" s="47"/>
    </row>
    <row r="40" spans="1:34" ht="15.75" x14ac:dyDescent="0.25">
      <c r="A40" s="9" t="s">
        <v>79</v>
      </c>
      <c r="B40" s="10" t="s">
        <v>14</v>
      </c>
      <c r="C40" s="10" t="s">
        <v>43</v>
      </c>
      <c r="D40" s="10" t="s">
        <v>92</v>
      </c>
      <c r="E40" s="10" t="s">
        <v>93</v>
      </c>
      <c r="F40" s="10" t="s">
        <v>94</v>
      </c>
      <c r="G40" s="67">
        <v>6</v>
      </c>
      <c r="H40" s="10" t="s">
        <v>18</v>
      </c>
      <c r="I40" s="10" t="s">
        <v>780</v>
      </c>
      <c r="J40" s="57">
        <v>0.3</v>
      </c>
      <c r="K40" s="57">
        <f>9*J40</f>
        <v>2.6999999999999997</v>
      </c>
      <c r="L40" s="57">
        <v>0</v>
      </c>
      <c r="M40" s="58">
        <f>9*J40</f>
        <v>2.6999999999999997</v>
      </c>
      <c r="N40" s="27">
        <v>0</v>
      </c>
      <c r="O40" s="90">
        <f t="shared" si="12"/>
        <v>1.4999999999999998</v>
      </c>
      <c r="P40" s="91">
        <f t="shared" si="13"/>
        <v>1.4999999999999998</v>
      </c>
      <c r="Q40" s="23">
        <v>0</v>
      </c>
      <c r="R40" s="11">
        <v>0</v>
      </c>
      <c r="S40" s="11">
        <v>0</v>
      </c>
      <c r="T40" s="12">
        <v>0</v>
      </c>
      <c r="U40" s="27">
        <v>0</v>
      </c>
      <c r="V40" s="23">
        <v>80</v>
      </c>
      <c r="W40" s="11">
        <v>2</v>
      </c>
      <c r="X40" s="11">
        <v>0</v>
      </c>
      <c r="Y40" s="12">
        <v>4</v>
      </c>
      <c r="Z40" s="30">
        <v>0</v>
      </c>
      <c r="AA40" s="63">
        <f t="shared" si="14"/>
        <v>16.2</v>
      </c>
      <c r="AB40" s="34">
        <f t="shared" si="15"/>
        <v>0</v>
      </c>
      <c r="AC40" s="12">
        <f t="shared" si="16"/>
        <v>16.2</v>
      </c>
      <c r="AD40" s="75">
        <f t="shared" si="17"/>
        <v>16.2</v>
      </c>
      <c r="AE40" s="202" t="s">
        <v>632</v>
      </c>
      <c r="AF40" s="203">
        <v>7369</v>
      </c>
      <c r="AG40" s="69"/>
    </row>
    <row r="41" spans="1:34" ht="15.75" x14ac:dyDescent="0.25">
      <c r="A41" s="9" t="s">
        <v>79</v>
      </c>
      <c r="B41" s="10" t="s">
        <v>14</v>
      </c>
      <c r="C41" s="10" t="s">
        <v>13</v>
      </c>
      <c r="D41" s="10" t="s">
        <v>28</v>
      </c>
      <c r="E41" s="10" t="s">
        <v>10</v>
      </c>
      <c r="F41" s="10" t="s">
        <v>11</v>
      </c>
      <c r="G41" s="67">
        <v>24</v>
      </c>
      <c r="H41" s="10" t="s">
        <v>12</v>
      </c>
      <c r="I41" s="10" t="s">
        <v>755</v>
      </c>
      <c r="J41" s="57">
        <v>1</v>
      </c>
      <c r="K41" s="57">
        <f>$AF$27</f>
        <v>0.2</v>
      </c>
      <c r="L41" s="57">
        <v>0</v>
      </c>
      <c r="M41" s="58">
        <v>0</v>
      </c>
      <c r="N41" s="27">
        <v>0</v>
      </c>
      <c r="O41" s="90">
        <f t="shared" si="12"/>
        <v>2.7777777777777776E-2</v>
      </c>
      <c r="P41" s="91">
        <f t="shared" si="13"/>
        <v>0</v>
      </c>
      <c r="Q41" s="23">
        <v>0</v>
      </c>
      <c r="R41" s="11">
        <f>Q41</f>
        <v>0</v>
      </c>
      <c r="S41" s="11">
        <v>0</v>
      </c>
      <c r="T41" s="12">
        <v>0</v>
      </c>
      <c r="U41" s="27">
        <v>0</v>
      </c>
      <c r="V41" s="23">
        <v>7</v>
      </c>
      <c r="W41" s="11">
        <f>V41</f>
        <v>7</v>
      </c>
      <c r="X41" s="11">
        <v>0</v>
      </c>
      <c r="Y41" s="12">
        <v>0</v>
      </c>
      <c r="Z41" s="30">
        <v>0</v>
      </c>
      <c r="AA41" s="63">
        <f t="shared" si="14"/>
        <v>1.4000000000000001</v>
      </c>
      <c r="AB41" s="34">
        <f t="shared" si="15"/>
        <v>0</v>
      </c>
      <c r="AC41" s="12">
        <f t="shared" si="16"/>
        <v>1.4000000000000001</v>
      </c>
      <c r="AD41" s="75">
        <f t="shared" si="17"/>
        <v>1.4000000000000001</v>
      </c>
      <c r="AE41" s="95" t="s">
        <v>573</v>
      </c>
      <c r="AF41" s="93">
        <f>AF38-AF40</f>
        <v>35.900000000000546</v>
      </c>
      <c r="AG41" s="6" t="s">
        <v>863</v>
      </c>
    </row>
    <row r="42" spans="1:34" x14ac:dyDescent="0.2">
      <c r="A42" s="9" t="s">
        <v>79</v>
      </c>
      <c r="B42" s="10" t="s">
        <v>14</v>
      </c>
      <c r="C42" s="10" t="s">
        <v>27</v>
      </c>
      <c r="D42" s="10" t="s">
        <v>95</v>
      </c>
      <c r="E42" s="10" t="s">
        <v>96</v>
      </c>
      <c r="F42" s="10" t="s">
        <v>97</v>
      </c>
      <c r="G42" s="67">
        <v>6</v>
      </c>
      <c r="H42" s="10" t="s">
        <v>18</v>
      </c>
      <c r="I42" s="10" t="s">
        <v>780</v>
      </c>
      <c r="J42" s="57">
        <v>1</v>
      </c>
      <c r="K42" s="57">
        <v>13.5</v>
      </c>
      <c r="L42" s="57">
        <v>0</v>
      </c>
      <c r="M42" s="58">
        <v>4.5</v>
      </c>
      <c r="N42" s="27">
        <v>0</v>
      </c>
      <c r="O42" s="90">
        <f t="shared" si="12"/>
        <v>7.5</v>
      </c>
      <c r="P42" s="91">
        <f t="shared" si="13"/>
        <v>2.5</v>
      </c>
      <c r="Q42" s="23">
        <v>90</v>
      </c>
      <c r="R42" s="11">
        <v>2</v>
      </c>
      <c r="S42" s="11">
        <v>0</v>
      </c>
      <c r="T42" s="12">
        <v>6</v>
      </c>
      <c r="U42" s="27">
        <v>0</v>
      </c>
      <c r="V42" s="23">
        <v>0</v>
      </c>
      <c r="W42" s="11">
        <v>0</v>
      </c>
      <c r="X42" s="11">
        <v>0</v>
      </c>
      <c r="Y42" s="12">
        <v>0</v>
      </c>
      <c r="Z42" s="30">
        <v>0</v>
      </c>
      <c r="AA42" s="63">
        <f t="shared" si="14"/>
        <v>54</v>
      </c>
      <c r="AB42" s="34">
        <f t="shared" si="15"/>
        <v>54</v>
      </c>
      <c r="AC42" s="12">
        <f t="shared" si="16"/>
        <v>0</v>
      </c>
      <c r="AD42" s="75">
        <f t="shared" si="17"/>
        <v>54</v>
      </c>
      <c r="AF42" s="471">
        <f>36-AF41</f>
        <v>9.9999999999454303E-2</v>
      </c>
      <c r="AG42" s="497" t="s">
        <v>861</v>
      </c>
    </row>
    <row r="43" spans="1:34" x14ac:dyDescent="0.2">
      <c r="A43" s="9" t="s">
        <v>79</v>
      </c>
      <c r="B43" s="10" t="s">
        <v>14</v>
      </c>
      <c r="C43" s="10" t="s">
        <v>19</v>
      </c>
      <c r="D43" s="10" t="s">
        <v>98</v>
      </c>
      <c r="E43" s="10" t="s">
        <v>82</v>
      </c>
      <c r="F43" s="10" t="s">
        <v>83</v>
      </c>
      <c r="G43" s="67">
        <v>6</v>
      </c>
      <c r="H43" s="10" t="s">
        <v>84</v>
      </c>
      <c r="I43" s="10" t="s">
        <v>780</v>
      </c>
      <c r="J43" s="57">
        <v>1</v>
      </c>
      <c r="K43" s="57">
        <v>9</v>
      </c>
      <c r="L43" s="57">
        <v>0</v>
      </c>
      <c r="M43" s="58">
        <v>9</v>
      </c>
      <c r="N43" s="27">
        <v>0</v>
      </c>
      <c r="O43" s="90">
        <f t="shared" si="12"/>
        <v>5</v>
      </c>
      <c r="P43" s="91">
        <f t="shared" si="13"/>
        <v>5</v>
      </c>
      <c r="Q43" s="23">
        <v>60</v>
      </c>
      <c r="R43" s="11">
        <v>1</v>
      </c>
      <c r="S43" s="11">
        <v>0</v>
      </c>
      <c r="T43" s="12">
        <v>4</v>
      </c>
      <c r="U43" s="27">
        <v>0</v>
      </c>
      <c r="V43" s="23">
        <v>90</v>
      </c>
      <c r="W43" s="11">
        <v>2</v>
      </c>
      <c r="X43" s="11">
        <v>0</v>
      </c>
      <c r="Y43" s="12">
        <v>6</v>
      </c>
      <c r="Z43" s="30">
        <v>0</v>
      </c>
      <c r="AA43" s="63">
        <f t="shared" si="14"/>
        <v>117</v>
      </c>
      <c r="AB43" s="34">
        <f t="shared" si="15"/>
        <v>45</v>
      </c>
      <c r="AC43" s="12">
        <f t="shared" si="16"/>
        <v>72</v>
      </c>
      <c r="AD43" s="75">
        <f t="shared" si="17"/>
        <v>117</v>
      </c>
      <c r="AG43" s="95"/>
    </row>
    <row r="44" spans="1:34" x14ac:dyDescent="0.2">
      <c r="A44" s="9" t="s">
        <v>79</v>
      </c>
      <c r="B44" s="10" t="s">
        <v>8</v>
      </c>
      <c r="C44" s="10" t="s">
        <v>103</v>
      </c>
      <c r="D44" s="10" t="s">
        <v>99</v>
      </c>
      <c r="E44" s="10" t="s">
        <v>100</v>
      </c>
      <c r="F44" s="10" t="s">
        <v>101</v>
      </c>
      <c r="G44" s="67">
        <v>6</v>
      </c>
      <c r="H44" s="10" t="s">
        <v>102</v>
      </c>
      <c r="I44" s="10" t="s">
        <v>781</v>
      </c>
      <c r="J44" s="57">
        <v>1</v>
      </c>
      <c r="K44" s="57">
        <f t="shared" ref="K44:K49" si="18">(9+$AF$30)*J44</f>
        <v>13.5</v>
      </c>
      <c r="L44" s="57">
        <v>0</v>
      </c>
      <c r="M44" s="58">
        <v>4.5</v>
      </c>
      <c r="N44" s="27">
        <v>0</v>
      </c>
      <c r="O44" s="90">
        <f t="shared" si="12"/>
        <v>7.5</v>
      </c>
      <c r="P44" s="91">
        <f t="shared" si="13"/>
        <v>2.5</v>
      </c>
      <c r="Q44" s="23">
        <v>30</v>
      </c>
      <c r="R44" s="11">
        <v>1</v>
      </c>
      <c r="S44" s="11">
        <v>0</v>
      </c>
      <c r="T44" s="12">
        <v>2</v>
      </c>
      <c r="U44" s="27">
        <v>0</v>
      </c>
      <c r="V44" s="23">
        <v>0</v>
      </c>
      <c r="W44" s="11">
        <v>0</v>
      </c>
      <c r="X44" s="11">
        <v>0</v>
      </c>
      <c r="Y44" s="12">
        <v>0</v>
      </c>
      <c r="Z44" s="30">
        <v>0</v>
      </c>
      <c r="AA44" s="63">
        <f t="shared" si="14"/>
        <v>22.5</v>
      </c>
      <c r="AB44" s="34">
        <f t="shared" si="15"/>
        <v>22.5</v>
      </c>
      <c r="AC44" s="12">
        <f t="shared" si="16"/>
        <v>0</v>
      </c>
      <c r="AD44" s="75">
        <f t="shared" si="17"/>
        <v>22.5</v>
      </c>
      <c r="AE44" s="467"/>
      <c r="AF44" s="379"/>
      <c r="AG44" s="95"/>
    </row>
    <row r="45" spans="1:34" x14ac:dyDescent="0.2">
      <c r="A45" s="9" t="s">
        <v>79</v>
      </c>
      <c r="B45" s="10" t="s">
        <v>8</v>
      </c>
      <c r="C45" s="10" t="s">
        <v>103</v>
      </c>
      <c r="D45" s="10" t="s">
        <v>104</v>
      </c>
      <c r="E45" s="10" t="s">
        <v>105</v>
      </c>
      <c r="F45" s="10" t="s">
        <v>106</v>
      </c>
      <c r="G45" s="67">
        <v>6</v>
      </c>
      <c r="H45" s="10" t="s">
        <v>102</v>
      </c>
      <c r="I45" s="10" t="s">
        <v>781</v>
      </c>
      <c r="J45" s="57">
        <v>1</v>
      </c>
      <c r="K45" s="57">
        <f t="shared" si="18"/>
        <v>13.5</v>
      </c>
      <c r="L45" s="57">
        <v>0</v>
      </c>
      <c r="M45" s="58">
        <v>4.5</v>
      </c>
      <c r="N45" s="27">
        <v>0</v>
      </c>
      <c r="O45" s="90">
        <f t="shared" si="12"/>
        <v>7.5</v>
      </c>
      <c r="P45" s="91">
        <f t="shared" si="13"/>
        <v>2.5</v>
      </c>
      <c r="Q45" s="23">
        <v>30</v>
      </c>
      <c r="R45" s="11">
        <v>1</v>
      </c>
      <c r="S45" s="11">
        <v>0</v>
      </c>
      <c r="T45" s="12">
        <v>2</v>
      </c>
      <c r="U45" s="27">
        <v>0</v>
      </c>
      <c r="V45" s="23">
        <v>0</v>
      </c>
      <c r="W45" s="11">
        <v>0</v>
      </c>
      <c r="X45" s="11">
        <v>0</v>
      </c>
      <c r="Y45" s="12">
        <v>0</v>
      </c>
      <c r="Z45" s="30">
        <v>0</v>
      </c>
      <c r="AA45" s="63">
        <f t="shared" si="14"/>
        <v>22.5</v>
      </c>
      <c r="AB45" s="34">
        <f t="shared" si="15"/>
        <v>22.5</v>
      </c>
      <c r="AC45" s="12">
        <f t="shared" si="16"/>
        <v>0</v>
      </c>
      <c r="AD45" s="75">
        <f t="shared" si="17"/>
        <v>22.5</v>
      </c>
      <c r="AF45" s="81"/>
      <c r="AG45" s="139"/>
    </row>
    <row r="46" spans="1:34" x14ac:dyDescent="0.2">
      <c r="A46" s="9" t="s">
        <v>79</v>
      </c>
      <c r="B46" s="10" t="s">
        <v>14</v>
      </c>
      <c r="C46" s="10" t="s">
        <v>103</v>
      </c>
      <c r="D46" s="10" t="s">
        <v>107</v>
      </c>
      <c r="E46" s="10" t="s">
        <v>108</v>
      </c>
      <c r="F46" s="10" t="s">
        <v>109</v>
      </c>
      <c r="G46" s="67">
        <v>6</v>
      </c>
      <c r="H46" s="10" t="s">
        <v>102</v>
      </c>
      <c r="I46" s="10" t="s">
        <v>781</v>
      </c>
      <c r="J46" s="57">
        <v>1</v>
      </c>
      <c r="K46" s="57">
        <f t="shared" si="18"/>
        <v>13.5</v>
      </c>
      <c r="L46" s="57">
        <v>0</v>
      </c>
      <c r="M46" s="58">
        <v>4.5</v>
      </c>
      <c r="N46" s="27">
        <v>0</v>
      </c>
      <c r="O46" s="90">
        <f t="shared" si="12"/>
        <v>7.5</v>
      </c>
      <c r="P46" s="91">
        <f t="shared" si="13"/>
        <v>2.5</v>
      </c>
      <c r="Q46" s="23">
        <v>30</v>
      </c>
      <c r="R46" s="11">
        <v>1</v>
      </c>
      <c r="S46" s="11">
        <v>0</v>
      </c>
      <c r="T46" s="12">
        <v>2</v>
      </c>
      <c r="U46" s="27">
        <v>0</v>
      </c>
      <c r="V46" s="23">
        <v>0</v>
      </c>
      <c r="W46" s="11">
        <v>0</v>
      </c>
      <c r="X46" s="11">
        <v>0</v>
      </c>
      <c r="Y46" s="12">
        <v>0</v>
      </c>
      <c r="Z46" s="30">
        <v>0</v>
      </c>
      <c r="AA46" s="63">
        <f t="shared" si="14"/>
        <v>22.5</v>
      </c>
      <c r="AB46" s="34">
        <f t="shared" si="15"/>
        <v>22.5</v>
      </c>
      <c r="AC46" s="12">
        <f t="shared" si="16"/>
        <v>0</v>
      </c>
      <c r="AD46" s="75">
        <f t="shared" si="17"/>
        <v>22.5</v>
      </c>
    </row>
    <row r="47" spans="1:34" x14ac:dyDescent="0.2">
      <c r="A47" s="9" t="s">
        <v>79</v>
      </c>
      <c r="B47" s="10" t="s">
        <v>8</v>
      </c>
      <c r="C47" s="10" t="s">
        <v>103</v>
      </c>
      <c r="D47" s="10" t="s">
        <v>107</v>
      </c>
      <c r="E47" s="10" t="s">
        <v>108</v>
      </c>
      <c r="F47" s="10" t="s">
        <v>109</v>
      </c>
      <c r="G47" s="67">
        <v>6</v>
      </c>
      <c r="H47" s="10" t="s">
        <v>102</v>
      </c>
      <c r="I47" s="10" t="s">
        <v>781</v>
      </c>
      <c r="J47" s="57">
        <v>1</v>
      </c>
      <c r="K47" s="57">
        <f t="shared" si="18"/>
        <v>13.5</v>
      </c>
      <c r="L47" s="57">
        <v>0</v>
      </c>
      <c r="M47" s="58">
        <v>4.5</v>
      </c>
      <c r="N47" s="27">
        <v>0</v>
      </c>
      <c r="O47" s="90">
        <f t="shared" si="12"/>
        <v>7.5</v>
      </c>
      <c r="P47" s="91">
        <f t="shared" si="13"/>
        <v>2.5</v>
      </c>
      <c r="Q47" s="23">
        <v>30</v>
      </c>
      <c r="R47" s="11">
        <v>1</v>
      </c>
      <c r="S47" s="11">
        <v>0</v>
      </c>
      <c r="T47" s="12">
        <v>2</v>
      </c>
      <c r="U47" s="27">
        <v>0</v>
      </c>
      <c r="V47" s="23">
        <v>0</v>
      </c>
      <c r="W47" s="11">
        <v>0</v>
      </c>
      <c r="X47" s="11">
        <v>0</v>
      </c>
      <c r="Y47" s="12">
        <v>0</v>
      </c>
      <c r="Z47" s="30">
        <v>0</v>
      </c>
      <c r="AA47" s="63">
        <f t="shared" si="14"/>
        <v>22.5</v>
      </c>
      <c r="AB47" s="34">
        <f t="shared" si="15"/>
        <v>22.5</v>
      </c>
      <c r="AC47" s="12">
        <f t="shared" si="16"/>
        <v>0</v>
      </c>
      <c r="AD47" s="75">
        <f t="shared" si="17"/>
        <v>22.5</v>
      </c>
    </row>
    <row r="48" spans="1:34" x14ac:dyDescent="0.2">
      <c r="A48" s="9" t="s">
        <v>79</v>
      </c>
      <c r="B48" s="10" t="s">
        <v>14</v>
      </c>
      <c r="C48" s="10" t="s">
        <v>103</v>
      </c>
      <c r="D48" s="10" t="s">
        <v>116</v>
      </c>
      <c r="E48" s="10" t="s">
        <v>117</v>
      </c>
      <c r="F48" s="10" t="s">
        <v>118</v>
      </c>
      <c r="G48" s="67">
        <v>6</v>
      </c>
      <c r="H48" s="10" t="s">
        <v>102</v>
      </c>
      <c r="I48" s="10" t="s">
        <v>781</v>
      </c>
      <c r="J48" s="57">
        <v>1</v>
      </c>
      <c r="K48" s="57">
        <f t="shared" si="18"/>
        <v>13.5</v>
      </c>
      <c r="L48" s="57">
        <v>0</v>
      </c>
      <c r="M48" s="58">
        <v>4.5</v>
      </c>
      <c r="N48" s="27">
        <v>0</v>
      </c>
      <c r="O48" s="90">
        <f t="shared" si="12"/>
        <v>7.5</v>
      </c>
      <c r="P48" s="91">
        <f t="shared" si="13"/>
        <v>2.5</v>
      </c>
      <c r="Q48" s="23">
        <v>40</v>
      </c>
      <c r="R48" s="11">
        <v>1</v>
      </c>
      <c r="S48" s="11">
        <v>0</v>
      </c>
      <c r="T48" s="12">
        <v>2</v>
      </c>
      <c r="U48" s="27">
        <v>0</v>
      </c>
      <c r="V48" s="23">
        <v>0</v>
      </c>
      <c r="W48" s="11">
        <v>0</v>
      </c>
      <c r="X48" s="11">
        <v>0</v>
      </c>
      <c r="Y48" s="12">
        <v>0</v>
      </c>
      <c r="Z48" s="30">
        <v>0</v>
      </c>
      <c r="AA48" s="63">
        <f t="shared" si="14"/>
        <v>22.5</v>
      </c>
      <c r="AB48" s="34">
        <f t="shared" si="15"/>
        <v>22.5</v>
      </c>
      <c r="AC48" s="12">
        <f t="shared" si="16"/>
        <v>0</v>
      </c>
      <c r="AD48" s="75">
        <f t="shared" si="17"/>
        <v>22.5</v>
      </c>
    </row>
    <row r="49" spans="1:33" x14ac:dyDescent="0.2">
      <c r="A49" s="9" t="s">
        <v>79</v>
      </c>
      <c r="B49" s="10" t="s">
        <v>14</v>
      </c>
      <c r="C49" s="10" t="s">
        <v>103</v>
      </c>
      <c r="D49" s="10" t="s">
        <v>119</v>
      </c>
      <c r="E49" s="10" t="s">
        <v>120</v>
      </c>
      <c r="F49" s="10" t="s">
        <v>121</v>
      </c>
      <c r="G49" s="67">
        <v>6</v>
      </c>
      <c r="H49" s="10" t="s">
        <v>102</v>
      </c>
      <c r="I49" s="10" t="s">
        <v>781</v>
      </c>
      <c r="J49" s="57">
        <f>2/3</f>
        <v>0.66666666666666663</v>
      </c>
      <c r="K49" s="57">
        <f t="shared" si="18"/>
        <v>9</v>
      </c>
      <c r="L49" s="57">
        <v>0</v>
      </c>
      <c r="M49" s="58">
        <f>4.5*J49</f>
        <v>3</v>
      </c>
      <c r="N49" s="27">
        <v>0</v>
      </c>
      <c r="O49" s="90">
        <f t="shared" si="12"/>
        <v>5</v>
      </c>
      <c r="P49" s="91">
        <f t="shared" si="13"/>
        <v>1.6666666666666667</v>
      </c>
      <c r="Q49" s="23">
        <v>60</v>
      </c>
      <c r="R49" s="11">
        <v>1</v>
      </c>
      <c r="S49" s="11">
        <v>0</v>
      </c>
      <c r="T49" s="12">
        <v>3</v>
      </c>
      <c r="U49" s="27">
        <v>0</v>
      </c>
      <c r="V49" s="23">
        <v>0</v>
      </c>
      <c r="W49" s="11">
        <v>0</v>
      </c>
      <c r="X49" s="11">
        <v>0</v>
      </c>
      <c r="Y49" s="12">
        <v>0</v>
      </c>
      <c r="Z49" s="30">
        <v>0</v>
      </c>
      <c r="AA49" s="63">
        <f t="shared" si="14"/>
        <v>18</v>
      </c>
      <c r="AB49" s="34">
        <f t="shared" si="15"/>
        <v>18</v>
      </c>
      <c r="AC49" s="12">
        <f t="shared" si="16"/>
        <v>0</v>
      </c>
      <c r="AD49" s="75">
        <f t="shared" si="17"/>
        <v>18</v>
      </c>
    </row>
    <row r="50" spans="1:33" x14ac:dyDescent="0.2">
      <c r="A50" s="103" t="s">
        <v>79</v>
      </c>
      <c r="B50" s="10" t="s">
        <v>29</v>
      </c>
      <c r="C50" s="10" t="s">
        <v>13</v>
      </c>
      <c r="D50" s="10" t="s">
        <v>30</v>
      </c>
      <c r="E50" s="10" t="s">
        <v>31</v>
      </c>
      <c r="F50" s="10" t="s">
        <v>32</v>
      </c>
      <c r="G50" s="67">
        <v>6</v>
      </c>
      <c r="H50" s="10" t="s">
        <v>33</v>
      </c>
      <c r="I50" s="10" t="s">
        <v>781</v>
      </c>
      <c r="J50" s="57">
        <v>0.25</v>
      </c>
      <c r="K50" s="57">
        <f>24*J50</f>
        <v>6</v>
      </c>
      <c r="L50" s="57"/>
      <c r="M50" s="58">
        <v>7</v>
      </c>
      <c r="N50" s="27">
        <v>0</v>
      </c>
      <c r="O50" s="90">
        <f t="shared" si="12"/>
        <v>3.3333333333333335</v>
      </c>
      <c r="P50" s="91">
        <f t="shared" si="13"/>
        <v>3.8888888888888888</v>
      </c>
      <c r="Q50" s="23">
        <v>0</v>
      </c>
      <c r="R50" s="11">
        <v>0</v>
      </c>
      <c r="S50" s="11">
        <v>0</v>
      </c>
      <c r="T50" s="12">
        <v>0</v>
      </c>
      <c r="U50" s="27"/>
      <c r="V50" s="23">
        <v>30</v>
      </c>
      <c r="W50" s="11">
        <v>1</v>
      </c>
      <c r="X50" s="11"/>
      <c r="Y50" s="12">
        <v>1</v>
      </c>
      <c r="Z50" s="30">
        <v>0</v>
      </c>
      <c r="AA50" s="63">
        <f t="shared" si="14"/>
        <v>13</v>
      </c>
      <c r="AB50" s="34">
        <f t="shared" si="15"/>
        <v>0</v>
      </c>
      <c r="AC50" s="12">
        <f t="shared" si="16"/>
        <v>13</v>
      </c>
      <c r="AD50" s="75">
        <f t="shared" si="17"/>
        <v>13</v>
      </c>
    </row>
    <row r="51" spans="1:33" x14ac:dyDescent="0.2">
      <c r="A51" s="103" t="s">
        <v>79</v>
      </c>
      <c r="B51" s="10" t="s">
        <v>14</v>
      </c>
      <c r="C51" s="10" t="s">
        <v>13</v>
      </c>
      <c r="D51" s="98" t="s">
        <v>34</v>
      </c>
      <c r="E51" s="10" t="s">
        <v>35</v>
      </c>
      <c r="F51" s="10" t="s">
        <v>36</v>
      </c>
      <c r="G51" s="67">
        <v>12</v>
      </c>
      <c r="H51" s="10" t="s">
        <v>37</v>
      </c>
      <c r="I51" s="10" t="s">
        <v>781</v>
      </c>
      <c r="J51" s="57">
        <v>1</v>
      </c>
      <c r="K51" s="57">
        <f>$AF$28</f>
        <v>0.02</v>
      </c>
      <c r="L51" s="57">
        <v>0</v>
      </c>
      <c r="M51" s="58">
        <v>0</v>
      </c>
      <c r="N51" s="27">
        <v>0</v>
      </c>
      <c r="O51" s="90">
        <f t="shared" si="12"/>
        <v>5.5555555555555558E-3</v>
      </c>
      <c r="P51" s="91">
        <f t="shared" si="13"/>
        <v>0</v>
      </c>
      <c r="Q51" s="23">
        <v>4</v>
      </c>
      <c r="R51" s="11">
        <f>Q51</f>
        <v>4</v>
      </c>
      <c r="S51" s="11">
        <v>0</v>
      </c>
      <c r="T51" s="12">
        <v>0</v>
      </c>
      <c r="U51" s="27">
        <v>0</v>
      </c>
      <c r="V51" s="23">
        <v>0</v>
      </c>
      <c r="W51" s="11">
        <f>V51</f>
        <v>0</v>
      </c>
      <c r="X51" s="11">
        <v>0</v>
      </c>
      <c r="Y51" s="12">
        <v>0</v>
      </c>
      <c r="Z51" s="30">
        <v>0</v>
      </c>
      <c r="AA51" s="63">
        <f t="shared" si="14"/>
        <v>0.08</v>
      </c>
      <c r="AB51" s="34">
        <f t="shared" si="15"/>
        <v>0.08</v>
      </c>
      <c r="AC51" s="12">
        <f t="shared" si="16"/>
        <v>0</v>
      </c>
      <c r="AD51" s="75">
        <f t="shared" si="17"/>
        <v>0.08</v>
      </c>
    </row>
    <row r="52" spans="1:33" x14ac:dyDescent="0.2">
      <c r="A52" s="9" t="s">
        <v>79</v>
      </c>
      <c r="B52" s="10" t="s">
        <v>8</v>
      </c>
      <c r="C52" s="10" t="s">
        <v>13</v>
      </c>
      <c r="D52" s="10" t="s">
        <v>34</v>
      </c>
      <c r="E52" s="10" t="s">
        <v>35</v>
      </c>
      <c r="F52" s="10" t="s">
        <v>36</v>
      </c>
      <c r="G52" s="67">
        <v>12</v>
      </c>
      <c r="H52" s="10" t="s">
        <v>37</v>
      </c>
      <c r="I52" s="10" t="s">
        <v>781</v>
      </c>
      <c r="J52" s="57">
        <v>1</v>
      </c>
      <c r="K52" s="57">
        <f>$AF$28</f>
        <v>0.02</v>
      </c>
      <c r="L52" s="57">
        <v>0</v>
      </c>
      <c r="M52" s="58">
        <v>0</v>
      </c>
      <c r="N52" s="27">
        <v>0</v>
      </c>
      <c r="O52" s="90">
        <f t="shared" si="12"/>
        <v>5.5555555555555558E-3</v>
      </c>
      <c r="P52" s="91">
        <f t="shared" si="13"/>
        <v>0</v>
      </c>
      <c r="Q52" s="23">
        <v>5</v>
      </c>
      <c r="R52" s="11">
        <f>Q52</f>
        <v>5</v>
      </c>
      <c r="S52" s="11">
        <v>0</v>
      </c>
      <c r="T52" s="12">
        <v>0</v>
      </c>
      <c r="U52" s="27">
        <v>0</v>
      </c>
      <c r="V52" s="23">
        <v>3</v>
      </c>
      <c r="W52" s="11">
        <f>V52</f>
        <v>3</v>
      </c>
      <c r="X52" s="11">
        <v>0</v>
      </c>
      <c r="Y52" s="12">
        <v>0</v>
      </c>
      <c r="Z52" s="30">
        <v>0</v>
      </c>
      <c r="AA52" s="63">
        <f t="shared" si="14"/>
        <v>0.16</v>
      </c>
      <c r="AB52" s="34">
        <f t="shared" si="15"/>
        <v>0.1</v>
      </c>
      <c r="AC52" s="12">
        <f t="shared" si="16"/>
        <v>0.06</v>
      </c>
      <c r="AD52" s="75">
        <f t="shared" si="17"/>
        <v>0.16</v>
      </c>
    </row>
    <row r="53" spans="1:33" x14ac:dyDescent="0.2">
      <c r="A53" s="103" t="s">
        <v>122</v>
      </c>
      <c r="B53" s="10" t="s">
        <v>650</v>
      </c>
      <c r="C53" s="98" t="s">
        <v>19</v>
      </c>
      <c r="D53" s="597" t="s">
        <v>841</v>
      </c>
      <c r="E53" s="10" t="s">
        <v>168</v>
      </c>
      <c r="F53" s="598" t="s">
        <v>169</v>
      </c>
      <c r="G53" s="67">
        <v>15</v>
      </c>
      <c r="H53" s="10" t="s">
        <v>160</v>
      </c>
      <c r="I53" s="10" t="s">
        <v>756</v>
      </c>
      <c r="J53" s="57">
        <v>1</v>
      </c>
      <c r="K53" s="57">
        <f>$AF$4</f>
        <v>0.4</v>
      </c>
      <c r="L53" s="57"/>
      <c r="M53" s="58">
        <v>0</v>
      </c>
      <c r="N53" s="27">
        <v>0</v>
      </c>
      <c r="O53" s="90">
        <f t="shared" ref="O53:O82" si="19">K53*10/3/G53</f>
        <v>8.8888888888888878E-2</v>
      </c>
      <c r="P53" s="91">
        <f t="shared" ref="P53:P82" si="20">M53*10/3/G53</f>
        <v>0</v>
      </c>
      <c r="Q53" s="23">
        <v>0</v>
      </c>
      <c r="R53" s="11">
        <v>0</v>
      </c>
      <c r="S53" s="11"/>
      <c r="T53" s="12">
        <v>0</v>
      </c>
      <c r="U53" s="27"/>
      <c r="V53" s="23">
        <v>0</v>
      </c>
      <c r="W53" s="11">
        <f>V53</f>
        <v>0</v>
      </c>
      <c r="X53" s="11"/>
      <c r="Y53" s="12">
        <v>0</v>
      </c>
      <c r="Z53" s="30">
        <v>0</v>
      </c>
      <c r="AA53" s="63">
        <f t="shared" ref="AA53:AA82" si="21">K53*(R53+W53)+M53*(T53+Y53)</f>
        <v>0</v>
      </c>
      <c r="AB53" s="34">
        <f t="shared" ref="AB53:AB82" si="22">K53*R53+M53*T53</f>
        <v>0</v>
      </c>
      <c r="AC53" s="12">
        <f t="shared" ref="AC53:AC82" si="23">K53*W53+M53*Y53</f>
        <v>0</v>
      </c>
      <c r="AD53" s="75">
        <f t="shared" ref="AD53:AD82" si="24">AA53</f>
        <v>0</v>
      </c>
    </row>
    <row r="54" spans="1:33" x14ac:dyDescent="0.2">
      <c r="A54" s="9" t="s">
        <v>122</v>
      </c>
      <c r="B54" s="10" t="s">
        <v>14</v>
      </c>
      <c r="C54" s="10" t="s">
        <v>48</v>
      </c>
      <c r="D54" s="10" t="s">
        <v>246</v>
      </c>
      <c r="E54" s="10" t="s">
        <v>247</v>
      </c>
      <c r="F54" s="10" t="s">
        <v>248</v>
      </c>
      <c r="G54" s="67">
        <v>6</v>
      </c>
      <c r="H54" s="10" t="s">
        <v>249</v>
      </c>
      <c r="I54" s="10" t="s">
        <v>780</v>
      </c>
      <c r="J54" s="57">
        <v>0</v>
      </c>
      <c r="K54" s="57">
        <f>J54*13.5</f>
        <v>0</v>
      </c>
      <c r="L54" s="57">
        <v>0</v>
      </c>
      <c r="M54" s="58">
        <f>J54*4.5</f>
        <v>0</v>
      </c>
      <c r="N54" s="27">
        <v>0</v>
      </c>
      <c r="O54" s="90">
        <f t="shared" si="19"/>
        <v>0</v>
      </c>
      <c r="P54" s="91">
        <f t="shared" si="20"/>
        <v>0</v>
      </c>
      <c r="Q54" s="23">
        <v>100</v>
      </c>
      <c r="R54" s="11">
        <v>2</v>
      </c>
      <c r="S54" s="11">
        <v>0</v>
      </c>
      <c r="T54" s="12">
        <v>5</v>
      </c>
      <c r="U54" s="27">
        <v>0</v>
      </c>
      <c r="V54" s="23">
        <v>10</v>
      </c>
      <c r="W54" s="11">
        <v>0.33</v>
      </c>
      <c r="X54" s="11">
        <v>0</v>
      </c>
      <c r="Y54" s="12">
        <v>0.5</v>
      </c>
      <c r="Z54" s="30">
        <v>0</v>
      </c>
      <c r="AA54" s="63">
        <f t="shared" si="21"/>
        <v>0</v>
      </c>
      <c r="AB54" s="34">
        <f t="shared" si="22"/>
        <v>0</v>
      </c>
      <c r="AC54" s="12">
        <f t="shared" si="23"/>
        <v>0</v>
      </c>
      <c r="AD54" s="75">
        <f t="shared" si="24"/>
        <v>0</v>
      </c>
      <c r="AG54" s="95"/>
    </row>
    <row r="55" spans="1:33" x14ac:dyDescent="0.2">
      <c r="A55" s="9" t="s">
        <v>122</v>
      </c>
      <c r="B55" s="10" t="s">
        <v>80</v>
      </c>
      <c r="C55" s="10" t="s">
        <v>48</v>
      </c>
      <c r="D55" s="10" t="s">
        <v>246</v>
      </c>
      <c r="E55" s="10" t="s">
        <v>247</v>
      </c>
      <c r="F55" s="10" t="s">
        <v>248</v>
      </c>
      <c r="G55" s="67">
        <v>6</v>
      </c>
      <c r="H55" s="10" t="s">
        <v>249</v>
      </c>
      <c r="I55" s="10" t="s">
        <v>780</v>
      </c>
      <c r="J55" s="57">
        <v>0</v>
      </c>
      <c r="K55" s="57">
        <f>J55*13.5</f>
        <v>0</v>
      </c>
      <c r="L55" s="57">
        <v>0</v>
      </c>
      <c r="M55" s="58">
        <f>J55*4.5</f>
        <v>0</v>
      </c>
      <c r="N55" s="27">
        <v>0</v>
      </c>
      <c r="O55" s="90">
        <f t="shared" si="19"/>
        <v>0</v>
      </c>
      <c r="P55" s="91">
        <f t="shared" si="20"/>
        <v>0</v>
      </c>
      <c r="Q55" s="23">
        <v>40</v>
      </c>
      <c r="R55" s="11">
        <v>1</v>
      </c>
      <c r="S55" s="11">
        <v>0</v>
      </c>
      <c r="T55" s="12">
        <v>2</v>
      </c>
      <c r="U55" s="27">
        <v>0</v>
      </c>
      <c r="V55" s="23">
        <v>10</v>
      </c>
      <c r="W55" s="11">
        <v>0.17</v>
      </c>
      <c r="X55" s="11">
        <v>0</v>
      </c>
      <c r="Y55" s="12">
        <v>0.5</v>
      </c>
      <c r="Z55" s="30">
        <v>0</v>
      </c>
      <c r="AA55" s="63">
        <f t="shared" si="21"/>
        <v>0</v>
      </c>
      <c r="AB55" s="34">
        <f t="shared" si="22"/>
        <v>0</v>
      </c>
      <c r="AC55" s="12">
        <f t="shared" si="23"/>
        <v>0</v>
      </c>
      <c r="AD55" s="75">
        <f t="shared" si="24"/>
        <v>0</v>
      </c>
    </row>
    <row r="56" spans="1:33" x14ac:dyDescent="0.2">
      <c r="A56" s="9" t="s">
        <v>122</v>
      </c>
      <c r="B56" s="10" t="s">
        <v>85</v>
      </c>
      <c r="C56" s="10" t="s">
        <v>48</v>
      </c>
      <c r="D56" s="10" t="s">
        <v>246</v>
      </c>
      <c r="E56" s="10" t="s">
        <v>247</v>
      </c>
      <c r="F56" s="10" t="s">
        <v>248</v>
      </c>
      <c r="G56" s="67">
        <v>6</v>
      </c>
      <c r="H56" s="10" t="s">
        <v>249</v>
      </c>
      <c r="I56" s="10" t="s">
        <v>780</v>
      </c>
      <c r="J56" s="57">
        <v>0</v>
      </c>
      <c r="K56" s="57">
        <f>J56*13.5</f>
        <v>0</v>
      </c>
      <c r="L56" s="57">
        <v>0</v>
      </c>
      <c r="M56" s="58">
        <f>J56*4.5</f>
        <v>0</v>
      </c>
      <c r="N56" s="27">
        <v>0</v>
      </c>
      <c r="O56" s="90">
        <f t="shared" si="19"/>
        <v>0</v>
      </c>
      <c r="P56" s="91">
        <f t="shared" si="20"/>
        <v>0</v>
      </c>
      <c r="Q56" s="23">
        <v>40</v>
      </c>
      <c r="R56" s="11">
        <v>1</v>
      </c>
      <c r="S56" s="11">
        <v>0</v>
      </c>
      <c r="T56" s="12">
        <v>2</v>
      </c>
      <c r="U56" s="27">
        <v>0</v>
      </c>
      <c r="V56" s="23">
        <v>10</v>
      </c>
      <c r="W56" s="11">
        <v>0.17</v>
      </c>
      <c r="X56" s="11">
        <v>0</v>
      </c>
      <c r="Y56" s="12">
        <v>0.5</v>
      </c>
      <c r="Z56" s="30">
        <v>0</v>
      </c>
      <c r="AA56" s="63">
        <f t="shared" si="21"/>
        <v>0</v>
      </c>
      <c r="AB56" s="34">
        <f t="shared" si="22"/>
        <v>0</v>
      </c>
      <c r="AC56" s="12">
        <f t="shared" si="23"/>
        <v>0</v>
      </c>
      <c r="AD56" s="75">
        <f t="shared" si="24"/>
        <v>0</v>
      </c>
    </row>
    <row r="57" spans="1:33" x14ac:dyDescent="0.2">
      <c r="A57" s="9" t="s">
        <v>122</v>
      </c>
      <c r="B57" s="10" t="s">
        <v>8</v>
      </c>
      <c r="C57" s="10" t="s">
        <v>48</v>
      </c>
      <c r="D57" s="10" t="s">
        <v>246</v>
      </c>
      <c r="E57" s="10" t="s">
        <v>247</v>
      </c>
      <c r="F57" s="10" t="s">
        <v>248</v>
      </c>
      <c r="G57" s="67">
        <v>6</v>
      </c>
      <c r="H57" s="10" t="s">
        <v>249</v>
      </c>
      <c r="I57" s="10" t="s">
        <v>780</v>
      </c>
      <c r="J57" s="57">
        <v>0</v>
      </c>
      <c r="K57" s="57">
        <f>J57*13.5</f>
        <v>0</v>
      </c>
      <c r="L57" s="57">
        <v>0</v>
      </c>
      <c r="M57" s="58">
        <f>J57*4.5</f>
        <v>0</v>
      </c>
      <c r="N57" s="27">
        <v>0</v>
      </c>
      <c r="O57" s="90">
        <f t="shared" si="19"/>
        <v>0</v>
      </c>
      <c r="P57" s="91">
        <f t="shared" si="20"/>
        <v>0</v>
      </c>
      <c r="Q57" s="23">
        <v>80</v>
      </c>
      <c r="R57" s="11">
        <v>1</v>
      </c>
      <c r="S57" s="11">
        <v>0</v>
      </c>
      <c r="T57" s="12">
        <v>4</v>
      </c>
      <c r="U57" s="27">
        <v>0</v>
      </c>
      <c r="V57" s="23">
        <v>10</v>
      </c>
      <c r="W57" s="11">
        <v>0.33</v>
      </c>
      <c r="X57" s="11">
        <v>0</v>
      </c>
      <c r="Y57" s="12">
        <v>0.5</v>
      </c>
      <c r="Z57" s="30">
        <v>0</v>
      </c>
      <c r="AA57" s="63">
        <f t="shared" si="21"/>
        <v>0</v>
      </c>
      <c r="AB57" s="34">
        <f t="shared" si="22"/>
        <v>0</v>
      </c>
      <c r="AC57" s="12">
        <f t="shared" si="23"/>
        <v>0</v>
      </c>
      <c r="AD57" s="75">
        <f t="shared" si="24"/>
        <v>0</v>
      </c>
    </row>
    <row r="58" spans="1:33" x14ac:dyDescent="0.2">
      <c r="A58" s="9" t="s">
        <v>122</v>
      </c>
      <c r="B58" s="10" t="s">
        <v>80</v>
      </c>
      <c r="C58" s="10" t="s">
        <v>61</v>
      </c>
      <c r="D58" s="10" t="s">
        <v>127</v>
      </c>
      <c r="E58" s="10" t="s">
        <v>128</v>
      </c>
      <c r="F58" s="10" t="s">
        <v>129</v>
      </c>
      <c r="G58" s="67">
        <v>6</v>
      </c>
      <c r="H58" s="10" t="s">
        <v>84</v>
      </c>
      <c r="I58" s="10" t="s">
        <v>780</v>
      </c>
      <c r="J58" s="57">
        <v>1</v>
      </c>
      <c r="K58" s="57">
        <v>6.75</v>
      </c>
      <c r="L58" s="57">
        <v>0</v>
      </c>
      <c r="M58" s="58">
        <v>11.25</v>
      </c>
      <c r="N58" s="27">
        <v>0</v>
      </c>
      <c r="O58" s="90">
        <f t="shared" si="19"/>
        <v>3.75</v>
      </c>
      <c r="P58" s="91">
        <f t="shared" si="20"/>
        <v>6.25</v>
      </c>
      <c r="Q58" s="23">
        <v>0</v>
      </c>
      <c r="R58" s="11">
        <v>0</v>
      </c>
      <c r="S58" s="11">
        <v>0</v>
      </c>
      <c r="T58" s="12">
        <v>0</v>
      </c>
      <c r="U58" s="27">
        <v>0</v>
      </c>
      <c r="V58" s="23">
        <v>40</v>
      </c>
      <c r="W58" s="11">
        <v>1</v>
      </c>
      <c r="X58" s="11">
        <v>0</v>
      </c>
      <c r="Y58" s="12">
        <v>2</v>
      </c>
      <c r="Z58" s="30">
        <v>0</v>
      </c>
      <c r="AA58" s="63">
        <f t="shared" si="21"/>
        <v>29.25</v>
      </c>
      <c r="AB58" s="34">
        <f t="shared" si="22"/>
        <v>0</v>
      </c>
      <c r="AC58" s="12">
        <f t="shared" si="23"/>
        <v>29.25</v>
      </c>
      <c r="AD58" s="75">
        <f t="shared" si="24"/>
        <v>29.25</v>
      </c>
    </row>
    <row r="59" spans="1:33" x14ac:dyDescent="0.2">
      <c r="A59" s="9" t="s">
        <v>122</v>
      </c>
      <c r="B59" s="10" t="s">
        <v>85</v>
      </c>
      <c r="C59" s="10" t="s">
        <v>61</v>
      </c>
      <c r="D59" s="10" t="s">
        <v>127</v>
      </c>
      <c r="E59" s="10" t="s">
        <v>128</v>
      </c>
      <c r="F59" s="10" t="s">
        <v>129</v>
      </c>
      <c r="G59" s="67">
        <v>6</v>
      </c>
      <c r="H59" s="10" t="s">
        <v>84</v>
      </c>
      <c r="I59" s="10" t="s">
        <v>780</v>
      </c>
      <c r="J59" s="57">
        <v>1</v>
      </c>
      <c r="K59" s="57">
        <v>6.75</v>
      </c>
      <c r="L59" s="57">
        <v>0</v>
      </c>
      <c r="M59" s="58">
        <v>11.25</v>
      </c>
      <c r="N59" s="27">
        <v>0</v>
      </c>
      <c r="O59" s="90">
        <f t="shared" si="19"/>
        <v>3.75</v>
      </c>
      <c r="P59" s="91">
        <f t="shared" si="20"/>
        <v>6.25</v>
      </c>
      <c r="Q59" s="23">
        <v>0</v>
      </c>
      <c r="R59" s="11">
        <v>0</v>
      </c>
      <c r="S59" s="11">
        <v>0</v>
      </c>
      <c r="T59" s="12">
        <v>0</v>
      </c>
      <c r="U59" s="27">
        <v>0</v>
      </c>
      <c r="V59" s="23">
        <v>40</v>
      </c>
      <c r="W59" s="11">
        <v>1</v>
      </c>
      <c r="X59" s="11">
        <v>0</v>
      </c>
      <c r="Y59" s="12">
        <v>2</v>
      </c>
      <c r="Z59" s="30">
        <v>0</v>
      </c>
      <c r="AA59" s="63">
        <f t="shared" si="21"/>
        <v>29.25</v>
      </c>
      <c r="AB59" s="34">
        <f t="shared" si="22"/>
        <v>0</v>
      </c>
      <c r="AC59" s="12">
        <f t="shared" si="23"/>
        <v>29.25</v>
      </c>
      <c r="AD59" s="75">
        <f t="shared" si="24"/>
        <v>29.25</v>
      </c>
    </row>
    <row r="60" spans="1:33" x14ac:dyDescent="0.2">
      <c r="A60" s="9" t="s">
        <v>122</v>
      </c>
      <c r="B60" s="10" t="s">
        <v>8</v>
      </c>
      <c r="C60" s="10" t="s">
        <v>61</v>
      </c>
      <c r="D60" s="10" t="s">
        <v>127</v>
      </c>
      <c r="E60" s="10" t="s">
        <v>128</v>
      </c>
      <c r="F60" s="10" t="s">
        <v>129</v>
      </c>
      <c r="G60" s="67">
        <v>6</v>
      </c>
      <c r="H60" s="10" t="s">
        <v>84</v>
      </c>
      <c r="I60" s="10" t="s">
        <v>780</v>
      </c>
      <c r="J60" s="57">
        <v>1</v>
      </c>
      <c r="K60" s="57">
        <v>6.75</v>
      </c>
      <c r="L60" s="57">
        <v>0</v>
      </c>
      <c r="M60" s="58">
        <v>11.25</v>
      </c>
      <c r="N60" s="27">
        <v>0</v>
      </c>
      <c r="O60" s="90">
        <f t="shared" si="19"/>
        <v>3.75</v>
      </c>
      <c r="P60" s="91">
        <f t="shared" si="20"/>
        <v>6.25</v>
      </c>
      <c r="Q60" s="23">
        <v>0</v>
      </c>
      <c r="R60" s="11">
        <v>0</v>
      </c>
      <c r="S60" s="11">
        <v>0</v>
      </c>
      <c r="T60" s="12">
        <v>0</v>
      </c>
      <c r="U60" s="27">
        <v>0</v>
      </c>
      <c r="V60" s="23">
        <v>100</v>
      </c>
      <c r="W60" s="11">
        <v>2</v>
      </c>
      <c r="X60" s="11">
        <v>0</v>
      </c>
      <c r="Y60" s="12">
        <v>5</v>
      </c>
      <c r="Z60" s="30">
        <v>0</v>
      </c>
      <c r="AA60" s="63">
        <f t="shared" si="21"/>
        <v>69.75</v>
      </c>
      <c r="AB60" s="34">
        <f t="shared" si="22"/>
        <v>0</v>
      </c>
      <c r="AC60" s="12">
        <f t="shared" si="23"/>
        <v>69.75</v>
      </c>
      <c r="AD60" s="75">
        <f t="shared" si="24"/>
        <v>69.75</v>
      </c>
    </row>
    <row r="61" spans="1:33" x14ac:dyDescent="0.2">
      <c r="A61" s="9" t="s">
        <v>122</v>
      </c>
      <c r="B61" s="10" t="s">
        <v>14</v>
      </c>
      <c r="C61" s="10" t="s">
        <v>13</v>
      </c>
      <c r="D61" s="10" t="s">
        <v>28</v>
      </c>
      <c r="E61" s="10" t="s">
        <v>10</v>
      </c>
      <c r="F61" s="10" t="s">
        <v>11</v>
      </c>
      <c r="G61" s="67">
        <v>24</v>
      </c>
      <c r="H61" s="10" t="s">
        <v>12</v>
      </c>
      <c r="I61" s="10" t="s">
        <v>755</v>
      </c>
      <c r="J61" s="57">
        <v>1</v>
      </c>
      <c r="K61" s="57">
        <f>$AF$27</f>
        <v>0.2</v>
      </c>
      <c r="L61" s="57">
        <v>0</v>
      </c>
      <c r="M61" s="58">
        <v>0</v>
      </c>
      <c r="N61" s="27">
        <v>0</v>
      </c>
      <c r="O61" s="90">
        <f t="shared" si="19"/>
        <v>2.7777777777777776E-2</v>
      </c>
      <c r="P61" s="91">
        <f t="shared" si="20"/>
        <v>0</v>
      </c>
      <c r="Q61" s="23">
        <v>0</v>
      </c>
      <c r="R61" s="11">
        <f>Q61</f>
        <v>0</v>
      </c>
      <c r="S61" s="11">
        <v>0</v>
      </c>
      <c r="T61" s="12">
        <v>0</v>
      </c>
      <c r="U61" s="27">
        <v>0</v>
      </c>
      <c r="V61" s="23">
        <v>2</v>
      </c>
      <c r="W61" s="11">
        <f>V61</f>
        <v>2</v>
      </c>
      <c r="X61" s="11">
        <v>0</v>
      </c>
      <c r="Y61" s="12">
        <v>0</v>
      </c>
      <c r="Z61" s="30">
        <v>0</v>
      </c>
      <c r="AA61" s="63">
        <f t="shared" si="21"/>
        <v>0.4</v>
      </c>
      <c r="AB61" s="34">
        <f t="shared" si="22"/>
        <v>0</v>
      </c>
      <c r="AC61" s="12">
        <f t="shared" si="23"/>
        <v>0.4</v>
      </c>
      <c r="AD61" s="75">
        <f t="shared" si="24"/>
        <v>0.4</v>
      </c>
    </row>
    <row r="62" spans="1:33" x14ac:dyDescent="0.2">
      <c r="A62" s="9" t="s">
        <v>122</v>
      </c>
      <c r="B62" s="10" t="s">
        <v>80</v>
      </c>
      <c r="C62" s="10" t="s">
        <v>27</v>
      </c>
      <c r="D62" s="10" t="s">
        <v>130</v>
      </c>
      <c r="E62" s="10" t="s">
        <v>131</v>
      </c>
      <c r="F62" s="10" t="s">
        <v>132</v>
      </c>
      <c r="G62" s="67">
        <v>6</v>
      </c>
      <c r="H62" s="10" t="s">
        <v>18</v>
      </c>
      <c r="I62" s="10" t="s">
        <v>780</v>
      </c>
      <c r="J62" s="57">
        <v>1</v>
      </c>
      <c r="K62" s="57">
        <v>9</v>
      </c>
      <c r="L62" s="57">
        <v>0</v>
      </c>
      <c r="M62" s="58">
        <v>9</v>
      </c>
      <c r="N62" s="27">
        <v>0</v>
      </c>
      <c r="O62" s="90">
        <f t="shared" si="19"/>
        <v>5</v>
      </c>
      <c r="P62" s="91">
        <f t="shared" si="20"/>
        <v>5</v>
      </c>
      <c r="Q62" s="23">
        <v>30</v>
      </c>
      <c r="R62" s="11">
        <v>1</v>
      </c>
      <c r="S62" s="11">
        <v>0</v>
      </c>
      <c r="T62" s="12">
        <v>2</v>
      </c>
      <c r="U62" s="27">
        <v>0</v>
      </c>
      <c r="V62" s="23">
        <v>0</v>
      </c>
      <c r="W62" s="11">
        <v>0</v>
      </c>
      <c r="X62" s="11">
        <v>0</v>
      </c>
      <c r="Y62" s="12">
        <v>0</v>
      </c>
      <c r="Z62" s="30">
        <v>0</v>
      </c>
      <c r="AA62" s="63">
        <f t="shared" si="21"/>
        <v>27</v>
      </c>
      <c r="AB62" s="34">
        <f t="shared" si="22"/>
        <v>27</v>
      </c>
      <c r="AC62" s="12">
        <f t="shared" si="23"/>
        <v>0</v>
      </c>
      <c r="AD62" s="75">
        <f t="shared" si="24"/>
        <v>27</v>
      </c>
    </row>
    <row r="63" spans="1:33" x14ac:dyDescent="0.2">
      <c r="A63" s="9" t="s">
        <v>122</v>
      </c>
      <c r="B63" s="10" t="s">
        <v>85</v>
      </c>
      <c r="C63" s="10" t="s">
        <v>27</v>
      </c>
      <c r="D63" s="10" t="s">
        <v>133</v>
      </c>
      <c r="E63" s="10" t="s">
        <v>134</v>
      </c>
      <c r="F63" s="10" t="s">
        <v>135</v>
      </c>
      <c r="G63" s="67">
        <v>6</v>
      </c>
      <c r="H63" s="10" t="s">
        <v>18</v>
      </c>
      <c r="I63" s="10" t="s">
        <v>780</v>
      </c>
      <c r="J63" s="57">
        <v>1</v>
      </c>
      <c r="K63" s="57">
        <v>4.5</v>
      </c>
      <c r="L63" s="57">
        <v>0</v>
      </c>
      <c r="M63" s="58">
        <v>13.5</v>
      </c>
      <c r="N63" s="27">
        <v>0</v>
      </c>
      <c r="O63" s="90">
        <f t="shared" si="19"/>
        <v>2.5</v>
      </c>
      <c r="P63" s="91">
        <f t="shared" si="20"/>
        <v>7.5</v>
      </c>
      <c r="Q63" s="23">
        <v>40</v>
      </c>
      <c r="R63" s="11">
        <v>1</v>
      </c>
      <c r="S63" s="11">
        <v>0</v>
      </c>
      <c r="T63" s="12">
        <v>2</v>
      </c>
      <c r="U63" s="27">
        <v>0</v>
      </c>
      <c r="V63" s="23">
        <v>0</v>
      </c>
      <c r="W63" s="11">
        <v>0</v>
      </c>
      <c r="X63" s="11">
        <v>0</v>
      </c>
      <c r="Y63" s="12">
        <v>0</v>
      </c>
      <c r="Z63" s="30">
        <v>0</v>
      </c>
      <c r="AA63" s="63">
        <f t="shared" si="21"/>
        <v>31.5</v>
      </c>
      <c r="AB63" s="34">
        <f t="shared" si="22"/>
        <v>31.5</v>
      </c>
      <c r="AC63" s="12">
        <f t="shared" si="23"/>
        <v>0</v>
      </c>
      <c r="AD63" s="75">
        <f t="shared" si="24"/>
        <v>31.5</v>
      </c>
    </row>
    <row r="64" spans="1:33" x14ac:dyDescent="0.2">
      <c r="A64" s="9" t="s">
        <v>122</v>
      </c>
      <c r="B64" s="10" t="s">
        <v>85</v>
      </c>
      <c r="C64" s="10" t="s">
        <v>43</v>
      </c>
      <c r="D64" s="10" t="s">
        <v>136</v>
      </c>
      <c r="E64" s="10" t="s">
        <v>137</v>
      </c>
      <c r="F64" s="10" t="s">
        <v>138</v>
      </c>
      <c r="G64" s="67">
        <v>6</v>
      </c>
      <c r="H64" s="10" t="s">
        <v>18</v>
      </c>
      <c r="I64" s="10" t="s">
        <v>780</v>
      </c>
      <c r="J64" s="57">
        <v>1</v>
      </c>
      <c r="K64" s="57">
        <v>9</v>
      </c>
      <c r="L64" s="57">
        <v>0</v>
      </c>
      <c r="M64" s="58">
        <v>9</v>
      </c>
      <c r="N64" s="27">
        <v>0</v>
      </c>
      <c r="O64" s="90">
        <f t="shared" si="19"/>
        <v>5</v>
      </c>
      <c r="P64" s="91">
        <f t="shared" si="20"/>
        <v>5</v>
      </c>
      <c r="Q64" s="23">
        <v>0</v>
      </c>
      <c r="R64" s="11">
        <v>0</v>
      </c>
      <c r="S64" s="11">
        <v>0</v>
      </c>
      <c r="T64" s="12">
        <v>0</v>
      </c>
      <c r="U64" s="27">
        <v>0</v>
      </c>
      <c r="V64" s="23">
        <v>40</v>
      </c>
      <c r="W64" s="11">
        <v>1</v>
      </c>
      <c r="X64" s="11">
        <v>0</v>
      </c>
      <c r="Y64" s="12">
        <v>2</v>
      </c>
      <c r="Z64" s="30">
        <v>0</v>
      </c>
      <c r="AA64" s="63">
        <f t="shared" si="21"/>
        <v>27</v>
      </c>
      <c r="AB64" s="34">
        <f t="shared" si="22"/>
        <v>0</v>
      </c>
      <c r="AC64" s="12">
        <f t="shared" si="23"/>
        <v>27</v>
      </c>
      <c r="AD64" s="75">
        <f t="shared" si="24"/>
        <v>27</v>
      </c>
      <c r="AF64" s="79"/>
    </row>
    <row r="65" spans="1:33" x14ac:dyDescent="0.2">
      <c r="A65" s="9" t="s">
        <v>122</v>
      </c>
      <c r="B65" s="10" t="s">
        <v>85</v>
      </c>
      <c r="C65" s="10" t="s">
        <v>43</v>
      </c>
      <c r="D65" s="10" t="s">
        <v>139</v>
      </c>
      <c r="E65" s="10" t="s">
        <v>140</v>
      </c>
      <c r="F65" s="10" t="s">
        <v>141</v>
      </c>
      <c r="G65" s="67">
        <v>6</v>
      </c>
      <c r="H65" s="10" t="s">
        <v>18</v>
      </c>
      <c r="I65" s="10" t="s">
        <v>780</v>
      </c>
      <c r="J65" s="57">
        <v>1</v>
      </c>
      <c r="K65" s="57">
        <v>9</v>
      </c>
      <c r="L65" s="57">
        <v>0</v>
      </c>
      <c r="M65" s="58">
        <v>9</v>
      </c>
      <c r="N65" s="27">
        <v>0</v>
      </c>
      <c r="O65" s="90">
        <f t="shared" si="19"/>
        <v>5</v>
      </c>
      <c r="P65" s="91">
        <f t="shared" si="20"/>
        <v>5</v>
      </c>
      <c r="Q65" s="23">
        <v>0</v>
      </c>
      <c r="R65" s="11">
        <v>0</v>
      </c>
      <c r="S65" s="11">
        <v>0</v>
      </c>
      <c r="T65" s="12">
        <v>0</v>
      </c>
      <c r="U65" s="27">
        <v>0</v>
      </c>
      <c r="V65" s="23">
        <v>40</v>
      </c>
      <c r="W65" s="11">
        <v>1</v>
      </c>
      <c r="X65" s="11">
        <v>0</v>
      </c>
      <c r="Y65" s="12">
        <v>2</v>
      </c>
      <c r="Z65" s="30">
        <v>0</v>
      </c>
      <c r="AA65" s="63">
        <f t="shared" si="21"/>
        <v>27</v>
      </c>
      <c r="AB65" s="34">
        <f t="shared" si="22"/>
        <v>0</v>
      </c>
      <c r="AC65" s="12">
        <f t="shared" si="23"/>
        <v>27</v>
      </c>
      <c r="AD65" s="75">
        <f t="shared" si="24"/>
        <v>27</v>
      </c>
    </row>
    <row r="66" spans="1:33" x14ac:dyDescent="0.2">
      <c r="A66" s="9" t="s">
        <v>122</v>
      </c>
      <c r="B66" s="10" t="s">
        <v>85</v>
      </c>
      <c r="C66" s="10" t="s">
        <v>27</v>
      </c>
      <c r="D66" s="10" t="s">
        <v>142</v>
      </c>
      <c r="E66" s="10" t="s">
        <v>131</v>
      </c>
      <c r="F66" s="10" t="s">
        <v>143</v>
      </c>
      <c r="G66" s="67">
        <v>6</v>
      </c>
      <c r="H66" s="10" t="s">
        <v>18</v>
      </c>
      <c r="I66" s="10" t="s">
        <v>780</v>
      </c>
      <c r="J66" s="57">
        <v>1</v>
      </c>
      <c r="K66" s="57">
        <v>9</v>
      </c>
      <c r="L66" s="57">
        <v>0</v>
      </c>
      <c r="M66" s="58">
        <v>9</v>
      </c>
      <c r="N66" s="27">
        <v>0</v>
      </c>
      <c r="O66" s="90">
        <f t="shared" si="19"/>
        <v>5</v>
      </c>
      <c r="P66" s="91">
        <f t="shared" si="20"/>
        <v>5</v>
      </c>
      <c r="Q66" s="23">
        <v>48</v>
      </c>
      <c r="R66" s="11">
        <v>1</v>
      </c>
      <c r="S66" s="11">
        <v>0</v>
      </c>
      <c r="T66" s="12">
        <v>4</v>
      </c>
      <c r="U66" s="27">
        <v>0</v>
      </c>
      <c r="V66" s="23">
        <v>0</v>
      </c>
      <c r="W66" s="11">
        <v>0</v>
      </c>
      <c r="X66" s="11">
        <v>0</v>
      </c>
      <c r="Y66" s="12">
        <v>0</v>
      </c>
      <c r="Z66" s="30">
        <v>0</v>
      </c>
      <c r="AA66" s="63">
        <f t="shared" si="21"/>
        <v>45</v>
      </c>
      <c r="AB66" s="34">
        <f t="shared" si="22"/>
        <v>45</v>
      </c>
      <c r="AC66" s="12">
        <f t="shared" si="23"/>
        <v>0</v>
      </c>
      <c r="AD66" s="75">
        <f t="shared" si="24"/>
        <v>45</v>
      </c>
    </row>
    <row r="67" spans="1:33" x14ac:dyDescent="0.2">
      <c r="A67" s="9" t="s">
        <v>122</v>
      </c>
      <c r="B67" s="10" t="s">
        <v>85</v>
      </c>
      <c r="C67" s="10" t="s">
        <v>43</v>
      </c>
      <c r="D67" s="10" t="s">
        <v>144</v>
      </c>
      <c r="E67" s="10" t="s">
        <v>145</v>
      </c>
      <c r="F67" s="10" t="s">
        <v>146</v>
      </c>
      <c r="G67" s="67">
        <v>6</v>
      </c>
      <c r="H67" s="10" t="s">
        <v>18</v>
      </c>
      <c r="I67" s="10" t="s">
        <v>780</v>
      </c>
      <c r="J67" s="57">
        <v>1</v>
      </c>
      <c r="K67" s="57">
        <v>4.5</v>
      </c>
      <c r="L67" s="57">
        <v>0</v>
      </c>
      <c r="M67" s="58">
        <v>13.5</v>
      </c>
      <c r="N67" s="27">
        <v>0</v>
      </c>
      <c r="O67" s="90">
        <f t="shared" si="19"/>
        <v>2.5</v>
      </c>
      <c r="P67" s="91">
        <f t="shared" si="20"/>
        <v>7.5</v>
      </c>
      <c r="Q67" s="23">
        <v>0</v>
      </c>
      <c r="R67" s="11">
        <v>0</v>
      </c>
      <c r="S67" s="11">
        <v>0</v>
      </c>
      <c r="T67" s="12">
        <v>0</v>
      </c>
      <c r="U67" s="27">
        <v>0</v>
      </c>
      <c r="V67" s="23">
        <v>40</v>
      </c>
      <c r="W67" s="11">
        <v>1</v>
      </c>
      <c r="X67" s="11">
        <v>0</v>
      </c>
      <c r="Y67" s="12">
        <v>2</v>
      </c>
      <c r="Z67" s="30">
        <v>0</v>
      </c>
      <c r="AA67" s="63">
        <f t="shared" si="21"/>
        <v>31.5</v>
      </c>
      <c r="AB67" s="34">
        <f t="shared" si="22"/>
        <v>0</v>
      </c>
      <c r="AC67" s="12">
        <f t="shared" si="23"/>
        <v>31.5</v>
      </c>
      <c r="AD67" s="75">
        <f t="shared" si="24"/>
        <v>31.5</v>
      </c>
      <c r="AG67" s="95"/>
    </row>
    <row r="68" spans="1:33" x14ac:dyDescent="0.2">
      <c r="A68" s="9" t="s">
        <v>122</v>
      </c>
      <c r="B68" s="10" t="s">
        <v>85</v>
      </c>
      <c r="C68" s="10" t="s">
        <v>13</v>
      </c>
      <c r="D68" s="10" t="s">
        <v>147</v>
      </c>
      <c r="E68" s="10" t="s">
        <v>10</v>
      </c>
      <c r="F68" s="10" t="s">
        <v>11</v>
      </c>
      <c r="G68" s="67">
        <v>24</v>
      </c>
      <c r="H68" s="10" t="s">
        <v>12</v>
      </c>
      <c r="I68" s="10" t="s">
        <v>755</v>
      </c>
      <c r="J68" s="57">
        <v>1</v>
      </c>
      <c r="K68" s="57">
        <f>$AF$27</f>
        <v>0.2</v>
      </c>
      <c r="L68" s="57">
        <v>0</v>
      </c>
      <c r="M68" s="58">
        <v>0</v>
      </c>
      <c r="N68" s="27">
        <v>0</v>
      </c>
      <c r="O68" s="90">
        <f t="shared" si="19"/>
        <v>2.7777777777777776E-2</v>
      </c>
      <c r="P68" s="91">
        <f t="shared" si="20"/>
        <v>0</v>
      </c>
      <c r="Q68" s="23">
        <v>1</v>
      </c>
      <c r="R68" s="11">
        <f>Q68</f>
        <v>1</v>
      </c>
      <c r="S68" s="11">
        <v>0</v>
      </c>
      <c r="T68" s="12">
        <v>0</v>
      </c>
      <c r="U68" s="27">
        <v>0</v>
      </c>
      <c r="V68" s="23">
        <v>5</v>
      </c>
      <c r="W68" s="11">
        <f>V68</f>
        <v>5</v>
      </c>
      <c r="X68" s="11">
        <v>0</v>
      </c>
      <c r="Y68" s="12">
        <v>0</v>
      </c>
      <c r="Z68" s="30">
        <v>0</v>
      </c>
      <c r="AA68" s="63">
        <f t="shared" si="21"/>
        <v>1.2000000000000002</v>
      </c>
      <c r="AB68" s="34">
        <f t="shared" si="22"/>
        <v>0.2</v>
      </c>
      <c r="AC68" s="12">
        <f t="shared" si="23"/>
        <v>1</v>
      </c>
      <c r="AD68" s="75">
        <f t="shared" si="24"/>
        <v>1.2000000000000002</v>
      </c>
    </row>
    <row r="69" spans="1:33" x14ac:dyDescent="0.2">
      <c r="A69" s="9" t="s">
        <v>122</v>
      </c>
      <c r="B69" s="10" t="s">
        <v>85</v>
      </c>
      <c r="C69" s="10" t="s">
        <v>103</v>
      </c>
      <c r="D69" s="10" t="s">
        <v>148</v>
      </c>
      <c r="E69" s="10" t="s">
        <v>149</v>
      </c>
      <c r="F69" s="10" t="s">
        <v>150</v>
      </c>
      <c r="G69" s="67">
        <v>6</v>
      </c>
      <c r="H69" s="10" t="s">
        <v>102</v>
      </c>
      <c r="I69" s="10" t="s">
        <v>781</v>
      </c>
      <c r="J69" s="57">
        <v>1</v>
      </c>
      <c r="K69" s="57">
        <f>(4.5+$AF$30)*J69</f>
        <v>9</v>
      </c>
      <c r="L69" s="57">
        <v>0</v>
      </c>
      <c r="M69" s="58">
        <v>9</v>
      </c>
      <c r="N69" s="27">
        <v>0</v>
      </c>
      <c r="O69" s="90">
        <f t="shared" si="19"/>
        <v>5</v>
      </c>
      <c r="P69" s="91">
        <f t="shared" si="20"/>
        <v>5</v>
      </c>
      <c r="Q69" s="23">
        <v>20</v>
      </c>
      <c r="R69" s="11">
        <v>1</v>
      </c>
      <c r="S69" s="11">
        <v>0</v>
      </c>
      <c r="T69" s="12">
        <v>1</v>
      </c>
      <c r="U69" s="27">
        <v>0</v>
      </c>
      <c r="V69" s="23">
        <v>0</v>
      </c>
      <c r="W69" s="11">
        <v>0</v>
      </c>
      <c r="X69" s="11">
        <v>0</v>
      </c>
      <c r="Y69" s="12">
        <v>0</v>
      </c>
      <c r="Z69" s="30">
        <v>0</v>
      </c>
      <c r="AA69" s="63">
        <f t="shared" si="21"/>
        <v>18</v>
      </c>
      <c r="AB69" s="34">
        <f t="shared" si="22"/>
        <v>18</v>
      </c>
      <c r="AC69" s="12">
        <f t="shared" si="23"/>
        <v>0</v>
      </c>
      <c r="AD69" s="75">
        <f t="shared" si="24"/>
        <v>18</v>
      </c>
    </row>
    <row r="70" spans="1:33" x14ac:dyDescent="0.2">
      <c r="A70" s="9" t="s">
        <v>122</v>
      </c>
      <c r="B70" s="10" t="s">
        <v>85</v>
      </c>
      <c r="C70" s="10" t="s">
        <v>103</v>
      </c>
      <c r="D70" s="10" t="s">
        <v>151</v>
      </c>
      <c r="E70" s="10" t="s">
        <v>152</v>
      </c>
      <c r="F70" s="10" t="s">
        <v>153</v>
      </c>
      <c r="G70" s="67">
        <v>6</v>
      </c>
      <c r="H70" s="10" t="s">
        <v>102</v>
      </c>
      <c r="I70" s="10" t="s">
        <v>781</v>
      </c>
      <c r="J70" s="57">
        <v>1</v>
      </c>
      <c r="K70" s="57">
        <f>(4.5+$AF$30)*J70</f>
        <v>9</v>
      </c>
      <c r="L70" s="57">
        <v>0</v>
      </c>
      <c r="M70" s="58">
        <v>9</v>
      </c>
      <c r="N70" s="27">
        <v>0</v>
      </c>
      <c r="O70" s="90">
        <f t="shared" si="19"/>
        <v>5</v>
      </c>
      <c r="P70" s="91">
        <f t="shared" si="20"/>
        <v>5</v>
      </c>
      <c r="Q70" s="23">
        <v>20</v>
      </c>
      <c r="R70" s="11">
        <v>1</v>
      </c>
      <c r="S70" s="11">
        <v>0</v>
      </c>
      <c r="T70" s="12">
        <v>1</v>
      </c>
      <c r="U70" s="27">
        <v>0</v>
      </c>
      <c r="V70" s="23">
        <v>0</v>
      </c>
      <c r="W70" s="11">
        <v>0</v>
      </c>
      <c r="X70" s="11">
        <v>0</v>
      </c>
      <c r="Y70" s="12">
        <v>0</v>
      </c>
      <c r="Z70" s="30">
        <v>0</v>
      </c>
      <c r="AA70" s="63">
        <f t="shared" si="21"/>
        <v>18</v>
      </c>
      <c r="AB70" s="34">
        <f t="shared" si="22"/>
        <v>18</v>
      </c>
      <c r="AC70" s="12">
        <f t="shared" si="23"/>
        <v>0</v>
      </c>
      <c r="AD70" s="75">
        <f t="shared" si="24"/>
        <v>18</v>
      </c>
    </row>
    <row r="71" spans="1:33" x14ac:dyDescent="0.2">
      <c r="A71" s="103" t="s">
        <v>122</v>
      </c>
      <c r="B71" s="10" t="s">
        <v>29</v>
      </c>
      <c r="C71" s="10" t="s">
        <v>13</v>
      </c>
      <c r="D71" s="10" t="s">
        <v>30</v>
      </c>
      <c r="E71" s="10" t="s">
        <v>31</v>
      </c>
      <c r="F71" s="10" t="s">
        <v>32</v>
      </c>
      <c r="G71" s="67">
        <v>6</v>
      </c>
      <c r="H71" s="10" t="s">
        <v>33</v>
      </c>
      <c r="I71" s="10" t="s">
        <v>781</v>
      </c>
      <c r="J71" s="57">
        <v>0.25</v>
      </c>
      <c r="K71" s="57">
        <f>24*J71</f>
        <v>6</v>
      </c>
      <c r="L71" s="57">
        <v>0</v>
      </c>
      <c r="M71" s="58">
        <v>3</v>
      </c>
      <c r="N71" s="27">
        <v>0</v>
      </c>
      <c r="O71" s="90">
        <f t="shared" si="19"/>
        <v>3.3333333333333335</v>
      </c>
      <c r="P71" s="91">
        <f t="shared" si="20"/>
        <v>1.6666666666666667</v>
      </c>
      <c r="Q71" s="23">
        <v>0</v>
      </c>
      <c r="R71" s="11">
        <v>0</v>
      </c>
      <c r="S71" s="11">
        <v>0</v>
      </c>
      <c r="T71" s="12">
        <v>0</v>
      </c>
      <c r="U71" s="27">
        <v>0</v>
      </c>
      <c r="V71" s="23">
        <v>30</v>
      </c>
      <c r="W71" s="11">
        <v>1</v>
      </c>
      <c r="X71" s="11">
        <v>0</v>
      </c>
      <c r="Y71" s="12">
        <v>1</v>
      </c>
      <c r="Z71" s="30">
        <v>0</v>
      </c>
      <c r="AA71" s="63">
        <f t="shared" si="21"/>
        <v>9</v>
      </c>
      <c r="AB71" s="34">
        <f t="shared" si="22"/>
        <v>0</v>
      </c>
      <c r="AC71" s="12">
        <f t="shared" si="23"/>
        <v>9</v>
      </c>
      <c r="AD71" s="75">
        <f t="shared" si="24"/>
        <v>9</v>
      </c>
    </row>
    <row r="72" spans="1:33" x14ac:dyDescent="0.2">
      <c r="A72" s="103" t="s">
        <v>122</v>
      </c>
      <c r="B72" s="10" t="s">
        <v>39</v>
      </c>
      <c r="C72" s="10" t="s">
        <v>13</v>
      </c>
      <c r="D72" s="10" t="s">
        <v>74</v>
      </c>
      <c r="E72" s="10" t="s">
        <v>10</v>
      </c>
      <c r="F72" s="10" t="s">
        <v>11</v>
      </c>
      <c r="G72" s="67">
        <v>24</v>
      </c>
      <c r="H72" s="10" t="s">
        <v>12</v>
      </c>
      <c r="I72" s="10" t="s">
        <v>755</v>
      </c>
      <c r="J72" s="57">
        <v>1</v>
      </c>
      <c r="K72" s="57">
        <f>$AF$27</f>
        <v>0.2</v>
      </c>
      <c r="L72" s="57">
        <v>0</v>
      </c>
      <c r="M72" s="58">
        <v>0</v>
      </c>
      <c r="N72" s="27">
        <v>0</v>
      </c>
      <c r="O72" s="90">
        <f t="shared" si="19"/>
        <v>2.7777777777777776E-2</v>
      </c>
      <c r="P72" s="91">
        <f t="shared" si="20"/>
        <v>0</v>
      </c>
      <c r="Q72" s="23">
        <v>0</v>
      </c>
      <c r="R72" s="11">
        <f>Q72</f>
        <v>0</v>
      </c>
      <c r="S72" s="11">
        <v>0</v>
      </c>
      <c r="T72" s="12">
        <v>0</v>
      </c>
      <c r="U72" s="27">
        <v>0</v>
      </c>
      <c r="V72" s="23">
        <v>1</v>
      </c>
      <c r="W72" s="11">
        <f>V72</f>
        <v>1</v>
      </c>
      <c r="X72" s="11">
        <v>0</v>
      </c>
      <c r="Y72" s="12">
        <v>0</v>
      </c>
      <c r="Z72" s="30">
        <v>0</v>
      </c>
      <c r="AA72" s="63">
        <f t="shared" si="21"/>
        <v>0.2</v>
      </c>
      <c r="AB72" s="34">
        <f t="shared" si="22"/>
        <v>0</v>
      </c>
      <c r="AC72" s="12">
        <f t="shared" si="23"/>
        <v>0.2</v>
      </c>
      <c r="AD72" s="75">
        <f t="shared" si="24"/>
        <v>0.2</v>
      </c>
    </row>
    <row r="73" spans="1:33" x14ac:dyDescent="0.2">
      <c r="A73" s="9" t="s">
        <v>122</v>
      </c>
      <c r="B73" s="10" t="s">
        <v>75</v>
      </c>
      <c r="C73" s="10" t="s">
        <v>48</v>
      </c>
      <c r="D73" s="10" t="s">
        <v>157</v>
      </c>
      <c r="E73" s="10" t="s">
        <v>158</v>
      </c>
      <c r="F73" s="10" t="s">
        <v>159</v>
      </c>
      <c r="G73" s="67">
        <v>5</v>
      </c>
      <c r="H73" s="10" t="s">
        <v>160</v>
      </c>
      <c r="I73" s="10" t="s">
        <v>780</v>
      </c>
      <c r="J73" s="57">
        <v>1</v>
      </c>
      <c r="K73" s="57">
        <v>4.5</v>
      </c>
      <c r="L73" s="57">
        <v>0</v>
      </c>
      <c r="M73" s="58">
        <v>9</v>
      </c>
      <c r="N73" s="27">
        <v>0</v>
      </c>
      <c r="O73" s="90">
        <f t="shared" si="19"/>
        <v>3</v>
      </c>
      <c r="P73" s="91">
        <f t="shared" si="20"/>
        <v>6</v>
      </c>
      <c r="Q73" s="23">
        <v>20</v>
      </c>
      <c r="R73" s="11">
        <v>1</v>
      </c>
      <c r="S73" s="11">
        <v>0</v>
      </c>
      <c r="T73" s="12">
        <v>2</v>
      </c>
      <c r="U73" s="27">
        <v>0</v>
      </c>
      <c r="V73" s="23">
        <v>0</v>
      </c>
      <c r="W73" s="11">
        <v>0</v>
      </c>
      <c r="X73" s="11">
        <v>0</v>
      </c>
      <c r="Y73" s="12">
        <v>0</v>
      </c>
      <c r="Z73" s="30">
        <v>0</v>
      </c>
      <c r="AA73" s="63">
        <f t="shared" si="21"/>
        <v>22.5</v>
      </c>
      <c r="AB73" s="34">
        <f t="shared" si="22"/>
        <v>22.5</v>
      </c>
      <c r="AC73" s="12">
        <f t="shared" si="23"/>
        <v>0</v>
      </c>
      <c r="AD73" s="75">
        <f t="shared" si="24"/>
        <v>22.5</v>
      </c>
    </row>
    <row r="74" spans="1:33" x14ac:dyDescent="0.2">
      <c r="A74" s="9" t="s">
        <v>122</v>
      </c>
      <c r="B74" s="10" t="s">
        <v>75</v>
      </c>
      <c r="C74" s="10" t="s">
        <v>19</v>
      </c>
      <c r="D74" s="10" t="s">
        <v>161</v>
      </c>
      <c r="E74" s="10" t="s">
        <v>162</v>
      </c>
      <c r="F74" s="10" t="s">
        <v>163</v>
      </c>
      <c r="G74" s="67">
        <v>5</v>
      </c>
      <c r="H74" s="10" t="s">
        <v>160</v>
      </c>
      <c r="I74" s="10" t="s">
        <v>780</v>
      </c>
      <c r="J74" s="57">
        <v>1</v>
      </c>
      <c r="K74" s="57">
        <v>4.5</v>
      </c>
      <c r="L74" s="57">
        <v>0</v>
      </c>
      <c r="M74" s="58">
        <v>9</v>
      </c>
      <c r="N74" s="27">
        <v>0</v>
      </c>
      <c r="O74" s="90">
        <f t="shared" si="19"/>
        <v>3</v>
      </c>
      <c r="P74" s="91">
        <f t="shared" si="20"/>
        <v>6</v>
      </c>
      <c r="Q74" s="23">
        <v>0</v>
      </c>
      <c r="R74" s="11">
        <v>0</v>
      </c>
      <c r="S74" s="11">
        <v>0</v>
      </c>
      <c r="T74" s="12">
        <v>0</v>
      </c>
      <c r="U74" s="27">
        <v>0</v>
      </c>
      <c r="V74" s="23">
        <v>20</v>
      </c>
      <c r="W74" s="11">
        <v>1</v>
      </c>
      <c r="X74" s="11">
        <v>0</v>
      </c>
      <c r="Y74" s="12">
        <v>2</v>
      </c>
      <c r="Z74" s="30">
        <v>0</v>
      </c>
      <c r="AA74" s="63">
        <f t="shared" si="21"/>
        <v>22.5</v>
      </c>
      <c r="AB74" s="34">
        <f t="shared" si="22"/>
        <v>0</v>
      </c>
      <c r="AC74" s="12">
        <f t="shared" si="23"/>
        <v>22.5</v>
      </c>
      <c r="AD74" s="75">
        <f t="shared" si="24"/>
        <v>22.5</v>
      </c>
    </row>
    <row r="75" spans="1:33" x14ac:dyDescent="0.2">
      <c r="A75" s="9" t="s">
        <v>122</v>
      </c>
      <c r="B75" s="10" t="s">
        <v>75</v>
      </c>
      <c r="C75" s="10" t="s">
        <v>19</v>
      </c>
      <c r="D75" s="10" t="s">
        <v>164</v>
      </c>
      <c r="E75" s="10" t="s">
        <v>165</v>
      </c>
      <c r="F75" s="10" t="s">
        <v>166</v>
      </c>
      <c r="G75" s="67">
        <v>5</v>
      </c>
      <c r="H75" s="10" t="s">
        <v>160</v>
      </c>
      <c r="I75" s="10" t="s">
        <v>780</v>
      </c>
      <c r="J75" s="57">
        <v>0.5</v>
      </c>
      <c r="K75" s="57">
        <f>4.5*J75</f>
        <v>2.25</v>
      </c>
      <c r="L75" s="57">
        <v>0</v>
      </c>
      <c r="M75" s="58">
        <f>9*J75</f>
        <v>4.5</v>
      </c>
      <c r="N75" s="27">
        <v>0</v>
      </c>
      <c r="O75" s="90">
        <f t="shared" si="19"/>
        <v>1.5</v>
      </c>
      <c r="P75" s="91">
        <f t="shared" si="20"/>
        <v>3</v>
      </c>
      <c r="Q75" s="23">
        <v>0</v>
      </c>
      <c r="R75" s="11">
        <v>0</v>
      </c>
      <c r="S75" s="11">
        <v>0</v>
      </c>
      <c r="T75" s="12">
        <v>0</v>
      </c>
      <c r="U75" s="27">
        <v>0</v>
      </c>
      <c r="V75" s="23">
        <v>20</v>
      </c>
      <c r="W75" s="11">
        <v>1</v>
      </c>
      <c r="X75" s="11">
        <v>0</v>
      </c>
      <c r="Y75" s="12">
        <v>2</v>
      </c>
      <c r="Z75" s="30">
        <v>0</v>
      </c>
      <c r="AA75" s="63">
        <f t="shared" si="21"/>
        <v>11.25</v>
      </c>
      <c r="AB75" s="34">
        <f t="shared" si="22"/>
        <v>0</v>
      </c>
      <c r="AC75" s="12">
        <f t="shared" si="23"/>
        <v>11.25</v>
      </c>
      <c r="AD75" s="75">
        <f t="shared" si="24"/>
        <v>11.25</v>
      </c>
    </row>
    <row r="76" spans="1:33" x14ac:dyDescent="0.2">
      <c r="A76" s="9" t="s">
        <v>122</v>
      </c>
      <c r="B76" s="10" t="s">
        <v>75</v>
      </c>
      <c r="C76" s="10" t="s">
        <v>23</v>
      </c>
      <c r="D76" s="10" t="s">
        <v>167</v>
      </c>
      <c r="E76" s="10" t="s">
        <v>168</v>
      </c>
      <c r="F76" s="10" t="s">
        <v>169</v>
      </c>
      <c r="G76" s="67">
        <v>15</v>
      </c>
      <c r="H76" s="10" t="s">
        <v>12</v>
      </c>
      <c r="I76" s="10" t="s">
        <v>756</v>
      </c>
      <c r="J76" s="57">
        <v>1</v>
      </c>
      <c r="K76" s="57">
        <f>$AF$32</f>
        <v>0.4</v>
      </c>
      <c r="L76" s="57">
        <v>0</v>
      </c>
      <c r="M76" s="58">
        <v>0</v>
      </c>
      <c r="N76" s="27">
        <v>0</v>
      </c>
      <c r="O76" s="90">
        <f t="shared" si="19"/>
        <v>8.8888888888888878E-2</v>
      </c>
      <c r="P76" s="91">
        <f t="shared" si="20"/>
        <v>0</v>
      </c>
      <c r="Q76" s="23">
        <v>4</v>
      </c>
      <c r="R76" s="11">
        <f>Q76</f>
        <v>4</v>
      </c>
      <c r="S76" s="11">
        <v>0</v>
      </c>
      <c r="T76" s="12">
        <v>0</v>
      </c>
      <c r="U76" s="27">
        <v>0</v>
      </c>
      <c r="V76" s="23">
        <v>1</v>
      </c>
      <c r="W76" s="11">
        <f>V76</f>
        <v>1</v>
      </c>
      <c r="X76" s="11">
        <v>0</v>
      </c>
      <c r="Y76" s="12">
        <v>0</v>
      </c>
      <c r="Z76" s="30">
        <v>0</v>
      </c>
      <c r="AA76" s="63">
        <f t="shared" si="21"/>
        <v>2</v>
      </c>
      <c r="AB76" s="34">
        <f t="shared" si="22"/>
        <v>1.6</v>
      </c>
      <c r="AC76" s="12">
        <f t="shared" si="23"/>
        <v>0.4</v>
      </c>
      <c r="AD76" s="75">
        <f t="shared" si="24"/>
        <v>2</v>
      </c>
    </row>
    <row r="77" spans="1:33" x14ac:dyDescent="0.2">
      <c r="A77" s="9" t="s">
        <v>122</v>
      </c>
      <c r="B77" s="10" t="s">
        <v>75</v>
      </c>
      <c r="C77" s="10" t="s">
        <v>23</v>
      </c>
      <c r="D77" s="10" t="s">
        <v>170</v>
      </c>
      <c r="E77" s="10" t="s">
        <v>171</v>
      </c>
      <c r="F77" s="10" t="s">
        <v>172</v>
      </c>
      <c r="G77" s="67">
        <v>5</v>
      </c>
      <c r="H77" s="10" t="s">
        <v>33</v>
      </c>
      <c r="I77" s="10" t="s">
        <v>781</v>
      </c>
      <c r="J77" s="57">
        <v>1</v>
      </c>
      <c r="K77" s="57">
        <f>(9+$AF$30)*J77</f>
        <v>13.5</v>
      </c>
      <c r="L77" s="57">
        <v>0</v>
      </c>
      <c r="M77" s="58">
        <v>4.5</v>
      </c>
      <c r="N77" s="27">
        <v>0</v>
      </c>
      <c r="O77" s="90">
        <f t="shared" si="19"/>
        <v>9</v>
      </c>
      <c r="P77" s="91">
        <f t="shared" si="20"/>
        <v>3</v>
      </c>
      <c r="Q77" s="23">
        <v>12</v>
      </c>
      <c r="R77" s="11">
        <v>1</v>
      </c>
      <c r="S77" s="11">
        <v>0</v>
      </c>
      <c r="T77" s="12">
        <v>1</v>
      </c>
      <c r="U77" s="27">
        <v>0</v>
      </c>
      <c r="V77" s="23">
        <v>0</v>
      </c>
      <c r="W77" s="11">
        <v>0</v>
      </c>
      <c r="X77" s="11">
        <v>0</v>
      </c>
      <c r="Y77" s="12">
        <v>0</v>
      </c>
      <c r="Z77" s="30">
        <v>0</v>
      </c>
      <c r="AA77" s="63">
        <f t="shared" si="21"/>
        <v>18</v>
      </c>
      <c r="AB77" s="34">
        <f t="shared" si="22"/>
        <v>18</v>
      </c>
      <c r="AC77" s="12">
        <f t="shared" si="23"/>
        <v>0</v>
      </c>
      <c r="AD77" s="75">
        <f t="shared" si="24"/>
        <v>18</v>
      </c>
    </row>
    <row r="78" spans="1:33" x14ac:dyDescent="0.2">
      <c r="A78" s="9" t="s">
        <v>122</v>
      </c>
      <c r="B78" s="10" t="s">
        <v>75</v>
      </c>
      <c r="C78" s="10" t="s">
        <v>23</v>
      </c>
      <c r="D78" s="10" t="s">
        <v>173</v>
      </c>
      <c r="E78" s="10" t="s">
        <v>174</v>
      </c>
      <c r="F78" s="10" t="s">
        <v>175</v>
      </c>
      <c r="G78" s="67">
        <v>5</v>
      </c>
      <c r="H78" s="10" t="s">
        <v>33</v>
      </c>
      <c r="I78" s="10" t="s">
        <v>781</v>
      </c>
      <c r="J78" s="57">
        <v>1</v>
      </c>
      <c r="K78" s="57">
        <f>(4.5+$AF$30)*J78</f>
        <v>9</v>
      </c>
      <c r="L78" s="57">
        <v>0</v>
      </c>
      <c r="M78" s="58">
        <v>9</v>
      </c>
      <c r="N78" s="27">
        <v>0</v>
      </c>
      <c r="O78" s="90">
        <f t="shared" si="19"/>
        <v>6</v>
      </c>
      <c r="P78" s="91">
        <f t="shared" si="20"/>
        <v>6</v>
      </c>
      <c r="Q78" s="23">
        <v>12</v>
      </c>
      <c r="R78" s="11">
        <v>1</v>
      </c>
      <c r="S78" s="11">
        <v>0</v>
      </c>
      <c r="T78" s="12">
        <v>1</v>
      </c>
      <c r="U78" s="27">
        <v>0</v>
      </c>
      <c r="V78" s="23">
        <v>0</v>
      </c>
      <c r="W78" s="11">
        <v>0</v>
      </c>
      <c r="X78" s="11">
        <v>0</v>
      </c>
      <c r="Y78" s="12">
        <v>0</v>
      </c>
      <c r="Z78" s="30">
        <v>0</v>
      </c>
      <c r="AA78" s="63">
        <f t="shared" si="21"/>
        <v>18</v>
      </c>
      <c r="AB78" s="34">
        <f t="shared" si="22"/>
        <v>18</v>
      </c>
      <c r="AC78" s="12">
        <f t="shared" si="23"/>
        <v>0</v>
      </c>
      <c r="AD78" s="75">
        <f t="shared" si="24"/>
        <v>18</v>
      </c>
    </row>
    <row r="79" spans="1:33" x14ac:dyDescent="0.2">
      <c r="A79" s="103" t="s">
        <v>122</v>
      </c>
      <c r="B79" s="10" t="s">
        <v>75</v>
      </c>
      <c r="C79" s="10" t="s">
        <v>23</v>
      </c>
      <c r="D79" s="98" t="s">
        <v>822</v>
      </c>
      <c r="E79" s="10" t="s">
        <v>820</v>
      </c>
      <c r="F79" s="10" t="s">
        <v>821</v>
      </c>
      <c r="G79" s="67">
        <v>5</v>
      </c>
      <c r="H79" s="10" t="s">
        <v>33</v>
      </c>
      <c r="I79" s="10" t="s">
        <v>781</v>
      </c>
      <c r="J79" s="57">
        <v>0.5</v>
      </c>
      <c r="K79" s="57">
        <f>(9+$AF$30)*J79</f>
        <v>6.75</v>
      </c>
      <c r="L79" s="57">
        <v>0</v>
      </c>
      <c r="M79" s="58">
        <f>4.5*J79</f>
        <v>2.25</v>
      </c>
      <c r="N79" s="27">
        <v>0</v>
      </c>
      <c r="O79" s="90">
        <f t="shared" si="19"/>
        <v>4.5</v>
      </c>
      <c r="P79" s="91">
        <f t="shared" si="20"/>
        <v>1.5</v>
      </c>
      <c r="Q79" s="23">
        <v>12</v>
      </c>
      <c r="R79" s="11">
        <v>1</v>
      </c>
      <c r="S79" s="11">
        <v>0</v>
      </c>
      <c r="T79" s="12">
        <v>1</v>
      </c>
      <c r="U79" s="27">
        <v>0</v>
      </c>
      <c r="V79" s="23">
        <v>0</v>
      </c>
      <c r="W79" s="11">
        <v>0</v>
      </c>
      <c r="X79" s="11">
        <v>0</v>
      </c>
      <c r="Y79" s="12">
        <v>0</v>
      </c>
      <c r="Z79" s="30">
        <v>0</v>
      </c>
      <c r="AA79" s="63">
        <f t="shared" si="21"/>
        <v>9</v>
      </c>
      <c r="AB79" s="34">
        <f t="shared" si="22"/>
        <v>9</v>
      </c>
      <c r="AC79" s="12">
        <f t="shared" si="23"/>
        <v>0</v>
      </c>
      <c r="AD79" s="75">
        <f t="shared" si="24"/>
        <v>9</v>
      </c>
      <c r="AE79" s="85"/>
      <c r="AF79" s="85"/>
      <c r="AG79" s="498"/>
    </row>
    <row r="80" spans="1:33" x14ac:dyDescent="0.2">
      <c r="A80" s="103" t="s">
        <v>122</v>
      </c>
      <c r="B80" s="10" t="s">
        <v>14</v>
      </c>
      <c r="C80" s="10" t="s">
        <v>13</v>
      </c>
      <c r="D80" s="10" t="s">
        <v>34</v>
      </c>
      <c r="E80" s="10" t="s">
        <v>35</v>
      </c>
      <c r="F80" s="10" t="s">
        <v>36</v>
      </c>
      <c r="G80" s="67">
        <v>12</v>
      </c>
      <c r="H80" s="10" t="s">
        <v>37</v>
      </c>
      <c r="I80" s="10" t="s">
        <v>781</v>
      </c>
      <c r="J80" s="57">
        <v>1</v>
      </c>
      <c r="K80" s="57">
        <f>$AF$28</f>
        <v>0.02</v>
      </c>
      <c r="L80" s="57">
        <v>0</v>
      </c>
      <c r="M80" s="58">
        <v>0</v>
      </c>
      <c r="N80" s="27">
        <v>0</v>
      </c>
      <c r="O80" s="90">
        <f t="shared" si="19"/>
        <v>5.5555555555555558E-3</v>
      </c>
      <c r="P80" s="91">
        <f t="shared" si="20"/>
        <v>0</v>
      </c>
      <c r="Q80" s="23">
        <v>2</v>
      </c>
      <c r="R80" s="11">
        <f>Q80</f>
        <v>2</v>
      </c>
      <c r="S80" s="11">
        <v>0</v>
      </c>
      <c r="T80" s="12">
        <v>0</v>
      </c>
      <c r="U80" s="27">
        <v>0</v>
      </c>
      <c r="V80" s="23">
        <v>0</v>
      </c>
      <c r="W80" s="11">
        <f>V80</f>
        <v>0</v>
      </c>
      <c r="X80" s="11">
        <v>0</v>
      </c>
      <c r="Y80" s="12">
        <v>0</v>
      </c>
      <c r="Z80" s="30">
        <v>0</v>
      </c>
      <c r="AA80" s="63">
        <f t="shared" si="21"/>
        <v>0.04</v>
      </c>
      <c r="AB80" s="34">
        <f t="shared" si="22"/>
        <v>0.04</v>
      </c>
      <c r="AC80" s="12">
        <f t="shared" si="23"/>
        <v>0</v>
      </c>
      <c r="AD80" s="75">
        <f t="shared" si="24"/>
        <v>0.04</v>
      </c>
    </row>
    <row r="81" spans="1:31" x14ac:dyDescent="0.2">
      <c r="A81" s="9" t="s">
        <v>122</v>
      </c>
      <c r="B81" s="10" t="s">
        <v>85</v>
      </c>
      <c r="C81" s="10" t="s">
        <v>13</v>
      </c>
      <c r="D81" s="10" t="s">
        <v>34</v>
      </c>
      <c r="E81" s="10" t="s">
        <v>35</v>
      </c>
      <c r="F81" s="10" t="s">
        <v>36</v>
      </c>
      <c r="G81" s="67">
        <v>12</v>
      </c>
      <c r="H81" s="10" t="s">
        <v>37</v>
      </c>
      <c r="I81" s="10" t="s">
        <v>781</v>
      </c>
      <c r="J81" s="57">
        <v>1</v>
      </c>
      <c r="K81" s="57">
        <f>$AF$28</f>
        <v>0.02</v>
      </c>
      <c r="L81" s="57">
        <v>0</v>
      </c>
      <c r="M81" s="58">
        <v>0</v>
      </c>
      <c r="N81" s="27">
        <v>0</v>
      </c>
      <c r="O81" s="90">
        <f t="shared" si="19"/>
        <v>5.5555555555555558E-3</v>
      </c>
      <c r="P81" s="91">
        <f t="shared" si="20"/>
        <v>0</v>
      </c>
      <c r="Q81" s="23">
        <v>2</v>
      </c>
      <c r="R81" s="11">
        <f>Q81</f>
        <v>2</v>
      </c>
      <c r="S81" s="11">
        <v>0</v>
      </c>
      <c r="T81" s="12">
        <v>0</v>
      </c>
      <c r="U81" s="27">
        <v>0</v>
      </c>
      <c r="V81" s="23">
        <v>2</v>
      </c>
      <c r="W81" s="11">
        <f>V81</f>
        <v>2</v>
      </c>
      <c r="X81" s="11">
        <v>0</v>
      </c>
      <c r="Y81" s="12">
        <v>0</v>
      </c>
      <c r="Z81" s="30">
        <v>0</v>
      </c>
      <c r="AA81" s="63">
        <f t="shared" si="21"/>
        <v>0.08</v>
      </c>
      <c r="AB81" s="34">
        <f t="shared" si="22"/>
        <v>0.04</v>
      </c>
      <c r="AC81" s="12">
        <f t="shared" si="23"/>
        <v>0.04</v>
      </c>
      <c r="AD81" s="75">
        <f t="shared" si="24"/>
        <v>0.08</v>
      </c>
    </row>
    <row r="82" spans="1:31" x14ac:dyDescent="0.2">
      <c r="A82" s="103" t="s">
        <v>122</v>
      </c>
      <c r="B82" s="10" t="s">
        <v>8</v>
      </c>
      <c r="C82" s="10" t="s">
        <v>13</v>
      </c>
      <c r="D82" s="10" t="s">
        <v>34</v>
      </c>
      <c r="E82" s="10" t="s">
        <v>35</v>
      </c>
      <c r="F82" s="10" t="s">
        <v>36</v>
      </c>
      <c r="G82" s="67">
        <v>12</v>
      </c>
      <c r="H82" s="10" t="s">
        <v>37</v>
      </c>
      <c r="I82" s="10" t="s">
        <v>781</v>
      </c>
      <c r="J82" s="57">
        <v>1</v>
      </c>
      <c r="K82" s="57">
        <f>$AF$28</f>
        <v>0.02</v>
      </c>
      <c r="L82" s="57">
        <v>0</v>
      </c>
      <c r="M82" s="58">
        <v>0</v>
      </c>
      <c r="N82" s="27">
        <v>0</v>
      </c>
      <c r="O82" s="90">
        <f t="shared" si="19"/>
        <v>5.5555555555555558E-3</v>
      </c>
      <c r="P82" s="91">
        <f t="shared" si="20"/>
        <v>0</v>
      </c>
      <c r="Q82" s="23">
        <v>0</v>
      </c>
      <c r="R82" s="11">
        <f>Q82</f>
        <v>0</v>
      </c>
      <c r="S82" s="11">
        <v>0</v>
      </c>
      <c r="T82" s="12">
        <v>0</v>
      </c>
      <c r="U82" s="27">
        <v>0</v>
      </c>
      <c r="V82" s="23">
        <v>2</v>
      </c>
      <c r="W82" s="11">
        <f>V82</f>
        <v>2</v>
      </c>
      <c r="X82" s="11">
        <v>0</v>
      </c>
      <c r="Y82" s="12">
        <v>0</v>
      </c>
      <c r="Z82" s="30">
        <v>0</v>
      </c>
      <c r="AA82" s="63">
        <f t="shared" si="21"/>
        <v>0.04</v>
      </c>
      <c r="AB82" s="34">
        <f t="shared" si="22"/>
        <v>0</v>
      </c>
      <c r="AC82" s="12">
        <f t="shared" si="23"/>
        <v>0.04</v>
      </c>
      <c r="AD82" s="75">
        <f t="shared" si="24"/>
        <v>0.04</v>
      </c>
    </row>
    <row r="83" spans="1:31" x14ac:dyDescent="0.2">
      <c r="A83" s="9" t="s">
        <v>180</v>
      </c>
      <c r="B83" s="10" t="s">
        <v>14</v>
      </c>
      <c r="C83" s="10" t="s">
        <v>61</v>
      </c>
      <c r="D83" s="10" t="s">
        <v>181</v>
      </c>
      <c r="E83" s="10" t="s">
        <v>182</v>
      </c>
      <c r="F83" s="10" t="s">
        <v>183</v>
      </c>
      <c r="G83" s="67">
        <v>6</v>
      </c>
      <c r="H83" s="10" t="s">
        <v>84</v>
      </c>
      <c r="I83" s="10" t="s">
        <v>780</v>
      </c>
      <c r="J83" s="57">
        <v>1</v>
      </c>
      <c r="K83" s="57">
        <v>13.5</v>
      </c>
      <c r="L83" s="57">
        <v>0</v>
      </c>
      <c r="M83" s="58">
        <v>4.5</v>
      </c>
      <c r="N83" s="27">
        <v>0</v>
      </c>
      <c r="O83" s="90">
        <f t="shared" ref="O83:O120" si="25">K83*10/3/G83</f>
        <v>7.5</v>
      </c>
      <c r="P83" s="91">
        <f t="shared" ref="P83:P120" si="26">M83*10/3/G83</f>
        <v>2.5</v>
      </c>
      <c r="Q83" s="23">
        <v>0</v>
      </c>
      <c r="R83" s="11">
        <v>0</v>
      </c>
      <c r="S83" s="11">
        <v>0</v>
      </c>
      <c r="T83" s="12">
        <v>0</v>
      </c>
      <c r="U83" s="27">
        <v>0</v>
      </c>
      <c r="V83" s="23">
        <v>99</v>
      </c>
      <c r="W83" s="11">
        <v>2</v>
      </c>
      <c r="X83" s="11">
        <v>0</v>
      </c>
      <c r="Y83" s="12">
        <v>11</v>
      </c>
      <c r="Z83" s="30">
        <v>0</v>
      </c>
      <c r="AA83" s="63">
        <f t="shared" ref="AA83:AA120" si="27">K83*(R83+W83)+M83*(T83+Y83)</f>
        <v>76.5</v>
      </c>
      <c r="AB83" s="34">
        <f t="shared" ref="AB83:AB120" si="28">K83*R83+M83*T83</f>
        <v>0</v>
      </c>
      <c r="AC83" s="12">
        <f t="shared" ref="AC83:AC120" si="29">K83*W83+M83*Y83</f>
        <v>76.5</v>
      </c>
      <c r="AD83" s="75">
        <f t="shared" ref="AD83:AD120" si="30">AA83</f>
        <v>76.5</v>
      </c>
    </row>
    <row r="84" spans="1:31" x14ac:dyDescent="0.2">
      <c r="A84" s="9" t="s">
        <v>180</v>
      </c>
      <c r="B84" s="10" t="s">
        <v>80</v>
      </c>
      <c r="C84" s="10" t="s">
        <v>23</v>
      </c>
      <c r="D84" s="10" t="s">
        <v>181</v>
      </c>
      <c r="E84" s="10" t="s">
        <v>182</v>
      </c>
      <c r="F84" s="10" t="s">
        <v>183</v>
      </c>
      <c r="G84" s="67">
        <v>6</v>
      </c>
      <c r="H84" s="10" t="s">
        <v>84</v>
      </c>
      <c r="I84" s="10" t="s">
        <v>780</v>
      </c>
      <c r="J84" s="57">
        <v>1</v>
      </c>
      <c r="K84" s="57">
        <v>13.5</v>
      </c>
      <c r="L84" s="57">
        <v>0</v>
      </c>
      <c r="M84" s="58">
        <v>4.5</v>
      </c>
      <c r="N84" s="27">
        <v>0</v>
      </c>
      <c r="O84" s="90">
        <f t="shared" si="25"/>
        <v>7.5</v>
      </c>
      <c r="P84" s="91">
        <f t="shared" si="26"/>
        <v>2.5</v>
      </c>
      <c r="Q84" s="23">
        <v>32</v>
      </c>
      <c r="R84" s="11">
        <v>0.6</v>
      </c>
      <c r="S84" s="11">
        <v>0</v>
      </c>
      <c r="T84" s="12">
        <v>2</v>
      </c>
      <c r="U84" s="27">
        <v>0</v>
      </c>
      <c r="V84" s="23">
        <v>0</v>
      </c>
      <c r="W84" s="11">
        <v>0</v>
      </c>
      <c r="X84" s="11">
        <v>0</v>
      </c>
      <c r="Y84" s="12">
        <v>0</v>
      </c>
      <c r="Z84" s="30">
        <v>0</v>
      </c>
      <c r="AA84" s="63">
        <f t="shared" si="27"/>
        <v>17.100000000000001</v>
      </c>
      <c r="AB84" s="34">
        <f t="shared" si="28"/>
        <v>17.100000000000001</v>
      </c>
      <c r="AC84" s="12">
        <f t="shared" si="29"/>
        <v>0</v>
      </c>
      <c r="AD84" s="75">
        <f t="shared" si="30"/>
        <v>17.100000000000001</v>
      </c>
      <c r="AE84" s="96"/>
    </row>
    <row r="85" spans="1:31" x14ac:dyDescent="0.2">
      <c r="A85" s="9" t="s">
        <v>180</v>
      </c>
      <c r="B85" s="10" t="s">
        <v>85</v>
      </c>
      <c r="C85" s="10" t="s">
        <v>23</v>
      </c>
      <c r="D85" s="10" t="s">
        <v>181</v>
      </c>
      <c r="E85" s="10" t="s">
        <v>182</v>
      </c>
      <c r="F85" s="10" t="s">
        <v>183</v>
      </c>
      <c r="G85" s="67">
        <v>6</v>
      </c>
      <c r="H85" s="10" t="s">
        <v>84</v>
      </c>
      <c r="I85" s="10" t="s">
        <v>780</v>
      </c>
      <c r="J85" s="57">
        <v>1</v>
      </c>
      <c r="K85" s="57">
        <v>13.5</v>
      </c>
      <c r="L85" s="57">
        <v>0</v>
      </c>
      <c r="M85" s="58">
        <v>4.5</v>
      </c>
      <c r="N85" s="27">
        <v>0</v>
      </c>
      <c r="O85" s="90">
        <f t="shared" si="25"/>
        <v>7.5</v>
      </c>
      <c r="P85" s="91">
        <f t="shared" si="26"/>
        <v>2.5</v>
      </c>
      <c r="Q85" s="23">
        <v>32</v>
      </c>
      <c r="R85" s="11">
        <v>0.6</v>
      </c>
      <c r="S85" s="11">
        <v>0</v>
      </c>
      <c r="T85" s="12">
        <v>2</v>
      </c>
      <c r="U85" s="27">
        <v>0</v>
      </c>
      <c r="V85" s="23">
        <v>0</v>
      </c>
      <c r="W85" s="11">
        <v>0</v>
      </c>
      <c r="X85" s="11">
        <v>0</v>
      </c>
      <c r="Y85" s="12">
        <v>0</v>
      </c>
      <c r="Z85" s="30">
        <v>0</v>
      </c>
      <c r="AA85" s="63">
        <f t="shared" si="27"/>
        <v>17.100000000000001</v>
      </c>
      <c r="AB85" s="34">
        <f t="shared" si="28"/>
        <v>17.100000000000001</v>
      </c>
      <c r="AC85" s="12">
        <f t="shared" si="29"/>
        <v>0</v>
      </c>
      <c r="AD85" s="75">
        <f t="shared" si="30"/>
        <v>17.100000000000001</v>
      </c>
      <c r="AE85" s="96"/>
    </row>
    <row r="86" spans="1:31" x14ac:dyDescent="0.2">
      <c r="A86" s="9" t="s">
        <v>180</v>
      </c>
      <c r="B86" s="10" t="s">
        <v>8</v>
      </c>
      <c r="C86" s="10" t="s">
        <v>23</v>
      </c>
      <c r="D86" s="10" t="s">
        <v>181</v>
      </c>
      <c r="E86" s="10" t="s">
        <v>182</v>
      </c>
      <c r="F86" s="10" t="s">
        <v>183</v>
      </c>
      <c r="G86" s="67">
        <v>6</v>
      </c>
      <c r="H86" s="10" t="s">
        <v>84</v>
      </c>
      <c r="I86" s="10" t="s">
        <v>780</v>
      </c>
      <c r="J86" s="57">
        <v>1</v>
      </c>
      <c r="K86" s="57">
        <v>13.5</v>
      </c>
      <c r="L86" s="57">
        <v>0</v>
      </c>
      <c r="M86" s="58">
        <v>4.5</v>
      </c>
      <c r="N86" s="27">
        <v>0</v>
      </c>
      <c r="O86" s="90">
        <f t="shared" si="25"/>
        <v>7.5</v>
      </c>
      <c r="P86" s="91">
        <f t="shared" si="26"/>
        <v>2.5</v>
      </c>
      <c r="Q86" s="23">
        <v>64</v>
      </c>
      <c r="R86" s="11">
        <v>1.8</v>
      </c>
      <c r="S86" s="11">
        <v>0</v>
      </c>
      <c r="T86" s="12">
        <v>6</v>
      </c>
      <c r="U86" s="27">
        <v>0</v>
      </c>
      <c r="V86" s="23">
        <v>0</v>
      </c>
      <c r="W86" s="11">
        <v>0</v>
      </c>
      <c r="X86" s="11">
        <v>0</v>
      </c>
      <c r="Y86" s="12">
        <v>0</v>
      </c>
      <c r="Z86" s="30">
        <v>0</v>
      </c>
      <c r="AA86" s="63">
        <f t="shared" si="27"/>
        <v>51.3</v>
      </c>
      <c r="AB86" s="34">
        <f t="shared" si="28"/>
        <v>51.3</v>
      </c>
      <c r="AC86" s="12">
        <f t="shared" si="29"/>
        <v>0</v>
      </c>
      <c r="AD86" s="75">
        <f t="shared" si="30"/>
        <v>51.3</v>
      </c>
    </row>
    <row r="87" spans="1:31" x14ac:dyDescent="0.2">
      <c r="A87" s="9" t="s">
        <v>180</v>
      </c>
      <c r="B87" s="10" t="s">
        <v>80</v>
      </c>
      <c r="C87" s="10" t="s">
        <v>27</v>
      </c>
      <c r="D87" s="10" t="s">
        <v>184</v>
      </c>
      <c r="E87" s="10" t="s">
        <v>185</v>
      </c>
      <c r="F87" s="10" t="s">
        <v>186</v>
      </c>
      <c r="G87" s="67">
        <v>6</v>
      </c>
      <c r="H87" s="10" t="s">
        <v>84</v>
      </c>
      <c r="I87" s="10" t="s">
        <v>780</v>
      </c>
      <c r="J87" s="57">
        <v>0.4</v>
      </c>
      <c r="K87" s="57">
        <f t="shared" ref="K87:K93" si="31">9*J87</f>
        <v>3.6</v>
      </c>
      <c r="L87" s="57">
        <v>0</v>
      </c>
      <c r="M87" s="58">
        <f t="shared" ref="M87:M93" si="32">9*J87</f>
        <v>3.6</v>
      </c>
      <c r="N87" s="27">
        <v>0</v>
      </c>
      <c r="O87" s="90">
        <f t="shared" si="25"/>
        <v>2</v>
      </c>
      <c r="P87" s="91">
        <f t="shared" si="26"/>
        <v>2</v>
      </c>
      <c r="Q87" s="23">
        <v>20</v>
      </c>
      <c r="R87" s="11">
        <v>0.5</v>
      </c>
      <c r="S87" s="11">
        <v>0</v>
      </c>
      <c r="T87" s="12">
        <v>1</v>
      </c>
      <c r="U87" s="27">
        <v>0</v>
      </c>
      <c r="V87" s="23">
        <v>0</v>
      </c>
      <c r="W87" s="11">
        <v>0</v>
      </c>
      <c r="X87" s="11">
        <v>0</v>
      </c>
      <c r="Y87" s="12">
        <v>0</v>
      </c>
      <c r="Z87" s="30">
        <v>0</v>
      </c>
      <c r="AA87" s="63">
        <f t="shared" si="27"/>
        <v>5.4</v>
      </c>
      <c r="AB87" s="34">
        <f t="shared" si="28"/>
        <v>5.4</v>
      </c>
      <c r="AC87" s="12">
        <f t="shared" si="29"/>
        <v>0</v>
      </c>
      <c r="AD87" s="75">
        <f t="shared" si="30"/>
        <v>5.4</v>
      </c>
    </row>
    <row r="88" spans="1:31" x14ac:dyDescent="0.2">
      <c r="A88" s="9" t="s">
        <v>180</v>
      </c>
      <c r="B88" s="10" t="s">
        <v>85</v>
      </c>
      <c r="C88" s="10" t="s">
        <v>27</v>
      </c>
      <c r="D88" s="10" t="s">
        <v>184</v>
      </c>
      <c r="E88" s="10" t="s">
        <v>185</v>
      </c>
      <c r="F88" s="10" t="s">
        <v>186</v>
      </c>
      <c r="G88" s="67">
        <v>6</v>
      </c>
      <c r="H88" s="10" t="s">
        <v>84</v>
      </c>
      <c r="I88" s="10" t="s">
        <v>780</v>
      </c>
      <c r="J88" s="57">
        <v>0.4</v>
      </c>
      <c r="K88" s="57">
        <f t="shared" si="31"/>
        <v>3.6</v>
      </c>
      <c r="L88" s="57">
        <v>0</v>
      </c>
      <c r="M88" s="58">
        <f t="shared" si="32"/>
        <v>3.6</v>
      </c>
      <c r="N88" s="27">
        <v>0</v>
      </c>
      <c r="O88" s="90">
        <f t="shared" si="25"/>
        <v>2</v>
      </c>
      <c r="P88" s="91">
        <f t="shared" si="26"/>
        <v>2</v>
      </c>
      <c r="Q88" s="23">
        <v>20</v>
      </c>
      <c r="R88" s="11">
        <v>0.5</v>
      </c>
      <c r="S88" s="11">
        <v>0</v>
      </c>
      <c r="T88" s="12">
        <v>1</v>
      </c>
      <c r="U88" s="27">
        <v>0</v>
      </c>
      <c r="V88" s="23">
        <v>0</v>
      </c>
      <c r="W88" s="11">
        <v>0</v>
      </c>
      <c r="X88" s="11">
        <v>0</v>
      </c>
      <c r="Y88" s="12">
        <v>0</v>
      </c>
      <c r="Z88" s="30">
        <v>0</v>
      </c>
      <c r="AA88" s="63">
        <f t="shared" si="27"/>
        <v>5.4</v>
      </c>
      <c r="AB88" s="34">
        <f t="shared" si="28"/>
        <v>5.4</v>
      </c>
      <c r="AC88" s="12">
        <f t="shared" si="29"/>
        <v>0</v>
      </c>
      <c r="AD88" s="75">
        <f t="shared" si="30"/>
        <v>5.4</v>
      </c>
    </row>
    <row r="89" spans="1:31" x14ac:dyDescent="0.2">
      <c r="A89" s="9" t="s">
        <v>180</v>
      </c>
      <c r="B89" s="10" t="s">
        <v>8</v>
      </c>
      <c r="C89" s="10" t="s">
        <v>27</v>
      </c>
      <c r="D89" s="10" t="s">
        <v>184</v>
      </c>
      <c r="E89" s="10" t="s">
        <v>185</v>
      </c>
      <c r="F89" s="10" t="s">
        <v>186</v>
      </c>
      <c r="G89" s="67">
        <v>6</v>
      </c>
      <c r="H89" s="10" t="s">
        <v>84</v>
      </c>
      <c r="I89" s="10" t="s">
        <v>780</v>
      </c>
      <c r="J89" s="57">
        <v>0.4</v>
      </c>
      <c r="K89" s="57">
        <f t="shared" si="31"/>
        <v>3.6</v>
      </c>
      <c r="L89" s="57">
        <v>0</v>
      </c>
      <c r="M89" s="58">
        <f t="shared" si="32"/>
        <v>3.6</v>
      </c>
      <c r="N89" s="27">
        <v>0</v>
      </c>
      <c r="O89" s="90">
        <f t="shared" si="25"/>
        <v>2</v>
      </c>
      <c r="P89" s="91">
        <f t="shared" si="26"/>
        <v>2</v>
      </c>
      <c r="Q89" s="23">
        <v>80</v>
      </c>
      <c r="R89" s="11">
        <v>1</v>
      </c>
      <c r="S89" s="11">
        <v>0</v>
      </c>
      <c r="T89" s="12">
        <v>4</v>
      </c>
      <c r="U89" s="27">
        <v>0</v>
      </c>
      <c r="V89" s="23">
        <v>0</v>
      </c>
      <c r="W89" s="11">
        <v>0</v>
      </c>
      <c r="X89" s="11">
        <v>0</v>
      </c>
      <c r="Y89" s="12">
        <v>0</v>
      </c>
      <c r="Z89" s="30">
        <v>0</v>
      </c>
      <c r="AA89" s="63">
        <f t="shared" si="27"/>
        <v>18</v>
      </c>
      <c r="AB89" s="34">
        <f t="shared" si="28"/>
        <v>18</v>
      </c>
      <c r="AC89" s="12">
        <f t="shared" si="29"/>
        <v>0</v>
      </c>
      <c r="AD89" s="75">
        <f t="shared" si="30"/>
        <v>18</v>
      </c>
    </row>
    <row r="90" spans="1:31" x14ac:dyDescent="0.2">
      <c r="A90" s="9" t="s">
        <v>180</v>
      </c>
      <c r="B90" s="10" t="s">
        <v>14</v>
      </c>
      <c r="C90" s="10" t="s">
        <v>43</v>
      </c>
      <c r="D90" s="10" t="s">
        <v>187</v>
      </c>
      <c r="E90" s="10" t="s">
        <v>188</v>
      </c>
      <c r="F90" s="10" t="s">
        <v>189</v>
      </c>
      <c r="G90" s="67">
        <v>6</v>
      </c>
      <c r="H90" s="10" t="s">
        <v>84</v>
      </c>
      <c r="I90" s="10" t="s">
        <v>780</v>
      </c>
      <c r="J90" s="57">
        <v>0.25</v>
      </c>
      <c r="K90" s="57">
        <f t="shared" si="31"/>
        <v>2.25</v>
      </c>
      <c r="L90" s="57">
        <v>0</v>
      </c>
      <c r="M90" s="58">
        <f t="shared" si="32"/>
        <v>2.25</v>
      </c>
      <c r="N90" s="27">
        <v>0</v>
      </c>
      <c r="O90" s="90">
        <f t="shared" si="25"/>
        <v>1.25</v>
      </c>
      <c r="P90" s="91">
        <f t="shared" si="26"/>
        <v>1.25</v>
      </c>
      <c r="Q90" s="23">
        <v>0</v>
      </c>
      <c r="R90" s="11">
        <v>0</v>
      </c>
      <c r="S90" s="11">
        <v>0</v>
      </c>
      <c r="T90" s="12">
        <v>0</v>
      </c>
      <c r="U90" s="27">
        <v>0</v>
      </c>
      <c r="V90" s="23">
        <v>100</v>
      </c>
      <c r="W90" s="11">
        <v>2</v>
      </c>
      <c r="X90" s="11">
        <v>0</v>
      </c>
      <c r="Y90" s="12">
        <v>5</v>
      </c>
      <c r="Z90" s="30">
        <v>0</v>
      </c>
      <c r="AA90" s="63">
        <f t="shared" si="27"/>
        <v>15.75</v>
      </c>
      <c r="AB90" s="34">
        <f t="shared" si="28"/>
        <v>0</v>
      </c>
      <c r="AC90" s="12">
        <f t="shared" si="29"/>
        <v>15.75</v>
      </c>
      <c r="AD90" s="75">
        <f t="shared" si="30"/>
        <v>15.75</v>
      </c>
    </row>
    <row r="91" spans="1:31" x14ac:dyDescent="0.2">
      <c r="A91" s="9" t="s">
        <v>180</v>
      </c>
      <c r="B91" s="10" t="s">
        <v>80</v>
      </c>
      <c r="C91" s="10" t="s">
        <v>103</v>
      </c>
      <c r="D91" s="10" t="s">
        <v>187</v>
      </c>
      <c r="E91" s="10" t="s">
        <v>188</v>
      </c>
      <c r="F91" s="10" t="s">
        <v>189</v>
      </c>
      <c r="G91" s="67">
        <v>6</v>
      </c>
      <c r="H91" s="10" t="s">
        <v>84</v>
      </c>
      <c r="I91" s="10" t="s">
        <v>780</v>
      </c>
      <c r="J91" s="57">
        <v>0.25</v>
      </c>
      <c r="K91" s="57">
        <f t="shared" si="31"/>
        <v>2.25</v>
      </c>
      <c r="L91" s="57">
        <v>0</v>
      </c>
      <c r="M91" s="58">
        <f t="shared" si="32"/>
        <v>2.25</v>
      </c>
      <c r="N91" s="27">
        <v>0</v>
      </c>
      <c r="O91" s="90">
        <f t="shared" si="25"/>
        <v>1.25</v>
      </c>
      <c r="P91" s="91">
        <f t="shared" si="26"/>
        <v>1.25</v>
      </c>
      <c r="Q91" s="23">
        <v>22</v>
      </c>
      <c r="R91" s="11">
        <v>0.5</v>
      </c>
      <c r="S91" s="11">
        <v>0</v>
      </c>
      <c r="T91" s="12">
        <v>1.5</v>
      </c>
      <c r="U91" s="27">
        <v>0</v>
      </c>
      <c r="V91" s="23">
        <v>0</v>
      </c>
      <c r="W91" s="11">
        <v>0</v>
      </c>
      <c r="X91" s="11">
        <v>0</v>
      </c>
      <c r="Y91" s="12">
        <v>0</v>
      </c>
      <c r="Z91" s="30">
        <v>0</v>
      </c>
      <c r="AA91" s="63">
        <f t="shared" si="27"/>
        <v>4.5</v>
      </c>
      <c r="AB91" s="34">
        <f t="shared" si="28"/>
        <v>4.5</v>
      </c>
      <c r="AC91" s="12">
        <f t="shared" si="29"/>
        <v>0</v>
      </c>
      <c r="AD91" s="75">
        <f t="shared" si="30"/>
        <v>4.5</v>
      </c>
    </row>
    <row r="92" spans="1:31" x14ac:dyDescent="0.2">
      <c r="A92" s="9" t="s">
        <v>180</v>
      </c>
      <c r="B92" s="10" t="s">
        <v>85</v>
      </c>
      <c r="C92" s="10" t="s">
        <v>103</v>
      </c>
      <c r="D92" s="10" t="s">
        <v>187</v>
      </c>
      <c r="E92" s="10" t="s">
        <v>188</v>
      </c>
      <c r="F92" s="10" t="s">
        <v>189</v>
      </c>
      <c r="G92" s="67">
        <v>6</v>
      </c>
      <c r="H92" s="10" t="s">
        <v>84</v>
      </c>
      <c r="I92" s="10" t="s">
        <v>780</v>
      </c>
      <c r="J92" s="57">
        <v>0.25</v>
      </c>
      <c r="K92" s="57">
        <f t="shared" si="31"/>
        <v>2.25</v>
      </c>
      <c r="L92" s="57">
        <v>0</v>
      </c>
      <c r="M92" s="58">
        <f t="shared" si="32"/>
        <v>2.25</v>
      </c>
      <c r="N92" s="27">
        <v>0</v>
      </c>
      <c r="O92" s="90">
        <f t="shared" si="25"/>
        <v>1.25</v>
      </c>
      <c r="P92" s="91">
        <f t="shared" si="26"/>
        <v>1.25</v>
      </c>
      <c r="Q92" s="23">
        <v>20</v>
      </c>
      <c r="R92" s="11">
        <v>0.5</v>
      </c>
      <c r="S92" s="11">
        <v>0</v>
      </c>
      <c r="T92" s="12">
        <v>1.5</v>
      </c>
      <c r="U92" s="27">
        <v>0</v>
      </c>
      <c r="V92" s="23">
        <v>0</v>
      </c>
      <c r="W92" s="11">
        <v>0</v>
      </c>
      <c r="X92" s="11">
        <v>0</v>
      </c>
      <c r="Y92" s="12">
        <v>0</v>
      </c>
      <c r="Z92" s="30">
        <v>0</v>
      </c>
      <c r="AA92" s="63">
        <f t="shared" si="27"/>
        <v>4.5</v>
      </c>
      <c r="AB92" s="34">
        <f t="shared" si="28"/>
        <v>4.5</v>
      </c>
      <c r="AC92" s="12">
        <f t="shared" si="29"/>
        <v>0</v>
      </c>
      <c r="AD92" s="75">
        <f t="shared" si="30"/>
        <v>4.5</v>
      </c>
    </row>
    <row r="93" spans="1:31" x14ac:dyDescent="0.2">
      <c r="A93" s="9" t="s">
        <v>180</v>
      </c>
      <c r="B93" s="10" t="s">
        <v>8</v>
      </c>
      <c r="C93" s="10" t="s">
        <v>103</v>
      </c>
      <c r="D93" s="10" t="s">
        <v>187</v>
      </c>
      <c r="E93" s="10" t="s">
        <v>188</v>
      </c>
      <c r="F93" s="10" t="s">
        <v>189</v>
      </c>
      <c r="G93" s="67">
        <v>6</v>
      </c>
      <c r="H93" s="10" t="s">
        <v>84</v>
      </c>
      <c r="I93" s="10" t="s">
        <v>780</v>
      </c>
      <c r="J93" s="57">
        <v>0.25</v>
      </c>
      <c r="K93" s="57">
        <f t="shared" si="31"/>
        <v>2.25</v>
      </c>
      <c r="L93" s="57">
        <v>0</v>
      </c>
      <c r="M93" s="58">
        <f t="shared" si="32"/>
        <v>2.25</v>
      </c>
      <c r="N93" s="27">
        <v>0</v>
      </c>
      <c r="O93" s="90">
        <f t="shared" si="25"/>
        <v>1.25</v>
      </c>
      <c r="P93" s="91">
        <f t="shared" si="26"/>
        <v>1.25</v>
      </c>
      <c r="Q93" s="23">
        <v>45</v>
      </c>
      <c r="R93" s="11">
        <v>1</v>
      </c>
      <c r="S93" s="11">
        <v>0</v>
      </c>
      <c r="T93" s="12">
        <v>3</v>
      </c>
      <c r="U93" s="27">
        <v>0</v>
      </c>
      <c r="V93" s="23">
        <v>0</v>
      </c>
      <c r="W93" s="11">
        <v>0</v>
      </c>
      <c r="X93" s="11">
        <v>0</v>
      </c>
      <c r="Y93" s="12">
        <v>0</v>
      </c>
      <c r="Z93" s="30">
        <v>0</v>
      </c>
      <c r="AA93" s="63">
        <f t="shared" si="27"/>
        <v>9</v>
      </c>
      <c r="AB93" s="34">
        <f t="shared" si="28"/>
        <v>9</v>
      </c>
      <c r="AC93" s="12">
        <f t="shared" si="29"/>
        <v>0</v>
      </c>
      <c r="AD93" s="75">
        <f t="shared" si="30"/>
        <v>9</v>
      </c>
    </row>
    <row r="94" spans="1:31" x14ac:dyDescent="0.2">
      <c r="A94" s="9" t="s">
        <v>180</v>
      </c>
      <c r="B94" s="10" t="s">
        <v>8</v>
      </c>
      <c r="C94" s="10" t="s">
        <v>13</v>
      </c>
      <c r="D94" s="10" t="s">
        <v>9</v>
      </c>
      <c r="E94" s="10" t="s">
        <v>10</v>
      </c>
      <c r="F94" s="10" t="s">
        <v>11</v>
      </c>
      <c r="G94" s="67">
        <v>24</v>
      </c>
      <c r="H94" s="10" t="s">
        <v>12</v>
      </c>
      <c r="I94" s="10" t="s">
        <v>755</v>
      </c>
      <c r="J94" s="57">
        <v>1</v>
      </c>
      <c r="K94" s="57">
        <f>$AF$27</f>
        <v>0.2</v>
      </c>
      <c r="L94" s="57">
        <v>0</v>
      </c>
      <c r="M94" s="58">
        <v>0</v>
      </c>
      <c r="N94" s="27">
        <v>0</v>
      </c>
      <c r="O94" s="90">
        <f t="shared" si="25"/>
        <v>2.7777777777777776E-2</v>
      </c>
      <c r="P94" s="91">
        <f t="shared" si="26"/>
        <v>0</v>
      </c>
      <c r="Q94" s="23">
        <v>1</v>
      </c>
      <c r="R94" s="11">
        <f>Q94</f>
        <v>1</v>
      </c>
      <c r="S94" s="11">
        <v>0</v>
      </c>
      <c r="T94" s="12">
        <v>0</v>
      </c>
      <c r="U94" s="27">
        <v>0</v>
      </c>
      <c r="V94" s="23">
        <v>2</v>
      </c>
      <c r="W94" s="11">
        <f>V94</f>
        <v>2</v>
      </c>
      <c r="X94" s="11">
        <v>0</v>
      </c>
      <c r="Y94" s="12">
        <v>0</v>
      </c>
      <c r="Z94" s="30">
        <v>0</v>
      </c>
      <c r="AA94" s="63">
        <f t="shared" si="27"/>
        <v>0.60000000000000009</v>
      </c>
      <c r="AB94" s="34">
        <f t="shared" si="28"/>
        <v>0.2</v>
      </c>
      <c r="AC94" s="12">
        <f t="shared" si="29"/>
        <v>0.4</v>
      </c>
      <c r="AD94" s="75">
        <f t="shared" si="30"/>
        <v>0.60000000000000009</v>
      </c>
    </row>
    <row r="95" spans="1:31" x14ac:dyDescent="0.2">
      <c r="A95" s="9" t="s">
        <v>180</v>
      </c>
      <c r="B95" s="10" t="s">
        <v>14</v>
      </c>
      <c r="C95" s="10" t="s">
        <v>13</v>
      </c>
      <c r="D95" s="10" t="s">
        <v>28</v>
      </c>
      <c r="E95" s="10" t="s">
        <v>10</v>
      </c>
      <c r="F95" s="10" t="s">
        <v>11</v>
      </c>
      <c r="G95" s="67">
        <v>24</v>
      </c>
      <c r="H95" s="10" t="s">
        <v>12</v>
      </c>
      <c r="I95" s="10" t="s">
        <v>755</v>
      </c>
      <c r="J95" s="57">
        <v>1</v>
      </c>
      <c r="K95" s="57">
        <f>$AF$27</f>
        <v>0.2</v>
      </c>
      <c r="L95" s="57">
        <v>0</v>
      </c>
      <c r="M95" s="58">
        <v>0</v>
      </c>
      <c r="N95" s="27">
        <v>0</v>
      </c>
      <c r="O95" s="90">
        <f t="shared" si="25"/>
        <v>2.7777777777777776E-2</v>
      </c>
      <c r="P95" s="91">
        <f t="shared" si="26"/>
        <v>0</v>
      </c>
      <c r="Q95" s="23">
        <v>0</v>
      </c>
      <c r="R95" s="11">
        <f>Q95</f>
        <v>0</v>
      </c>
      <c r="S95" s="11">
        <v>0</v>
      </c>
      <c r="T95" s="12">
        <v>0</v>
      </c>
      <c r="U95" s="27">
        <v>0</v>
      </c>
      <c r="V95" s="23">
        <v>2</v>
      </c>
      <c r="W95" s="11">
        <f>V95</f>
        <v>2</v>
      </c>
      <c r="X95" s="11">
        <v>0</v>
      </c>
      <c r="Y95" s="12">
        <v>0</v>
      </c>
      <c r="Z95" s="30">
        <v>0</v>
      </c>
      <c r="AA95" s="63">
        <f t="shared" si="27"/>
        <v>0.4</v>
      </c>
      <c r="AB95" s="34">
        <f t="shared" si="28"/>
        <v>0</v>
      </c>
      <c r="AC95" s="12">
        <f t="shared" si="29"/>
        <v>0.4</v>
      </c>
      <c r="AD95" s="75">
        <f t="shared" si="30"/>
        <v>0.4</v>
      </c>
    </row>
    <row r="96" spans="1:31" x14ac:dyDescent="0.2">
      <c r="A96" s="9" t="s">
        <v>180</v>
      </c>
      <c r="B96" s="10" t="s">
        <v>80</v>
      </c>
      <c r="C96" s="10" t="s">
        <v>27</v>
      </c>
      <c r="D96" s="10" t="s">
        <v>190</v>
      </c>
      <c r="E96" s="10" t="s">
        <v>191</v>
      </c>
      <c r="F96" s="10" t="s">
        <v>192</v>
      </c>
      <c r="G96" s="67">
        <v>6</v>
      </c>
      <c r="H96" s="10" t="s">
        <v>18</v>
      </c>
      <c r="I96" s="10" t="s">
        <v>780</v>
      </c>
      <c r="J96" s="57">
        <v>1</v>
      </c>
      <c r="K96" s="57">
        <v>13.5</v>
      </c>
      <c r="L96" s="57">
        <v>0</v>
      </c>
      <c r="M96" s="58">
        <v>4.5</v>
      </c>
      <c r="N96" s="27">
        <v>0</v>
      </c>
      <c r="O96" s="90">
        <f t="shared" si="25"/>
        <v>7.5</v>
      </c>
      <c r="P96" s="91">
        <f t="shared" si="26"/>
        <v>2.5</v>
      </c>
      <c r="Q96" s="23">
        <v>30</v>
      </c>
      <c r="R96" s="11">
        <v>1</v>
      </c>
      <c r="S96" s="11">
        <v>0</v>
      </c>
      <c r="T96" s="12">
        <v>2</v>
      </c>
      <c r="U96" s="27">
        <v>0</v>
      </c>
      <c r="V96" s="23">
        <v>0</v>
      </c>
      <c r="W96" s="11">
        <v>0</v>
      </c>
      <c r="X96" s="11">
        <v>0</v>
      </c>
      <c r="Y96" s="12">
        <v>0</v>
      </c>
      <c r="Z96" s="30">
        <v>0</v>
      </c>
      <c r="AA96" s="63">
        <f t="shared" si="27"/>
        <v>22.5</v>
      </c>
      <c r="AB96" s="34">
        <f t="shared" si="28"/>
        <v>22.5</v>
      </c>
      <c r="AC96" s="12">
        <f t="shared" si="29"/>
        <v>0</v>
      </c>
      <c r="AD96" s="75">
        <f t="shared" si="30"/>
        <v>22.5</v>
      </c>
    </row>
    <row r="97" spans="1:33" x14ac:dyDescent="0.2">
      <c r="A97" s="9" t="s">
        <v>180</v>
      </c>
      <c r="B97" s="10" t="s">
        <v>80</v>
      </c>
      <c r="C97" s="10" t="s">
        <v>61</v>
      </c>
      <c r="D97" s="10" t="s">
        <v>193</v>
      </c>
      <c r="E97" s="10" t="s">
        <v>194</v>
      </c>
      <c r="F97" s="10" t="s">
        <v>195</v>
      </c>
      <c r="G97" s="67">
        <v>6</v>
      </c>
      <c r="H97" s="10" t="s">
        <v>18</v>
      </c>
      <c r="I97" s="10" t="s">
        <v>780</v>
      </c>
      <c r="J97" s="57">
        <v>1</v>
      </c>
      <c r="K97" s="57">
        <v>13.5</v>
      </c>
      <c r="L97" s="57">
        <v>0</v>
      </c>
      <c r="M97" s="58">
        <v>4.5</v>
      </c>
      <c r="N97" s="27">
        <v>0</v>
      </c>
      <c r="O97" s="90">
        <f t="shared" si="25"/>
        <v>7.5</v>
      </c>
      <c r="P97" s="91">
        <f t="shared" si="26"/>
        <v>2.5</v>
      </c>
      <c r="Q97" s="23">
        <v>0</v>
      </c>
      <c r="R97" s="11">
        <v>0</v>
      </c>
      <c r="S97" s="11">
        <v>0</v>
      </c>
      <c r="T97" s="12">
        <v>0</v>
      </c>
      <c r="U97" s="27">
        <v>0</v>
      </c>
      <c r="V97" s="23">
        <v>27</v>
      </c>
      <c r="W97" s="11">
        <v>1</v>
      </c>
      <c r="X97" s="11">
        <v>0</v>
      </c>
      <c r="Y97" s="12">
        <v>3</v>
      </c>
      <c r="Z97" s="30">
        <v>0</v>
      </c>
      <c r="AA97" s="63">
        <f t="shared" si="27"/>
        <v>27</v>
      </c>
      <c r="AB97" s="34">
        <f t="shared" si="28"/>
        <v>0</v>
      </c>
      <c r="AC97" s="12">
        <f t="shared" si="29"/>
        <v>27</v>
      </c>
      <c r="AD97" s="75">
        <f t="shared" si="30"/>
        <v>27</v>
      </c>
    </row>
    <row r="98" spans="1:33" x14ac:dyDescent="0.2">
      <c r="A98" s="9" t="s">
        <v>180</v>
      </c>
      <c r="B98" s="10" t="s">
        <v>80</v>
      </c>
      <c r="C98" s="10" t="s">
        <v>61</v>
      </c>
      <c r="D98" s="10" t="s">
        <v>196</v>
      </c>
      <c r="E98" s="10" t="s">
        <v>197</v>
      </c>
      <c r="F98" s="10" t="s">
        <v>198</v>
      </c>
      <c r="G98" s="67">
        <v>6</v>
      </c>
      <c r="H98" s="10" t="s">
        <v>18</v>
      </c>
      <c r="I98" s="10" t="s">
        <v>780</v>
      </c>
      <c r="J98" s="57">
        <v>1</v>
      </c>
      <c r="K98" s="57">
        <v>13.5</v>
      </c>
      <c r="L98" s="57">
        <v>0</v>
      </c>
      <c r="M98" s="58">
        <v>4.5</v>
      </c>
      <c r="N98" s="27">
        <v>0</v>
      </c>
      <c r="O98" s="90">
        <f t="shared" si="25"/>
        <v>7.5</v>
      </c>
      <c r="P98" s="91">
        <f t="shared" si="26"/>
        <v>2.5</v>
      </c>
      <c r="Q98" s="23">
        <v>0</v>
      </c>
      <c r="R98" s="11">
        <v>0</v>
      </c>
      <c r="S98" s="11">
        <v>0</v>
      </c>
      <c r="T98" s="12">
        <v>0</v>
      </c>
      <c r="U98" s="27">
        <v>0</v>
      </c>
      <c r="V98" s="23">
        <v>45</v>
      </c>
      <c r="W98" s="11">
        <v>1</v>
      </c>
      <c r="X98" s="11">
        <v>0</v>
      </c>
      <c r="Y98" s="12">
        <v>3</v>
      </c>
      <c r="Z98" s="30">
        <v>0</v>
      </c>
      <c r="AA98" s="63">
        <f t="shared" si="27"/>
        <v>27</v>
      </c>
      <c r="AB98" s="34">
        <f t="shared" si="28"/>
        <v>0</v>
      </c>
      <c r="AC98" s="12">
        <f t="shared" si="29"/>
        <v>27</v>
      </c>
      <c r="AD98" s="75">
        <f t="shared" si="30"/>
        <v>27</v>
      </c>
    </row>
    <row r="99" spans="1:33" x14ac:dyDescent="0.2">
      <c r="A99" s="9" t="s">
        <v>180</v>
      </c>
      <c r="B99" s="10" t="s">
        <v>80</v>
      </c>
      <c r="C99" s="10" t="s">
        <v>43</v>
      </c>
      <c r="D99" s="10" t="s">
        <v>199</v>
      </c>
      <c r="E99" s="10" t="s">
        <v>200</v>
      </c>
      <c r="F99" s="10" t="s">
        <v>201</v>
      </c>
      <c r="G99" s="67">
        <v>6</v>
      </c>
      <c r="H99" s="10" t="s">
        <v>18</v>
      </c>
      <c r="I99" s="10" t="s">
        <v>780</v>
      </c>
      <c r="J99" s="57">
        <v>1</v>
      </c>
      <c r="K99" s="57">
        <v>9</v>
      </c>
      <c r="L99" s="57">
        <v>0</v>
      </c>
      <c r="M99" s="58">
        <v>9</v>
      </c>
      <c r="N99" s="27">
        <v>0</v>
      </c>
      <c r="O99" s="90">
        <f t="shared" si="25"/>
        <v>5</v>
      </c>
      <c r="P99" s="91">
        <f t="shared" si="26"/>
        <v>5</v>
      </c>
      <c r="Q99" s="23">
        <v>0</v>
      </c>
      <c r="R99" s="11">
        <v>0</v>
      </c>
      <c r="S99" s="11">
        <v>0</v>
      </c>
      <c r="T99" s="12">
        <v>0</v>
      </c>
      <c r="U99" s="27">
        <v>0</v>
      </c>
      <c r="V99" s="23">
        <v>24</v>
      </c>
      <c r="W99" s="11">
        <v>2</v>
      </c>
      <c r="X99" s="11">
        <v>0</v>
      </c>
      <c r="Y99" s="12">
        <v>2</v>
      </c>
      <c r="Z99" s="30">
        <v>0</v>
      </c>
      <c r="AA99" s="63">
        <f t="shared" si="27"/>
        <v>36</v>
      </c>
      <c r="AB99" s="34">
        <f t="shared" si="28"/>
        <v>0</v>
      </c>
      <c r="AC99" s="12">
        <f t="shared" si="29"/>
        <v>36</v>
      </c>
      <c r="AD99" s="75">
        <f t="shared" si="30"/>
        <v>36</v>
      </c>
    </row>
    <row r="100" spans="1:33" x14ac:dyDescent="0.2">
      <c r="A100" s="9" t="s">
        <v>180</v>
      </c>
      <c r="B100" s="10" t="s">
        <v>80</v>
      </c>
      <c r="C100" s="10" t="s">
        <v>43</v>
      </c>
      <c r="D100" s="10" t="s">
        <v>202</v>
      </c>
      <c r="E100" s="10" t="s">
        <v>203</v>
      </c>
      <c r="F100" s="10" t="s">
        <v>204</v>
      </c>
      <c r="G100" s="67">
        <v>6</v>
      </c>
      <c r="H100" s="10" t="s">
        <v>18</v>
      </c>
      <c r="I100" s="10" t="s">
        <v>780</v>
      </c>
      <c r="J100" s="57">
        <v>1</v>
      </c>
      <c r="K100" s="57">
        <v>13.5</v>
      </c>
      <c r="L100" s="57">
        <v>0</v>
      </c>
      <c r="M100" s="58">
        <v>4.5</v>
      </c>
      <c r="N100" s="27">
        <v>0</v>
      </c>
      <c r="O100" s="90">
        <f t="shared" si="25"/>
        <v>7.5</v>
      </c>
      <c r="P100" s="91">
        <f t="shared" si="26"/>
        <v>2.5</v>
      </c>
      <c r="Q100" s="23">
        <v>0</v>
      </c>
      <c r="R100" s="11">
        <v>0</v>
      </c>
      <c r="S100" s="11">
        <v>0</v>
      </c>
      <c r="T100" s="12">
        <v>0</v>
      </c>
      <c r="U100" s="27">
        <v>0</v>
      </c>
      <c r="V100" s="23">
        <v>24</v>
      </c>
      <c r="W100" s="11">
        <v>1</v>
      </c>
      <c r="X100" s="11">
        <v>0</v>
      </c>
      <c r="Y100" s="12">
        <v>2</v>
      </c>
      <c r="Z100" s="30">
        <v>0</v>
      </c>
      <c r="AA100" s="63">
        <f t="shared" si="27"/>
        <v>22.5</v>
      </c>
      <c r="AB100" s="34">
        <f t="shared" si="28"/>
        <v>0</v>
      </c>
      <c r="AC100" s="12">
        <f t="shared" si="29"/>
        <v>22.5</v>
      </c>
      <c r="AD100" s="75">
        <f t="shared" si="30"/>
        <v>22.5</v>
      </c>
    </row>
    <row r="101" spans="1:33" x14ac:dyDescent="0.2">
      <c r="A101" s="9" t="s">
        <v>180</v>
      </c>
      <c r="B101" s="10" t="s">
        <v>80</v>
      </c>
      <c r="C101" s="10" t="s">
        <v>43</v>
      </c>
      <c r="D101" s="10" t="s">
        <v>205</v>
      </c>
      <c r="E101" s="10" t="s">
        <v>206</v>
      </c>
      <c r="F101" s="10" t="s">
        <v>207</v>
      </c>
      <c r="G101" s="67">
        <v>6</v>
      </c>
      <c r="H101" s="10" t="s">
        <v>18</v>
      </c>
      <c r="I101" s="10" t="s">
        <v>780</v>
      </c>
      <c r="J101" s="57">
        <v>1</v>
      </c>
      <c r="K101" s="57">
        <v>13.5</v>
      </c>
      <c r="L101" s="57">
        <v>0</v>
      </c>
      <c r="M101" s="58">
        <v>4.5</v>
      </c>
      <c r="N101" s="27">
        <v>0</v>
      </c>
      <c r="O101" s="90">
        <f t="shared" si="25"/>
        <v>7.5</v>
      </c>
      <c r="P101" s="91">
        <f t="shared" si="26"/>
        <v>2.5</v>
      </c>
      <c r="Q101" s="23">
        <v>0</v>
      </c>
      <c r="R101" s="11">
        <v>0</v>
      </c>
      <c r="S101" s="11">
        <v>0</v>
      </c>
      <c r="T101" s="12">
        <v>0</v>
      </c>
      <c r="U101" s="27">
        <v>0</v>
      </c>
      <c r="V101" s="23">
        <v>24</v>
      </c>
      <c r="W101" s="11">
        <v>1</v>
      </c>
      <c r="X101" s="11">
        <v>0</v>
      </c>
      <c r="Y101" s="12">
        <v>2</v>
      </c>
      <c r="Z101" s="30">
        <v>0</v>
      </c>
      <c r="AA101" s="63">
        <f t="shared" si="27"/>
        <v>22.5</v>
      </c>
      <c r="AB101" s="34">
        <f t="shared" si="28"/>
        <v>0</v>
      </c>
      <c r="AC101" s="12">
        <f t="shared" si="29"/>
        <v>22.5</v>
      </c>
      <c r="AD101" s="75">
        <f t="shared" si="30"/>
        <v>22.5</v>
      </c>
    </row>
    <row r="102" spans="1:33" x14ac:dyDescent="0.2">
      <c r="A102" s="9" t="s">
        <v>180</v>
      </c>
      <c r="B102" s="10" t="s">
        <v>80</v>
      </c>
      <c r="C102" s="10" t="s">
        <v>27</v>
      </c>
      <c r="D102" s="10" t="s">
        <v>208</v>
      </c>
      <c r="E102" s="10" t="s">
        <v>209</v>
      </c>
      <c r="F102" s="10" t="s">
        <v>210</v>
      </c>
      <c r="G102" s="67">
        <v>6</v>
      </c>
      <c r="H102" s="10" t="s">
        <v>18</v>
      </c>
      <c r="I102" s="10" t="s">
        <v>780</v>
      </c>
      <c r="J102" s="57">
        <v>1</v>
      </c>
      <c r="K102" s="57">
        <v>13.5</v>
      </c>
      <c r="L102" s="57">
        <v>0</v>
      </c>
      <c r="M102" s="58">
        <v>4.5</v>
      </c>
      <c r="N102" s="27">
        <v>0</v>
      </c>
      <c r="O102" s="90">
        <f t="shared" si="25"/>
        <v>7.5</v>
      </c>
      <c r="P102" s="91">
        <f t="shared" si="26"/>
        <v>2.5</v>
      </c>
      <c r="Q102" s="23">
        <v>36</v>
      </c>
      <c r="R102" s="11">
        <v>1</v>
      </c>
      <c r="S102" s="11">
        <v>0</v>
      </c>
      <c r="T102" s="12">
        <v>3</v>
      </c>
      <c r="U102" s="27">
        <v>0</v>
      </c>
      <c r="V102" s="23">
        <v>0</v>
      </c>
      <c r="W102" s="11">
        <v>0</v>
      </c>
      <c r="X102" s="11">
        <v>0</v>
      </c>
      <c r="Y102" s="12">
        <v>0</v>
      </c>
      <c r="Z102" s="30">
        <v>0</v>
      </c>
      <c r="AA102" s="63">
        <f t="shared" si="27"/>
        <v>27</v>
      </c>
      <c r="AB102" s="34">
        <f t="shared" si="28"/>
        <v>27</v>
      </c>
      <c r="AC102" s="12">
        <f t="shared" si="29"/>
        <v>0</v>
      </c>
      <c r="AD102" s="75">
        <f t="shared" si="30"/>
        <v>27</v>
      </c>
    </row>
    <row r="103" spans="1:33" x14ac:dyDescent="0.2">
      <c r="A103" s="9" t="s">
        <v>180</v>
      </c>
      <c r="B103" s="10" t="s">
        <v>80</v>
      </c>
      <c r="C103" s="10" t="s">
        <v>43</v>
      </c>
      <c r="D103" s="10" t="s">
        <v>211</v>
      </c>
      <c r="E103" s="10" t="s">
        <v>212</v>
      </c>
      <c r="F103" s="10" t="s">
        <v>213</v>
      </c>
      <c r="G103" s="67">
        <v>6</v>
      </c>
      <c r="H103" s="10" t="s">
        <v>18</v>
      </c>
      <c r="I103" s="10" t="s">
        <v>780</v>
      </c>
      <c r="J103" s="57">
        <v>1</v>
      </c>
      <c r="K103" s="57">
        <v>13.5</v>
      </c>
      <c r="L103" s="57">
        <v>0</v>
      </c>
      <c r="M103" s="58">
        <v>4.5</v>
      </c>
      <c r="N103" s="27">
        <v>0</v>
      </c>
      <c r="O103" s="90">
        <f t="shared" si="25"/>
        <v>7.5</v>
      </c>
      <c r="P103" s="91">
        <f t="shared" si="26"/>
        <v>2.5</v>
      </c>
      <c r="Q103" s="23">
        <v>0</v>
      </c>
      <c r="R103" s="11">
        <v>0</v>
      </c>
      <c r="S103" s="11">
        <v>0</v>
      </c>
      <c r="T103" s="12">
        <v>0</v>
      </c>
      <c r="U103" s="27">
        <v>0</v>
      </c>
      <c r="V103" s="23">
        <v>36</v>
      </c>
      <c r="W103" s="11">
        <v>1</v>
      </c>
      <c r="X103" s="11">
        <v>0</v>
      </c>
      <c r="Y103" s="12">
        <v>3</v>
      </c>
      <c r="Z103" s="30">
        <v>0</v>
      </c>
      <c r="AA103" s="63">
        <f t="shared" si="27"/>
        <v>27</v>
      </c>
      <c r="AB103" s="34">
        <f t="shared" si="28"/>
        <v>0</v>
      </c>
      <c r="AC103" s="12">
        <f t="shared" si="29"/>
        <v>27</v>
      </c>
      <c r="AD103" s="75">
        <f t="shared" si="30"/>
        <v>27</v>
      </c>
    </row>
    <row r="104" spans="1:33" x14ac:dyDescent="0.2">
      <c r="A104" s="9" t="s">
        <v>180</v>
      </c>
      <c r="B104" s="10" t="s">
        <v>80</v>
      </c>
      <c r="C104" s="10" t="s">
        <v>43</v>
      </c>
      <c r="D104" s="10" t="s">
        <v>214</v>
      </c>
      <c r="E104" s="10" t="s">
        <v>215</v>
      </c>
      <c r="F104" s="10" t="s">
        <v>216</v>
      </c>
      <c r="G104" s="67">
        <v>6</v>
      </c>
      <c r="H104" s="10" t="s">
        <v>18</v>
      </c>
      <c r="I104" s="10" t="s">
        <v>780</v>
      </c>
      <c r="J104" s="57">
        <v>1</v>
      </c>
      <c r="K104" s="57">
        <v>13.5</v>
      </c>
      <c r="L104" s="57">
        <v>0</v>
      </c>
      <c r="M104" s="58">
        <v>4.5</v>
      </c>
      <c r="N104" s="27">
        <v>0</v>
      </c>
      <c r="O104" s="90">
        <f t="shared" si="25"/>
        <v>7.5</v>
      </c>
      <c r="P104" s="91">
        <f t="shared" si="26"/>
        <v>2.5</v>
      </c>
      <c r="Q104" s="23">
        <v>0</v>
      </c>
      <c r="R104" s="11">
        <v>0</v>
      </c>
      <c r="S104" s="11">
        <v>0</v>
      </c>
      <c r="T104" s="12">
        <v>0</v>
      </c>
      <c r="U104" s="27">
        <v>0</v>
      </c>
      <c r="V104" s="23">
        <v>36</v>
      </c>
      <c r="W104" s="11">
        <v>1</v>
      </c>
      <c r="X104" s="11">
        <v>0</v>
      </c>
      <c r="Y104" s="12">
        <v>4</v>
      </c>
      <c r="Z104" s="30">
        <v>0</v>
      </c>
      <c r="AA104" s="63">
        <f t="shared" si="27"/>
        <v>31.5</v>
      </c>
      <c r="AB104" s="34">
        <f t="shared" si="28"/>
        <v>0</v>
      </c>
      <c r="AC104" s="12">
        <f t="shared" si="29"/>
        <v>31.5</v>
      </c>
      <c r="AD104" s="75">
        <f t="shared" si="30"/>
        <v>31.5</v>
      </c>
    </row>
    <row r="105" spans="1:33" x14ac:dyDescent="0.2">
      <c r="A105" s="9" t="s">
        <v>180</v>
      </c>
      <c r="B105" s="10" t="s">
        <v>80</v>
      </c>
      <c r="C105" s="10" t="s">
        <v>13</v>
      </c>
      <c r="D105" s="10" t="s">
        <v>217</v>
      </c>
      <c r="E105" s="10" t="s">
        <v>10</v>
      </c>
      <c r="F105" s="10" t="s">
        <v>11</v>
      </c>
      <c r="G105" s="67">
        <v>24</v>
      </c>
      <c r="H105" s="10" t="s">
        <v>12</v>
      </c>
      <c r="I105" s="10" t="s">
        <v>755</v>
      </c>
      <c r="J105" s="57">
        <v>1</v>
      </c>
      <c r="K105" s="57">
        <f>$AF$27</f>
        <v>0.2</v>
      </c>
      <c r="L105" s="57">
        <v>0</v>
      </c>
      <c r="M105" s="58">
        <v>0</v>
      </c>
      <c r="N105" s="27">
        <v>0</v>
      </c>
      <c r="O105" s="90">
        <f t="shared" si="25"/>
        <v>2.7777777777777776E-2</v>
      </c>
      <c r="P105" s="91">
        <f t="shared" si="26"/>
        <v>0</v>
      </c>
      <c r="Q105" s="23">
        <v>2</v>
      </c>
      <c r="R105" s="11">
        <f>Q105</f>
        <v>2</v>
      </c>
      <c r="S105" s="11">
        <v>0</v>
      </c>
      <c r="T105" s="12">
        <v>0</v>
      </c>
      <c r="U105" s="27">
        <v>0</v>
      </c>
      <c r="V105" s="23">
        <v>10</v>
      </c>
      <c r="W105" s="11">
        <f>V105</f>
        <v>10</v>
      </c>
      <c r="X105" s="11">
        <v>0</v>
      </c>
      <c r="Y105" s="12">
        <v>0</v>
      </c>
      <c r="Z105" s="30">
        <v>0</v>
      </c>
      <c r="AA105" s="63">
        <f t="shared" si="27"/>
        <v>2.4000000000000004</v>
      </c>
      <c r="AB105" s="34">
        <f t="shared" si="28"/>
        <v>0.4</v>
      </c>
      <c r="AC105" s="12">
        <f t="shared" si="29"/>
        <v>2</v>
      </c>
      <c r="AD105" s="75">
        <f t="shared" si="30"/>
        <v>2.4000000000000004</v>
      </c>
      <c r="AF105" s="87"/>
      <c r="AG105" s="138"/>
    </row>
    <row r="106" spans="1:33" x14ac:dyDescent="0.2">
      <c r="A106" s="9" t="s">
        <v>180</v>
      </c>
      <c r="B106" s="10" t="s">
        <v>85</v>
      </c>
      <c r="C106" s="10" t="s">
        <v>61</v>
      </c>
      <c r="D106" s="10" t="s">
        <v>218</v>
      </c>
      <c r="E106" s="10" t="s">
        <v>219</v>
      </c>
      <c r="F106" s="10" t="s">
        <v>220</v>
      </c>
      <c r="G106" s="67">
        <v>6</v>
      </c>
      <c r="H106" s="10" t="s">
        <v>18</v>
      </c>
      <c r="I106" s="10" t="s">
        <v>780</v>
      </c>
      <c r="J106" s="57">
        <v>1</v>
      </c>
      <c r="K106" s="57">
        <v>13.5</v>
      </c>
      <c r="L106" s="57">
        <v>0</v>
      </c>
      <c r="M106" s="58">
        <v>4.5</v>
      </c>
      <c r="N106" s="27">
        <v>0</v>
      </c>
      <c r="O106" s="90">
        <f t="shared" si="25"/>
        <v>7.5</v>
      </c>
      <c r="P106" s="91">
        <f t="shared" si="26"/>
        <v>2.5</v>
      </c>
      <c r="Q106" s="23">
        <v>0</v>
      </c>
      <c r="R106" s="11">
        <v>0</v>
      </c>
      <c r="S106" s="11">
        <v>0</v>
      </c>
      <c r="T106" s="12">
        <v>0</v>
      </c>
      <c r="U106" s="27">
        <v>0</v>
      </c>
      <c r="V106" s="23">
        <v>54</v>
      </c>
      <c r="W106" s="11">
        <v>1</v>
      </c>
      <c r="X106" s="11">
        <v>0</v>
      </c>
      <c r="Y106" s="12">
        <v>6</v>
      </c>
      <c r="Z106" s="30">
        <v>0</v>
      </c>
      <c r="AA106" s="63">
        <f t="shared" si="27"/>
        <v>40.5</v>
      </c>
      <c r="AB106" s="34">
        <f t="shared" si="28"/>
        <v>0</v>
      </c>
      <c r="AC106" s="12">
        <f t="shared" si="29"/>
        <v>40.5</v>
      </c>
      <c r="AD106" s="75">
        <f t="shared" si="30"/>
        <v>40.5</v>
      </c>
      <c r="AF106" s="87"/>
      <c r="AG106" s="138"/>
    </row>
    <row r="107" spans="1:33" x14ac:dyDescent="0.2">
      <c r="A107" s="9" t="s">
        <v>180</v>
      </c>
      <c r="B107" s="10" t="s">
        <v>85</v>
      </c>
      <c r="C107" s="10" t="s">
        <v>13</v>
      </c>
      <c r="D107" s="10" t="s">
        <v>147</v>
      </c>
      <c r="E107" s="10" t="s">
        <v>10</v>
      </c>
      <c r="F107" s="10" t="s">
        <v>11</v>
      </c>
      <c r="G107" s="67">
        <v>24</v>
      </c>
      <c r="H107" s="10" t="s">
        <v>12</v>
      </c>
      <c r="I107" s="10" t="s">
        <v>755</v>
      </c>
      <c r="J107" s="57">
        <v>1</v>
      </c>
      <c r="K107" s="57">
        <f>$AF$27</f>
        <v>0.2</v>
      </c>
      <c r="L107" s="57">
        <v>0</v>
      </c>
      <c r="M107" s="58">
        <v>0</v>
      </c>
      <c r="N107" s="27">
        <v>0</v>
      </c>
      <c r="O107" s="90">
        <f t="shared" si="25"/>
        <v>2.7777777777777776E-2</v>
      </c>
      <c r="P107" s="91">
        <f t="shared" si="26"/>
        <v>0</v>
      </c>
      <c r="Q107" s="23">
        <v>0</v>
      </c>
      <c r="R107" s="11">
        <f>Q107</f>
        <v>0</v>
      </c>
      <c r="S107" s="11">
        <v>0</v>
      </c>
      <c r="T107" s="12">
        <v>0</v>
      </c>
      <c r="U107" s="27">
        <v>0</v>
      </c>
      <c r="V107" s="23">
        <v>2</v>
      </c>
      <c r="W107" s="11">
        <f>V107</f>
        <v>2</v>
      </c>
      <c r="X107" s="11">
        <v>0</v>
      </c>
      <c r="Y107" s="12">
        <v>0</v>
      </c>
      <c r="Z107" s="30">
        <v>0</v>
      </c>
      <c r="AA107" s="63">
        <f t="shared" si="27"/>
        <v>0.4</v>
      </c>
      <c r="AB107" s="34">
        <f t="shared" si="28"/>
        <v>0</v>
      </c>
      <c r="AC107" s="12">
        <f t="shared" si="29"/>
        <v>0.4</v>
      </c>
      <c r="AD107" s="75">
        <f t="shared" si="30"/>
        <v>0.4</v>
      </c>
      <c r="AF107" s="87"/>
      <c r="AG107" s="138"/>
    </row>
    <row r="108" spans="1:33" x14ac:dyDescent="0.2">
      <c r="A108" s="9" t="s">
        <v>180</v>
      </c>
      <c r="B108" s="10" t="s">
        <v>80</v>
      </c>
      <c r="C108" s="10" t="s">
        <v>103</v>
      </c>
      <c r="D108" s="10" t="s">
        <v>221</v>
      </c>
      <c r="E108" s="10" t="s">
        <v>954</v>
      </c>
      <c r="F108" s="10" t="s">
        <v>955</v>
      </c>
      <c r="G108" s="67">
        <v>6</v>
      </c>
      <c r="H108" s="10" t="s">
        <v>102</v>
      </c>
      <c r="I108" s="10" t="s">
        <v>781</v>
      </c>
      <c r="J108" s="57">
        <v>1</v>
      </c>
      <c r="K108" s="57">
        <f t="shared" ref="K108:K113" si="33">(9+$AF$30)*J108</f>
        <v>13.5</v>
      </c>
      <c r="L108" s="57">
        <v>0</v>
      </c>
      <c r="M108" s="58">
        <v>4.5</v>
      </c>
      <c r="N108" s="27">
        <v>0</v>
      </c>
      <c r="O108" s="90">
        <f t="shared" si="25"/>
        <v>7.5</v>
      </c>
      <c r="P108" s="91">
        <f t="shared" si="26"/>
        <v>2.5</v>
      </c>
      <c r="Q108" s="23">
        <v>16</v>
      </c>
      <c r="R108" s="11">
        <v>1</v>
      </c>
      <c r="S108" s="11">
        <v>0</v>
      </c>
      <c r="T108" s="12">
        <v>1</v>
      </c>
      <c r="U108" s="27">
        <v>0</v>
      </c>
      <c r="V108" s="23">
        <v>0</v>
      </c>
      <c r="W108" s="11">
        <v>0</v>
      </c>
      <c r="X108" s="11">
        <v>0</v>
      </c>
      <c r="Y108" s="12">
        <v>0</v>
      </c>
      <c r="Z108" s="30">
        <v>0</v>
      </c>
      <c r="AA108" s="63">
        <f t="shared" si="27"/>
        <v>18</v>
      </c>
      <c r="AB108" s="34">
        <f t="shared" si="28"/>
        <v>18</v>
      </c>
      <c r="AC108" s="12">
        <f t="shared" si="29"/>
        <v>0</v>
      </c>
      <c r="AD108" s="75">
        <f t="shared" si="30"/>
        <v>18</v>
      </c>
      <c r="AF108" s="87"/>
      <c r="AG108" s="138"/>
    </row>
    <row r="109" spans="1:33" x14ac:dyDescent="0.2">
      <c r="A109" s="9" t="s">
        <v>180</v>
      </c>
      <c r="B109" s="10" t="s">
        <v>80</v>
      </c>
      <c r="C109" s="10" t="s">
        <v>103</v>
      </c>
      <c r="D109" s="10" t="s">
        <v>224</v>
      </c>
      <c r="E109" s="10" t="s">
        <v>225</v>
      </c>
      <c r="F109" s="10" t="s">
        <v>226</v>
      </c>
      <c r="G109" s="67">
        <v>6</v>
      </c>
      <c r="H109" s="10" t="s">
        <v>102</v>
      </c>
      <c r="I109" s="10" t="s">
        <v>781</v>
      </c>
      <c r="J109" s="57">
        <v>1</v>
      </c>
      <c r="K109" s="57">
        <f t="shared" si="33"/>
        <v>13.5</v>
      </c>
      <c r="L109" s="57">
        <v>0</v>
      </c>
      <c r="M109" s="58">
        <v>4.5</v>
      </c>
      <c r="N109" s="27">
        <v>0</v>
      </c>
      <c r="O109" s="90">
        <f t="shared" si="25"/>
        <v>7.5</v>
      </c>
      <c r="P109" s="91">
        <f t="shared" si="26"/>
        <v>2.5</v>
      </c>
      <c r="Q109" s="23">
        <v>20</v>
      </c>
      <c r="R109" s="11">
        <v>1</v>
      </c>
      <c r="S109" s="11">
        <v>0</v>
      </c>
      <c r="T109" s="12">
        <v>1</v>
      </c>
      <c r="U109" s="27">
        <v>0</v>
      </c>
      <c r="V109" s="23">
        <v>0</v>
      </c>
      <c r="W109" s="11">
        <v>0</v>
      </c>
      <c r="X109" s="11">
        <v>0</v>
      </c>
      <c r="Y109" s="12">
        <v>0</v>
      </c>
      <c r="Z109" s="30">
        <v>0</v>
      </c>
      <c r="AA109" s="63">
        <f t="shared" si="27"/>
        <v>18</v>
      </c>
      <c r="AB109" s="34">
        <f t="shared" si="28"/>
        <v>18</v>
      </c>
      <c r="AC109" s="12">
        <f t="shared" si="29"/>
        <v>0</v>
      </c>
      <c r="AD109" s="75">
        <f t="shared" si="30"/>
        <v>18</v>
      </c>
    </row>
    <row r="110" spans="1:33" x14ac:dyDescent="0.2">
      <c r="A110" s="9" t="s">
        <v>180</v>
      </c>
      <c r="B110" s="10" t="s">
        <v>80</v>
      </c>
      <c r="C110" s="10" t="s">
        <v>103</v>
      </c>
      <c r="D110" s="98" t="s">
        <v>949</v>
      </c>
      <c r="E110" s="10" t="s">
        <v>950</v>
      </c>
      <c r="F110" s="10" t="s">
        <v>951</v>
      </c>
      <c r="G110" s="67">
        <v>6</v>
      </c>
      <c r="H110" s="10" t="s">
        <v>102</v>
      </c>
      <c r="I110" s="10" t="s">
        <v>781</v>
      </c>
      <c r="J110" s="57">
        <v>1</v>
      </c>
      <c r="K110" s="57">
        <f t="shared" si="33"/>
        <v>13.5</v>
      </c>
      <c r="L110" s="57">
        <v>0</v>
      </c>
      <c r="M110" s="58">
        <v>4.5</v>
      </c>
      <c r="N110" s="27">
        <v>0</v>
      </c>
      <c r="O110" s="90">
        <f t="shared" si="25"/>
        <v>7.5</v>
      </c>
      <c r="P110" s="91">
        <f t="shared" si="26"/>
        <v>2.5</v>
      </c>
      <c r="Q110" s="599">
        <v>14</v>
      </c>
      <c r="R110" s="11">
        <v>1</v>
      </c>
      <c r="S110" s="11">
        <v>0</v>
      </c>
      <c r="T110" s="359">
        <v>1.5</v>
      </c>
      <c r="U110" s="27">
        <v>0</v>
      </c>
      <c r="V110" s="23">
        <v>0</v>
      </c>
      <c r="W110" s="11">
        <v>0</v>
      </c>
      <c r="X110" s="11">
        <v>0</v>
      </c>
      <c r="Y110" s="12">
        <v>0</v>
      </c>
      <c r="Z110" s="30">
        <v>0</v>
      </c>
      <c r="AA110" s="63">
        <f t="shared" si="27"/>
        <v>20.25</v>
      </c>
      <c r="AB110" s="34">
        <f t="shared" si="28"/>
        <v>20.25</v>
      </c>
      <c r="AC110" s="12">
        <f t="shared" si="29"/>
        <v>0</v>
      </c>
      <c r="AD110" s="75">
        <f t="shared" si="30"/>
        <v>20.25</v>
      </c>
    </row>
    <row r="111" spans="1:33" x14ac:dyDescent="0.2">
      <c r="A111" s="9" t="s">
        <v>180</v>
      </c>
      <c r="B111" s="10" t="s">
        <v>80</v>
      </c>
      <c r="C111" s="10" t="s">
        <v>103</v>
      </c>
      <c r="D111" s="10" t="s">
        <v>230</v>
      </c>
      <c r="E111" s="10" t="s">
        <v>231</v>
      </c>
      <c r="F111" s="10" t="s">
        <v>232</v>
      </c>
      <c r="G111" s="67">
        <v>6</v>
      </c>
      <c r="H111" s="10" t="s">
        <v>102</v>
      </c>
      <c r="I111" s="10" t="s">
        <v>781</v>
      </c>
      <c r="J111" s="57">
        <v>1</v>
      </c>
      <c r="K111" s="57">
        <f t="shared" si="33"/>
        <v>13.5</v>
      </c>
      <c r="L111" s="57">
        <v>0</v>
      </c>
      <c r="M111" s="58">
        <v>4.5</v>
      </c>
      <c r="N111" s="27">
        <v>0</v>
      </c>
      <c r="O111" s="90">
        <f t="shared" si="25"/>
        <v>7.5</v>
      </c>
      <c r="P111" s="91">
        <f t="shared" si="26"/>
        <v>2.5</v>
      </c>
      <c r="Q111" s="23">
        <v>16</v>
      </c>
      <c r="R111" s="11">
        <v>1</v>
      </c>
      <c r="S111" s="11">
        <v>0</v>
      </c>
      <c r="T111" s="12">
        <v>1</v>
      </c>
      <c r="U111" s="27">
        <v>0</v>
      </c>
      <c r="V111" s="23">
        <v>0</v>
      </c>
      <c r="W111" s="11">
        <v>0</v>
      </c>
      <c r="X111" s="11">
        <v>0</v>
      </c>
      <c r="Y111" s="12">
        <v>0</v>
      </c>
      <c r="Z111" s="30">
        <v>0</v>
      </c>
      <c r="AA111" s="63">
        <f t="shared" si="27"/>
        <v>18</v>
      </c>
      <c r="AB111" s="34">
        <f t="shared" si="28"/>
        <v>18</v>
      </c>
      <c r="AC111" s="12">
        <f t="shared" si="29"/>
        <v>0</v>
      </c>
      <c r="AD111" s="75">
        <f t="shared" si="30"/>
        <v>18</v>
      </c>
    </row>
    <row r="112" spans="1:33" x14ac:dyDescent="0.2">
      <c r="A112" s="9" t="s">
        <v>180</v>
      </c>
      <c r="B112" s="10" t="s">
        <v>80</v>
      </c>
      <c r="C112" s="10" t="s">
        <v>103</v>
      </c>
      <c r="D112" s="10" t="s">
        <v>233</v>
      </c>
      <c r="E112" s="10" t="s">
        <v>234</v>
      </c>
      <c r="F112" s="10" t="s">
        <v>235</v>
      </c>
      <c r="G112" s="67">
        <v>6</v>
      </c>
      <c r="H112" s="10" t="s">
        <v>102</v>
      </c>
      <c r="I112" s="10" t="s">
        <v>781</v>
      </c>
      <c r="J112" s="57">
        <v>1</v>
      </c>
      <c r="K112" s="57">
        <f t="shared" si="33"/>
        <v>13.5</v>
      </c>
      <c r="L112" s="57">
        <v>0</v>
      </c>
      <c r="M112" s="58">
        <v>4.5</v>
      </c>
      <c r="N112" s="27">
        <v>0</v>
      </c>
      <c r="O112" s="90">
        <f t="shared" si="25"/>
        <v>7.5</v>
      </c>
      <c r="P112" s="91">
        <f t="shared" si="26"/>
        <v>2.5</v>
      </c>
      <c r="Q112" s="23">
        <v>16</v>
      </c>
      <c r="R112" s="11">
        <v>1</v>
      </c>
      <c r="S112" s="11">
        <v>0</v>
      </c>
      <c r="T112" s="12">
        <v>1</v>
      </c>
      <c r="U112" s="27">
        <v>0</v>
      </c>
      <c r="V112" s="23">
        <v>0</v>
      </c>
      <c r="W112" s="11">
        <v>0</v>
      </c>
      <c r="X112" s="11">
        <v>0</v>
      </c>
      <c r="Y112" s="12">
        <v>0</v>
      </c>
      <c r="Z112" s="30">
        <v>0</v>
      </c>
      <c r="AA112" s="63">
        <f t="shared" si="27"/>
        <v>18</v>
      </c>
      <c r="AB112" s="34">
        <f t="shared" si="28"/>
        <v>18</v>
      </c>
      <c r="AC112" s="12">
        <f t="shared" si="29"/>
        <v>0</v>
      </c>
      <c r="AD112" s="75">
        <f t="shared" si="30"/>
        <v>18</v>
      </c>
    </row>
    <row r="113" spans="1:30" x14ac:dyDescent="0.2">
      <c r="A113" s="9" t="s">
        <v>180</v>
      </c>
      <c r="B113" s="10" t="s">
        <v>80</v>
      </c>
      <c r="C113" s="10" t="s">
        <v>103</v>
      </c>
      <c r="D113" s="10" t="s">
        <v>236</v>
      </c>
      <c r="E113" s="10" t="s">
        <v>237</v>
      </c>
      <c r="F113" s="10" t="s">
        <v>238</v>
      </c>
      <c r="G113" s="67">
        <v>6</v>
      </c>
      <c r="H113" s="10" t="s">
        <v>102</v>
      </c>
      <c r="I113" s="10" t="s">
        <v>781</v>
      </c>
      <c r="J113" s="57">
        <v>1</v>
      </c>
      <c r="K113" s="57">
        <f t="shared" si="33"/>
        <v>13.5</v>
      </c>
      <c r="L113" s="57">
        <v>0</v>
      </c>
      <c r="M113" s="58">
        <v>4.5</v>
      </c>
      <c r="N113" s="27">
        <v>0</v>
      </c>
      <c r="O113" s="90">
        <f t="shared" si="25"/>
        <v>7.5</v>
      </c>
      <c r="P113" s="91">
        <f t="shared" si="26"/>
        <v>2.5</v>
      </c>
      <c r="Q113" s="23">
        <v>16</v>
      </c>
      <c r="R113" s="11">
        <v>1</v>
      </c>
      <c r="S113" s="11">
        <v>0</v>
      </c>
      <c r="T113" s="12">
        <v>1</v>
      </c>
      <c r="U113" s="27">
        <v>0</v>
      </c>
      <c r="V113" s="23">
        <v>0</v>
      </c>
      <c r="W113" s="11">
        <v>0</v>
      </c>
      <c r="X113" s="11">
        <v>0</v>
      </c>
      <c r="Y113" s="12">
        <v>0</v>
      </c>
      <c r="Z113" s="30">
        <v>0</v>
      </c>
      <c r="AA113" s="63">
        <f t="shared" si="27"/>
        <v>18</v>
      </c>
      <c r="AB113" s="34">
        <f t="shared" si="28"/>
        <v>18</v>
      </c>
      <c r="AC113" s="12">
        <f t="shared" si="29"/>
        <v>0</v>
      </c>
      <c r="AD113" s="75">
        <f t="shared" si="30"/>
        <v>18</v>
      </c>
    </row>
    <row r="114" spans="1:30" x14ac:dyDescent="0.2">
      <c r="A114" s="9" t="s">
        <v>180</v>
      </c>
      <c r="B114" s="10" t="s">
        <v>75</v>
      </c>
      <c r="C114" s="10" t="s">
        <v>48</v>
      </c>
      <c r="D114" s="10" t="s">
        <v>239</v>
      </c>
      <c r="E114" s="10" t="s">
        <v>240</v>
      </c>
      <c r="F114" s="10" t="s">
        <v>241</v>
      </c>
      <c r="G114" s="67">
        <v>5</v>
      </c>
      <c r="H114" s="10" t="s">
        <v>160</v>
      </c>
      <c r="I114" s="10" t="s">
        <v>780</v>
      </c>
      <c r="J114" s="57">
        <v>1</v>
      </c>
      <c r="K114" s="57">
        <v>6.75</v>
      </c>
      <c r="L114" s="57">
        <v>0</v>
      </c>
      <c r="M114" s="58">
        <v>6.75</v>
      </c>
      <c r="N114" s="27">
        <v>0</v>
      </c>
      <c r="O114" s="90">
        <f t="shared" si="25"/>
        <v>4.5</v>
      </c>
      <c r="P114" s="91">
        <f t="shared" si="26"/>
        <v>4.5</v>
      </c>
      <c r="Q114" s="23">
        <v>20</v>
      </c>
      <c r="R114" s="11">
        <v>1</v>
      </c>
      <c r="S114" s="11">
        <v>0</v>
      </c>
      <c r="T114" s="12">
        <v>3</v>
      </c>
      <c r="U114" s="27">
        <v>0</v>
      </c>
      <c r="V114" s="23">
        <v>0</v>
      </c>
      <c r="W114" s="11">
        <v>0</v>
      </c>
      <c r="X114" s="11">
        <v>0</v>
      </c>
      <c r="Y114" s="12">
        <v>0</v>
      </c>
      <c r="Z114" s="30">
        <v>0</v>
      </c>
      <c r="AA114" s="63">
        <f t="shared" si="27"/>
        <v>27</v>
      </c>
      <c r="AB114" s="34">
        <f t="shared" si="28"/>
        <v>27</v>
      </c>
      <c r="AC114" s="12">
        <f t="shared" si="29"/>
        <v>0</v>
      </c>
      <c r="AD114" s="75">
        <f t="shared" si="30"/>
        <v>27</v>
      </c>
    </row>
    <row r="115" spans="1:30" x14ac:dyDescent="0.2">
      <c r="A115" s="9" t="s">
        <v>180</v>
      </c>
      <c r="B115" s="10" t="s">
        <v>75</v>
      </c>
      <c r="C115" s="10" t="s">
        <v>19</v>
      </c>
      <c r="D115" s="10" t="s">
        <v>242</v>
      </c>
      <c r="E115" s="10" t="s">
        <v>243</v>
      </c>
      <c r="F115" s="10" t="s">
        <v>244</v>
      </c>
      <c r="G115" s="67">
        <v>5</v>
      </c>
      <c r="H115" s="10" t="s">
        <v>160</v>
      </c>
      <c r="I115" s="10" t="s">
        <v>780</v>
      </c>
      <c r="J115" s="57">
        <v>0.5</v>
      </c>
      <c r="K115" s="57">
        <f>9*J115</f>
        <v>4.5</v>
      </c>
      <c r="L115" s="57">
        <v>0</v>
      </c>
      <c r="M115" s="58">
        <f>4.5*J115</f>
        <v>2.25</v>
      </c>
      <c r="N115" s="27">
        <v>0</v>
      </c>
      <c r="O115" s="90">
        <f t="shared" si="25"/>
        <v>3</v>
      </c>
      <c r="P115" s="91">
        <f t="shared" si="26"/>
        <v>1.5</v>
      </c>
      <c r="Q115" s="23">
        <v>0</v>
      </c>
      <c r="R115" s="11">
        <v>0</v>
      </c>
      <c r="S115" s="11">
        <v>0</v>
      </c>
      <c r="T115" s="12">
        <v>0</v>
      </c>
      <c r="U115" s="27">
        <v>0</v>
      </c>
      <c r="V115" s="23">
        <v>20</v>
      </c>
      <c r="W115" s="11">
        <v>1</v>
      </c>
      <c r="X115" s="11">
        <v>0</v>
      </c>
      <c r="Y115" s="12">
        <v>2</v>
      </c>
      <c r="Z115" s="30">
        <v>0</v>
      </c>
      <c r="AA115" s="63">
        <f t="shared" si="27"/>
        <v>9</v>
      </c>
      <c r="AB115" s="34">
        <f t="shared" si="28"/>
        <v>0</v>
      </c>
      <c r="AC115" s="12">
        <f t="shared" si="29"/>
        <v>9</v>
      </c>
      <c r="AD115" s="75">
        <f t="shared" si="30"/>
        <v>9</v>
      </c>
    </row>
    <row r="116" spans="1:30" x14ac:dyDescent="0.2">
      <c r="A116" s="9" t="s">
        <v>180</v>
      </c>
      <c r="B116" s="10" t="s">
        <v>75</v>
      </c>
      <c r="C116" s="10" t="s">
        <v>23</v>
      </c>
      <c r="D116" s="10" t="s">
        <v>167</v>
      </c>
      <c r="E116" s="10" t="s">
        <v>168</v>
      </c>
      <c r="F116" s="10" t="s">
        <v>169</v>
      </c>
      <c r="G116" s="67">
        <v>15</v>
      </c>
      <c r="H116" s="10" t="s">
        <v>12</v>
      </c>
      <c r="I116" s="10" t="s">
        <v>756</v>
      </c>
      <c r="J116" s="57">
        <v>1</v>
      </c>
      <c r="K116" s="57">
        <f>$AF$32</f>
        <v>0.4</v>
      </c>
      <c r="L116" s="57">
        <v>0</v>
      </c>
      <c r="M116" s="58">
        <v>0</v>
      </c>
      <c r="N116" s="27">
        <v>0</v>
      </c>
      <c r="O116" s="90">
        <f t="shared" si="25"/>
        <v>8.8888888888888878E-2</v>
      </c>
      <c r="P116" s="91">
        <f t="shared" si="26"/>
        <v>0</v>
      </c>
      <c r="Q116" s="23">
        <v>3</v>
      </c>
      <c r="R116" s="11">
        <f>Q116</f>
        <v>3</v>
      </c>
      <c r="S116" s="11">
        <v>0</v>
      </c>
      <c r="T116" s="12">
        <v>0</v>
      </c>
      <c r="U116" s="27">
        <v>0</v>
      </c>
      <c r="V116" s="23">
        <v>2</v>
      </c>
      <c r="W116" s="11">
        <f>V116</f>
        <v>2</v>
      </c>
      <c r="X116" s="11">
        <v>0</v>
      </c>
      <c r="Y116" s="12">
        <v>0</v>
      </c>
      <c r="Z116" s="30">
        <v>0</v>
      </c>
      <c r="AA116" s="63">
        <f t="shared" si="27"/>
        <v>2</v>
      </c>
      <c r="AB116" s="34">
        <f t="shared" si="28"/>
        <v>1.2000000000000002</v>
      </c>
      <c r="AC116" s="12">
        <f t="shared" si="29"/>
        <v>0.8</v>
      </c>
      <c r="AD116" s="75">
        <f t="shared" si="30"/>
        <v>2</v>
      </c>
    </row>
    <row r="117" spans="1:30" x14ac:dyDescent="0.2">
      <c r="A117" s="103" t="s">
        <v>180</v>
      </c>
      <c r="B117" s="10" t="s">
        <v>14</v>
      </c>
      <c r="C117" s="10" t="s">
        <v>13</v>
      </c>
      <c r="D117" s="10" t="s">
        <v>34</v>
      </c>
      <c r="E117" s="10" t="s">
        <v>35</v>
      </c>
      <c r="F117" s="10" t="s">
        <v>36</v>
      </c>
      <c r="G117" s="67">
        <v>12</v>
      </c>
      <c r="H117" s="10" t="s">
        <v>37</v>
      </c>
      <c r="I117" s="10" t="s">
        <v>781</v>
      </c>
      <c r="J117" s="57">
        <v>1</v>
      </c>
      <c r="K117" s="57">
        <f>$AF$28</f>
        <v>0.02</v>
      </c>
      <c r="L117" s="57">
        <v>0</v>
      </c>
      <c r="M117" s="58">
        <v>0</v>
      </c>
      <c r="N117" s="27">
        <v>0</v>
      </c>
      <c r="O117" s="90">
        <f t="shared" si="25"/>
        <v>5.5555555555555558E-3</v>
      </c>
      <c r="P117" s="91">
        <f t="shared" si="26"/>
        <v>0</v>
      </c>
      <c r="Q117" s="23">
        <v>2</v>
      </c>
      <c r="R117" s="11">
        <f>Q117</f>
        <v>2</v>
      </c>
      <c r="S117" s="11">
        <v>0</v>
      </c>
      <c r="T117" s="12">
        <v>0</v>
      </c>
      <c r="U117" s="27">
        <v>0</v>
      </c>
      <c r="V117" s="23">
        <v>0</v>
      </c>
      <c r="W117" s="11">
        <f>V117</f>
        <v>0</v>
      </c>
      <c r="X117" s="11">
        <v>0</v>
      </c>
      <c r="Y117" s="12">
        <v>0</v>
      </c>
      <c r="Z117" s="30">
        <v>0</v>
      </c>
      <c r="AA117" s="63">
        <f t="shared" si="27"/>
        <v>0.04</v>
      </c>
      <c r="AB117" s="34">
        <f t="shared" si="28"/>
        <v>0.04</v>
      </c>
      <c r="AC117" s="12">
        <f t="shared" si="29"/>
        <v>0</v>
      </c>
      <c r="AD117" s="75">
        <f t="shared" si="30"/>
        <v>0.04</v>
      </c>
    </row>
    <row r="118" spans="1:30" x14ac:dyDescent="0.2">
      <c r="A118" s="9" t="s">
        <v>180</v>
      </c>
      <c r="B118" s="10" t="s">
        <v>80</v>
      </c>
      <c r="C118" s="10" t="s">
        <v>13</v>
      </c>
      <c r="D118" s="10" t="s">
        <v>34</v>
      </c>
      <c r="E118" s="10" t="s">
        <v>35</v>
      </c>
      <c r="F118" s="10" t="s">
        <v>36</v>
      </c>
      <c r="G118" s="67">
        <v>12</v>
      </c>
      <c r="H118" s="10" t="s">
        <v>37</v>
      </c>
      <c r="I118" s="10" t="s">
        <v>781</v>
      </c>
      <c r="J118" s="265">
        <v>1</v>
      </c>
      <c r="K118" s="57">
        <f>$AF$28</f>
        <v>0.02</v>
      </c>
      <c r="L118" s="57">
        <v>0</v>
      </c>
      <c r="M118" s="58">
        <v>0</v>
      </c>
      <c r="N118" s="27">
        <v>0</v>
      </c>
      <c r="O118" s="90">
        <f t="shared" si="25"/>
        <v>5.5555555555555558E-3</v>
      </c>
      <c r="P118" s="91">
        <f t="shared" si="26"/>
        <v>0</v>
      </c>
      <c r="Q118" s="23">
        <v>5</v>
      </c>
      <c r="R118" s="11">
        <f>Q118</f>
        <v>5</v>
      </c>
      <c r="S118" s="11">
        <v>0</v>
      </c>
      <c r="T118" s="12">
        <v>0</v>
      </c>
      <c r="U118" s="27">
        <v>0</v>
      </c>
      <c r="V118" s="23">
        <v>0</v>
      </c>
      <c r="W118" s="11">
        <f>V118</f>
        <v>0</v>
      </c>
      <c r="X118" s="11">
        <v>0</v>
      </c>
      <c r="Y118" s="12">
        <v>0</v>
      </c>
      <c r="Z118" s="30">
        <v>0</v>
      </c>
      <c r="AA118" s="63">
        <f t="shared" si="27"/>
        <v>0.1</v>
      </c>
      <c r="AB118" s="34">
        <f t="shared" si="28"/>
        <v>0.1</v>
      </c>
      <c r="AC118" s="12">
        <f t="shared" si="29"/>
        <v>0</v>
      </c>
      <c r="AD118" s="75">
        <f t="shared" si="30"/>
        <v>0.1</v>
      </c>
    </row>
    <row r="119" spans="1:30" x14ac:dyDescent="0.2">
      <c r="A119" s="9" t="s">
        <v>180</v>
      </c>
      <c r="B119" s="10" t="s">
        <v>85</v>
      </c>
      <c r="C119" s="10" t="s">
        <v>13</v>
      </c>
      <c r="D119" s="10" t="s">
        <v>34</v>
      </c>
      <c r="E119" s="10" t="s">
        <v>35</v>
      </c>
      <c r="F119" s="10" t="s">
        <v>36</v>
      </c>
      <c r="G119" s="67">
        <v>12</v>
      </c>
      <c r="H119" s="10" t="s">
        <v>37</v>
      </c>
      <c r="I119" s="10" t="s">
        <v>781</v>
      </c>
      <c r="J119" s="57">
        <v>1</v>
      </c>
      <c r="K119" s="57">
        <f>$AF$28</f>
        <v>0.02</v>
      </c>
      <c r="L119" s="57">
        <v>0</v>
      </c>
      <c r="M119" s="58">
        <v>0</v>
      </c>
      <c r="N119" s="27">
        <v>0</v>
      </c>
      <c r="O119" s="90">
        <f t="shared" si="25"/>
        <v>5.5555555555555558E-3</v>
      </c>
      <c r="P119" s="91">
        <f t="shared" si="26"/>
        <v>0</v>
      </c>
      <c r="Q119" s="23">
        <v>1</v>
      </c>
      <c r="R119" s="11">
        <f>Q119</f>
        <v>1</v>
      </c>
      <c r="S119" s="11">
        <v>0</v>
      </c>
      <c r="T119" s="12">
        <v>0</v>
      </c>
      <c r="U119" s="27">
        <v>0</v>
      </c>
      <c r="V119" s="23">
        <v>1</v>
      </c>
      <c r="W119" s="11">
        <f>V119</f>
        <v>1</v>
      </c>
      <c r="X119" s="11">
        <v>0</v>
      </c>
      <c r="Y119" s="12">
        <v>0</v>
      </c>
      <c r="Z119" s="30">
        <v>0</v>
      </c>
      <c r="AA119" s="63">
        <f t="shared" si="27"/>
        <v>0.04</v>
      </c>
      <c r="AB119" s="34">
        <f t="shared" si="28"/>
        <v>0.02</v>
      </c>
      <c r="AC119" s="12">
        <f t="shared" si="29"/>
        <v>0.02</v>
      </c>
      <c r="AD119" s="75">
        <f t="shared" si="30"/>
        <v>0.04</v>
      </c>
    </row>
    <row r="120" spans="1:30" x14ac:dyDescent="0.2">
      <c r="A120" s="103" t="s">
        <v>180</v>
      </c>
      <c r="B120" s="10" t="s">
        <v>75</v>
      </c>
      <c r="C120" s="10" t="s">
        <v>23</v>
      </c>
      <c r="D120" s="10" t="s">
        <v>34</v>
      </c>
      <c r="E120" s="10" t="s">
        <v>35</v>
      </c>
      <c r="F120" s="10" t="s">
        <v>36</v>
      </c>
      <c r="G120" s="67">
        <v>10</v>
      </c>
      <c r="H120" s="10" t="s">
        <v>37</v>
      </c>
      <c r="I120" s="10" t="s">
        <v>781</v>
      </c>
      <c r="J120" s="57">
        <v>1</v>
      </c>
      <c r="K120" s="57">
        <f>$AF$28</f>
        <v>0.02</v>
      </c>
      <c r="L120" s="57">
        <v>0</v>
      </c>
      <c r="M120" s="58">
        <v>0</v>
      </c>
      <c r="N120" s="27">
        <v>0</v>
      </c>
      <c r="O120" s="90">
        <f t="shared" si="25"/>
        <v>6.6666666666666662E-3</v>
      </c>
      <c r="P120" s="91">
        <f t="shared" si="26"/>
        <v>0</v>
      </c>
      <c r="Q120" s="23">
        <v>0</v>
      </c>
      <c r="R120" s="11">
        <v>5</v>
      </c>
      <c r="S120" s="11">
        <v>0</v>
      </c>
      <c r="T120" s="12">
        <v>0</v>
      </c>
      <c r="U120" s="27">
        <v>0</v>
      </c>
      <c r="V120" s="23">
        <v>3</v>
      </c>
      <c r="W120" s="11">
        <v>0</v>
      </c>
      <c r="X120" s="11">
        <v>0</v>
      </c>
      <c r="Y120" s="12">
        <v>0</v>
      </c>
      <c r="Z120" s="30">
        <v>0</v>
      </c>
      <c r="AA120" s="63">
        <f t="shared" si="27"/>
        <v>0.1</v>
      </c>
      <c r="AB120" s="34">
        <f t="shared" si="28"/>
        <v>0.1</v>
      </c>
      <c r="AC120" s="12">
        <f t="shared" si="29"/>
        <v>0</v>
      </c>
      <c r="AD120" s="75">
        <f t="shared" si="30"/>
        <v>0.1</v>
      </c>
    </row>
    <row r="121" spans="1:30" x14ac:dyDescent="0.2">
      <c r="A121" s="9" t="s">
        <v>245</v>
      </c>
      <c r="B121" s="10" t="s">
        <v>14</v>
      </c>
      <c r="C121" s="10" t="s">
        <v>48</v>
      </c>
      <c r="D121" s="10" t="s">
        <v>246</v>
      </c>
      <c r="E121" s="10" t="s">
        <v>247</v>
      </c>
      <c r="F121" s="10" t="s">
        <v>248</v>
      </c>
      <c r="G121" s="67">
        <v>6</v>
      </c>
      <c r="H121" s="10" t="s">
        <v>249</v>
      </c>
      <c r="I121" s="10" t="s">
        <v>780</v>
      </c>
      <c r="J121" s="57">
        <v>0.10539999999999999</v>
      </c>
      <c r="K121" s="57">
        <f>J121*13.5</f>
        <v>1.4228999999999998</v>
      </c>
      <c r="L121" s="57">
        <v>0</v>
      </c>
      <c r="M121" s="58">
        <f>J121*4.5</f>
        <v>0.47429999999999994</v>
      </c>
      <c r="N121" s="27">
        <v>0</v>
      </c>
      <c r="O121" s="90">
        <f t="shared" ref="O121:O161" si="34">K121*10/3/G121</f>
        <v>0.79049999999999987</v>
      </c>
      <c r="P121" s="91">
        <f t="shared" ref="P121:P161" si="35">M121*10/3/G121</f>
        <v>0.26349999999999996</v>
      </c>
      <c r="Q121" s="23">
        <v>100</v>
      </c>
      <c r="R121" s="11">
        <v>2</v>
      </c>
      <c r="S121" s="11">
        <v>0</v>
      </c>
      <c r="T121" s="12">
        <v>5</v>
      </c>
      <c r="U121" s="27">
        <v>0</v>
      </c>
      <c r="V121" s="23">
        <v>10</v>
      </c>
      <c r="W121" s="11">
        <v>0.33</v>
      </c>
      <c r="X121" s="11">
        <v>0</v>
      </c>
      <c r="Y121" s="12">
        <v>0.5</v>
      </c>
      <c r="Z121" s="30">
        <v>0</v>
      </c>
      <c r="AA121" s="63">
        <f t="shared" ref="AA121:AA161" si="36">K121*(R121+W121)+M121*(T121+Y121)</f>
        <v>5.9240069999999996</v>
      </c>
      <c r="AB121" s="34">
        <f t="shared" ref="AB121:AB161" si="37">K121*R121+M121*T121</f>
        <v>5.2172999999999998</v>
      </c>
      <c r="AC121" s="12">
        <f t="shared" ref="AC121:AC161" si="38">K121*W121+M121*Y121</f>
        <v>0.70670699999999997</v>
      </c>
      <c r="AD121" s="75">
        <f t="shared" ref="AD121:AD161" si="39">AA121</f>
        <v>5.9240069999999996</v>
      </c>
    </row>
    <row r="122" spans="1:30" x14ac:dyDescent="0.2">
      <c r="A122" s="9" t="s">
        <v>245</v>
      </c>
      <c r="B122" s="10" t="s">
        <v>80</v>
      </c>
      <c r="C122" s="10" t="s">
        <v>48</v>
      </c>
      <c r="D122" s="10" t="s">
        <v>246</v>
      </c>
      <c r="E122" s="10" t="s">
        <v>247</v>
      </c>
      <c r="F122" s="10" t="s">
        <v>248</v>
      </c>
      <c r="G122" s="67">
        <v>6</v>
      </c>
      <c r="H122" s="10" t="s">
        <v>249</v>
      </c>
      <c r="I122" s="10" t="s">
        <v>780</v>
      </c>
      <c r="J122" s="57">
        <v>0.10539999999999999</v>
      </c>
      <c r="K122" s="57">
        <f>J122*13.5</f>
        <v>1.4228999999999998</v>
      </c>
      <c r="L122" s="57">
        <v>0</v>
      </c>
      <c r="M122" s="58">
        <f>J122*4.5</f>
        <v>0.47429999999999994</v>
      </c>
      <c r="N122" s="27">
        <v>0</v>
      </c>
      <c r="O122" s="90">
        <f t="shared" si="34"/>
        <v>0.79049999999999987</v>
      </c>
      <c r="P122" s="91">
        <f t="shared" si="35"/>
        <v>0.26349999999999996</v>
      </c>
      <c r="Q122" s="23">
        <v>40</v>
      </c>
      <c r="R122" s="11">
        <v>1</v>
      </c>
      <c r="S122" s="11">
        <v>0</v>
      </c>
      <c r="T122" s="12">
        <v>2</v>
      </c>
      <c r="U122" s="27">
        <v>0</v>
      </c>
      <c r="V122" s="23">
        <v>10</v>
      </c>
      <c r="W122" s="11">
        <v>0.17</v>
      </c>
      <c r="X122" s="11">
        <v>0</v>
      </c>
      <c r="Y122" s="12">
        <v>0.5</v>
      </c>
      <c r="Z122" s="30">
        <v>0</v>
      </c>
      <c r="AA122" s="63">
        <f t="shared" si="36"/>
        <v>2.8505429999999996</v>
      </c>
      <c r="AB122" s="34">
        <f t="shared" si="37"/>
        <v>2.3714999999999997</v>
      </c>
      <c r="AC122" s="12">
        <f t="shared" si="38"/>
        <v>0.479043</v>
      </c>
      <c r="AD122" s="75">
        <f t="shared" si="39"/>
        <v>2.8505429999999996</v>
      </c>
    </row>
    <row r="123" spans="1:30" x14ac:dyDescent="0.2">
      <c r="A123" s="9" t="s">
        <v>245</v>
      </c>
      <c r="B123" s="10" t="s">
        <v>85</v>
      </c>
      <c r="C123" s="10" t="s">
        <v>48</v>
      </c>
      <c r="D123" s="10" t="s">
        <v>246</v>
      </c>
      <c r="E123" s="10" t="s">
        <v>247</v>
      </c>
      <c r="F123" s="10" t="s">
        <v>248</v>
      </c>
      <c r="G123" s="67">
        <v>6</v>
      </c>
      <c r="H123" s="10" t="s">
        <v>249</v>
      </c>
      <c r="I123" s="10" t="s">
        <v>780</v>
      </c>
      <c r="J123" s="57">
        <v>0.10539999999999999</v>
      </c>
      <c r="K123" s="57">
        <f>J123*13.5</f>
        <v>1.4228999999999998</v>
      </c>
      <c r="L123" s="57">
        <v>0</v>
      </c>
      <c r="M123" s="58">
        <f>J123*4.5</f>
        <v>0.47429999999999994</v>
      </c>
      <c r="N123" s="27">
        <v>0</v>
      </c>
      <c r="O123" s="90">
        <f t="shared" si="34"/>
        <v>0.79049999999999987</v>
      </c>
      <c r="P123" s="91">
        <f t="shared" si="35"/>
        <v>0.26349999999999996</v>
      </c>
      <c r="Q123" s="23">
        <v>40</v>
      </c>
      <c r="R123" s="11">
        <v>1</v>
      </c>
      <c r="S123" s="11">
        <v>0</v>
      </c>
      <c r="T123" s="12">
        <v>2</v>
      </c>
      <c r="U123" s="27">
        <v>0</v>
      </c>
      <c r="V123" s="23">
        <v>10</v>
      </c>
      <c r="W123" s="11">
        <v>0.17</v>
      </c>
      <c r="X123" s="11">
        <v>0</v>
      </c>
      <c r="Y123" s="12">
        <v>0.5</v>
      </c>
      <c r="Z123" s="30">
        <v>0</v>
      </c>
      <c r="AA123" s="63">
        <f t="shared" si="36"/>
        <v>2.8505429999999996</v>
      </c>
      <c r="AB123" s="34">
        <f t="shared" si="37"/>
        <v>2.3714999999999997</v>
      </c>
      <c r="AC123" s="12">
        <f t="shared" si="38"/>
        <v>0.479043</v>
      </c>
      <c r="AD123" s="75">
        <f t="shared" si="39"/>
        <v>2.8505429999999996</v>
      </c>
    </row>
    <row r="124" spans="1:30" x14ac:dyDescent="0.2">
      <c r="A124" s="9" t="s">
        <v>245</v>
      </c>
      <c r="B124" s="10" t="s">
        <v>8</v>
      </c>
      <c r="C124" s="10" t="s">
        <v>48</v>
      </c>
      <c r="D124" s="10" t="s">
        <v>246</v>
      </c>
      <c r="E124" s="10" t="s">
        <v>247</v>
      </c>
      <c r="F124" s="10" t="s">
        <v>248</v>
      </c>
      <c r="G124" s="67">
        <v>6</v>
      </c>
      <c r="H124" s="10" t="s">
        <v>249</v>
      </c>
      <c r="I124" s="10" t="s">
        <v>780</v>
      </c>
      <c r="J124" s="57">
        <v>0.10539999999999999</v>
      </c>
      <c r="K124" s="57">
        <f>J124*13.5</f>
        <v>1.4228999999999998</v>
      </c>
      <c r="L124" s="57">
        <v>0</v>
      </c>
      <c r="M124" s="58">
        <f>J124*4.5</f>
        <v>0.47429999999999994</v>
      </c>
      <c r="N124" s="27">
        <v>0</v>
      </c>
      <c r="O124" s="90">
        <f t="shared" si="34"/>
        <v>0.79049999999999987</v>
      </c>
      <c r="P124" s="91">
        <f t="shared" si="35"/>
        <v>0.26349999999999996</v>
      </c>
      <c r="Q124" s="23">
        <v>80</v>
      </c>
      <c r="R124" s="11">
        <v>1</v>
      </c>
      <c r="S124" s="11">
        <v>0</v>
      </c>
      <c r="T124" s="12">
        <v>4</v>
      </c>
      <c r="U124" s="27">
        <v>0</v>
      </c>
      <c r="V124" s="23">
        <v>10</v>
      </c>
      <c r="W124" s="11">
        <v>0.33</v>
      </c>
      <c r="X124" s="11">
        <v>0</v>
      </c>
      <c r="Y124" s="12">
        <v>0.5</v>
      </c>
      <c r="Z124" s="30">
        <v>0</v>
      </c>
      <c r="AA124" s="63">
        <f t="shared" si="36"/>
        <v>4.0268069999999998</v>
      </c>
      <c r="AB124" s="34">
        <f t="shared" si="37"/>
        <v>3.3200999999999996</v>
      </c>
      <c r="AC124" s="12">
        <f t="shared" si="38"/>
        <v>0.70670699999999997</v>
      </c>
      <c r="AD124" s="75">
        <f t="shared" si="39"/>
        <v>4.0268069999999998</v>
      </c>
    </row>
    <row r="125" spans="1:30" x14ac:dyDescent="0.2">
      <c r="A125" s="9" t="s">
        <v>245</v>
      </c>
      <c r="B125" s="10" t="s">
        <v>14</v>
      </c>
      <c r="C125" s="10" t="s">
        <v>13</v>
      </c>
      <c r="D125" s="10" t="s">
        <v>250</v>
      </c>
      <c r="E125" s="10" t="s">
        <v>251</v>
      </c>
      <c r="F125" s="10" t="s">
        <v>252</v>
      </c>
      <c r="G125" s="67">
        <v>6</v>
      </c>
      <c r="H125" s="10" t="s">
        <v>37</v>
      </c>
      <c r="I125" s="10" t="s">
        <v>781</v>
      </c>
      <c r="J125" s="57">
        <v>0.5</v>
      </c>
      <c r="K125" s="57">
        <f>(4.5+$AF$30)*J125</f>
        <v>4.5</v>
      </c>
      <c r="L125" s="57">
        <v>0</v>
      </c>
      <c r="M125" s="58">
        <f>9*J125</f>
        <v>4.5</v>
      </c>
      <c r="N125" s="27">
        <v>0</v>
      </c>
      <c r="O125" s="90">
        <f t="shared" si="34"/>
        <v>2.5</v>
      </c>
      <c r="P125" s="91">
        <f t="shared" si="35"/>
        <v>2.5</v>
      </c>
      <c r="Q125" s="23">
        <v>0</v>
      </c>
      <c r="R125" s="11">
        <v>0</v>
      </c>
      <c r="S125" s="11">
        <v>0</v>
      </c>
      <c r="T125" s="12">
        <v>0</v>
      </c>
      <c r="U125" s="27">
        <v>0</v>
      </c>
      <c r="V125" s="23">
        <v>8</v>
      </c>
      <c r="W125" s="11">
        <v>0.2</v>
      </c>
      <c r="X125" s="11">
        <v>0</v>
      </c>
      <c r="Y125" s="12">
        <v>0.4</v>
      </c>
      <c r="Z125" s="30">
        <v>0</v>
      </c>
      <c r="AA125" s="63">
        <f t="shared" si="36"/>
        <v>2.7</v>
      </c>
      <c r="AB125" s="34">
        <f t="shared" si="37"/>
        <v>0</v>
      </c>
      <c r="AC125" s="12">
        <f t="shared" si="38"/>
        <v>2.7</v>
      </c>
      <c r="AD125" s="75">
        <f t="shared" si="39"/>
        <v>2.7</v>
      </c>
    </row>
    <row r="126" spans="1:30" x14ac:dyDescent="0.2">
      <c r="A126" s="9" t="s">
        <v>245</v>
      </c>
      <c r="B126" s="10" t="s">
        <v>80</v>
      </c>
      <c r="C126" s="10" t="s">
        <v>13</v>
      </c>
      <c r="D126" s="10" t="s">
        <v>250</v>
      </c>
      <c r="E126" s="10" t="s">
        <v>251</v>
      </c>
      <c r="F126" s="10" t="s">
        <v>252</v>
      </c>
      <c r="G126" s="67">
        <v>6</v>
      </c>
      <c r="H126" s="10" t="s">
        <v>37</v>
      </c>
      <c r="I126" s="10" t="s">
        <v>781</v>
      </c>
      <c r="J126" s="57">
        <v>0.5</v>
      </c>
      <c r="K126" s="57">
        <f>(4.5+$AF$30)*J126</f>
        <v>4.5</v>
      </c>
      <c r="L126" s="57">
        <v>0</v>
      </c>
      <c r="M126" s="58">
        <f>9*J126</f>
        <v>4.5</v>
      </c>
      <c r="N126" s="27">
        <v>0</v>
      </c>
      <c r="O126" s="90">
        <f t="shared" si="34"/>
        <v>2.5</v>
      </c>
      <c r="P126" s="91">
        <f t="shared" si="35"/>
        <v>2.5</v>
      </c>
      <c r="Q126" s="23">
        <v>0</v>
      </c>
      <c r="R126" s="11">
        <v>0</v>
      </c>
      <c r="S126" s="11">
        <v>0</v>
      </c>
      <c r="T126" s="12">
        <v>0</v>
      </c>
      <c r="U126" s="27">
        <v>0</v>
      </c>
      <c r="V126" s="23">
        <v>8</v>
      </c>
      <c r="W126" s="11">
        <v>0.2</v>
      </c>
      <c r="X126" s="11">
        <v>0</v>
      </c>
      <c r="Y126" s="12">
        <v>0.4</v>
      </c>
      <c r="Z126" s="30">
        <v>0</v>
      </c>
      <c r="AA126" s="63">
        <f t="shared" si="36"/>
        <v>2.7</v>
      </c>
      <c r="AB126" s="34">
        <f t="shared" si="37"/>
        <v>0</v>
      </c>
      <c r="AC126" s="12">
        <f t="shared" si="38"/>
        <v>2.7</v>
      </c>
      <c r="AD126" s="75">
        <f t="shared" si="39"/>
        <v>2.7</v>
      </c>
    </row>
    <row r="127" spans="1:30" x14ac:dyDescent="0.2">
      <c r="A127" s="9" t="s">
        <v>245</v>
      </c>
      <c r="B127" s="10" t="s">
        <v>39</v>
      </c>
      <c r="C127" s="10" t="s">
        <v>13</v>
      </c>
      <c r="D127" s="10" t="s">
        <v>250</v>
      </c>
      <c r="E127" s="10" t="s">
        <v>251</v>
      </c>
      <c r="F127" s="10" t="s">
        <v>252</v>
      </c>
      <c r="G127" s="67">
        <v>6</v>
      </c>
      <c r="H127" s="10" t="s">
        <v>37</v>
      </c>
      <c r="I127" s="10" t="s">
        <v>781</v>
      </c>
      <c r="J127" s="57">
        <v>0.5</v>
      </c>
      <c r="K127" s="57">
        <f>(4.5+$AF$30)*J127</f>
        <v>4.5</v>
      </c>
      <c r="L127" s="57">
        <v>0</v>
      </c>
      <c r="M127" s="58">
        <f>9*J127</f>
        <v>4.5</v>
      </c>
      <c r="N127" s="27">
        <v>0</v>
      </c>
      <c r="O127" s="90">
        <f t="shared" si="34"/>
        <v>2.5</v>
      </c>
      <c r="P127" s="91">
        <f t="shared" si="35"/>
        <v>2.5</v>
      </c>
      <c r="Q127" s="23">
        <v>0</v>
      </c>
      <c r="R127" s="11">
        <v>0</v>
      </c>
      <c r="S127" s="11">
        <v>0</v>
      </c>
      <c r="T127" s="12">
        <v>0</v>
      </c>
      <c r="U127" s="27">
        <v>0</v>
      </c>
      <c r="V127" s="23">
        <v>8</v>
      </c>
      <c r="W127" s="11">
        <v>0.2</v>
      </c>
      <c r="X127" s="11">
        <v>0</v>
      </c>
      <c r="Y127" s="12">
        <v>0.4</v>
      </c>
      <c r="Z127" s="30">
        <v>0</v>
      </c>
      <c r="AA127" s="63">
        <f t="shared" si="36"/>
        <v>2.7</v>
      </c>
      <c r="AB127" s="34">
        <f t="shared" si="37"/>
        <v>0</v>
      </c>
      <c r="AC127" s="12">
        <f t="shared" si="38"/>
        <v>2.7</v>
      </c>
      <c r="AD127" s="75">
        <f t="shared" si="39"/>
        <v>2.7</v>
      </c>
    </row>
    <row r="128" spans="1:30" x14ac:dyDescent="0.2">
      <c r="A128" s="9" t="s">
        <v>245</v>
      </c>
      <c r="B128" s="10" t="s">
        <v>85</v>
      </c>
      <c r="C128" s="10" t="s">
        <v>13</v>
      </c>
      <c r="D128" s="10" t="s">
        <v>250</v>
      </c>
      <c r="E128" s="10" t="s">
        <v>251</v>
      </c>
      <c r="F128" s="10" t="s">
        <v>252</v>
      </c>
      <c r="G128" s="67">
        <v>6</v>
      </c>
      <c r="H128" s="10" t="s">
        <v>37</v>
      </c>
      <c r="I128" s="10" t="s">
        <v>781</v>
      </c>
      <c r="J128" s="57">
        <v>0.5</v>
      </c>
      <c r="K128" s="57">
        <f>(4.5+$AF$30)*J128</f>
        <v>4.5</v>
      </c>
      <c r="L128" s="57">
        <v>0</v>
      </c>
      <c r="M128" s="58">
        <f>9*J128</f>
        <v>4.5</v>
      </c>
      <c r="N128" s="27">
        <v>0</v>
      </c>
      <c r="O128" s="90">
        <f t="shared" si="34"/>
        <v>2.5</v>
      </c>
      <c r="P128" s="91">
        <f t="shared" si="35"/>
        <v>2.5</v>
      </c>
      <c r="Q128" s="23">
        <v>0</v>
      </c>
      <c r="R128" s="11">
        <v>0</v>
      </c>
      <c r="S128" s="11">
        <v>0</v>
      </c>
      <c r="T128" s="12">
        <v>0</v>
      </c>
      <c r="U128" s="27">
        <v>0</v>
      </c>
      <c r="V128" s="23">
        <v>8</v>
      </c>
      <c r="W128" s="11">
        <v>0.2</v>
      </c>
      <c r="X128" s="11">
        <v>0</v>
      </c>
      <c r="Y128" s="12">
        <v>0.4</v>
      </c>
      <c r="Z128" s="30">
        <v>0</v>
      </c>
      <c r="AA128" s="63">
        <f t="shared" si="36"/>
        <v>2.7</v>
      </c>
      <c r="AB128" s="34">
        <f t="shared" si="37"/>
        <v>0</v>
      </c>
      <c r="AC128" s="12">
        <f t="shared" si="38"/>
        <v>2.7</v>
      </c>
      <c r="AD128" s="75">
        <f t="shared" si="39"/>
        <v>2.7</v>
      </c>
    </row>
    <row r="129" spans="1:30" x14ac:dyDescent="0.2">
      <c r="A129" s="9" t="s">
        <v>245</v>
      </c>
      <c r="B129" s="10" t="s">
        <v>8</v>
      </c>
      <c r="C129" s="10" t="s">
        <v>13</v>
      </c>
      <c r="D129" s="10" t="s">
        <v>250</v>
      </c>
      <c r="E129" s="10" t="s">
        <v>251</v>
      </c>
      <c r="F129" s="10" t="s">
        <v>252</v>
      </c>
      <c r="G129" s="67">
        <v>6</v>
      </c>
      <c r="H129" s="10" t="s">
        <v>37</v>
      </c>
      <c r="I129" s="10" t="s">
        <v>781</v>
      </c>
      <c r="J129" s="57">
        <v>0.5</v>
      </c>
      <c r="K129" s="57">
        <f>(4.5+$AF$30)*J129</f>
        <v>4.5</v>
      </c>
      <c r="L129" s="57">
        <v>0</v>
      </c>
      <c r="M129" s="58">
        <f>9*J129</f>
        <v>4.5</v>
      </c>
      <c r="N129" s="27">
        <v>0</v>
      </c>
      <c r="O129" s="90">
        <f t="shared" si="34"/>
        <v>2.5</v>
      </c>
      <c r="P129" s="91">
        <f t="shared" si="35"/>
        <v>2.5</v>
      </c>
      <c r="Q129" s="23">
        <v>0</v>
      </c>
      <c r="R129" s="11">
        <v>0</v>
      </c>
      <c r="S129" s="11">
        <v>0</v>
      </c>
      <c r="T129" s="12">
        <v>0</v>
      </c>
      <c r="U129" s="27">
        <v>0</v>
      </c>
      <c r="V129" s="23">
        <v>8</v>
      </c>
      <c r="W129" s="11">
        <v>0.2</v>
      </c>
      <c r="X129" s="11">
        <v>0</v>
      </c>
      <c r="Y129" s="12">
        <v>0.4</v>
      </c>
      <c r="Z129" s="30">
        <v>0</v>
      </c>
      <c r="AA129" s="63">
        <f t="shared" si="36"/>
        <v>2.7</v>
      </c>
      <c r="AB129" s="34">
        <f t="shared" si="37"/>
        <v>0</v>
      </c>
      <c r="AC129" s="12">
        <f t="shared" si="38"/>
        <v>2.7</v>
      </c>
      <c r="AD129" s="75">
        <f t="shared" si="39"/>
        <v>2.7</v>
      </c>
    </row>
    <row r="130" spans="1:30" x14ac:dyDescent="0.2">
      <c r="A130" s="9" t="s">
        <v>245</v>
      </c>
      <c r="B130" s="10" t="s">
        <v>80</v>
      </c>
      <c r="C130" s="10" t="s">
        <v>61</v>
      </c>
      <c r="D130" s="10" t="s">
        <v>253</v>
      </c>
      <c r="E130" s="10" t="s">
        <v>254</v>
      </c>
      <c r="F130" s="10" t="s">
        <v>255</v>
      </c>
      <c r="G130" s="67">
        <v>6</v>
      </c>
      <c r="H130" s="10" t="s">
        <v>84</v>
      </c>
      <c r="I130" s="10" t="s">
        <v>780</v>
      </c>
      <c r="J130" s="57">
        <v>1</v>
      </c>
      <c r="K130" s="57">
        <v>13.5</v>
      </c>
      <c r="L130" s="57">
        <v>0</v>
      </c>
      <c r="M130" s="58">
        <v>4.5</v>
      </c>
      <c r="N130" s="27">
        <v>0</v>
      </c>
      <c r="O130" s="90">
        <f t="shared" si="34"/>
        <v>7.5</v>
      </c>
      <c r="P130" s="91">
        <f t="shared" si="35"/>
        <v>2.5</v>
      </c>
      <c r="Q130" s="23">
        <v>0</v>
      </c>
      <c r="R130" s="11">
        <v>0</v>
      </c>
      <c r="S130" s="11">
        <v>0</v>
      </c>
      <c r="T130" s="12">
        <v>0</v>
      </c>
      <c r="U130" s="27">
        <v>0</v>
      </c>
      <c r="V130" s="23">
        <v>40</v>
      </c>
      <c r="W130" s="11">
        <v>0.75</v>
      </c>
      <c r="X130" s="11">
        <v>0</v>
      </c>
      <c r="Y130" s="12">
        <v>2</v>
      </c>
      <c r="Z130" s="30">
        <v>0</v>
      </c>
      <c r="AA130" s="63">
        <f t="shared" si="36"/>
        <v>19.125</v>
      </c>
      <c r="AB130" s="34">
        <f t="shared" si="37"/>
        <v>0</v>
      </c>
      <c r="AC130" s="12">
        <f t="shared" si="38"/>
        <v>19.125</v>
      </c>
      <c r="AD130" s="75">
        <f t="shared" si="39"/>
        <v>19.125</v>
      </c>
    </row>
    <row r="131" spans="1:30" x14ac:dyDescent="0.2">
      <c r="A131" s="9" t="s">
        <v>245</v>
      </c>
      <c r="B131" s="10" t="s">
        <v>85</v>
      </c>
      <c r="C131" s="10" t="s">
        <v>61</v>
      </c>
      <c r="D131" s="10" t="s">
        <v>253</v>
      </c>
      <c r="E131" s="10" t="s">
        <v>254</v>
      </c>
      <c r="F131" s="10" t="s">
        <v>255</v>
      </c>
      <c r="G131" s="67">
        <v>6</v>
      </c>
      <c r="H131" s="10" t="s">
        <v>84</v>
      </c>
      <c r="I131" s="10" t="s">
        <v>780</v>
      </c>
      <c r="J131" s="57">
        <v>1</v>
      </c>
      <c r="K131" s="57">
        <v>13.5</v>
      </c>
      <c r="L131" s="57">
        <v>0</v>
      </c>
      <c r="M131" s="58">
        <v>4.5</v>
      </c>
      <c r="N131" s="27">
        <v>0</v>
      </c>
      <c r="O131" s="90">
        <f t="shared" si="34"/>
        <v>7.5</v>
      </c>
      <c r="P131" s="91">
        <f t="shared" si="35"/>
        <v>2.5</v>
      </c>
      <c r="Q131" s="23">
        <v>0</v>
      </c>
      <c r="R131" s="11">
        <v>0</v>
      </c>
      <c r="S131" s="11">
        <v>0</v>
      </c>
      <c r="T131" s="12">
        <v>0</v>
      </c>
      <c r="U131" s="27">
        <v>0</v>
      </c>
      <c r="V131" s="23">
        <v>40</v>
      </c>
      <c r="W131" s="11">
        <v>0.75</v>
      </c>
      <c r="X131" s="11">
        <v>0</v>
      </c>
      <c r="Y131" s="12">
        <v>2</v>
      </c>
      <c r="Z131" s="30">
        <v>0</v>
      </c>
      <c r="AA131" s="63">
        <f t="shared" si="36"/>
        <v>19.125</v>
      </c>
      <c r="AB131" s="34">
        <f t="shared" si="37"/>
        <v>0</v>
      </c>
      <c r="AC131" s="12">
        <f t="shared" si="38"/>
        <v>19.125</v>
      </c>
      <c r="AD131" s="75">
        <f t="shared" si="39"/>
        <v>19.125</v>
      </c>
    </row>
    <row r="132" spans="1:30" x14ac:dyDescent="0.2">
      <c r="A132" s="9" t="s">
        <v>245</v>
      </c>
      <c r="B132" s="10" t="s">
        <v>8</v>
      </c>
      <c r="C132" s="10" t="s">
        <v>61</v>
      </c>
      <c r="D132" s="10" t="s">
        <v>253</v>
      </c>
      <c r="E132" s="10" t="s">
        <v>254</v>
      </c>
      <c r="F132" s="10" t="s">
        <v>255</v>
      </c>
      <c r="G132" s="67">
        <v>6</v>
      </c>
      <c r="H132" s="10" t="s">
        <v>84</v>
      </c>
      <c r="I132" s="10" t="s">
        <v>780</v>
      </c>
      <c r="J132" s="57">
        <v>1</v>
      </c>
      <c r="K132" s="57">
        <v>13.5</v>
      </c>
      <c r="L132" s="57">
        <v>0</v>
      </c>
      <c r="M132" s="58">
        <v>4.5</v>
      </c>
      <c r="N132" s="27">
        <v>0</v>
      </c>
      <c r="O132" s="90">
        <f t="shared" si="34"/>
        <v>7.5</v>
      </c>
      <c r="P132" s="91">
        <f t="shared" si="35"/>
        <v>2.5</v>
      </c>
      <c r="Q132" s="23">
        <v>0</v>
      </c>
      <c r="R132" s="11">
        <v>0</v>
      </c>
      <c r="S132" s="11">
        <v>0</v>
      </c>
      <c r="T132" s="12">
        <v>0</v>
      </c>
      <c r="U132" s="27">
        <v>0</v>
      </c>
      <c r="V132" s="23">
        <v>80</v>
      </c>
      <c r="W132" s="11">
        <v>1.5</v>
      </c>
      <c r="X132" s="11">
        <v>0</v>
      </c>
      <c r="Y132" s="12">
        <v>4</v>
      </c>
      <c r="Z132" s="30">
        <v>0</v>
      </c>
      <c r="AA132" s="63">
        <f t="shared" si="36"/>
        <v>38.25</v>
      </c>
      <c r="AB132" s="34">
        <f t="shared" si="37"/>
        <v>0</v>
      </c>
      <c r="AC132" s="12">
        <f t="shared" si="38"/>
        <v>38.25</v>
      </c>
      <c r="AD132" s="75">
        <f t="shared" si="39"/>
        <v>38.25</v>
      </c>
    </row>
    <row r="133" spans="1:30" x14ac:dyDescent="0.2">
      <c r="A133" s="103" t="s">
        <v>245</v>
      </c>
      <c r="B133" s="10" t="s">
        <v>8</v>
      </c>
      <c r="C133" s="10" t="s">
        <v>13</v>
      </c>
      <c r="D133" s="10" t="s">
        <v>9</v>
      </c>
      <c r="E133" s="10" t="s">
        <v>10</v>
      </c>
      <c r="F133" s="10" t="s">
        <v>11</v>
      </c>
      <c r="G133" s="67">
        <v>24</v>
      </c>
      <c r="H133" s="10" t="s">
        <v>12</v>
      </c>
      <c r="I133" s="10" t="s">
        <v>755</v>
      </c>
      <c r="J133" s="57">
        <v>1</v>
      </c>
      <c r="K133" s="57">
        <f>$AF$27</f>
        <v>0.2</v>
      </c>
      <c r="L133" s="57">
        <v>0</v>
      </c>
      <c r="M133" s="58">
        <v>0</v>
      </c>
      <c r="N133" s="27">
        <v>0</v>
      </c>
      <c r="O133" s="90">
        <f t="shared" si="34"/>
        <v>2.7777777777777776E-2</v>
      </c>
      <c r="P133" s="91">
        <f t="shared" si="35"/>
        <v>0</v>
      </c>
      <c r="Q133" s="23">
        <v>1</v>
      </c>
      <c r="R133" s="11">
        <f>Q133</f>
        <v>1</v>
      </c>
      <c r="S133" s="11">
        <v>0</v>
      </c>
      <c r="T133" s="12">
        <v>0</v>
      </c>
      <c r="U133" s="27">
        <v>0</v>
      </c>
      <c r="V133" s="23">
        <v>3</v>
      </c>
      <c r="W133" s="11">
        <f>V133</f>
        <v>3</v>
      </c>
      <c r="X133" s="11">
        <v>0</v>
      </c>
      <c r="Y133" s="12">
        <v>0</v>
      </c>
      <c r="Z133" s="30">
        <v>0</v>
      </c>
      <c r="AA133" s="63">
        <f t="shared" si="36"/>
        <v>0.8</v>
      </c>
      <c r="AB133" s="34">
        <f t="shared" si="37"/>
        <v>0.2</v>
      </c>
      <c r="AC133" s="12">
        <f t="shared" si="38"/>
        <v>0.60000000000000009</v>
      </c>
      <c r="AD133" s="75">
        <f t="shared" si="39"/>
        <v>0.8</v>
      </c>
    </row>
    <row r="134" spans="1:30" x14ac:dyDescent="0.2">
      <c r="A134" s="9" t="s">
        <v>245</v>
      </c>
      <c r="B134" s="10" t="s">
        <v>14</v>
      </c>
      <c r="C134" s="10" t="s">
        <v>13</v>
      </c>
      <c r="D134" s="10" t="s">
        <v>28</v>
      </c>
      <c r="E134" s="10" t="s">
        <v>10</v>
      </c>
      <c r="F134" s="10" t="s">
        <v>11</v>
      </c>
      <c r="G134" s="67">
        <v>24</v>
      </c>
      <c r="H134" s="10" t="s">
        <v>12</v>
      </c>
      <c r="I134" s="10" t="s">
        <v>755</v>
      </c>
      <c r="J134" s="57">
        <v>1</v>
      </c>
      <c r="K134" s="57">
        <f>$AF$27</f>
        <v>0.2</v>
      </c>
      <c r="L134" s="57">
        <v>0</v>
      </c>
      <c r="M134" s="58">
        <v>0</v>
      </c>
      <c r="N134" s="27">
        <v>0</v>
      </c>
      <c r="O134" s="90">
        <f t="shared" si="34"/>
        <v>2.7777777777777776E-2</v>
      </c>
      <c r="P134" s="91">
        <f t="shared" si="35"/>
        <v>0</v>
      </c>
      <c r="Q134" s="23">
        <v>0</v>
      </c>
      <c r="R134" s="11">
        <f>Q134</f>
        <v>0</v>
      </c>
      <c r="S134" s="11">
        <v>0</v>
      </c>
      <c r="T134" s="12">
        <v>0</v>
      </c>
      <c r="U134" s="27">
        <v>0</v>
      </c>
      <c r="V134" s="23">
        <v>2</v>
      </c>
      <c r="W134" s="11">
        <f>V134</f>
        <v>2</v>
      </c>
      <c r="X134" s="11">
        <v>0</v>
      </c>
      <c r="Y134" s="12">
        <v>0</v>
      </c>
      <c r="Z134" s="30">
        <v>0</v>
      </c>
      <c r="AA134" s="63">
        <f t="shared" si="36"/>
        <v>0.4</v>
      </c>
      <c r="AB134" s="34">
        <f t="shared" si="37"/>
        <v>0</v>
      </c>
      <c r="AC134" s="12">
        <f t="shared" si="38"/>
        <v>0.4</v>
      </c>
      <c r="AD134" s="75">
        <f t="shared" si="39"/>
        <v>0.4</v>
      </c>
    </row>
    <row r="135" spans="1:30" x14ac:dyDescent="0.2">
      <c r="A135" s="9" t="s">
        <v>245</v>
      </c>
      <c r="B135" s="10" t="s">
        <v>14</v>
      </c>
      <c r="C135" s="10" t="s">
        <v>27</v>
      </c>
      <c r="D135" s="116" t="s">
        <v>576</v>
      </c>
      <c r="E135" s="10" t="s">
        <v>559</v>
      </c>
      <c r="F135" s="10" t="s">
        <v>560</v>
      </c>
      <c r="G135" s="67">
        <v>6</v>
      </c>
      <c r="H135" s="10" t="s">
        <v>84</v>
      </c>
      <c r="I135" s="10" t="s">
        <v>780</v>
      </c>
      <c r="J135" s="57">
        <v>1</v>
      </c>
      <c r="K135" s="57">
        <v>13.5</v>
      </c>
      <c r="L135" s="57">
        <v>0</v>
      </c>
      <c r="M135" s="58">
        <v>4.5</v>
      </c>
      <c r="N135" s="27">
        <v>0</v>
      </c>
      <c r="O135" s="90">
        <f t="shared" si="34"/>
        <v>7.5</v>
      </c>
      <c r="P135" s="91">
        <f t="shared" si="35"/>
        <v>2.5</v>
      </c>
      <c r="Q135" s="23">
        <v>80</v>
      </c>
      <c r="R135" s="11">
        <v>2</v>
      </c>
      <c r="S135" s="11">
        <v>0</v>
      </c>
      <c r="T135" s="12">
        <v>5</v>
      </c>
      <c r="U135" s="27">
        <v>0</v>
      </c>
      <c r="V135" s="23">
        <v>0</v>
      </c>
      <c r="W135" s="11">
        <v>0</v>
      </c>
      <c r="X135" s="11">
        <v>0</v>
      </c>
      <c r="Y135" s="12">
        <v>0</v>
      </c>
      <c r="Z135" s="30">
        <v>0</v>
      </c>
      <c r="AA135" s="63">
        <f t="shared" si="36"/>
        <v>49.5</v>
      </c>
      <c r="AB135" s="34">
        <f t="shared" si="37"/>
        <v>49.5</v>
      </c>
      <c r="AC135" s="12">
        <f t="shared" si="38"/>
        <v>0</v>
      </c>
      <c r="AD135" s="75">
        <f t="shared" si="39"/>
        <v>49.5</v>
      </c>
    </row>
    <row r="136" spans="1:30" x14ac:dyDescent="0.2">
      <c r="A136" s="9" t="s">
        <v>245</v>
      </c>
      <c r="B136" s="10" t="s">
        <v>80</v>
      </c>
      <c r="C136" s="10" t="s">
        <v>27</v>
      </c>
      <c r="D136" s="10" t="s">
        <v>256</v>
      </c>
      <c r="E136" s="10" t="s">
        <v>257</v>
      </c>
      <c r="F136" s="10" t="s">
        <v>258</v>
      </c>
      <c r="G136" s="67">
        <v>6</v>
      </c>
      <c r="H136" s="10" t="s">
        <v>18</v>
      </c>
      <c r="I136" s="10" t="s">
        <v>780</v>
      </c>
      <c r="J136" s="57">
        <v>1</v>
      </c>
      <c r="K136" s="57">
        <v>9</v>
      </c>
      <c r="L136" s="57">
        <v>0</v>
      </c>
      <c r="M136" s="58">
        <v>9</v>
      </c>
      <c r="N136" s="27">
        <v>0</v>
      </c>
      <c r="O136" s="90">
        <f t="shared" si="34"/>
        <v>5</v>
      </c>
      <c r="P136" s="91">
        <f t="shared" si="35"/>
        <v>5</v>
      </c>
      <c r="Q136" s="23">
        <v>30</v>
      </c>
      <c r="R136" s="11">
        <v>1</v>
      </c>
      <c r="S136" s="11">
        <v>0</v>
      </c>
      <c r="T136" s="12">
        <v>2</v>
      </c>
      <c r="U136" s="27">
        <v>0</v>
      </c>
      <c r="V136" s="23">
        <v>0</v>
      </c>
      <c r="W136" s="11">
        <v>0</v>
      </c>
      <c r="X136" s="11">
        <v>0</v>
      </c>
      <c r="Y136" s="12">
        <v>0</v>
      </c>
      <c r="Z136" s="30">
        <v>0</v>
      </c>
      <c r="AA136" s="63">
        <f t="shared" si="36"/>
        <v>27</v>
      </c>
      <c r="AB136" s="34">
        <f t="shared" si="37"/>
        <v>27</v>
      </c>
      <c r="AC136" s="12">
        <f t="shared" si="38"/>
        <v>0</v>
      </c>
      <c r="AD136" s="75">
        <f t="shared" si="39"/>
        <v>27</v>
      </c>
    </row>
    <row r="137" spans="1:30" x14ac:dyDescent="0.2">
      <c r="A137" s="9" t="s">
        <v>245</v>
      </c>
      <c r="B137" s="10" t="s">
        <v>80</v>
      </c>
      <c r="C137" s="10" t="s">
        <v>13</v>
      </c>
      <c r="D137" s="10" t="s">
        <v>217</v>
      </c>
      <c r="E137" s="10" t="s">
        <v>10</v>
      </c>
      <c r="F137" s="10" t="s">
        <v>11</v>
      </c>
      <c r="G137" s="67">
        <v>24</v>
      </c>
      <c r="H137" s="10" t="s">
        <v>12</v>
      </c>
      <c r="I137" s="10" t="s">
        <v>755</v>
      </c>
      <c r="J137" s="57">
        <v>1</v>
      </c>
      <c r="K137" s="57">
        <f>$AF$27</f>
        <v>0.2</v>
      </c>
      <c r="L137" s="57">
        <v>0</v>
      </c>
      <c r="M137" s="58">
        <v>0</v>
      </c>
      <c r="N137" s="27">
        <v>0</v>
      </c>
      <c r="O137" s="90">
        <f t="shared" si="34"/>
        <v>2.7777777777777776E-2</v>
      </c>
      <c r="P137" s="91">
        <f t="shared" si="35"/>
        <v>0</v>
      </c>
      <c r="Q137" s="23">
        <v>3</v>
      </c>
      <c r="R137" s="11">
        <f>Q137</f>
        <v>3</v>
      </c>
      <c r="S137" s="11">
        <v>0</v>
      </c>
      <c r="T137" s="12">
        <v>0</v>
      </c>
      <c r="U137" s="27">
        <v>0</v>
      </c>
      <c r="V137" s="23">
        <v>3</v>
      </c>
      <c r="W137" s="11">
        <f>V137</f>
        <v>3</v>
      </c>
      <c r="X137" s="11">
        <v>0</v>
      </c>
      <c r="Y137" s="12">
        <v>0</v>
      </c>
      <c r="Z137" s="30">
        <v>0</v>
      </c>
      <c r="AA137" s="63">
        <f t="shared" si="36"/>
        <v>1.2000000000000002</v>
      </c>
      <c r="AB137" s="34">
        <f t="shared" si="37"/>
        <v>0.60000000000000009</v>
      </c>
      <c r="AC137" s="12">
        <f t="shared" si="38"/>
        <v>0.60000000000000009</v>
      </c>
      <c r="AD137" s="75">
        <f t="shared" si="39"/>
        <v>1.2000000000000002</v>
      </c>
    </row>
    <row r="138" spans="1:30" x14ac:dyDescent="0.2">
      <c r="A138" s="9" t="s">
        <v>245</v>
      </c>
      <c r="B138" s="10" t="s">
        <v>85</v>
      </c>
      <c r="C138" s="10" t="s">
        <v>61</v>
      </c>
      <c r="D138" s="10" t="s">
        <v>259</v>
      </c>
      <c r="E138" s="10" t="s">
        <v>260</v>
      </c>
      <c r="F138" s="10" t="s">
        <v>261</v>
      </c>
      <c r="G138" s="67">
        <v>6</v>
      </c>
      <c r="H138" s="10" t="s">
        <v>18</v>
      </c>
      <c r="I138" s="10" t="s">
        <v>780</v>
      </c>
      <c r="J138" s="57">
        <v>1</v>
      </c>
      <c r="K138" s="57">
        <v>9</v>
      </c>
      <c r="L138" s="57">
        <v>0</v>
      </c>
      <c r="M138" s="58">
        <v>9</v>
      </c>
      <c r="N138" s="27">
        <v>0</v>
      </c>
      <c r="O138" s="90">
        <f t="shared" si="34"/>
        <v>5</v>
      </c>
      <c r="P138" s="91">
        <f t="shared" si="35"/>
        <v>5</v>
      </c>
      <c r="Q138" s="23">
        <v>0</v>
      </c>
      <c r="R138" s="11">
        <v>0</v>
      </c>
      <c r="S138" s="11">
        <v>0</v>
      </c>
      <c r="T138" s="12">
        <v>0</v>
      </c>
      <c r="U138" s="27">
        <v>0</v>
      </c>
      <c r="V138" s="23">
        <v>48</v>
      </c>
      <c r="W138" s="11">
        <v>1</v>
      </c>
      <c r="X138" s="11">
        <v>0</v>
      </c>
      <c r="Y138" s="12">
        <v>3</v>
      </c>
      <c r="Z138" s="30">
        <v>0</v>
      </c>
      <c r="AA138" s="63">
        <f t="shared" si="36"/>
        <v>36</v>
      </c>
      <c r="AB138" s="34">
        <f t="shared" si="37"/>
        <v>0</v>
      </c>
      <c r="AC138" s="12">
        <f t="shared" si="38"/>
        <v>36</v>
      </c>
      <c r="AD138" s="75">
        <f t="shared" si="39"/>
        <v>36</v>
      </c>
    </row>
    <row r="139" spans="1:30" x14ac:dyDescent="0.2">
      <c r="A139" s="9" t="s">
        <v>245</v>
      </c>
      <c r="B139" s="10" t="s">
        <v>85</v>
      </c>
      <c r="C139" s="10" t="s">
        <v>27</v>
      </c>
      <c r="D139" s="10" t="s">
        <v>262</v>
      </c>
      <c r="E139" s="10" t="s">
        <v>263</v>
      </c>
      <c r="F139" s="10" t="s">
        <v>264</v>
      </c>
      <c r="G139" s="67">
        <v>6</v>
      </c>
      <c r="H139" s="10" t="s">
        <v>18</v>
      </c>
      <c r="I139" s="10" t="s">
        <v>780</v>
      </c>
      <c r="J139" s="57">
        <v>1</v>
      </c>
      <c r="K139" s="57">
        <v>13.5</v>
      </c>
      <c r="L139" s="57">
        <v>0</v>
      </c>
      <c r="M139" s="58">
        <v>4.5</v>
      </c>
      <c r="N139" s="27">
        <v>0</v>
      </c>
      <c r="O139" s="90">
        <f t="shared" si="34"/>
        <v>7.5</v>
      </c>
      <c r="P139" s="91">
        <f t="shared" si="35"/>
        <v>2.5</v>
      </c>
      <c r="Q139" s="23">
        <v>48</v>
      </c>
      <c r="R139" s="11">
        <v>1</v>
      </c>
      <c r="S139" s="11">
        <v>0</v>
      </c>
      <c r="T139" s="12">
        <v>3</v>
      </c>
      <c r="U139" s="27">
        <v>0</v>
      </c>
      <c r="V139" s="23">
        <v>0</v>
      </c>
      <c r="W139" s="11">
        <v>0</v>
      </c>
      <c r="X139" s="11">
        <v>0</v>
      </c>
      <c r="Y139" s="12">
        <v>0</v>
      </c>
      <c r="Z139" s="30">
        <v>0</v>
      </c>
      <c r="AA139" s="63">
        <f t="shared" si="36"/>
        <v>27</v>
      </c>
      <c r="AB139" s="34">
        <f t="shared" si="37"/>
        <v>27</v>
      </c>
      <c r="AC139" s="12">
        <f t="shared" si="38"/>
        <v>0</v>
      </c>
      <c r="AD139" s="75">
        <f t="shared" si="39"/>
        <v>27</v>
      </c>
    </row>
    <row r="140" spans="1:30" x14ac:dyDescent="0.2">
      <c r="A140" s="9" t="s">
        <v>245</v>
      </c>
      <c r="B140" s="10" t="s">
        <v>85</v>
      </c>
      <c r="C140" s="10" t="s">
        <v>43</v>
      </c>
      <c r="D140" s="10" t="s">
        <v>265</v>
      </c>
      <c r="E140" s="10" t="s">
        <v>257</v>
      </c>
      <c r="F140" s="10" t="s">
        <v>258</v>
      </c>
      <c r="G140" s="67">
        <v>6</v>
      </c>
      <c r="H140" s="10" t="s">
        <v>18</v>
      </c>
      <c r="I140" s="10" t="s">
        <v>780</v>
      </c>
      <c r="J140" s="57">
        <v>1</v>
      </c>
      <c r="K140" s="57">
        <v>9</v>
      </c>
      <c r="L140" s="57">
        <v>0</v>
      </c>
      <c r="M140" s="58">
        <v>9</v>
      </c>
      <c r="N140" s="27">
        <v>0</v>
      </c>
      <c r="O140" s="90">
        <f t="shared" si="34"/>
        <v>5</v>
      </c>
      <c r="P140" s="91">
        <f t="shared" si="35"/>
        <v>5</v>
      </c>
      <c r="Q140" s="23">
        <v>0</v>
      </c>
      <c r="R140" s="11">
        <v>0</v>
      </c>
      <c r="S140" s="11">
        <v>0</v>
      </c>
      <c r="T140" s="12">
        <v>0</v>
      </c>
      <c r="U140" s="27">
        <v>0</v>
      </c>
      <c r="V140" s="23">
        <v>40</v>
      </c>
      <c r="W140" s="11">
        <v>1</v>
      </c>
      <c r="X140" s="11">
        <v>0</v>
      </c>
      <c r="Y140" s="12">
        <v>2</v>
      </c>
      <c r="Z140" s="30">
        <v>0</v>
      </c>
      <c r="AA140" s="63">
        <f t="shared" si="36"/>
        <v>27</v>
      </c>
      <c r="AB140" s="34">
        <f t="shared" si="37"/>
        <v>0</v>
      </c>
      <c r="AC140" s="12">
        <f t="shared" si="38"/>
        <v>27</v>
      </c>
      <c r="AD140" s="75">
        <f t="shared" si="39"/>
        <v>27</v>
      </c>
    </row>
    <row r="141" spans="1:30" x14ac:dyDescent="0.2">
      <c r="A141" s="9" t="s">
        <v>245</v>
      </c>
      <c r="B141" s="10" t="s">
        <v>85</v>
      </c>
      <c r="C141" s="10" t="s">
        <v>27</v>
      </c>
      <c r="D141" s="10" t="s">
        <v>266</v>
      </c>
      <c r="E141" s="10" t="s">
        <v>267</v>
      </c>
      <c r="F141" s="10" t="s">
        <v>268</v>
      </c>
      <c r="G141" s="67">
        <v>6</v>
      </c>
      <c r="H141" s="10" t="s">
        <v>18</v>
      </c>
      <c r="I141" s="10" t="s">
        <v>780</v>
      </c>
      <c r="J141" s="57">
        <v>1</v>
      </c>
      <c r="K141" s="57">
        <v>9</v>
      </c>
      <c r="L141" s="57">
        <v>0</v>
      </c>
      <c r="M141" s="58">
        <v>9</v>
      </c>
      <c r="N141" s="27">
        <v>0</v>
      </c>
      <c r="O141" s="90">
        <f t="shared" si="34"/>
        <v>5</v>
      </c>
      <c r="P141" s="91">
        <f t="shared" si="35"/>
        <v>5</v>
      </c>
      <c r="Q141" s="23">
        <v>48</v>
      </c>
      <c r="R141" s="11">
        <v>1</v>
      </c>
      <c r="S141" s="11">
        <v>0</v>
      </c>
      <c r="T141" s="12">
        <v>3</v>
      </c>
      <c r="U141" s="27">
        <v>0</v>
      </c>
      <c r="V141" s="23">
        <v>0</v>
      </c>
      <c r="W141" s="11">
        <v>0</v>
      </c>
      <c r="X141" s="11">
        <v>0</v>
      </c>
      <c r="Y141" s="12">
        <v>0</v>
      </c>
      <c r="Z141" s="30">
        <v>0</v>
      </c>
      <c r="AA141" s="63">
        <f t="shared" si="36"/>
        <v>36</v>
      </c>
      <c r="AB141" s="34">
        <f t="shared" si="37"/>
        <v>36</v>
      </c>
      <c r="AC141" s="12">
        <f t="shared" si="38"/>
        <v>0</v>
      </c>
      <c r="AD141" s="75">
        <f t="shared" si="39"/>
        <v>36</v>
      </c>
    </row>
    <row r="142" spans="1:30" x14ac:dyDescent="0.2">
      <c r="A142" s="9" t="s">
        <v>245</v>
      </c>
      <c r="B142" s="10" t="s">
        <v>85</v>
      </c>
      <c r="C142" s="10" t="s">
        <v>43</v>
      </c>
      <c r="D142" s="10" t="s">
        <v>269</v>
      </c>
      <c r="E142" s="10" t="s">
        <v>206</v>
      </c>
      <c r="F142" s="10" t="s">
        <v>270</v>
      </c>
      <c r="G142" s="67">
        <v>6</v>
      </c>
      <c r="H142" s="10" t="s">
        <v>18</v>
      </c>
      <c r="I142" s="10" t="s">
        <v>780</v>
      </c>
      <c r="J142" s="57">
        <v>1</v>
      </c>
      <c r="K142" s="57">
        <v>9</v>
      </c>
      <c r="L142" s="57">
        <v>0</v>
      </c>
      <c r="M142" s="58">
        <v>9</v>
      </c>
      <c r="N142" s="27">
        <v>0</v>
      </c>
      <c r="O142" s="90">
        <f t="shared" si="34"/>
        <v>5</v>
      </c>
      <c r="P142" s="91">
        <f t="shared" si="35"/>
        <v>5</v>
      </c>
      <c r="Q142" s="23">
        <v>0</v>
      </c>
      <c r="R142" s="11">
        <v>0</v>
      </c>
      <c r="S142" s="11">
        <v>0</v>
      </c>
      <c r="T142" s="12">
        <v>0</v>
      </c>
      <c r="U142" s="27">
        <v>0</v>
      </c>
      <c r="V142" s="23">
        <v>40</v>
      </c>
      <c r="W142" s="11">
        <v>1</v>
      </c>
      <c r="X142" s="11">
        <v>0</v>
      </c>
      <c r="Y142" s="12">
        <v>2</v>
      </c>
      <c r="Z142" s="30">
        <v>0</v>
      </c>
      <c r="AA142" s="63">
        <f t="shared" si="36"/>
        <v>27</v>
      </c>
      <c r="AB142" s="34">
        <f t="shared" si="37"/>
        <v>0</v>
      </c>
      <c r="AC142" s="12">
        <f t="shared" si="38"/>
        <v>27</v>
      </c>
      <c r="AD142" s="75">
        <f t="shared" si="39"/>
        <v>27</v>
      </c>
    </row>
    <row r="143" spans="1:30" x14ac:dyDescent="0.2">
      <c r="A143" s="9" t="s">
        <v>245</v>
      </c>
      <c r="B143" s="10" t="s">
        <v>85</v>
      </c>
      <c r="C143" s="10" t="s">
        <v>13</v>
      </c>
      <c r="D143" s="10" t="s">
        <v>147</v>
      </c>
      <c r="E143" s="10" t="s">
        <v>10</v>
      </c>
      <c r="F143" s="10" t="s">
        <v>11</v>
      </c>
      <c r="G143" s="67">
        <v>24</v>
      </c>
      <c r="H143" s="10" t="s">
        <v>12</v>
      </c>
      <c r="I143" s="10" t="s">
        <v>755</v>
      </c>
      <c r="J143" s="57">
        <v>1</v>
      </c>
      <c r="K143" s="57">
        <f>$AF$27</f>
        <v>0.2</v>
      </c>
      <c r="L143" s="57">
        <v>0</v>
      </c>
      <c r="M143" s="58">
        <v>0</v>
      </c>
      <c r="N143" s="27">
        <v>0</v>
      </c>
      <c r="O143" s="90">
        <f t="shared" si="34"/>
        <v>2.7777777777777776E-2</v>
      </c>
      <c r="P143" s="91">
        <f t="shared" si="35"/>
        <v>0</v>
      </c>
      <c r="Q143" s="23">
        <v>4</v>
      </c>
      <c r="R143" s="11">
        <f>Q143</f>
        <v>4</v>
      </c>
      <c r="S143" s="11">
        <v>0</v>
      </c>
      <c r="T143" s="12">
        <v>0</v>
      </c>
      <c r="U143" s="27">
        <v>0</v>
      </c>
      <c r="V143" s="23">
        <v>2</v>
      </c>
      <c r="W143" s="11">
        <f>V143</f>
        <v>2</v>
      </c>
      <c r="X143" s="11">
        <v>0</v>
      </c>
      <c r="Y143" s="12">
        <v>0</v>
      </c>
      <c r="Z143" s="30">
        <v>0</v>
      </c>
      <c r="AA143" s="63">
        <f t="shared" si="36"/>
        <v>1.2000000000000002</v>
      </c>
      <c r="AB143" s="34">
        <f t="shared" si="37"/>
        <v>0.8</v>
      </c>
      <c r="AC143" s="12">
        <f t="shared" si="38"/>
        <v>0.4</v>
      </c>
      <c r="AD143" s="75">
        <f t="shared" si="39"/>
        <v>1.2000000000000002</v>
      </c>
    </row>
    <row r="144" spans="1:30" x14ac:dyDescent="0.2">
      <c r="A144" s="9" t="s">
        <v>245</v>
      </c>
      <c r="B144" s="10" t="s">
        <v>14</v>
      </c>
      <c r="C144" s="10" t="s">
        <v>103</v>
      </c>
      <c r="D144" s="10" t="s">
        <v>110</v>
      </c>
      <c r="E144" s="10" t="s">
        <v>111</v>
      </c>
      <c r="F144" s="10" t="s">
        <v>112</v>
      </c>
      <c r="G144" s="67">
        <v>6</v>
      </c>
      <c r="H144" s="10" t="s">
        <v>102</v>
      </c>
      <c r="I144" s="10" t="s">
        <v>781</v>
      </c>
      <c r="J144" s="57">
        <v>1</v>
      </c>
      <c r="K144" s="57">
        <f>(4.5+$AF$30)*J144</f>
        <v>9</v>
      </c>
      <c r="L144" s="57">
        <v>0</v>
      </c>
      <c r="M144" s="58">
        <v>9</v>
      </c>
      <c r="N144" s="27">
        <v>0</v>
      </c>
      <c r="O144" s="90">
        <f t="shared" si="34"/>
        <v>5</v>
      </c>
      <c r="P144" s="91">
        <f t="shared" si="35"/>
        <v>5</v>
      </c>
      <c r="Q144" s="23">
        <v>10</v>
      </c>
      <c r="R144" s="11">
        <v>0.5</v>
      </c>
      <c r="S144" s="11">
        <v>0</v>
      </c>
      <c r="T144" s="12">
        <v>0.5</v>
      </c>
      <c r="U144" s="27">
        <v>0</v>
      </c>
      <c r="V144" s="23">
        <v>0</v>
      </c>
      <c r="W144" s="11">
        <v>0</v>
      </c>
      <c r="X144" s="11">
        <v>0</v>
      </c>
      <c r="Y144" s="12">
        <v>0</v>
      </c>
      <c r="Z144" s="30">
        <v>0</v>
      </c>
      <c r="AA144" s="63">
        <f t="shared" si="36"/>
        <v>9</v>
      </c>
      <c r="AB144" s="34">
        <f t="shared" si="37"/>
        <v>9</v>
      </c>
      <c r="AC144" s="12">
        <f t="shared" si="38"/>
        <v>0</v>
      </c>
      <c r="AD144" s="75">
        <f t="shared" si="39"/>
        <v>9</v>
      </c>
    </row>
    <row r="145" spans="1:30" x14ac:dyDescent="0.2">
      <c r="A145" s="9" t="s">
        <v>245</v>
      </c>
      <c r="B145" s="10" t="s">
        <v>8</v>
      </c>
      <c r="C145" s="10" t="s">
        <v>103</v>
      </c>
      <c r="D145" s="10" t="s">
        <v>110</v>
      </c>
      <c r="E145" s="10" t="s">
        <v>111</v>
      </c>
      <c r="F145" s="10" t="s">
        <v>112</v>
      </c>
      <c r="G145" s="67">
        <v>6</v>
      </c>
      <c r="H145" s="10" t="s">
        <v>102</v>
      </c>
      <c r="I145" s="10" t="s">
        <v>781</v>
      </c>
      <c r="J145" s="57">
        <v>1</v>
      </c>
      <c r="K145" s="57">
        <f>(4.5+$AF$30)*J145</f>
        <v>9</v>
      </c>
      <c r="L145" s="57">
        <v>0</v>
      </c>
      <c r="M145" s="58">
        <v>9</v>
      </c>
      <c r="N145" s="27">
        <v>0</v>
      </c>
      <c r="O145" s="90">
        <f t="shared" si="34"/>
        <v>5</v>
      </c>
      <c r="P145" s="91">
        <f t="shared" si="35"/>
        <v>5</v>
      </c>
      <c r="Q145" s="23">
        <v>10</v>
      </c>
      <c r="R145" s="11">
        <v>0.5</v>
      </c>
      <c r="S145" s="11">
        <v>0</v>
      </c>
      <c r="T145" s="12">
        <v>0.5</v>
      </c>
      <c r="U145" s="27">
        <v>0</v>
      </c>
      <c r="V145" s="23">
        <v>0</v>
      </c>
      <c r="W145" s="11">
        <v>0</v>
      </c>
      <c r="X145" s="11">
        <v>0</v>
      </c>
      <c r="Y145" s="12">
        <v>0</v>
      </c>
      <c r="Z145" s="30">
        <v>0</v>
      </c>
      <c r="AA145" s="63">
        <f t="shared" si="36"/>
        <v>9</v>
      </c>
      <c r="AB145" s="34">
        <f t="shared" si="37"/>
        <v>9</v>
      </c>
      <c r="AC145" s="12">
        <f t="shared" si="38"/>
        <v>0</v>
      </c>
      <c r="AD145" s="75">
        <f t="shared" si="39"/>
        <v>9</v>
      </c>
    </row>
    <row r="146" spans="1:30" x14ac:dyDescent="0.2">
      <c r="A146" s="9" t="s">
        <v>245</v>
      </c>
      <c r="B146" s="10" t="s">
        <v>14</v>
      </c>
      <c r="C146" s="10" t="s">
        <v>103</v>
      </c>
      <c r="D146" s="10" t="s">
        <v>113</v>
      </c>
      <c r="E146" s="10" t="s">
        <v>114</v>
      </c>
      <c r="F146" s="10" t="s">
        <v>115</v>
      </c>
      <c r="G146" s="67">
        <v>6</v>
      </c>
      <c r="H146" s="10" t="s">
        <v>102</v>
      </c>
      <c r="I146" s="10" t="s">
        <v>781</v>
      </c>
      <c r="J146" s="57">
        <v>1</v>
      </c>
      <c r="K146" s="57">
        <f>(9+$AF$30)*J146</f>
        <v>13.5</v>
      </c>
      <c r="L146" s="57">
        <v>0</v>
      </c>
      <c r="M146" s="58">
        <v>4.5</v>
      </c>
      <c r="N146" s="27">
        <v>0</v>
      </c>
      <c r="O146" s="90">
        <f t="shared" si="34"/>
        <v>7.5</v>
      </c>
      <c r="P146" s="91">
        <f t="shared" si="35"/>
        <v>2.5</v>
      </c>
      <c r="Q146" s="23">
        <v>10</v>
      </c>
      <c r="R146" s="11">
        <v>0.5</v>
      </c>
      <c r="S146" s="11">
        <v>0</v>
      </c>
      <c r="T146" s="12">
        <v>0.5</v>
      </c>
      <c r="U146" s="27">
        <v>0</v>
      </c>
      <c r="V146" s="23">
        <v>0</v>
      </c>
      <c r="W146" s="11">
        <v>0</v>
      </c>
      <c r="X146" s="11">
        <v>0</v>
      </c>
      <c r="Y146" s="12">
        <v>0</v>
      </c>
      <c r="Z146" s="30">
        <v>0</v>
      </c>
      <c r="AA146" s="63">
        <f t="shared" si="36"/>
        <v>9</v>
      </c>
      <c r="AB146" s="34">
        <f t="shared" si="37"/>
        <v>9</v>
      </c>
      <c r="AC146" s="12">
        <f t="shared" si="38"/>
        <v>0</v>
      </c>
      <c r="AD146" s="75">
        <f t="shared" si="39"/>
        <v>9</v>
      </c>
    </row>
    <row r="147" spans="1:30" x14ac:dyDescent="0.2">
      <c r="A147" s="9" t="s">
        <v>245</v>
      </c>
      <c r="B147" s="10" t="s">
        <v>8</v>
      </c>
      <c r="C147" s="10" t="s">
        <v>103</v>
      </c>
      <c r="D147" s="10" t="s">
        <v>113</v>
      </c>
      <c r="E147" s="10" t="s">
        <v>114</v>
      </c>
      <c r="F147" s="10" t="s">
        <v>115</v>
      </c>
      <c r="G147" s="67">
        <v>6</v>
      </c>
      <c r="H147" s="10" t="s">
        <v>102</v>
      </c>
      <c r="I147" s="10" t="s">
        <v>781</v>
      </c>
      <c r="J147" s="57">
        <v>1</v>
      </c>
      <c r="K147" s="57">
        <f>(9+$AF$30)*J147</f>
        <v>13.5</v>
      </c>
      <c r="L147" s="57">
        <v>0</v>
      </c>
      <c r="M147" s="58">
        <v>4.5</v>
      </c>
      <c r="N147" s="27">
        <v>0</v>
      </c>
      <c r="O147" s="90">
        <f t="shared" si="34"/>
        <v>7.5</v>
      </c>
      <c r="P147" s="91">
        <f t="shared" si="35"/>
        <v>2.5</v>
      </c>
      <c r="Q147" s="23">
        <v>10</v>
      </c>
      <c r="R147" s="11">
        <v>0.5</v>
      </c>
      <c r="S147" s="11">
        <v>0</v>
      </c>
      <c r="T147" s="12">
        <v>0.5</v>
      </c>
      <c r="U147" s="27">
        <v>0</v>
      </c>
      <c r="V147" s="23">
        <v>0</v>
      </c>
      <c r="W147" s="11">
        <v>0</v>
      </c>
      <c r="X147" s="11">
        <v>0</v>
      </c>
      <c r="Y147" s="12">
        <v>0</v>
      </c>
      <c r="Z147" s="30">
        <v>0</v>
      </c>
      <c r="AA147" s="63">
        <f t="shared" si="36"/>
        <v>9</v>
      </c>
      <c r="AB147" s="34">
        <f t="shared" si="37"/>
        <v>9</v>
      </c>
      <c r="AC147" s="12">
        <f t="shared" si="38"/>
        <v>0</v>
      </c>
      <c r="AD147" s="75">
        <f t="shared" si="39"/>
        <v>9</v>
      </c>
    </row>
    <row r="148" spans="1:30" x14ac:dyDescent="0.2">
      <c r="A148" s="9" t="s">
        <v>245</v>
      </c>
      <c r="B148" s="10" t="s">
        <v>85</v>
      </c>
      <c r="C148" s="10" t="s">
        <v>103</v>
      </c>
      <c r="D148" s="10" t="s">
        <v>271</v>
      </c>
      <c r="E148" s="10" t="s">
        <v>272</v>
      </c>
      <c r="F148" s="10" t="s">
        <v>273</v>
      </c>
      <c r="G148" s="67">
        <v>6</v>
      </c>
      <c r="H148" s="10" t="s">
        <v>102</v>
      </c>
      <c r="I148" s="10" t="s">
        <v>781</v>
      </c>
      <c r="J148" s="57">
        <v>1</v>
      </c>
      <c r="K148" s="57">
        <f>(4.5+$AF$30)*J148</f>
        <v>9</v>
      </c>
      <c r="L148" s="57">
        <v>0</v>
      </c>
      <c r="M148" s="58">
        <v>9</v>
      </c>
      <c r="N148" s="27">
        <v>0</v>
      </c>
      <c r="O148" s="90">
        <f t="shared" si="34"/>
        <v>5</v>
      </c>
      <c r="P148" s="91">
        <f t="shared" si="35"/>
        <v>5</v>
      </c>
      <c r="Q148" s="23">
        <v>20</v>
      </c>
      <c r="R148" s="11">
        <v>1</v>
      </c>
      <c r="S148" s="11">
        <v>0</v>
      </c>
      <c r="T148" s="12">
        <v>1</v>
      </c>
      <c r="U148" s="27">
        <v>0</v>
      </c>
      <c r="V148" s="23">
        <v>0</v>
      </c>
      <c r="W148" s="11">
        <v>0</v>
      </c>
      <c r="X148" s="11">
        <v>0</v>
      </c>
      <c r="Y148" s="12">
        <v>0</v>
      </c>
      <c r="Z148" s="30">
        <v>0</v>
      </c>
      <c r="AA148" s="63">
        <f t="shared" si="36"/>
        <v>18</v>
      </c>
      <c r="AB148" s="34">
        <f t="shared" si="37"/>
        <v>18</v>
      </c>
      <c r="AC148" s="12">
        <f t="shared" si="38"/>
        <v>0</v>
      </c>
      <c r="AD148" s="75">
        <f t="shared" si="39"/>
        <v>18</v>
      </c>
    </row>
    <row r="149" spans="1:30" x14ac:dyDescent="0.2">
      <c r="A149" s="9" t="s">
        <v>245</v>
      </c>
      <c r="B149" s="10" t="s">
        <v>85</v>
      </c>
      <c r="C149" s="10" t="s">
        <v>103</v>
      </c>
      <c r="D149" s="10" t="s">
        <v>274</v>
      </c>
      <c r="E149" s="10" t="s">
        <v>275</v>
      </c>
      <c r="F149" s="10" t="s">
        <v>276</v>
      </c>
      <c r="G149" s="67">
        <v>6</v>
      </c>
      <c r="H149" s="10" t="s">
        <v>102</v>
      </c>
      <c r="I149" s="10" t="s">
        <v>781</v>
      </c>
      <c r="J149" s="57">
        <v>1</v>
      </c>
      <c r="K149" s="57">
        <f>(4.5+$AF$30)*J149</f>
        <v>9</v>
      </c>
      <c r="L149" s="57">
        <v>0</v>
      </c>
      <c r="M149" s="58">
        <v>9</v>
      </c>
      <c r="N149" s="27">
        <v>0</v>
      </c>
      <c r="O149" s="90">
        <f t="shared" si="34"/>
        <v>5</v>
      </c>
      <c r="P149" s="91">
        <f t="shared" si="35"/>
        <v>5</v>
      </c>
      <c r="Q149" s="23">
        <v>20</v>
      </c>
      <c r="R149" s="11">
        <v>1</v>
      </c>
      <c r="S149" s="11">
        <v>0</v>
      </c>
      <c r="T149" s="12">
        <v>1</v>
      </c>
      <c r="U149" s="27">
        <v>0</v>
      </c>
      <c r="V149" s="23">
        <v>0</v>
      </c>
      <c r="W149" s="11">
        <v>0</v>
      </c>
      <c r="X149" s="11">
        <v>0</v>
      </c>
      <c r="Y149" s="12">
        <v>0</v>
      </c>
      <c r="Z149" s="30">
        <v>0</v>
      </c>
      <c r="AA149" s="63">
        <f t="shared" si="36"/>
        <v>18</v>
      </c>
      <c r="AB149" s="34">
        <f t="shared" si="37"/>
        <v>18</v>
      </c>
      <c r="AC149" s="12">
        <f t="shared" si="38"/>
        <v>0</v>
      </c>
      <c r="AD149" s="75">
        <f t="shared" si="39"/>
        <v>18</v>
      </c>
    </row>
    <row r="150" spans="1:30" x14ac:dyDescent="0.2">
      <c r="A150" s="9" t="s">
        <v>245</v>
      </c>
      <c r="B150" s="10" t="s">
        <v>75</v>
      </c>
      <c r="C150" s="10" t="s">
        <v>48</v>
      </c>
      <c r="D150" s="10" t="s">
        <v>281</v>
      </c>
      <c r="E150" s="10" t="s">
        <v>282</v>
      </c>
      <c r="F150" s="10" t="s">
        <v>283</v>
      </c>
      <c r="G150" s="67">
        <v>5</v>
      </c>
      <c r="H150" s="10" t="s">
        <v>160</v>
      </c>
      <c r="I150" s="10" t="s">
        <v>780</v>
      </c>
      <c r="J150" s="57">
        <v>1</v>
      </c>
      <c r="K150" s="57">
        <v>6.75</v>
      </c>
      <c r="L150" s="57">
        <v>0</v>
      </c>
      <c r="M150" s="58">
        <v>6.75</v>
      </c>
      <c r="N150" s="27">
        <v>0</v>
      </c>
      <c r="O150" s="90">
        <f t="shared" si="34"/>
        <v>4.5</v>
      </c>
      <c r="P150" s="91">
        <f t="shared" si="35"/>
        <v>4.5</v>
      </c>
      <c r="Q150" s="23">
        <v>20</v>
      </c>
      <c r="R150" s="11">
        <v>1</v>
      </c>
      <c r="S150" s="11">
        <v>0</v>
      </c>
      <c r="T150" s="12">
        <v>2</v>
      </c>
      <c r="U150" s="27">
        <v>0</v>
      </c>
      <c r="V150" s="23">
        <v>0</v>
      </c>
      <c r="W150" s="11">
        <v>0</v>
      </c>
      <c r="X150" s="11">
        <v>0</v>
      </c>
      <c r="Y150" s="12">
        <v>0</v>
      </c>
      <c r="Z150" s="30">
        <v>0</v>
      </c>
      <c r="AA150" s="63">
        <f t="shared" si="36"/>
        <v>20.25</v>
      </c>
      <c r="AB150" s="34">
        <f t="shared" si="37"/>
        <v>20.25</v>
      </c>
      <c r="AC150" s="12">
        <f t="shared" si="38"/>
        <v>0</v>
      </c>
      <c r="AD150" s="75">
        <f t="shared" si="39"/>
        <v>20.25</v>
      </c>
    </row>
    <row r="151" spans="1:30" x14ac:dyDescent="0.2">
      <c r="A151" s="9" t="s">
        <v>245</v>
      </c>
      <c r="B151" s="10" t="s">
        <v>75</v>
      </c>
      <c r="C151" s="10" t="s">
        <v>19</v>
      </c>
      <c r="D151" s="10" t="s">
        <v>284</v>
      </c>
      <c r="E151" s="10" t="s">
        <v>285</v>
      </c>
      <c r="F151" s="10" t="s">
        <v>286</v>
      </c>
      <c r="G151" s="67">
        <v>5</v>
      </c>
      <c r="H151" s="10" t="s">
        <v>160</v>
      </c>
      <c r="I151" s="10" t="s">
        <v>780</v>
      </c>
      <c r="J151" s="57">
        <v>1</v>
      </c>
      <c r="K151" s="57">
        <v>6.75</v>
      </c>
      <c r="L151" s="57">
        <v>0</v>
      </c>
      <c r="M151" s="58">
        <v>6.75</v>
      </c>
      <c r="N151" s="27">
        <v>0</v>
      </c>
      <c r="O151" s="90">
        <f t="shared" si="34"/>
        <v>4.5</v>
      </c>
      <c r="P151" s="91">
        <f t="shared" si="35"/>
        <v>4.5</v>
      </c>
      <c r="Q151" s="23">
        <v>0</v>
      </c>
      <c r="R151" s="11">
        <v>0</v>
      </c>
      <c r="S151" s="11">
        <v>0</v>
      </c>
      <c r="T151" s="12">
        <v>0</v>
      </c>
      <c r="U151" s="27">
        <v>0</v>
      </c>
      <c r="V151" s="23">
        <v>20</v>
      </c>
      <c r="W151" s="11">
        <v>1</v>
      </c>
      <c r="X151" s="11">
        <v>0</v>
      </c>
      <c r="Y151" s="12">
        <v>2</v>
      </c>
      <c r="Z151" s="30">
        <v>0</v>
      </c>
      <c r="AA151" s="63">
        <f t="shared" si="36"/>
        <v>20.25</v>
      </c>
      <c r="AB151" s="34">
        <f t="shared" si="37"/>
        <v>0</v>
      </c>
      <c r="AC151" s="12">
        <f t="shared" si="38"/>
        <v>20.25</v>
      </c>
      <c r="AD151" s="75">
        <f t="shared" si="39"/>
        <v>20.25</v>
      </c>
    </row>
    <row r="152" spans="1:30" x14ac:dyDescent="0.2">
      <c r="A152" s="9" t="s">
        <v>245</v>
      </c>
      <c r="B152" s="10" t="s">
        <v>75</v>
      </c>
      <c r="C152" s="10" t="s">
        <v>19</v>
      </c>
      <c r="D152" s="10" t="s">
        <v>287</v>
      </c>
      <c r="E152" s="10" t="s">
        <v>267</v>
      </c>
      <c r="F152" s="10" t="s">
        <v>288</v>
      </c>
      <c r="G152" s="67">
        <v>5</v>
      </c>
      <c r="H152" s="10" t="s">
        <v>160</v>
      </c>
      <c r="I152" s="10" t="s">
        <v>780</v>
      </c>
      <c r="J152" s="57">
        <v>1</v>
      </c>
      <c r="K152" s="57">
        <v>6.75</v>
      </c>
      <c r="L152" s="57">
        <v>0</v>
      </c>
      <c r="M152" s="58">
        <v>6.75</v>
      </c>
      <c r="N152" s="27">
        <v>0</v>
      </c>
      <c r="O152" s="90">
        <f t="shared" si="34"/>
        <v>4.5</v>
      </c>
      <c r="P152" s="91">
        <f t="shared" si="35"/>
        <v>4.5</v>
      </c>
      <c r="Q152" s="23">
        <v>0</v>
      </c>
      <c r="R152" s="11">
        <v>0</v>
      </c>
      <c r="S152" s="11">
        <v>0</v>
      </c>
      <c r="T152" s="12">
        <v>0</v>
      </c>
      <c r="U152" s="27">
        <v>0</v>
      </c>
      <c r="V152" s="23">
        <v>20</v>
      </c>
      <c r="W152" s="11">
        <v>1</v>
      </c>
      <c r="X152" s="11">
        <v>0</v>
      </c>
      <c r="Y152" s="12">
        <v>2</v>
      </c>
      <c r="Z152" s="30">
        <v>0</v>
      </c>
      <c r="AA152" s="63">
        <f t="shared" si="36"/>
        <v>20.25</v>
      </c>
      <c r="AB152" s="34">
        <f t="shared" si="37"/>
        <v>0</v>
      </c>
      <c r="AC152" s="12">
        <f t="shared" si="38"/>
        <v>20.25</v>
      </c>
      <c r="AD152" s="75">
        <f t="shared" si="39"/>
        <v>20.25</v>
      </c>
    </row>
    <row r="153" spans="1:30" x14ac:dyDescent="0.2">
      <c r="A153" s="9" t="s">
        <v>245</v>
      </c>
      <c r="B153" s="10" t="s">
        <v>75</v>
      </c>
      <c r="C153" s="10" t="s">
        <v>19</v>
      </c>
      <c r="D153" s="10" t="s">
        <v>164</v>
      </c>
      <c r="E153" s="10" t="s">
        <v>165</v>
      </c>
      <c r="F153" s="10" t="s">
        <v>166</v>
      </c>
      <c r="G153" s="67">
        <v>5</v>
      </c>
      <c r="H153" s="10" t="s">
        <v>160</v>
      </c>
      <c r="I153" s="10" t="s">
        <v>780</v>
      </c>
      <c r="J153" s="57">
        <v>0.5</v>
      </c>
      <c r="K153" s="57">
        <f>4.5*J153</f>
        <v>2.25</v>
      </c>
      <c r="L153" s="57">
        <v>1</v>
      </c>
      <c r="M153" s="58">
        <f>9*J153</f>
        <v>4.5</v>
      </c>
      <c r="N153" s="27">
        <v>0</v>
      </c>
      <c r="O153" s="90">
        <f t="shared" si="34"/>
        <v>1.5</v>
      </c>
      <c r="P153" s="91">
        <f t="shared" si="35"/>
        <v>3</v>
      </c>
      <c r="Q153" s="23">
        <v>0</v>
      </c>
      <c r="R153" s="11">
        <v>0</v>
      </c>
      <c r="S153" s="11">
        <v>0</v>
      </c>
      <c r="T153" s="12">
        <v>0</v>
      </c>
      <c r="U153" s="27">
        <v>0</v>
      </c>
      <c r="V153" s="23">
        <v>20</v>
      </c>
      <c r="W153" s="11">
        <v>1</v>
      </c>
      <c r="X153" s="11">
        <v>0</v>
      </c>
      <c r="Y153" s="12">
        <v>2</v>
      </c>
      <c r="Z153" s="30">
        <v>0</v>
      </c>
      <c r="AA153" s="63">
        <f t="shared" si="36"/>
        <v>11.25</v>
      </c>
      <c r="AB153" s="34">
        <f t="shared" si="37"/>
        <v>0</v>
      </c>
      <c r="AC153" s="12">
        <f t="shared" si="38"/>
        <v>11.25</v>
      </c>
      <c r="AD153" s="75">
        <f t="shared" si="39"/>
        <v>11.25</v>
      </c>
    </row>
    <row r="154" spans="1:30" x14ac:dyDescent="0.2">
      <c r="A154" s="9" t="s">
        <v>245</v>
      </c>
      <c r="B154" s="10" t="s">
        <v>75</v>
      </c>
      <c r="C154" s="10" t="s">
        <v>19</v>
      </c>
      <c r="D154" s="10" t="s">
        <v>242</v>
      </c>
      <c r="E154" s="10" t="s">
        <v>243</v>
      </c>
      <c r="F154" s="10" t="s">
        <v>244</v>
      </c>
      <c r="G154" s="67">
        <v>5</v>
      </c>
      <c r="H154" s="10" t="s">
        <v>160</v>
      </c>
      <c r="I154" s="10" t="s">
        <v>780</v>
      </c>
      <c r="J154" s="57">
        <v>0.5</v>
      </c>
      <c r="K154" s="57">
        <f>9*J154</f>
        <v>4.5</v>
      </c>
      <c r="L154" s="57">
        <v>1</v>
      </c>
      <c r="M154" s="58">
        <f>4.5*J154</f>
        <v>2.25</v>
      </c>
      <c r="N154" s="27">
        <v>0</v>
      </c>
      <c r="O154" s="90">
        <f t="shared" si="34"/>
        <v>3</v>
      </c>
      <c r="P154" s="91">
        <f t="shared" si="35"/>
        <v>1.5</v>
      </c>
      <c r="Q154" s="23">
        <v>0</v>
      </c>
      <c r="R154" s="11">
        <v>0</v>
      </c>
      <c r="S154" s="11">
        <v>0</v>
      </c>
      <c r="T154" s="12">
        <v>0</v>
      </c>
      <c r="U154" s="27">
        <v>0</v>
      </c>
      <c r="V154" s="23">
        <v>20</v>
      </c>
      <c r="W154" s="11">
        <v>1</v>
      </c>
      <c r="X154" s="11">
        <v>0</v>
      </c>
      <c r="Y154" s="12">
        <v>2</v>
      </c>
      <c r="Z154" s="30">
        <v>0</v>
      </c>
      <c r="AA154" s="63">
        <f t="shared" si="36"/>
        <v>9</v>
      </c>
      <c r="AB154" s="34">
        <f t="shared" si="37"/>
        <v>0</v>
      </c>
      <c r="AC154" s="12">
        <f t="shared" si="38"/>
        <v>9</v>
      </c>
      <c r="AD154" s="75">
        <f t="shared" si="39"/>
        <v>9</v>
      </c>
    </row>
    <row r="155" spans="1:30" x14ac:dyDescent="0.2">
      <c r="A155" s="9" t="s">
        <v>245</v>
      </c>
      <c r="B155" s="10" t="s">
        <v>75</v>
      </c>
      <c r="C155" s="10" t="s">
        <v>23</v>
      </c>
      <c r="D155" s="10" t="s">
        <v>167</v>
      </c>
      <c r="E155" s="10" t="s">
        <v>168</v>
      </c>
      <c r="F155" s="10" t="s">
        <v>169</v>
      </c>
      <c r="G155" s="67">
        <v>15</v>
      </c>
      <c r="H155" s="10" t="s">
        <v>12</v>
      </c>
      <c r="I155" s="10" t="s">
        <v>756</v>
      </c>
      <c r="J155" s="57">
        <v>1</v>
      </c>
      <c r="K155" s="57">
        <f>$AF$32</f>
        <v>0.4</v>
      </c>
      <c r="L155" s="57">
        <v>0</v>
      </c>
      <c r="M155" s="58">
        <v>0</v>
      </c>
      <c r="N155" s="27">
        <v>0</v>
      </c>
      <c r="O155" s="90">
        <f t="shared" si="34"/>
        <v>8.8888888888888878E-2</v>
      </c>
      <c r="P155" s="91">
        <f t="shared" si="35"/>
        <v>0</v>
      </c>
      <c r="Q155" s="23">
        <v>3</v>
      </c>
      <c r="R155" s="11">
        <f>Q155</f>
        <v>3</v>
      </c>
      <c r="S155" s="11">
        <v>0</v>
      </c>
      <c r="T155" s="12">
        <v>0</v>
      </c>
      <c r="U155" s="27">
        <v>0</v>
      </c>
      <c r="V155" s="23">
        <v>2</v>
      </c>
      <c r="W155" s="11">
        <f>V155</f>
        <v>2</v>
      </c>
      <c r="X155" s="11">
        <v>0</v>
      </c>
      <c r="Y155" s="12">
        <v>0</v>
      </c>
      <c r="Z155" s="30">
        <v>0</v>
      </c>
      <c r="AA155" s="63">
        <f t="shared" si="36"/>
        <v>2</v>
      </c>
      <c r="AB155" s="34">
        <f t="shared" si="37"/>
        <v>1.2000000000000002</v>
      </c>
      <c r="AC155" s="12">
        <f t="shared" si="38"/>
        <v>0.8</v>
      </c>
      <c r="AD155" s="75">
        <f t="shared" si="39"/>
        <v>2</v>
      </c>
    </row>
    <row r="156" spans="1:30" x14ac:dyDescent="0.2">
      <c r="A156" s="9" t="s">
        <v>245</v>
      </c>
      <c r="B156" s="10" t="s">
        <v>75</v>
      </c>
      <c r="C156" s="10" t="s">
        <v>23</v>
      </c>
      <c r="D156" s="10" t="s">
        <v>289</v>
      </c>
      <c r="E156" s="10" t="s">
        <v>290</v>
      </c>
      <c r="F156" s="10" t="s">
        <v>291</v>
      </c>
      <c r="G156" s="67">
        <v>5</v>
      </c>
      <c r="H156" s="10" t="s">
        <v>33</v>
      </c>
      <c r="I156" s="10" t="s">
        <v>781</v>
      </c>
      <c r="J156" s="57">
        <v>1</v>
      </c>
      <c r="K156" s="57">
        <f>(9+$AF$30)*J156</f>
        <v>13.5</v>
      </c>
      <c r="L156" s="57">
        <v>0</v>
      </c>
      <c r="M156" s="58">
        <v>4.5</v>
      </c>
      <c r="N156" s="27">
        <v>0</v>
      </c>
      <c r="O156" s="90">
        <f t="shared" si="34"/>
        <v>9</v>
      </c>
      <c r="P156" s="91">
        <f t="shared" si="35"/>
        <v>3</v>
      </c>
      <c r="Q156" s="23">
        <v>12</v>
      </c>
      <c r="R156" s="11">
        <v>1</v>
      </c>
      <c r="S156" s="11">
        <v>0</v>
      </c>
      <c r="T156" s="12">
        <v>1</v>
      </c>
      <c r="U156" s="27">
        <v>0</v>
      </c>
      <c r="V156" s="23">
        <v>0</v>
      </c>
      <c r="W156" s="11">
        <v>0</v>
      </c>
      <c r="X156" s="11">
        <v>0</v>
      </c>
      <c r="Y156" s="12">
        <v>0</v>
      </c>
      <c r="Z156" s="30">
        <v>0</v>
      </c>
      <c r="AA156" s="63">
        <f t="shared" si="36"/>
        <v>18</v>
      </c>
      <c r="AB156" s="34">
        <f t="shared" si="37"/>
        <v>18</v>
      </c>
      <c r="AC156" s="12">
        <f t="shared" si="38"/>
        <v>0</v>
      </c>
      <c r="AD156" s="75">
        <f t="shared" si="39"/>
        <v>18</v>
      </c>
    </row>
    <row r="157" spans="1:30" x14ac:dyDescent="0.2">
      <c r="A157" s="9" t="s">
        <v>245</v>
      </c>
      <c r="B157" s="10" t="s">
        <v>75</v>
      </c>
      <c r="C157" s="10" t="s">
        <v>48</v>
      </c>
      <c r="D157" s="10" t="s">
        <v>295</v>
      </c>
      <c r="E157" s="10" t="s">
        <v>296</v>
      </c>
      <c r="F157" s="10" t="s">
        <v>297</v>
      </c>
      <c r="G157" s="67">
        <v>5</v>
      </c>
      <c r="H157" s="10" t="s">
        <v>33</v>
      </c>
      <c r="I157" s="10" t="s">
        <v>781</v>
      </c>
      <c r="J157" s="57">
        <v>1</v>
      </c>
      <c r="K157" s="57">
        <v>9</v>
      </c>
      <c r="L157" s="57">
        <v>0</v>
      </c>
      <c r="M157" s="58">
        <v>4.5</v>
      </c>
      <c r="N157" s="27">
        <v>0</v>
      </c>
      <c r="O157" s="90">
        <f t="shared" si="34"/>
        <v>6</v>
      </c>
      <c r="P157" s="91">
        <f t="shared" si="35"/>
        <v>3</v>
      </c>
      <c r="Q157" s="23">
        <v>20</v>
      </c>
      <c r="R157" s="11">
        <v>1</v>
      </c>
      <c r="S157" s="11">
        <v>0</v>
      </c>
      <c r="T157" s="12">
        <v>1</v>
      </c>
      <c r="U157" s="27">
        <v>0</v>
      </c>
      <c r="V157" s="23">
        <v>0</v>
      </c>
      <c r="W157" s="11">
        <v>0</v>
      </c>
      <c r="X157" s="11">
        <v>0</v>
      </c>
      <c r="Y157" s="12">
        <v>0</v>
      </c>
      <c r="Z157" s="30">
        <v>0</v>
      </c>
      <c r="AA157" s="63">
        <f t="shared" si="36"/>
        <v>13.5</v>
      </c>
      <c r="AB157" s="34">
        <f t="shared" si="37"/>
        <v>13.5</v>
      </c>
      <c r="AC157" s="12">
        <f t="shared" si="38"/>
        <v>0</v>
      </c>
      <c r="AD157" s="75">
        <f t="shared" si="39"/>
        <v>13.5</v>
      </c>
    </row>
    <row r="158" spans="1:30" x14ac:dyDescent="0.2">
      <c r="A158" s="103" t="s">
        <v>245</v>
      </c>
      <c r="B158" s="10" t="s">
        <v>75</v>
      </c>
      <c r="C158" s="98" t="s">
        <v>23</v>
      </c>
      <c r="D158" s="98" t="s">
        <v>822</v>
      </c>
      <c r="E158" s="10" t="s">
        <v>820</v>
      </c>
      <c r="F158" s="10" t="s">
        <v>821</v>
      </c>
      <c r="G158" s="67">
        <v>5</v>
      </c>
      <c r="H158" s="10" t="s">
        <v>33</v>
      </c>
      <c r="I158" s="10" t="s">
        <v>781</v>
      </c>
      <c r="J158" s="57">
        <v>0.25</v>
      </c>
      <c r="K158" s="57">
        <f>(9+$AF$30)*J158</f>
        <v>3.375</v>
      </c>
      <c r="L158" s="57">
        <v>0</v>
      </c>
      <c r="M158" s="58">
        <f>4.5*J158</f>
        <v>1.125</v>
      </c>
      <c r="N158" s="27">
        <v>0</v>
      </c>
      <c r="O158" s="90">
        <f t="shared" si="34"/>
        <v>2.25</v>
      </c>
      <c r="P158" s="91">
        <f t="shared" si="35"/>
        <v>0.75</v>
      </c>
      <c r="Q158" s="23">
        <v>12</v>
      </c>
      <c r="R158" s="11">
        <v>1</v>
      </c>
      <c r="S158" s="11"/>
      <c r="T158" s="12">
        <v>1</v>
      </c>
      <c r="U158" s="27"/>
      <c r="V158" s="23">
        <v>0</v>
      </c>
      <c r="W158" s="11">
        <v>0</v>
      </c>
      <c r="X158" s="11"/>
      <c r="Y158" s="12">
        <v>0</v>
      </c>
      <c r="Z158" s="30"/>
      <c r="AA158" s="63">
        <f t="shared" si="36"/>
        <v>4.5</v>
      </c>
      <c r="AB158" s="34">
        <f t="shared" si="37"/>
        <v>4.5</v>
      </c>
      <c r="AC158" s="12">
        <f t="shared" si="38"/>
        <v>0</v>
      </c>
      <c r="AD158" s="75">
        <f t="shared" si="39"/>
        <v>4.5</v>
      </c>
    </row>
    <row r="159" spans="1:30" x14ac:dyDescent="0.2">
      <c r="A159" s="103" t="s">
        <v>245</v>
      </c>
      <c r="B159" s="10" t="s">
        <v>14</v>
      </c>
      <c r="C159" s="10" t="s">
        <v>13</v>
      </c>
      <c r="D159" s="10" t="s">
        <v>34</v>
      </c>
      <c r="E159" s="10" t="s">
        <v>35</v>
      </c>
      <c r="F159" s="10" t="s">
        <v>36</v>
      </c>
      <c r="G159" s="67">
        <v>12</v>
      </c>
      <c r="H159" s="10" t="s">
        <v>37</v>
      </c>
      <c r="I159" s="10" t="s">
        <v>781</v>
      </c>
      <c r="J159" s="57">
        <v>1</v>
      </c>
      <c r="K159" s="57">
        <f>$AF$28</f>
        <v>0.02</v>
      </c>
      <c r="L159" s="57">
        <v>0</v>
      </c>
      <c r="M159" s="58">
        <v>0</v>
      </c>
      <c r="N159" s="27">
        <v>0</v>
      </c>
      <c r="O159" s="90">
        <f t="shared" si="34"/>
        <v>5.5555555555555558E-3</v>
      </c>
      <c r="P159" s="91">
        <f t="shared" si="35"/>
        <v>0</v>
      </c>
      <c r="Q159" s="23">
        <v>2</v>
      </c>
      <c r="R159" s="11">
        <f>Q159</f>
        <v>2</v>
      </c>
      <c r="S159" s="11">
        <v>0</v>
      </c>
      <c r="T159" s="12">
        <v>0</v>
      </c>
      <c r="U159" s="27">
        <v>0</v>
      </c>
      <c r="V159" s="23">
        <v>0</v>
      </c>
      <c r="W159" s="11">
        <f>V159</f>
        <v>0</v>
      </c>
      <c r="X159" s="11">
        <v>0</v>
      </c>
      <c r="Y159" s="12">
        <v>0</v>
      </c>
      <c r="Z159" s="30">
        <v>0</v>
      </c>
      <c r="AA159" s="63">
        <f t="shared" si="36"/>
        <v>0.04</v>
      </c>
      <c r="AB159" s="34">
        <f t="shared" si="37"/>
        <v>0.04</v>
      </c>
      <c r="AC159" s="12">
        <f t="shared" si="38"/>
        <v>0</v>
      </c>
      <c r="AD159" s="75">
        <f t="shared" si="39"/>
        <v>0.04</v>
      </c>
    </row>
    <row r="160" spans="1:30" x14ac:dyDescent="0.2">
      <c r="A160" s="9" t="s">
        <v>245</v>
      </c>
      <c r="B160" s="10" t="s">
        <v>85</v>
      </c>
      <c r="C160" s="10" t="s">
        <v>13</v>
      </c>
      <c r="D160" s="10" t="s">
        <v>34</v>
      </c>
      <c r="E160" s="10" t="s">
        <v>35</v>
      </c>
      <c r="F160" s="10" t="s">
        <v>36</v>
      </c>
      <c r="G160" s="67">
        <v>12</v>
      </c>
      <c r="H160" s="10" t="s">
        <v>37</v>
      </c>
      <c r="I160" s="10" t="s">
        <v>781</v>
      </c>
      <c r="J160" s="57">
        <v>1</v>
      </c>
      <c r="K160" s="57">
        <f>$AF$28</f>
        <v>0.02</v>
      </c>
      <c r="L160" s="57">
        <v>0</v>
      </c>
      <c r="M160" s="58">
        <v>0</v>
      </c>
      <c r="N160" s="27">
        <v>0</v>
      </c>
      <c r="O160" s="90">
        <f t="shared" si="34"/>
        <v>5.5555555555555558E-3</v>
      </c>
      <c r="P160" s="91">
        <f t="shared" si="35"/>
        <v>0</v>
      </c>
      <c r="Q160" s="23">
        <v>2</v>
      </c>
      <c r="R160" s="11">
        <f>Q160</f>
        <v>2</v>
      </c>
      <c r="S160" s="11">
        <v>0</v>
      </c>
      <c r="T160" s="12">
        <v>0</v>
      </c>
      <c r="U160" s="27">
        <v>0</v>
      </c>
      <c r="V160" s="23">
        <v>2</v>
      </c>
      <c r="W160" s="11">
        <f>V160</f>
        <v>2</v>
      </c>
      <c r="X160" s="11">
        <v>0</v>
      </c>
      <c r="Y160" s="12">
        <v>0</v>
      </c>
      <c r="Z160" s="30">
        <v>0</v>
      </c>
      <c r="AA160" s="63">
        <f t="shared" si="36"/>
        <v>0.08</v>
      </c>
      <c r="AB160" s="34">
        <f t="shared" si="37"/>
        <v>0.04</v>
      </c>
      <c r="AC160" s="12">
        <f t="shared" si="38"/>
        <v>0.04</v>
      </c>
      <c r="AD160" s="75">
        <f t="shared" si="39"/>
        <v>0.08</v>
      </c>
    </row>
    <row r="161" spans="1:33" x14ac:dyDescent="0.2">
      <c r="A161" s="103" t="s">
        <v>245</v>
      </c>
      <c r="B161" s="10" t="s">
        <v>8</v>
      </c>
      <c r="C161" s="10" t="s">
        <v>13</v>
      </c>
      <c r="D161" s="10" t="s">
        <v>34</v>
      </c>
      <c r="E161" s="10" t="s">
        <v>35</v>
      </c>
      <c r="F161" s="10" t="s">
        <v>36</v>
      </c>
      <c r="G161" s="67">
        <v>12</v>
      </c>
      <c r="H161" s="10" t="s">
        <v>37</v>
      </c>
      <c r="I161" s="10" t="s">
        <v>781</v>
      </c>
      <c r="J161" s="57">
        <v>1</v>
      </c>
      <c r="K161" s="57">
        <f>$AF$28</f>
        <v>0.02</v>
      </c>
      <c r="L161" s="57">
        <v>0</v>
      </c>
      <c r="M161" s="58">
        <v>0</v>
      </c>
      <c r="N161" s="27">
        <v>0</v>
      </c>
      <c r="O161" s="90">
        <f t="shared" si="34"/>
        <v>5.5555555555555558E-3</v>
      </c>
      <c r="P161" s="91">
        <f t="shared" si="35"/>
        <v>0</v>
      </c>
      <c r="Q161" s="23">
        <v>3</v>
      </c>
      <c r="R161" s="11">
        <f>Q161</f>
        <v>3</v>
      </c>
      <c r="S161" s="11">
        <v>0</v>
      </c>
      <c r="T161" s="12">
        <v>0</v>
      </c>
      <c r="U161" s="27">
        <v>0</v>
      </c>
      <c r="V161" s="23">
        <v>1</v>
      </c>
      <c r="W161" s="11">
        <f>V161</f>
        <v>1</v>
      </c>
      <c r="X161" s="11">
        <v>0</v>
      </c>
      <c r="Y161" s="12">
        <v>0</v>
      </c>
      <c r="Z161" s="30">
        <v>0</v>
      </c>
      <c r="AA161" s="63">
        <f t="shared" si="36"/>
        <v>0.08</v>
      </c>
      <c r="AB161" s="34">
        <f t="shared" si="37"/>
        <v>0.06</v>
      </c>
      <c r="AC161" s="12">
        <f t="shared" si="38"/>
        <v>0.02</v>
      </c>
      <c r="AD161" s="75">
        <f t="shared" si="39"/>
        <v>0.08</v>
      </c>
    </row>
    <row r="162" spans="1:33" x14ac:dyDescent="0.2">
      <c r="A162" s="9" t="s">
        <v>298</v>
      </c>
      <c r="B162" s="10" t="s">
        <v>80</v>
      </c>
      <c r="C162" s="10" t="s">
        <v>61</v>
      </c>
      <c r="D162" s="10" t="s">
        <v>299</v>
      </c>
      <c r="E162" s="10" t="s">
        <v>300</v>
      </c>
      <c r="F162" s="10" t="s">
        <v>301</v>
      </c>
      <c r="G162" s="67">
        <v>6</v>
      </c>
      <c r="H162" s="10" t="s">
        <v>84</v>
      </c>
      <c r="I162" s="10" t="s">
        <v>780</v>
      </c>
      <c r="J162" s="57">
        <v>1</v>
      </c>
      <c r="K162" s="57">
        <v>15.75</v>
      </c>
      <c r="L162" s="57">
        <v>0</v>
      </c>
      <c r="M162" s="58">
        <v>2.25</v>
      </c>
      <c r="N162" s="27">
        <v>0</v>
      </c>
      <c r="O162" s="90">
        <f t="shared" ref="O162:O182" si="40">K162*10/3/G162</f>
        <v>8.75</v>
      </c>
      <c r="P162" s="91">
        <f t="shared" ref="P162:P182" si="41">M162*10/3/G162</f>
        <v>1.25</v>
      </c>
      <c r="Q162" s="23">
        <v>0</v>
      </c>
      <c r="R162" s="11">
        <v>0</v>
      </c>
      <c r="S162" s="11">
        <v>0</v>
      </c>
      <c r="T162" s="12">
        <v>0</v>
      </c>
      <c r="U162" s="27">
        <v>0</v>
      </c>
      <c r="V162" s="23">
        <v>40</v>
      </c>
      <c r="W162" s="11">
        <v>0.75</v>
      </c>
      <c r="X162" s="11">
        <v>0</v>
      </c>
      <c r="Y162" s="12">
        <v>2</v>
      </c>
      <c r="Z162" s="30">
        <v>0</v>
      </c>
      <c r="AA162" s="63">
        <f t="shared" ref="AA162:AA182" si="42">K162*(R162+W162)+M162*(T162+Y162)</f>
        <v>16.3125</v>
      </c>
      <c r="AB162" s="34">
        <f t="shared" ref="AB162:AB182" si="43">K162*R162+M162*T162</f>
        <v>0</v>
      </c>
      <c r="AC162" s="12">
        <f t="shared" ref="AC162:AC182" si="44">K162*W162+M162*Y162</f>
        <v>16.3125</v>
      </c>
      <c r="AD162" s="75">
        <f t="shared" ref="AD162:AD182" si="45">AA162</f>
        <v>16.3125</v>
      </c>
    </row>
    <row r="163" spans="1:33" x14ac:dyDescent="0.2">
      <c r="A163" s="9" t="s">
        <v>298</v>
      </c>
      <c r="B163" s="10" t="s">
        <v>85</v>
      </c>
      <c r="C163" s="10" t="s">
        <v>61</v>
      </c>
      <c r="D163" s="10" t="s">
        <v>299</v>
      </c>
      <c r="E163" s="10" t="s">
        <v>300</v>
      </c>
      <c r="F163" s="10" t="s">
        <v>301</v>
      </c>
      <c r="G163" s="67">
        <v>6</v>
      </c>
      <c r="H163" s="10" t="s">
        <v>84</v>
      </c>
      <c r="I163" s="10" t="s">
        <v>780</v>
      </c>
      <c r="J163" s="57">
        <v>1</v>
      </c>
      <c r="K163" s="57">
        <v>15.75</v>
      </c>
      <c r="L163" s="57">
        <v>0</v>
      </c>
      <c r="M163" s="58">
        <v>2.25</v>
      </c>
      <c r="N163" s="27">
        <v>0</v>
      </c>
      <c r="O163" s="90">
        <f t="shared" si="40"/>
        <v>8.75</v>
      </c>
      <c r="P163" s="91">
        <f t="shared" si="41"/>
        <v>1.25</v>
      </c>
      <c r="Q163" s="23">
        <v>0</v>
      </c>
      <c r="R163" s="11">
        <v>0</v>
      </c>
      <c r="S163" s="11">
        <v>0</v>
      </c>
      <c r="T163" s="12">
        <v>0</v>
      </c>
      <c r="U163" s="27">
        <v>0</v>
      </c>
      <c r="V163" s="23">
        <v>40</v>
      </c>
      <c r="W163" s="11">
        <v>0.75</v>
      </c>
      <c r="X163" s="11">
        <v>0</v>
      </c>
      <c r="Y163" s="12">
        <v>2</v>
      </c>
      <c r="Z163" s="30">
        <v>0</v>
      </c>
      <c r="AA163" s="63">
        <f t="shared" si="42"/>
        <v>16.3125</v>
      </c>
      <c r="AB163" s="34">
        <f t="shared" si="43"/>
        <v>0</v>
      </c>
      <c r="AC163" s="12">
        <f t="shared" si="44"/>
        <v>16.3125</v>
      </c>
      <c r="AD163" s="75">
        <f t="shared" si="45"/>
        <v>16.3125</v>
      </c>
    </row>
    <row r="164" spans="1:33" x14ac:dyDescent="0.2">
      <c r="A164" s="9" t="s">
        <v>298</v>
      </c>
      <c r="B164" s="10" t="s">
        <v>8</v>
      </c>
      <c r="C164" s="10" t="s">
        <v>61</v>
      </c>
      <c r="D164" s="10" t="s">
        <v>299</v>
      </c>
      <c r="E164" s="10" t="s">
        <v>300</v>
      </c>
      <c r="F164" s="10" t="s">
        <v>301</v>
      </c>
      <c r="G164" s="67">
        <v>6</v>
      </c>
      <c r="H164" s="10" t="s">
        <v>84</v>
      </c>
      <c r="I164" s="10" t="s">
        <v>780</v>
      </c>
      <c r="J164" s="57">
        <v>1</v>
      </c>
      <c r="K164" s="57">
        <v>15.75</v>
      </c>
      <c r="L164" s="57">
        <v>0</v>
      </c>
      <c r="M164" s="58">
        <v>2.25</v>
      </c>
      <c r="N164" s="27">
        <v>0</v>
      </c>
      <c r="O164" s="90">
        <f t="shared" si="40"/>
        <v>8.75</v>
      </c>
      <c r="P164" s="91">
        <f t="shared" si="41"/>
        <v>1.25</v>
      </c>
      <c r="Q164" s="23">
        <v>0</v>
      </c>
      <c r="R164" s="11">
        <v>0</v>
      </c>
      <c r="S164" s="11">
        <v>0</v>
      </c>
      <c r="T164" s="12">
        <v>0</v>
      </c>
      <c r="U164" s="27">
        <v>0</v>
      </c>
      <c r="V164" s="23">
        <v>80</v>
      </c>
      <c r="W164" s="11">
        <v>1.5</v>
      </c>
      <c r="X164" s="11">
        <v>0</v>
      </c>
      <c r="Y164" s="12">
        <v>4</v>
      </c>
      <c r="Z164" s="30">
        <v>0</v>
      </c>
      <c r="AA164" s="63">
        <f t="shared" si="42"/>
        <v>32.625</v>
      </c>
      <c r="AB164" s="34">
        <f t="shared" si="43"/>
        <v>0</v>
      </c>
      <c r="AC164" s="12">
        <f t="shared" si="44"/>
        <v>32.625</v>
      </c>
      <c r="AD164" s="75">
        <f t="shared" si="45"/>
        <v>32.625</v>
      </c>
    </row>
    <row r="165" spans="1:33" x14ac:dyDescent="0.2">
      <c r="A165" s="9" t="s">
        <v>298</v>
      </c>
      <c r="B165" s="10" t="s">
        <v>8</v>
      </c>
      <c r="C165" s="10" t="s">
        <v>27</v>
      </c>
      <c r="D165" s="10" t="s">
        <v>302</v>
      </c>
      <c r="E165" s="10" t="s">
        <v>303</v>
      </c>
      <c r="F165" s="10" t="s">
        <v>304</v>
      </c>
      <c r="G165" s="67">
        <v>6</v>
      </c>
      <c r="H165" s="10" t="s">
        <v>18</v>
      </c>
      <c r="I165" s="10" t="s">
        <v>780</v>
      </c>
      <c r="J165" s="57">
        <v>1</v>
      </c>
      <c r="K165" s="57">
        <v>15.75</v>
      </c>
      <c r="L165" s="57">
        <v>0</v>
      </c>
      <c r="M165" s="58">
        <v>2.25</v>
      </c>
      <c r="N165" s="27">
        <v>0</v>
      </c>
      <c r="O165" s="90">
        <f t="shared" si="40"/>
        <v>8.75</v>
      </c>
      <c r="P165" s="91">
        <f t="shared" si="41"/>
        <v>1.25</v>
      </c>
      <c r="Q165" s="23">
        <v>140</v>
      </c>
      <c r="R165" s="11">
        <v>2</v>
      </c>
      <c r="S165" s="11">
        <v>0</v>
      </c>
      <c r="T165" s="12">
        <v>7</v>
      </c>
      <c r="U165" s="27">
        <v>0</v>
      </c>
      <c r="V165" s="23">
        <v>0</v>
      </c>
      <c r="W165" s="11">
        <v>0</v>
      </c>
      <c r="X165" s="11">
        <v>0</v>
      </c>
      <c r="Y165" s="12">
        <v>0</v>
      </c>
      <c r="Z165" s="30">
        <v>0</v>
      </c>
      <c r="AA165" s="63">
        <f t="shared" si="42"/>
        <v>47.25</v>
      </c>
      <c r="AB165" s="34">
        <f t="shared" si="43"/>
        <v>47.25</v>
      </c>
      <c r="AC165" s="12">
        <f t="shared" si="44"/>
        <v>0</v>
      </c>
      <c r="AD165" s="75">
        <f t="shared" si="45"/>
        <v>47.25</v>
      </c>
    </row>
    <row r="166" spans="1:33" x14ac:dyDescent="0.2">
      <c r="A166" s="9" t="s">
        <v>298</v>
      </c>
      <c r="B166" s="10" t="s">
        <v>8</v>
      </c>
      <c r="C166" s="10" t="s">
        <v>43</v>
      </c>
      <c r="D166" s="10" t="s">
        <v>305</v>
      </c>
      <c r="E166" s="10" t="s">
        <v>306</v>
      </c>
      <c r="F166" s="10" t="s">
        <v>307</v>
      </c>
      <c r="G166" s="67">
        <v>6</v>
      </c>
      <c r="H166" s="10" t="s">
        <v>18</v>
      </c>
      <c r="I166" s="10" t="s">
        <v>780</v>
      </c>
      <c r="J166" s="57">
        <v>1</v>
      </c>
      <c r="K166" s="57">
        <v>15.75</v>
      </c>
      <c r="L166" s="57">
        <v>0</v>
      </c>
      <c r="M166" s="58">
        <v>2.25</v>
      </c>
      <c r="N166" s="27">
        <v>0</v>
      </c>
      <c r="O166" s="90">
        <f t="shared" si="40"/>
        <v>8.75</v>
      </c>
      <c r="P166" s="91">
        <f t="shared" si="41"/>
        <v>1.25</v>
      </c>
      <c r="Q166" s="23">
        <v>0</v>
      </c>
      <c r="R166" s="11">
        <v>0</v>
      </c>
      <c r="S166" s="11">
        <v>0</v>
      </c>
      <c r="T166" s="12">
        <v>0</v>
      </c>
      <c r="U166" s="27">
        <v>0</v>
      </c>
      <c r="V166" s="23">
        <v>120</v>
      </c>
      <c r="W166" s="11">
        <v>2</v>
      </c>
      <c r="X166" s="11">
        <v>0</v>
      </c>
      <c r="Y166" s="12">
        <v>6</v>
      </c>
      <c r="Z166" s="30">
        <v>0</v>
      </c>
      <c r="AA166" s="63">
        <f t="shared" si="42"/>
        <v>45</v>
      </c>
      <c r="AB166" s="34">
        <f t="shared" si="43"/>
        <v>0</v>
      </c>
      <c r="AC166" s="12">
        <f t="shared" si="44"/>
        <v>45</v>
      </c>
      <c r="AD166" s="75">
        <f t="shared" si="45"/>
        <v>45</v>
      </c>
    </row>
    <row r="167" spans="1:33" x14ac:dyDescent="0.2">
      <c r="A167" s="9" t="s">
        <v>298</v>
      </c>
      <c r="B167" s="10" t="s">
        <v>8</v>
      </c>
      <c r="C167" s="10" t="s">
        <v>61</v>
      </c>
      <c r="D167" s="10" t="s">
        <v>308</v>
      </c>
      <c r="E167" s="10" t="s">
        <v>96</v>
      </c>
      <c r="F167" s="10" t="s">
        <v>97</v>
      </c>
      <c r="G167" s="67">
        <v>6</v>
      </c>
      <c r="H167" s="10" t="s">
        <v>18</v>
      </c>
      <c r="I167" s="10" t="s">
        <v>780</v>
      </c>
      <c r="J167" s="57">
        <v>1</v>
      </c>
      <c r="K167" s="57">
        <v>13.5</v>
      </c>
      <c r="L167" s="57">
        <v>0</v>
      </c>
      <c r="M167" s="58">
        <v>4.5</v>
      </c>
      <c r="N167" s="27">
        <v>0</v>
      </c>
      <c r="O167" s="90">
        <f t="shared" si="40"/>
        <v>7.5</v>
      </c>
      <c r="P167" s="91">
        <f t="shared" si="41"/>
        <v>2.5</v>
      </c>
      <c r="Q167" s="23">
        <v>0</v>
      </c>
      <c r="R167" s="11">
        <v>0</v>
      </c>
      <c r="S167" s="11">
        <v>0</v>
      </c>
      <c r="T167" s="12">
        <v>0</v>
      </c>
      <c r="U167" s="27">
        <v>0</v>
      </c>
      <c r="V167" s="23">
        <v>105</v>
      </c>
      <c r="W167" s="11">
        <v>2</v>
      </c>
      <c r="X167" s="11">
        <v>0</v>
      </c>
      <c r="Y167" s="12">
        <v>7</v>
      </c>
      <c r="Z167" s="30">
        <v>0</v>
      </c>
      <c r="AA167" s="63">
        <f t="shared" si="42"/>
        <v>58.5</v>
      </c>
      <c r="AB167" s="34">
        <f t="shared" si="43"/>
        <v>0</v>
      </c>
      <c r="AC167" s="12">
        <f t="shared" si="44"/>
        <v>58.5</v>
      </c>
      <c r="AD167" s="75">
        <f t="shared" si="45"/>
        <v>58.5</v>
      </c>
    </row>
    <row r="168" spans="1:33" x14ac:dyDescent="0.2">
      <c r="A168" s="9" t="s">
        <v>298</v>
      </c>
      <c r="B168" s="10" t="s">
        <v>8</v>
      </c>
      <c r="C168" s="10" t="s">
        <v>43</v>
      </c>
      <c r="D168" s="10" t="s">
        <v>309</v>
      </c>
      <c r="E168" s="10" t="s">
        <v>310</v>
      </c>
      <c r="F168" s="10" t="s">
        <v>311</v>
      </c>
      <c r="G168" s="67">
        <v>6</v>
      </c>
      <c r="H168" s="10" t="s">
        <v>18</v>
      </c>
      <c r="I168" s="10" t="s">
        <v>780</v>
      </c>
      <c r="J168" s="57">
        <f>1/3</f>
        <v>0.33333333333333331</v>
      </c>
      <c r="K168" s="57">
        <f>9*J168</f>
        <v>3</v>
      </c>
      <c r="L168" s="57">
        <v>0</v>
      </c>
      <c r="M168" s="58">
        <f>9*J168</f>
        <v>3</v>
      </c>
      <c r="N168" s="27">
        <v>0</v>
      </c>
      <c r="O168" s="90">
        <f t="shared" si="40"/>
        <v>1.6666666666666667</v>
      </c>
      <c r="P168" s="91">
        <f t="shared" si="41"/>
        <v>1.6666666666666667</v>
      </c>
      <c r="Q168" s="23">
        <v>0</v>
      </c>
      <c r="R168" s="11">
        <v>0</v>
      </c>
      <c r="S168" s="11">
        <v>0</v>
      </c>
      <c r="T168" s="12">
        <v>0</v>
      </c>
      <c r="U168" s="27">
        <v>0</v>
      </c>
      <c r="V168" s="23">
        <v>100</v>
      </c>
      <c r="W168" s="11">
        <v>2</v>
      </c>
      <c r="X168" s="11">
        <v>0</v>
      </c>
      <c r="Y168" s="12">
        <v>5</v>
      </c>
      <c r="Z168" s="30">
        <v>0</v>
      </c>
      <c r="AA168" s="63">
        <f t="shared" si="42"/>
        <v>21</v>
      </c>
      <c r="AB168" s="34">
        <f t="shared" si="43"/>
        <v>0</v>
      </c>
      <c r="AC168" s="12">
        <f t="shared" si="44"/>
        <v>21</v>
      </c>
      <c r="AD168" s="75">
        <f t="shared" si="45"/>
        <v>21</v>
      </c>
      <c r="AF168" s="87"/>
      <c r="AG168" s="138"/>
    </row>
    <row r="169" spans="1:33" x14ac:dyDescent="0.2">
      <c r="A169" s="103" t="s">
        <v>298</v>
      </c>
      <c r="B169" s="10" t="s">
        <v>8</v>
      </c>
      <c r="C169" s="10" t="s">
        <v>13</v>
      </c>
      <c r="D169" s="10" t="s">
        <v>9</v>
      </c>
      <c r="E169" s="10" t="s">
        <v>10</v>
      </c>
      <c r="F169" s="10" t="s">
        <v>11</v>
      </c>
      <c r="G169" s="67">
        <v>24</v>
      </c>
      <c r="H169" s="10" t="s">
        <v>12</v>
      </c>
      <c r="I169" s="10" t="s">
        <v>755</v>
      </c>
      <c r="J169" s="57">
        <v>1</v>
      </c>
      <c r="K169" s="57">
        <f>$AF$27</f>
        <v>0.2</v>
      </c>
      <c r="L169" s="57">
        <v>0</v>
      </c>
      <c r="M169" s="58">
        <v>0</v>
      </c>
      <c r="N169" s="27">
        <v>0</v>
      </c>
      <c r="O169" s="90">
        <f t="shared" si="40"/>
        <v>2.7777777777777776E-2</v>
      </c>
      <c r="P169" s="91">
        <f t="shared" si="41"/>
        <v>0</v>
      </c>
      <c r="Q169" s="23">
        <v>3</v>
      </c>
      <c r="R169" s="11">
        <f>Q169</f>
        <v>3</v>
      </c>
      <c r="S169" s="11">
        <v>0</v>
      </c>
      <c r="T169" s="12">
        <v>0</v>
      </c>
      <c r="U169" s="27">
        <v>0</v>
      </c>
      <c r="V169" s="23">
        <v>8</v>
      </c>
      <c r="W169" s="11">
        <f>V169</f>
        <v>8</v>
      </c>
      <c r="X169" s="11">
        <v>0</v>
      </c>
      <c r="Y169" s="12">
        <v>0</v>
      </c>
      <c r="Z169" s="30">
        <v>0</v>
      </c>
      <c r="AA169" s="63">
        <f t="shared" si="42"/>
        <v>2.2000000000000002</v>
      </c>
      <c r="AB169" s="34">
        <f t="shared" si="43"/>
        <v>0.60000000000000009</v>
      </c>
      <c r="AC169" s="12">
        <f t="shared" si="44"/>
        <v>1.6</v>
      </c>
      <c r="AD169" s="75">
        <f t="shared" si="45"/>
        <v>2.2000000000000002</v>
      </c>
      <c r="AF169" s="87"/>
      <c r="AG169" s="139"/>
    </row>
    <row r="170" spans="1:33" x14ac:dyDescent="0.2">
      <c r="A170" s="9" t="s">
        <v>298</v>
      </c>
      <c r="B170" s="10" t="s">
        <v>14</v>
      </c>
      <c r="C170" s="10" t="s">
        <v>23</v>
      </c>
      <c r="D170" s="10" t="s">
        <v>89</v>
      </c>
      <c r="E170" s="10" t="s">
        <v>90</v>
      </c>
      <c r="F170" s="10" t="s">
        <v>91</v>
      </c>
      <c r="G170" s="67">
        <v>6</v>
      </c>
      <c r="H170" s="10" t="s">
        <v>18</v>
      </c>
      <c r="I170" s="10" t="s">
        <v>780</v>
      </c>
      <c r="J170" s="57">
        <v>0.15</v>
      </c>
      <c r="K170" s="57">
        <f>9*J170</f>
        <v>1.3499999999999999</v>
      </c>
      <c r="L170" s="57">
        <v>0</v>
      </c>
      <c r="M170" s="58">
        <f>9*J170</f>
        <v>1.3499999999999999</v>
      </c>
      <c r="N170" s="27">
        <v>0</v>
      </c>
      <c r="O170" s="90">
        <f t="shared" si="40"/>
        <v>0.74999999999999989</v>
      </c>
      <c r="P170" s="91">
        <f t="shared" si="41"/>
        <v>0.74999999999999989</v>
      </c>
      <c r="Q170" s="23">
        <v>120</v>
      </c>
      <c r="R170" s="11">
        <v>2</v>
      </c>
      <c r="S170" s="11">
        <v>0</v>
      </c>
      <c r="T170" s="12">
        <v>6</v>
      </c>
      <c r="U170" s="27">
        <v>0</v>
      </c>
      <c r="V170" s="23">
        <v>0</v>
      </c>
      <c r="W170" s="11">
        <v>0</v>
      </c>
      <c r="X170" s="11">
        <v>0</v>
      </c>
      <c r="Y170" s="12">
        <v>0</v>
      </c>
      <c r="Z170" s="30">
        <v>0</v>
      </c>
      <c r="AA170" s="63">
        <f t="shared" si="42"/>
        <v>10.799999999999999</v>
      </c>
      <c r="AB170" s="34">
        <f t="shared" si="43"/>
        <v>10.799999999999999</v>
      </c>
      <c r="AC170" s="12">
        <f t="shared" si="44"/>
        <v>0</v>
      </c>
      <c r="AD170" s="75">
        <f t="shared" si="45"/>
        <v>10.799999999999999</v>
      </c>
      <c r="AF170" s="87"/>
      <c r="AG170" s="139"/>
    </row>
    <row r="171" spans="1:33" x14ac:dyDescent="0.2">
      <c r="A171" s="9" t="s">
        <v>298</v>
      </c>
      <c r="B171" s="10" t="s">
        <v>14</v>
      </c>
      <c r="C171" s="10" t="s">
        <v>23</v>
      </c>
      <c r="D171" s="10" t="s">
        <v>312</v>
      </c>
      <c r="E171" s="10" t="s">
        <v>313</v>
      </c>
      <c r="F171" s="10" t="s">
        <v>314</v>
      </c>
      <c r="G171" s="67">
        <v>6</v>
      </c>
      <c r="H171" s="10" t="s">
        <v>18</v>
      </c>
      <c r="I171" s="10" t="s">
        <v>780</v>
      </c>
      <c r="J171" s="57">
        <v>0.8</v>
      </c>
      <c r="K171" s="57">
        <f>13.5*J171</f>
        <v>10.8</v>
      </c>
      <c r="L171" s="57">
        <v>0</v>
      </c>
      <c r="M171" s="58">
        <f>4.5*J171</f>
        <v>3.6</v>
      </c>
      <c r="N171" s="27">
        <v>0</v>
      </c>
      <c r="O171" s="90">
        <f t="shared" si="40"/>
        <v>6</v>
      </c>
      <c r="P171" s="91">
        <f t="shared" si="41"/>
        <v>2</v>
      </c>
      <c r="Q171" s="23">
        <v>150</v>
      </c>
      <c r="R171" s="11">
        <v>2</v>
      </c>
      <c r="S171" s="11">
        <v>0</v>
      </c>
      <c r="T171" s="12">
        <v>10</v>
      </c>
      <c r="U171" s="27">
        <v>0</v>
      </c>
      <c r="V171" s="23">
        <v>0</v>
      </c>
      <c r="W171" s="11">
        <v>0</v>
      </c>
      <c r="X171" s="11">
        <v>0</v>
      </c>
      <c r="Y171" s="12">
        <v>0</v>
      </c>
      <c r="Z171" s="30">
        <v>0</v>
      </c>
      <c r="AA171" s="63">
        <f t="shared" si="42"/>
        <v>57.6</v>
      </c>
      <c r="AB171" s="34">
        <f t="shared" si="43"/>
        <v>57.6</v>
      </c>
      <c r="AC171" s="12">
        <f t="shared" si="44"/>
        <v>0</v>
      </c>
      <c r="AD171" s="75">
        <f t="shared" si="45"/>
        <v>57.6</v>
      </c>
      <c r="AF171" s="87"/>
      <c r="AG171" s="139"/>
    </row>
    <row r="172" spans="1:33" x14ac:dyDescent="0.2">
      <c r="A172" s="9" t="s">
        <v>298</v>
      </c>
      <c r="B172" s="10" t="s">
        <v>14</v>
      </c>
      <c r="C172" s="10" t="s">
        <v>61</v>
      </c>
      <c r="D172" s="10" t="s">
        <v>315</v>
      </c>
      <c r="E172" s="10" t="s">
        <v>316</v>
      </c>
      <c r="F172" s="10" t="s">
        <v>317</v>
      </c>
      <c r="G172" s="67">
        <v>6</v>
      </c>
      <c r="H172" s="10" t="s">
        <v>18</v>
      </c>
      <c r="I172" s="10" t="s">
        <v>780</v>
      </c>
      <c r="J172" s="57">
        <v>0.2</v>
      </c>
      <c r="K172" s="57">
        <f>9*J172</f>
        <v>1.8</v>
      </c>
      <c r="L172" s="57">
        <v>0</v>
      </c>
      <c r="M172" s="58">
        <f>9*J172</f>
        <v>1.8</v>
      </c>
      <c r="N172" s="27">
        <v>0</v>
      </c>
      <c r="O172" s="90">
        <f t="shared" si="40"/>
        <v>1</v>
      </c>
      <c r="P172" s="91">
        <f t="shared" si="41"/>
        <v>1</v>
      </c>
      <c r="Q172" s="23">
        <v>0</v>
      </c>
      <c r="R172" s="11">
        <v>0</v>
      </c>
      <c r="S172" s="11">
        <v>0</v>
      </c>
      <c r="T172" s="12">
        <v>0</v>
      </c>
      <c r="U172" s="27">
        <v>0</v>
      </c>
      <c r="V172" s="23">
        <v>100</v>
      </c>
      <c r="W172" s="11">
        <v>2</v>
      </c>
      <c r="X172" s="11">
        <v>0</v>
      </c>
      <c r="Y172" s="12">
        <v>5</v>
      </c>
      <c r="Z172" s="30">
        <v>0</v>
      </c>
      <c r="AA172" s="63">
        <f t="shared" si="42"/>
        <v>12.6</v>
      </c>
      <c r="AB172" s="34">
        <f t="shared" si="43"/>
        <v>0</v>
      </c>
      <c r="AC172" s="12">
        <f t="shared" si="44"/>
        <v>12.6</v>
      </c>
      <c r="AD172" s="75">
        <f t="shared" si="45"/>
        <v>12.6</v>
      </c>
    </row>
    <row r="173" spans="1:33" x14ac:dyDescent="0.2">
      <c r="A173" s="9" t="s">
        <v>298</v>
      </c>
      <c r="B173" s="10" t="s">
        <v>14</v>
      </c>
      <c r="C173" s="10" t="s">
        <v>27</v>
      </c>
      <c r="D173" s="10" t="s">
        <v>318</v>
      </c>
      <c r="E173" s="10" t="s">
        <v>319</v>
      </c>
      <c r="F173" s="10" t="s">
        <v>320</v>
      </c>
      <c r="G173" s="67">
        <v>6</v>
      </c>
      <c r="H173" s="10" t="s">
        <v>18</v>
      </c>
      <c r="I173" s="10" t="s">
        <v>780</v>
      </c>
      <c r="J173" s="57">
        <f>1/3</f>
        <v>0.33333333333333331</v>
      </c>
      <c r="K173" s="57">
        <f>9*J173</f>
        <v>3</v>
      </c>
      <c r="L173" s="57">
        <v>0</v>
      </c>
      <c r="M173" s="58">
        <f>9*J173</f>
        <v>3</v>
      </c>
      <c r="N173" s="27">
        <v>0</v>
      </c>
      <c r="O173" s="90">
        <f t="shared" si="40"/>
        <v>1.6666666666666667</v>
      </c>
      <c r="P173" s="91">
        <f t="shared" si="41"/>
        <v>1.6666666666666667</v>
      </c>
      <c r="Q173" s="23">
        <v>90</v>
      </c>
      <c r="R173" s="11">
        <v>2</v>
      </c>
      <c r="S173" s="11">
        <v>0</v>
      </c>
      <c r="T173" s="12">
        <v>5</v>
      </c>
      <c r="U173" s="27">
        <v>0</v>
      </c>
      <c r="V173" s="23">
        <v>0</v>
      </c>
      <c r="W173" s="11">
        <v>0</v>
      </c>
      <c r="X173" s="11">
        <v>0</v>
      </c>
      <c r="Y173" s="12">
        <v>0</v>
      </c>
      <c r="Z173" s="30">
        <v>0</v>
      </c>
      <c r="AA173" s="63">
        <f t="shared" si="42"/>
        <v>21</v>
      </c>
      <c r="AB173" s="34">
        <f t="shared" si="43"/>
        <v>21</v>
      </c>
      <c r="AC173" s="12">
        <f t="shared" si="44"/>
        <v>0</v>
      </c>
      <c r="AD173" s="75">
        <f t="shared" si="45"/>
        <v>21</v>
      </c>
    </row>
    <row r="174" spans="1:33" x14ac:dyDescent="0.2">
      <c r="A174" s="9" t="s">
        <v>298</v>
      </c>
      <c r="B174" s="10" t="s">
        <v>14</v>
      </c>
      <c r="C174" s="10" t="s">
        <v>43</v>
      </c>
      <c r="D174" s="10" t="s">
        <v>321</v>
      </c>
      <c r="E174" s="10" t="s">
        <v>322</v>
      </c>
      <c r="F174" s="10" t="s">
        <v>323</v>
      </c>
      <c r="G174" s="67">
        <v>6</v>
      </c>
      <c r="H174" s="10" t="s">
        <v>18</v>
      </c>
      <c r="I174" s="10" t="s">
        <v>780</v>
      </c>
      <c r="J174" s="57">
        <v>1</v>
      </c>
      <c r="K174" s="57">
        <v>13.5</v>
      </c>
      <c r="L174" s="57">
        <v>0</v>
      </c>
      <c r="M174" s="58">
        <v>4.5</v>
      </c>
      <c r="N174" s="27">
        <v>0</v>
      </c>
      <c r="O174" s="90">
        <f t="shared" si="40"/>
        <v>7.5</v>
      </c>
      <c r="P174" s="91">
        <f t="shared" si="41"/>
        <v>2.5</v>
      </c>
      <c r="Q174" s="23">
        <v>0</v>
      </c>
      <c r="R174" s="11">
        <v>0</v>
      </c>
      <c r="S174" s="11">
        <v>0</v>
      </c>
      <c r="T174" s="12">
        <v>0</v>
      </c>
      <c r="U174" s="27">
        <v>0</v>
      </c>
      <c r="V174" s="23">
        <v>120</v>
      </c>
      <c r="W174" s="11">
        <v>2</v>
      </c>
      <c r="X174" s="11">
        <v>0</v>
      </c>
      <c r="Y174" s="12">
        <v>6</v>
      </c>
      <c r="Z174" s="30">
        <v>0</v>
      </c>
      <c r="AA174" s="63">
        <f t="shared" si="42"/>
        <v>54</v>
      </c>
      <c r="AB174" s="34">
        <f t="shared" si="43"/>
        <v>0</v>
      </c>
      <c r="AC174" s="12">
        <f t="shared" si="44"/>
        <v>54</v>
      </c>
      <c r="AD174" s="75">
        <f t="shared" si="45"/>
        <v>54</v>
      </c>
    </row>
    <row r="175" spans="1:33" x14ac:dyDescent="0.2">
      <c r="A175" s="9" t="s">
        <v>298</v>
      </c>
      <c r="B175" s="10" t="s">
        <v>14</v>
      </c>
      <c r="C175" s="10" t="s">
        <v>43</v>
      </c>
      <c r="D175" s="10" t="s">
        <v>92</v>
      </c>
      <c r="E175" s="10" t="s">
        <v>93</v>
      </c>
      <c r="F175" s="10" t="s">
        <v>94</v>
      </c>
      <c r="G175" s="67">
        <v>6</v>
      </c>
      <c r="H175" s="10" t="s">
        <v>18</v>
      </c>
      <c r="I175" s="10" t="s">
        <v>780</v>
      </c>
      <c r="J175" s="57">
        <v>0.25</v>
      </c>
      <c r="K175" s="57">
        <f>9*J175</f>
        <v>2.25</v>
      </c>
      <c r="L175" s="57">
        <v>0</v>
      </c>
      <c r="M175" s="58">
        <f>9*J175</f>
        <v>2.25</v>
      </c>
      <c r="N175" s="27">
        <v>0</v>
      </c>
      <c r="O175" s="90">
        <f t="shared" si="40"/>
        <v>1.25</v>
      </c>
      <c r="P175" s="91">
        <f t="shared" si="41"/>
        <v>1.25</v>
      </c>
      <c r="Q175" s="23">
        <v>0</v>
      </c>
      <c r="R175" s="11">
        <v>0</v>
      </c>
      <c r="S175" s="11">
        <v>0</v>
      </c>
      <c r="T175" s="12">
        <v>0</v>
      </c>
      <c r="U175" s="27">
        <v>0</v>
      </c>
      <c r="V175" s="23">
        <v>80</v>
      </c>
      <c r="W175" s="11">
        <v>2</v>
      </c>
      <c r="X175" s="11">
        <v>0</v>
      </c>
      <c r="Y175" s="12">
        <v>4</v>
      </c>
      <c r="Z175" s="30">
        <v>0</v>
      </c>
      <c r="AA175" s="63">
        <f t="shared" si="42"/>
        <v>13.5</v>
      </c>
      <c r="AB175" s="34">
        <f t="shared" si="43"/>
        <v>0</v>
      </c>
      <c r="AC175" s="12">
        <f t="shared" si="44"/>
        <v>13.5</v>
      </c>
      <c r="AD175" s="75">
        <f t="shared" si="45"/>
        <v>13.5</v>
      </c>
    </row>
    <row r="176" spans="1:33" x14ac:dyDescent="0.2">
      <c r="A176" s="9" t="s">
        <v>298</v>
      </c>
      <c r="B176" s="10" t="s">
        <v>14</v>
      </c>
      <c r="C176" s="10" t="s">
        <v>13</v>
      </c>
      <c r="D176" s="10" t="s">
        <v>28</v>
      </c>
      <c r="E176" s="10" t="s">
        <v>10</v>
      </c>
      <c r="F176" s="10" t="s">
        <v>11</v>
      </c>
      <c r="G176" s="67">
        <v>24</v>
      </c>
      <c r="H176" s="10" t="s">
        <v>12</v>
      </c>
      <c r="I176" s="10" t="s">
        <v>755</v>
      </c>
      <c r="J176" s="57">
        <v>1</v>
      </c>
      <c r="K176" s="57">
        <f>$AF$27</f>
        <v>0.2</v>
      </c>
      <c r="L176" s="57">
        <v>0</v>
      </c>
      <c r="M176" s="58">
        <v>0</v>
      </c>
      <c r="N176" s="27">
        <v>0</v>
      </c>
      <c r="O176" s="90">
        <f t="shared" si="40"/>
        <v>2.7777777777777776E-2</v>
      </c>
      <c r="P176" s="91">
        <f t="shared" si="41"/>
        <v>0</v>
      </c>
      <c r="Q176" s="23">
        <v>2</v>
      </c>
      <c r="R176" s="11">
        <f>Q176</f>
        <v>2</v>
      </c>
      <c r="S176" s="11">
        <v>0</v>
      </c>
      <c r="T176" s="12">
        <v>0</v>
      </c>
      <c r="U176" s="27">
        <v>0</v>
      </c>
      <c r="V176" s="23">
        <v>3</v>
      </c>
      <c r="W176" s="11">
        <f>V176</f>
        <v>3</v>
      </c>
      <c r="X176" s="11">
        <v>0</v>
      </c>
      <c r="Y176" s="12">
        <v>0</v>
      </c>
      <c r="Z176" s="30">
        <v>0</v>
      </c>
      <c r="AA176" s="63">
        <f t="shared" si="42"/>
        <v>1</v>
      </c>
      <c r="AB176" s="34">
        <f t="shared" si="43"/>
        <v>0.4</v>
      </c>
      <c r="AC176" s="12">
        <f t="shared" si="44"/>
        <v>0.60000000000000009</v>
      </c>
      <c r="AD176" s="75">
        <f t="shared" si="45"/>
        <v>1</v>
      </c>
    </row>
    <row r="177" spans="1:33" x14ac:dyDescent="0.2">
      <c r="A177" s="9" t="s">
        <v>298</v>
      </c>
      <c r="B177" s="10" t="s">
        <v>14</v>
      </c>
      <c r="C177" s="10" t="s">
        <v>103</v>
      </c>
      <c r="D177" s="10" t="s">
        <v>324</v>
      </c>
      <c r="E177" s="10" t="s">
        <v>325</v>
      </c>
      <c r="F177" s="10" t="s">
        <v>326</v>
      </c>
      <c r="G177" s="67">
        <v>6</v>
      </c>
      <c r="H177" s="10" t="s">
        <v>102</v>
      </c>
      <c r="I177" s="10" t="s">
        <v>781</v>
      </c>
      <c r="J177" s="57">
        <v>1</v>
      </c>
      <c r="K177" s="57">
        <f>(9+$AF$30)*J177</f>
        <v>13.5</v>
      </c>
      <c r="L177" s="57">
        <v>0</v>
      </c>
      <c r="M177" s="58">
        <v>4.5</v>
      </c>
      <c r="N177" s="27">
        <v>0</v>
      </c>
      <c r="O177" s="90">
        <f t="shared" si="40"/>
        <v>7.5</v>
      </c>
      <c r="P177" s="91">
        <f t="shared" si="41"/>
        <v>2.5</v>
      </c>
      <c r="Q177" s="23">
        <v>16</v>
      </c>
      <c r="R177" s="11">
        <v>0.5</v>
      </c>
      <c r="S177" s="11">
        <v>0</v>
      </c>
      <c r="T177" s="12">
        <v>1</v>
      </c>
      <c r="U177" s="27">
        <v>0</v>
      </c>
      <c r="V177" s="23">
        <v>0</v>
      </c>
      <c r="W177" s="11">
        <v>0</v>
      </c>
      <c r="X177" s="11">
        <v>0</v>
      </c>
      <c r="Y177" s="12">
        <v>0</v>
      </c>
      <c r="Z177" s="30">
        <v>0</v>
      </c>
      <c r="AA177" s="63">
        <f t="shared" si="42"/>
        <v>11.25</v>
      </c>
      <c r="AB177" s="34">
        <f t="shared" si="43"/>
        <v>11.25</v>
      </c>
      <c r="AC177" s="12">
        <f t="shared" si="44"/>
        <v>0</v>
      </c>
      <c r="AD177" s="75">
        <f t="shared" si="45"/>
        <v>11.25</v>
      </c>
    </row>
    <row r="178" spans="1:33" x14ac:dyDescent="0.2">
      <c r="A178" s="9" t="s">
        <v>298</v>
      </c>
      <c r="B178" s="10" t="s">
        <v>8</v>
      </c>
      <c r="C178" s="10" t="s">
        <v>103</v>
      </c>
      <c r="D178" s="10" t="s">
        <v>324</v>
      </c>
      <c r="E178" s="10" t="s">
        <v>325</v>
      </c>
      <c r="F178" s="10" t="s">
        <v>326</v>
      </c>
      <c r="G178" s="67">
        <v>6</v>
      </c>
      <c r="H178" s="10" t="s">
        <v>102</v>
      </c>
      <c r="I178" s="10" t="s">
        <v>781</v>
      </c>
      <c r="J178" s="57">
        <v>1</v>
      </c>
      <c r="K178" s="57">
        <f>(9+$AF$30)*J178</f>
        <v>13.5</v>
      </c>
      <c r="L178" s="57">
        <v>0</v>
      </c>
      <c r="M178" s="58">
        <v>4.5</v>
      </c>
      <c r="N178" s="27">
        <v>0</v>
      </c>
      <c r="O178" s="90">
        <f t="shared" si="40"/>
        <v>7.5</v>
      </c>
      <c r="P178" s="91">
        <f t="shared" si="41"/>
        <v>2.5</v>
      </c>
      <c r="Q178" s="23">
        <v>16</v>
      </c>
      <c r="R178" s="11">
        <v>0.5</v>
      </c>
      <c r="S178" s="11">
        <v>0</v>
      </c>
      <c r="T178" s="12">
        <v>1</v>
      </c>
      <c r="U178" s="27">
        <v>0</v>
      </c>
      <c r="V178" s="23">
        <v>0</v>
      </c>
      <c r="W178" s="11">
        <v>0</v>
      </c>
      <c r="X178" s="11">
        <v>0</v>
      </c>
      <c r="Y178" s="12">
        <v>0</v>
      </c>
      <c r="Z178" s="30">
        <v>0</v>
      </c>
      <c r="AA178" s="63">
        <f t="shared" si="42"/>
        <v>11.25</v>
      </c>
      <c r="AB178" s="34">
        <f t="shared" si="43"/>
        <v>11.25</v>
      </c>
      <c r="AC178" s="12">
        <f t="shared" si="44"/>
        <v>0</v>
      </c>
      <c r="AD178" s="75">
        <f t="shared" si="45"/>
        <v>11.25</v>
      </c>
    </row>
    <row r="179" spans="1:33" x14ac:dyDescent="0.2">
      <c r="A179" s="9" t="s">
        <v>298</v>
      </c>
      <c r="B179" s="10" t="s">
        <v>75</v>
      </c>
      <c r="C179" s="10" t="s">
        <v>48</v>
      </c>
      <c r="D179" s="10" t="s">
        <v>327</v>
      </c>
      <c r="E179" s="10" t="s">
        <v>328</v>
      </c>
      <c r="F179" s="10" t="s">
        <v>329</v>
      </c>
      <c r="G179" s="67">
        <v>5</v>
      </c>
      <c r="H179" s="10" t="s">
        <v>160</v>
      </c>
      <c r="I179" s="10" t="s">
        <v>780</v>
      </c>
      <c r="J179" s="57">
        <v>1</v>
      </c>
      <c r="K179" s="57">
        <v>9</v>
      </c>
      <c r="L179" s="57">
        <v>0</v>
      </c>
      <c r="M179" s="58">
        <v>4.5</v>
      </c>
      <c r="N179" s="27">
        <v>0</v>
      </c>
      <c r="O179" s="90">
        <f t="shared" si="40"/>
        <v>6</v>
      </c>
      <c r="P179" s="91">
        <f t="shared" si="41"/>
        <v>3</v>
      </c>
      <c r="Q179" s="23">
        <v>20</v>
      </c>
      <c r="R179" s="11">
        <v>1</v>
      </c>
      <c r="S179" s="11">
        <v>0</v>
      </c>
      <c r="T179" s="359">
        <v>2</v>
      </c>
      <c r="U179" s="27">
        <v>0</v>
      </c>
      <c r="V179" s="23">
        <v>0</v>
      </c>
      <c r="W179" s="11">
        <v>0</v>
      </c>
      <c r="X179" s="11">
        <v>0</v>
      </c>
      <c r="Y179" s="12">
        <v>0</v>
      </c>
      <c r="Z179" s="30">
        <v>0</v>
      </c>
      <c r="AA179" s="63">
        <f t="shared" si="42"/>
        <v>18</v>
      </c>
      <c r="AB179" s="34">
        <f t="shared" si="43"/>
        <v>18</v>
      </c>
      <c r="AC179" s="12">
        <f t="shared" si="44"/>
        <v>0</v>
      </c>
      <c r="AD179" s="75">
        <f t="shared" si="45"/>
        <v>18</v>
      </c>
      <c r="AE179" s="80">
        <v>13.5</v>
      </c>
      <c r="AF179" s="80">
        <f>AD179-AE179</f>
        <v>4.5</v>
      </c>
    </row>
    <row r="180" spans="1:33" x14ac:dyDescent="0.2">
      <c r="A180" s="9" t="s">
        <v>298</v>
      </c>
      <c r="B180" s="10" t="s">
        <v>75</v>
      </c>
      <c r="C180" s="10" t="s">
        <v>23</v>
      </c>
      <c r="D180" s="10" t="s">
        <v>167</v>
      </c>
      <c r="E180" s="10" t="s">
        <v>168</v>
      </c>
      <c r="F180" s="10" t="s">
        <v>169</v>
      </c>
      <c r="G180" s="67">
        <v>15</v>
      </c>
      <c r="H180" s="10" t="s">
        <v>12</v>
      </c>
      <c r="I180" s="10" t="s">
        <v>756</v>
      </c>
      <c r="J180" s="57">
        <v>1</v>
      </c>
      <c r="K180" s="57">
        <f>$AF$32</f>
        <v>0.4</v>
      </c>
      <c r="L180" s="57">
        <v>0</v>
      </c>
      <c r="M180" s="58">
        <v>0</v>
      </c>
      <c r="N180" s="27">
        <v>0</v>
      </c>
      <c r="O180" s="90">
        <f t="shared" si="40"/>
        <v>8.8888888888888878E-2</v>
      </c>
      <c r="P180" s="91">
        <f t="shared" si="41"/>
        <v>0</v>
      </c>
      <c r="Q180" s="23">
        <v>1</v>
      </c>
      <c r="R180" s="11">
        <f>Q180</f>
        <v>1</v>
      </c>
      <c r="S180" s="11">
        <v>0</v>
      </c>
      <c r="T180" s="12">
        <v>0</v>
      </c>
      <c r="U180" s="27">
        <v>0</v>
      </c>
      <c r="V180" s="23">
        <v>0</v>
      </c>
      <c r="W180" s="11">
        <f>V180</f>
        <v>0</v>
      </c>
      <c r="X180" s="11">
        <v>0</v>
      </c>
      <c r="Y180" s="12">
        <v>0</v>
      </c>
      <c r="Z180" s="30">
        <v>0</v>
      </c>
      <c r="AA180" s="63">
        <f t="shared" si="42"/>
        <v>0.4</v>
      </c>
      <c r="AB180" s="34">
        <f t="shared" si="43"/>
        <v>0.4</v>
      </c>
      <c r="AC180" s="12">
        <f t="shared" si="44"/>
        <v>0</v>
      </c>
      <c r="AD180" s="75">
        <f t="shared" si="45"/>
        <v>0.4</v>
      </c>
    </row>
    <row r="181" spans="1:33" x14ac:dyDescent="0.2">
      <c r="A181" s="9" t="s">
        <v>298</v>
      </c>
      <c r="B181" s="10" t="s">
        <v>75</v>
      </c>
      <c r="C181" s="10" t="s">
        <v>48</v>
      </c>
      <c r="D181" s="10" t="s">
        <v>292</v>
      </c>
      <c r="E181" s="10" t="s">
        <v>293</v>
      </c>
      <c r="F181" s="10" t="s">
        <v>294</v>
      </c>
      <c r="G181" s="67">
        <v>5</v>
      </c>
      <c r="H181" s="10" t="s">
        <v>33</v>
      </c>
      <c r="I181" s="10" t="s">
        <v>781</v>
      </c>
      <c r="J181" s="57">
        <v>1</v>
      </c>
      <c r="K181" s="57">
        <v>9</v>
      </c>
      <c r="L181" s="57">
        <v>0</v>
      </c>
      <c r="M181" s="58">
        <v>4.5</v>
      </c>
      <c r="N181" s="27">
        <v>0</v>
      </c>
      <c r="O181" s="90">
        <f t="shared" si="40"/>
        <v>6</v>
      </c>
      <c r="P181" s="91">
        <f t="shared" si="41"/>
        <v>3</v>
      </c>
      <c r="Q181" s="23">
        <v>20</v>
      </c>
      <c r="R181" s="11">
        <v>1</v>
      </c>
      <c r="S181" s="11">
        <v>0</v>
      </c>
      <c r="T181" s="12">
        <v>1</v>
      </c>
      <c r="U181" s="27">
        <v>0</v>
      </c>
      <c r="V181" s="23">
        <v>0</v>
      </c>
      <c r="W181" s="11">
        <v>0</v>
      </c>
      <c r="X181" s="11">
        <v>0</v>
      </c>
      <c r="Y181" s="12">
        <v>0</v>
      </c>
      <c r="Z181" s="30">
        <v>0</v>
      </c>
      <c r="AA181" s="63">
        <f t="shared" si="42"/>
        <v>13.5</v>
      </c>
      <c r="AB181" s="34">
        <f t="shared" si="43"/>
        <v>13.5</v>
      </c>
      <c r="AC181" s="12">
        <f t="shared" si="44"/>
        <v>0</v>
      </c>
      <c r="AD181" s="75">
        <f t="shared" si="45"/>
        <v>13.5</v>
      </c>
      <c r="AE181" s="79"/>
      <c r="AF181" s="79"/>
      <c r="AG181" s="5"/>
    </row>
    <row r="182" spans="1:33" x14ac:dyDescent="0.2">
      <c r="A182" s="103" t="s">
        <v>298</v>
      </c>
      <c r="B182" s="10" t="s">
        <v>8</v>
      </c>
      <c r="C182" s="10" t="s">
        <v>13</v>
      </c>
      <c r="D182" s="10" t="s">
        <v>34</v>
      </c>
      <c r="E182" s="10" t="s">
        <v>35</v>
      </c>
      <c r="F182" s="10" t="s">
        <v>36</v>
      </c>
      <c r="G182" s="67">
        <v>12</v>
      </c>
      <c r="H182" s="10" t="s">
        <v>37</v>
      </c>
      <c r="I182" s="10" t="s">
        <v>781</v>
      </c>
      <c r="J182" s="57">
        <v>1</v>
      </c>
      <c r="K182" s="57">
        <f>$AF$28</f>
        <v>0.02</v>
      </c>
      <c r="L182" s="57">
        <v>0</v>
      </c>
      <c r="M182" s="58">
        <v>0</v>
      </c>
      <c r="N182" s="27">
        <v>0</v>
      </c>
      <c r="O182" s="90">
        <f t="shared" si="40"/>
        <v>5.5555555555555558E-3</v>
      </c>
      <c r="P182" s="91">
        <f t="shared" si="41"/>
        <v>0</v>
      </c>
      <c r="Q182" s="23">
        <v>0</v>
      </c>
      <c r="R182" s="11">
        <f>Q182</f>
        <v>0</v>
      </c>
      <c r="S182" s="11">
        <v>0</v>
      </c>
      <c r="T182" s="12">
        <v>0</v>
      </c>
      <c r="U182" s="27">
        <v>0</v>
      </c>
      <c r="V182" s="23">
        <v>5</v>
      </c>
      <c r="W182" s="11">
        <f>V182</f>
        <v>5</v>
      </c>
      <c r="X182" s="11">
        <v>0</v>
      </c>
      <c r="Y182" s="12">
        <v>0</v>
      </c>
      <c r="Z182" s="30">
        <v>0</v>
      </c>
      <c r="AA182" s="63">
        <f t="shared" si="42"/>
        <v>0.1</v>
      </c>
      <c r="AB182" s="34">
        <f t="shared" si="43"/>
        <v>0</v>
      </c>
      <c r="AC182" s="12">
        <f t="shared" si="44"/>
        <v>0.1</v>
      </c>
      <c r="AD182" s="75">
        <f t="shared" si="45"/>
        <v>0.1</v>
      </c>
      <c r="AE182" s="81"/>
    </row>
    <row r="183" spans="1:33" x14ac:dyDescent="0.2">
      <c r="A183" s="9" t="s">
        <v>330</v>
      </c>
      <c r="B183" s="10" t="s">
        <v>14</v>
      </c>
      <c r="C183" s="10" t="s">
        <v>48</v>
      </c>
      <c r="D183" s="10" t="s">
        <v>246</v>
      </c>
      <c r="E183" s="10" t="s">
        <v>247</v>
      </c>
      <c r="F183" s="10" t="s">
        <v>248</v>
      </c>
      <c r="G183" s="67">
        <v>6</v>
      </c>
      <c r="H183" s="10" t="s">
        <v>249</v>
      </c>
      <c r="I183" s="10" t="s">
        <v>780</v>
      </c>
      <c r="J183" s="57">
        <v>0.28920000000000001</v>
      </c>
      <c r="K183" s="57">
        <f>J183*13.5</f>
        <v>3.9042000000000003</v>
      </c>
      <c r="L183" s="57">
        <v>0</v>
      </c>
      <c r="M183" s="58">
        <f>J183*4.5</f>
        <v>1.3014000000000001</v>
      </c>
      <c r="N183" s="27">
        <v>0</v>
      </c>
      <c r="O183" s="90">
        <f t="shared" ref="O183:O192" si="46">K183*10/3/G183</f>
        <v>2.169</v>
      </c>
      <c r="P183" s="91">
        <f t="shared" ref="P183:P192" si="47">M183*10/3/G183</f>
        <v>0.72299999999999998</v>
      </c>
      <c r="Q183" s="23">
        <v>100</v>
      </c>
      <c r="R183" s="11">
        <v>2</v>
      </c>
      <c r="S183" s="11">
        <v>0</v>
      </c>
      <c r="T183" s="12">
        <v>5</v>
      </c>
      <c r="U183" s="27">
        <v>0</v>
      </c>
      <c r="V183" s="23">
        <v>10</v>
      </c>
      <c r="W183" s="11">
        <v>0.33</v>
      </c>
      <c r="X183" s="11">
        <v>0</v>
      </c>
      <c r="Y183" s="12">
        <v>0.5</v>
      </c>
      <c r="Z183" s="30">
        <v>0</v>
      </c>
      <c r="AA183" s="63">
        <f t="shared" ref="AA183:AA192" si="48">K183*(R183+W183)+M183*(T183+Y183)</f>
        <v>16.254486</v>
      </c>
      <c r="AB183" s="34">
        <f t="shared" ref="AB183:AB192" si="49">K183*R183+M183*T183</f>
        <v>14.3154</v>
      </c>
      <c r="AC183" s="12">
        <f t="shared" ref="AC183:AC192" si="50">K183*W183+M183*Y183</f>
        <v>1.9390860000000003</v>
      </c>
      <c r="AD183" s="75">
        <f t="shared" ref="AD183:AD192" si="51">AA183</f>
        <v>16.254486</v>
      </c>
    </row>
    <row r="184" spans="1:33" x14ac:dyDescent="0.2">
      <c r="A184" s="9" t="s">
        <v>330</v>
      </c>
      <c r="B184" s="10" t="s">
        <v>80</v>
      </c>
      <c r="C184" s="10" t="s">
        <v>48</v>
      </c>
      <c r="D184" s="10" t="s">
        <v>246</v>
      </c>
      <c r="E184" s="10" t="s">
        <v>247</v>
      </c>
      <c r="F184" s="10" t="s">
        <v>248</v>
      </c>
      <c r="G184" s="67">
        <v>6</v>
      </c>
      <c r="H184" s="10" t="s">
        <v>249</v>
      </c>
      <c r="I184" s="10" t="s">
        <v>780</v>
      </c>
      <c r="J184" s="57">
        <v>0.28920000000000001</v>
      </c>
      <c r="K184" s="57">
        <f>J184*13.5</f>
        <v>3.9042000000000003</v>
      </c>
      <c r="L184" s="57">
        <v>0</v>
      </c>
      <c r="M184" s="58">
        <f>J184*4.5</f>
        <v>1.3014000000000001</v>
      </c>
      <c r="N184" s="27">
        <v>0</v>
      </c>
      <c r="O184" s="90">
        <f t="shared" si="46"/>
        <v>2.169</v>
      </c>
      <c r="P184" s="91">
        <f t="shared" si="47"/>
        <v>0.72299999999999998</v>
      </c>
      <c r="Q184" s="23">
        <v>40</v>
      </c>
      <c r="R184" s="11">
        <v>1</v>
      </c>
      <c r="S184" s="11">
        <v>0</v>
      </c>
      <c r="T184" s="12">
        <v>2</v>
      </c>
      <c r="U184" s="27">
        <v>0</v>
      </c>
      <c r="V184" s="23">
        <v>10</v>
      </c>
      <c r="W184" s="11">
        <v>0.17</v>
      </c>
      <c r="X184" s="11">
        <v>0</v>
      </c>
      <c r="Y184" s="12">
        <v>0.5</v>
      </c>
      <c r="Z184" s="30">
        <v>0</v>
      </c>
      <c r="AA184" s="63">
        <f t="shared" si="48"/>
        <v>7.8214140000000008</v>
      </c>
      <c r="AB184" s="34">
        <f t="shared" si="49"/>
        <v>6.5070000000000006</v>
      </c>
      <c r="AC184" s="12">
        <f t="shared" si="50"/>
        <v>1.3144140000000002</v>
      </c>
      <c r="AD184" s="75">
        <f t="shared" si="51"/>
        <v>7.8214140000000008</v>
      </c>
    </row>
    <row r="185" spans="1:33" x14ac:dyDescent="0.2">
      <c r="A185" s="9" t="s">
        <v>330</v>
      </c>
      <c r="B185" s="10" t="s">
        <v>85</v>
      </c>
      <c r="C185" s="10" t="s">
        <v>48</v>
      </c>
      <c r="D185" s="10" t="s">
        <v>246</v>
      </c>
      <c r="E185" s="10" t="s">
        <v>247</v>
      </c>
      <c r="F185" s="10" t="s">
        <v>248</v>
      </c>
      <c r="G185" s="67">
        <v>6</v>
      </c>
      <c r="H185" s="10" t="s">
        <v>249</v>
      </c>
      <c r="I185" s="10" t="s">
        <v>780</v>
      </c>
      <c r="J185" s="57">
        <v>0.28920000000000001</v>
      </c>
      <c r="K185" s="57">
        <f>J185*13.5</f>
        <v>3.9042000000000003</v>
      </c>
      <c r="L185" s="57">
        <v>0</v>
      </c>
      <c r="M185" s="58">
        <f>J185*4.5</f>
        <v>1.3014000000000001</v>
      </c>
      <c r="N185" s="27">
        <v>0</v>
      </c>
      <c r="O185" s="90">
        <f t="shared" si="46"/>
        <v>2.169</v>
      </c>
      <c r="P185" s="91">
        <f t="shared" si="47"/>
        <v>0.72299999999999998</v>
      </c>
      <c r="Q185" s="23">
        <v>40</v>
      </c>
      <c r="R185" s="11">
        <v>1</v>
      </c>
      <c r="S185" s="11">
        <v>0</v>
      </c>
      <c r="T185" s="12">
        <v>2</v>
      </c>
      <c r="U185" s="27">
        <v>0</v>
      </c>
      <c r="V185" s="23">
        <v>10</v>
      </c>
      <c r="W185" s="11">
        <v>0.17</v>
      </c>
      <c r="X185" s="11">
        <v>0</v>
      </c>
      <c r="Y185" s="12">
        <v>0.5</v>
      </c>
      <c r="Z185" s="30">
        <v>0</v>
      </c>
      <c r="AA185" s="63">
        <f t="shared" si="48"/>
        <v>7.8214140000000008</v>
      </c>
      <c r="AB185" s="34">
        <f t="shared" si="49"/>
        <v>6.5070000000000006</v>
      </c>
      <c r="AC185" s="12">
        <f t="shared" si="50"/>
        <v>1.3144140000000002</v>
      </c>
      <c r="AD185" s="75">
        <f t="shared" si="51"/>
        <v>7.8214140000000008</v>
      </c>
    </row>
    <row r="186" spans="1:33" x14ac:dyDescent="0.2">
      <c r="A186" s="9" t="s">
        <v>330</v>
      </c>
      <c r="B186" s="10" t="s">
        <v>8</v>
      </c>
      <c r="C186" s="10" t="s">
        <v>48</v>
      </c>
      <c r="D186" s="10" t="s">
        <v>246</v>
      </c>
      <c r="E186" s="10" t="s">
        <v>247</v>
      </c>
      <c r="F186" s="10" t="s">
        <v>248</v>
      </c>
      <c r="G186" s="67">
        <v>6</v>
      </c>
      <c r="H186" s="10" t="s">
        <v>249</v>
      </c>
      <c r="I186" s="10" t="s">
        <v>780</v>
      </c>
      <c r="J186" s="57">
        <v>0.28920000000000001</v>
      </c>
      <c r="K186" s="57">
        <f>J186*13.5</f>
        <v>3.9042000000000003</v>
      </c>
      <c r="L186" s="57">
        <v>0</v>
      </c>
      <c r="M186" s="58">
        <f>J186*4.5</f>
        <v>1.3014000000000001</v>
      </c>
      <c r="N186" s="27">
        <v>0</v>
      </c>
      <c r="O186" s="90">
        <f t="shared" si="46"/>
        <v>2.169</v>
      </c>
      <c r="P186" s="91">
        <f t="shared" si="47"/>
        <v>0.72299999999999998</v>
      </c>
      <c r="Q186" s="23">
        <v>80</v>
      </c>
      <c r="R186" s="11">
        <v>1</v>
      </c>
      <c r="S186" s="11">
        <v>0</v>
      </c>
      <c r="T186" s="12">
        <v>4</v>
      </c>
      <c r="U186" s="27">
        <v>0</v>
      </c>
      <c r="V186" s="23">
        <v>10</v>
      </c>
      <c r="W186" s="11">
        <v>0.33</v>
      </c>
      <c r="X186" s="11">
        <v>0</v>
      </c>
      <c r="Y186" s="12">
        <v>0.5</v>
      </c>
      <c r="Z186" s="30">
        <v>0</v>
      </c>
      <c r="AA186" s="63">
        <f t="shared" si="48"/>
        <v>11.048886000000001</v>
      </c>
      <c r="AB186" s="34">
        <f t="shared" si="49"/>
        <v>9.1097999999999999</v>
      </c>
      <c r="AC186" s="12">
        <f t="shared" si="50"/>
        <v>1.9390860000000003</v>
      </c>
      <c r="AD186" s="75">
        <f t="shared" si="51"/>
        <v>11.048886000000001</v>
      </c>
    </row>
    <row r="187" spans="1:33" x14ac:dyDescent="0.2">
      <c r="A187" s="9" t="s">
        <v>330</v>
      </c>
      <c r="B187" s="10" t="s">
        <v>14</v>
      </c>
      <c r="C187" s="10" t="s">
        <v>48</v>
      </c>
      <c r="D187" s="10" t="s">
        <v>331</v>
      </c>
      <c r="E187" s="10" t="s">
        <v>332</v>
      </c>
      <c r="F187" s="10" t="s">
        <v>333</v>
      </c>
      <c r="G187" s="67">
        <v>6</v>
      </c>
      <c r="H187" s="10" t="s">
        <v>47</v>
      </c>
      <c r="I187" s="10" t="s">
        <v>780</v>
      </c>
      <c r="J187" s="57">
        <v>1</v>
      </c>
      <c r="K187" s="57">
        <v>9</v>
      </c>
      <c r="L187" s="57">
        <v>0</v>
      </c>
      <c r="M187" s="58">
        <v>9</v>
      </c>
      <c r="N187" s="27">
        <v>0</v>
      </c>
      <c r="O187" s="90">
        <f t="shared" si="46"/>
        <v>5</v>
      </c>
      <c r="P187" s="91">
        <f t="shared" si="47"/>
        <v>5</v>
      </c>
      <c r="Q187" s="23">
        <v>100</v>
      </c>
      <c r="R187" s="11">
        <v>2</v>
      </c>
      <c r="S187" s="11">
        <v>0</v>
      </c>
      <c r="T187" s="12">
        <v>5</v>
      </c>
      <c r="U187" s="27">
        <v>0</v>
      </c>
      <c r="V187" s="23">
        <v>40</v>
      </c>
      <c r="W187" s="11">
        <v>1</v>
      </c>
      <c r="X187" s="11">
        <v>0</v>
      </c>
      <c r="Y187" s="12">
        <v>2</v>
      </c>
      <c r="Z187" s="30">
        <v>0</v>
      </c>
      <c r="AA187" s="63">
        <f t="shared" si="48"/>
        <v>90</v>
      </c>
      <c r="AB187" s="34">
        <f t="shared" si="49"/>
        <v>63</v>
      </c>
      <c r="AC187" s="12">
        <f t="shared" si="50"/>
        <v>27</v>
      </c>
      <c r="AD187" s="75">
        <f t="shared" si="51"/>
        <v>90</v>
      </c>
    </row>
    <row r="188" spans="1:33" x14ac:dyDescent="0.2">
      <c r="A188" s="9" t="s">
        <v>330</v>
      </c>
      <c r="B188" s="10" t="s">
        <v>80</v>
      </c>
      <c r="C188" s="10" t="s">
        <v>48</v>
      </c>
      <c r="D188" s="10" t="s">
        <v>331</v>
      </c>
      <c r="E188" s="10" t="s">
        <v>332</v>
      </c>
      <c r="F188" s="10" t="s">
        <v>333</v>
      </c>
      <c r="G188" s="67">
        <v>6</v>
      </c>
      <c r="H188" s="10" t="s">
        <v>47</v>
      </c>
      <c r="I188" s="10" t="s">
        <v>780</v>
      </c>
      <c r="J188" s="57">
        <v>1</v>
      </c>
      <c r="K188" s="57">
        <v>9</v>
      </c>
      <c r="L188" s="57">
        <v>0</v>
      </c>
      <c r="M188" s="58">
        <v>9</v>
      </c>
      <c r="N188" s="27">
        <v>0</v>
      </c>
      <c r="O188" s="90">
        <f t="shared" si="46"/>
        <v>5</v>
      </c>
      <c r="P188" s="91">
        <f t="shared" si="47"/>
        <v>5</v>
      </c>
      <c r="Q188" s="23">
        <v>20</v>
      </c>
      <c r="R188" s="11">
        <v>1</v>
      </c>
      <c r="S188" s="11">
        <v>0</v>
      </c>
      <c r="T188" s="12">
        <v>1</v>
      </c>
      <c r="U188" s="27">
        <v>0</v>
      </c>
      <c r="V188" s="23">
        <v>10</v>
      </c>
      <c r="W188" s="11">
        <v>0.25</v>
      </c>
      <c r="X188" s="11">
        <v>0</v>
      </c>
      <c r="Y188" s="12">
        <v>1</v>
      </c>
      <c r="Z188" s="30">
        <v>0</v>
      </c>
      <c r="AA188" s="63">
        <f t="shared" si="48"/>
        <v>29.25</v>
      </c>
      <c r="AB188" s="34">
        <f t="shared" si="49"/>
        <v>18</v>
      </c>
      <c r="AC188" s="12">
        <f t="shared" si="50"/>
        <v>11.25</v>
      </c>
      <c r="AD188" s="75">
        <f t="shared" si="51"/>
        <v>29.25</v>
      </c>
    </row>
    <row r="189" spans="1:33" x14ac:dyDescent="0.2">
      <c r="A189" s="9" t="s">
        <v>330</v>
      </c>
      <c r="B189" s="10" t="s">
        <v>85</v>
      </c>
      <c r="C189" s="10" t="s">
        <v>48</v>
      </c>
      <c r="D189" s="10" t="s">
        <v>331</v>
      </c>
      <c r="E189" s="10" t="s">
        <v>332</v>
      </c>
      <c r="F189" s="10" t="s">
        <v>333</v>
      </c>
      <c r="G189" s="67">
        <v>6</v>
      </c>
      <c r="H189" s="10" t="s">
        <v>47</v>
      </c>
      <c r="I189" s="10" t="s">
        <v>780</v>
      </c>
      <c r="J189" s="57">
        <v>1</v>
      </c>
      <c r="K189" s="57">
        <v>9</v>
      </c>
      <c r="L189" s="57">
        <v>0</v>
      </c>
      <c r="M189" s="58">
        <v>9</v>
      </c>
      <c r="N189" s="27">
        <v>0</v>
      </c>
      <c r="O189" s="90">
        <f t="shared" si="46"/>
        <v>5</v>
      </c>
      <c r="P189" s="91">
        <f t="shared" si="47"/>
        <v>5</v>
      </c>
      <c r="Q189" s="23">
        <v>20</v>
      </c>
      <c r="R189" s="11">
        <v>1</v>
      </c>
      <c r="S189" s="11">
        <v>0</v>
      </c>
      <c r="T189" s="12">
        <v>1</v>
      </c>
      <c r="U189" s="27">
        <v>0</v>
      </c>
      <c r="V189" s="23">
        <v>10</v>
      </c>
      <c r="W189" s="11">
        <v>0.25</v>
      </c>
      <c r="X189" s="11">
        <v>0</v>
      </c>
      <c r="Y189" s="12">
        <v>1</v>
      </c>
      <c r="Z189" s="30">
        <v>0</v>
      </c>
      <c r="AA189" s="63">
        <f t="shared" si="48"/>
        <v>29.25</v>
      </c>
      <c r="AB189" s="34">
        <f t="shared" si="49"/>
        <v>18</v>
      </c>
      <c r="AC189" s="12">
        <f t="shared" si="50"/>
        <v>11.25</v>
      </c>
      <c r="AD189" s="75">
        <f t="shared" si="51"/>
        <v>29.25</v>
      </c>
    </row>
    <row r="190" spans="1:33" x14ac:dyDescent="0.2">
      <c r="A190" s="9" t="s">
        <v>330</v>
      </c>
      <c r="B190" s="10" t="s">
        <v>8</v>
      </c>
      <c r="C190" s="10" t="s">
        <v>48</v>
      </c>
      <c r="D190" s="10" t="s">
        <v>331</v>
      </c>
      <c r="E190" s="10" t="s">
        <v>332</v>
      </c>
      <c r="F190" s="10" t="s">
        <v>333</v>
      </c>
      <c r="G190" s="67">
        <v>6</v>
      </c>
      <c r="H190" s="10" t="s">
        <v>47</v>
      </c>
      <c r="I190" s="10" t="s">
        <v>780</v>
      </c>
      <c r="J190" s="57">
        <v>1</v>
      </c>
      <c r="K190" s="57">
        <v>9</v>
      </c>
      <c r="L190" s="57">
        <v>0</v>
      </c>
      <c r="M190" s="58">
        <v>9</v>
      </c>
      <c r="N190" s="27">
        <v>0</v>
      </c>
      <c r="O190" s="90">
        <f t="shared" si="46"/>
        <v>5</v>
      </c>
      <c r="P190" s="91">
        <f t="shared" si="47"/>
        <v>5</v>
      </c>
      <c r="Q190" s="23">
        <v>20</v>
      </c>
      <c r="R190" s="11">
        <v>1</v>
      </c>
      <c r="S190" s="11">
        <v>0</v>
      </c>
      <c r="T190" s="12">
        <v>1</v>
      </c>
      <c r="U190" s="27">
        <v>0</v>
      </c>
      <c r="V190" s="23">
        <v>20</v>
      </c>
      <c r="W190" s="11">
        <v>0.5</v>
      </c>
      <c r="X190" s="11">
        <v>0</v>
      </c>
      <c r="Y190" s="12">
        <v>2</v>
      </c>
      <c r="Z190" s="30">
        <v>0</v>
      </c>
      <c r="AA190" s="63">
        <f t="shared" si="48"/>
        <v>40.5</v>
      </c>
      <c r="AB190" s="34">
        <f t="shared" si="49"/>
        <v>18</v>
      </c>
      <c r="AC190" s="12">
        <f t="shared" si="50"/>
        <v>22.5</v>
      </c>
      <c r="AD190" s="75">
        <f t="shared" si="51"/>
        <v>40.5</v>
      </c>
    </row>
    <row r="191" spans="1:33" x14ac:dyDescent="0.2">
      <c r="A191" s="103" t="s">
        <v>330</v>
      </c>
      <c r="B191" s="10" t="s">
        <v>8</v>
      </c>
      <c r="C191" s="10" t="s">
        <v>13</v>
      </c>
      <c r="D191" s="10" t="s">
        <v>9</v>
      </c>
      <c r="E191" s="10" t="s">
        <v>10</v>
      </c>
      <c r="F191" s="10" t="s">
        <v>11</v>
      </c>
      <c r="G191" s="67">
        <v>24</v>
      </c>
      <c r="H191" s="10" t="s">
        <v>12</v>
      </c>
      <c r="I191" s="10" t="s">
        <v>755</v>
      </c>
      <c r="J191" s="57">
        <v>1</v>
      </c>
      <c r="K191" s="57">
        <f>$AF$27</f>
        <v>0.2</v>
      </c>
      <c r="L191" s="57">
        <v>0</v>
      </c>
      <c r="M191" s="58">
        <v>0</v>
      </c>
      <c r="N191" s="27">
        <v>0</v>
      </c>
      <c r="O191" s="90">
        <f t="shared" si="46"/>
        <v>2.7777777777777776E-2</v>
      </c>
      <c r="P191" s="91">
        <f t="shared" si="47"/>
        <v>0</v>
      </c>
      <c r="Q191" s="23">
        <v>3</v>
      </c>
      <c r="R191" s="11">
        <f>Q191</f>
        <v>3</v>
      </c>
      <c r="S191" s="11">
        <v>0</v>
      </c>
      <c r="T191" s="12">
        <v>0</v>
      </c>
      <c r="U191" s="27">
        <v>0</v>
      </c>
      <c r="V191" s="23">
        <v>6</v>
      </c>
      <c r="W191" s="11">
        <f>V191</f>
        <v>6</v>
      </c>
      <c r="X191" s="11">
        <v>0</v>
      </c>
      <c r="Y191" s="12">
        <v>0</v>
      </c>
      <c r="Z191" s="30">
        <v>0</v>
      </c>
      <c r="AA191" s="63">
        <f t="shared" si="48"/>
        <v>1.8</v>
      </c>
      <c r="AB191" s="34">
        <f t="shared" si="49"/>
        <v>0.60000000000000009</v>
      </c>
      <c r="AC191" s="12">
        <f t="shared" si="50"/>
        <v>1.2000000000000002</v>
      </c>
      <c r="AD191" s="75">
        <f t="shared" si="51"/>
        <v>1.8</v>
      </c>
    </row>
    <row r="192" spans="1:33" x14ac:dyDescent="0.2">
      <c r="A192" s="103" t="s">
        <v>330</v>
      </c>
      <c r="B192" s="10" t="s">
        <v>29</v>
      </c>
      <c r="C192" s="10" t="s">
        <v>13</v>
      </c>
      <c r="D192" s="10" t="s">
        <v>30</v>
      </c>
      <c r="E192" s="10" t="s">
        <v>31</v>
      </c>
      <c r="F192" s="10" t="s">
        <v>32</v>
      </c>
      <c r="G192" s="67">
        <v>6</v>
      </c>
      <c r="H192" s="10" t="s">
        <v>33</v>
      </c>
      <c r="I192" s="10" t="s">
        <v>781</v>
      </c>
      <c r="J192" s="57">
        <v>0</v>
      </c>
      <c r="K192" s="57">
        <f>24*J192</f>
        <v>0</v>
      </c>
      <c r="L192" s="57"/>
      <c r="M192" s="58">
        <v>3</v>
      </c>
      <c r="N192" s="27"/>
      <c r="O192" s="90">
        <f t="shared" si="46"/>
        <v>0</v>
      </c>
      <c r="P192" s="91">
        <f t="shared" si="47"/>
        <v>1.6666666666666667</v>
      </c>
      <c r="Q192" s="23">
        <v>0</v>
      </c>
      <c r="R192" s="11">
        <v>0</v>
      </c>
      <c r="S192" s="11">
        <v>0</v>
      </c>
      <c r="T192" s="12">
        <v>0</v>
      </c>
      <c r="U192" s="27"/>
      <c r="V192" s="23">
        <v>30</v>
      </c>
      <c r="W192" s="11">
        <v>1</v>
      </c>
      <c r="X192" s="11"/>
      <c r="Y192" s="12">
        <v>1</v>
      </c>
      <c r="Z192" s="30">
        <v>0</v>
      </c>
      <c r="AA192" s="63">
        <f t="shared" si="48"/>
        <v>3</v>
      </c>
      <c r="AB192" s="34">
        <f t="shared" si="49"/>
        <v>0</v>
      </c>
      <c r="AC192" s="12">
        <f t="shared" si="50"/>
        <v>3</v>
      </c>
      <c r="AD192" s="75">
        <f t="shared" si="51"/>
        <v>3</v>
      </c>
    </row>
    <row r="193" spans="1:30" x14ac:dyDescent="0.2">
      <c r="A193" s="103" t="s">
        <v>334</v>
      </c>
      <c r="B193" s="10" t="s">
        <v>650</v>
      </c>
      <c r="C193" s="10" t="s">
        <v>48</v>
      </c>
      <c r="D193" s="597" t="s">
        <v>824</v>
      </c>
      <c r="E193" s="10" t="s">
        <v>877</v>
      </c>
      <c r="F193" s="598" t="s">
        <v>823</v>
      </c>
      <c r="G193" s="67">
        <v>5</v>
      </c>
      <c r="H193" s="10" t="s">
        <v>675</v>
      </c>
      <c r="I193" s="10" t="s">
        <v>780</v>
      </c>
      <c r="J193" s="57">
        <v>0.5</v>
      </c>
      <c r="K193" s="57">
        <v>4.5</v>
      </c>
      <c r="L193" s="57">
        <v>0</v>
      </c>
      <c r="M193" s="58">
        <v>0</v>
      </c>
      <c r="N193" s="27">
        <v>0</v>
      </c>
      <c r="O193" s="90">
        <f>K193*10/3/G193</f>
        <v>3</v>
      </c>
      <c r="P193" s="91">
        <f>M193*10/3/G193</f>
        <v>0</v>
      </c>
      <c r="Q193" s="23">
        <v>10</v>
      </c>
      <c r="R193" s="11">
        <v>1</v>
      </c>
      <c r="S193" s="11">
        <v>0</v>
      </c>
      <c r="T193" s="12">
        <v>0</v>
      </c>
      <c r="U193" s="27">
        <v>0</v>
      </c>
      <c r="V193" s="23">
        <v>0</v>
      </c>
      <c r="W193" s="11">
        <v>0</v>
      </c>
      <c r="X193" s="11">
        <v>0</v>
      </c>
      <c r="Y193" s="12">
        <v>0</v>
      </c>
      <c r="Z193" s="30">
        <v>0</v>
      </c>
      <c r="AA193" s="63">
        <f t="shared" ref="AA193:AA224" si="52">K193*(R193+W193)+M193*(T193+Y193)</f>
        <v>4.5</v>
      </c>
      <c r="AB193" s="34">
        <f t="shared" ref="AB193:AB224" si="53">K193*R193+M193*T193</f>
        <v>4.5</v>
      </c>
      <c r="AC193" s="12">
        <f t="shared" ref="AC193:AC224" si="54">K193*W193+M193*Y193</f>
        <v>0</v>
      </c>
      <c r="AD193" s="75">
        <f t="shared" ref="AD193:AD224" si="55">AA193</f>
        <v>4.5</v>
      </c>
    </row>
    <row r="194" spans="1:30" x14ac:dyDescent="0.2">
      <c r="A194" s="103" t="s">
        <v>334</v>
      </c>
      <c r="B194" s="10" t="s">
        <v>650</v>
      </c>
      <c r="C194" s="98" t="s">
        <v>48</v>
      </c>
      <c r="D194" s="597" t="s">
        <v>825</v>
      </c>
      <c r="E194" s="10" t="s">
        <v>879</v>
      </c>
      <c r="F194" s="598" t="s">
        <v>826</v>
      </c>
      <c r="G194" s="67">
        <v>5</v>
      </c>
      <c r="H194" s="10" t="s">
        <v>675</v>
      </c>
      <c r="I194" s="10" t="s">
        <v>780</v>
      </c>
      <c r="J194" s="57">
        <v>0.5</v>
      </c>
      <c r="K194" s="57">
        <v>4.5</v>
      </c>
      <c r="L194" s="57"/>
      <c r="M194" s="58">
        <v>0</v>
      </c>
      <c r="N194" s="27">
        <v>0</v>
      </c>
      <c r="O194" s="90">
        <f t="shared" ref="O194:O224" si="56">K194*10/3/G194</f>
        <v>3</v>
      </c>
      <c r="P194" s="91">
        <f t="shared" ref="P194:P224" si="57">M194*10/3/G194</f>
        <v>0</v>
      </c>
      <c r="Q194" s="23">
        <v>10</v>
      </c>
      <c r="R194" s="11">
        <v>1</v>
      </c>
      <c r="S194" s="11"/>
      <c r="T194" s="12">
        <v>0</v>
      </c>
      <c r="U194" s="27"/>
      <c r="V194" s="23">
        <v>0</v>
      </c>
      <c r="W194" s="11">
        <v>0</v>
      </c>
      <c r="X194" s="11"/>
      <c r="Y194" s="12">
        <v>0</v>
      </c>
      <c r="Z194" s="30">
        <v>0</v>
      </c>
      <c r="AA194" s="63">
        <f t="shared" si="52"/>
        <v>4.5</v>
      </c>
      <c r="AB194" s="34">
        <f t="shared" si="53"/>
        <v>4.5</v>
      </c>
      <c r="AC194" s="12">
        <f t="shared" si="54"/>
        <v>0</v>
      </c>
      <c r="AD194" s="75">
        <f t="shared" si="55"/>
        <v>4.5</v>
      </c>
    </row>
    <row r="195" spans="1:30" x14ac:dyDescent="0.2">
      <c r="A195" s="103" t="s">
        <v>334</v>
      </c>
      <c r="B195" s="10" t="s">
        <v>650</v>
      </c>
      <c r="C195" s="98" t="s">
        <v>48</v>
      </c>
      <c r="D195" s="597" t="s">
        <v>828</v>
      </c>
      <c r="E195" s="10" t="s">
        <v>880</v>
      </c>
      <c r="F195" s="598" t="s">
        <v>827</v>
      </c>
      <c r="G195" s="67">
        <v>5</v>
      </c>
      <c r="H195" s="10" t="s">
        <v>675</v>
      </c>
      <c r="I195" s="10" t="s">
        <v>780</v>
      </c>
      <c r="J195" s="57">
        <v>0.5</v>
      </c>
      <c r="K195" s="57">
        <v>4.5</v>
      </c>
      <c r="L195" s="57"/>
      <c r="M195" s="58">
        <v>0</v>
      </c>
      <c r="N195" s="27">
        <v>0</v>
      </c>
      <c r="O195" s="90">
        <f t="shared" si="56"/>
        <v>3</v>
      </c>
      <c r="P195" s="91">
        <f t="shared" si="57"/>
        <v>0</v>
      </c>
      <c r="Q195" s="23">
        <v>10</v>
      </c>
      <c r="R195" s="11">
        <v>1</v>
      </c>
      <c r="S195" s="11"/>
      <c r="T195" s="12">
        <v>0</v>
      </c>
      <c r="U195" s="27"/>
      <c r="V195" s="23">
        <v>0</v>
      </c>
      <c r="W195" s="11">
        <v>0</v>
      </c>
      <c r="X195" s="11"/>
      <c r="Y195" s="12">
        <v>0</v>
      </c>
      <c r="Z195" s="30">
        <v>0</v>
      </c>
      <c r="AA195" s="63">
        <f t="shared" si="52"/>
        <v>4.5</v>
      </c>
      <c r="AB195" s="34">
        <f t="shared" si="53"/>
        <v>4.5</v>
      </c>
      <c r="AC195" s="12">
        <f t="shared" si="54"/>
        <v>0</v>
      </c>
      <c r="AD195" s="75">
        <f t="shared" si="55"/>
        <v>4.5</v>
      </c>
    </row>
    <row r="196" spans="1:30" x14ac:dyDescent="0.2">
      <c r="A196" s="103" t="s">
        <v>334</v>
      </c>
      <c r="B196" s="10" t="s">
        <v>650</v>
      </c>
      <c r="C196" s="98" t="s">
        <v>19</v>
      </c>
      <c r="D196" s="597" t="s">
        <v>841</v>
      </c>
      <c r="E196" s="10" t="s">
        <v>168</v>
      </c>
      <c r="F196" s="598" t="s">
        <v>169</v>
      </c>
      <c r="G196" s="67">
        <v>15</v>
      </c>
      <c r="H196" s="10" t="s">
        <v>160</v>
      </c>
      <c r="I196" s="10" t="s">
        <v>756</v>
      </c>
      <c r="J196" s="57">
        <v>1</v>
      </c>
      <c r="K196" s="57">
        <f>$AF$4</f>
        <v>0.4</v>
      </c>
      <c r="L196" s="57"/>
      <c r="M196" s="58">
        <v>0</v>
      </c>
      <c r="N196" s="27">
        <v>0</v>
      </c>
      <c r="O196" s="90">
        <f t="shared" si="56"/>
        <v>8.8888888888888878E-2</v>
      </c>
      <c r="P196" s="91">
        <f t="shared" si="57"/>
        <v>0</v>
      </c>
      <c r="Q196" s="23">
        <v>0</v>
      </c>
      <c r="R196" s="11">
        <v>0</v>
      </c>
      <c r="S196" s="11"/>
      <c r="T196" s="12">
        <v>0</v>
      </c>
      <c r="U196" s="27"/>
      <c r="V196" s="23">
        <v>3</v>
      </c>
      <c r="W196" s="11">
        <f>V196</f>
        <v>3</v>
      </c>
      <c r="X196" s="11"/>
      <c r="Y196" s="12">
        <v>0</v>
      </c>
      <c r="Z196" s="30">
        <v>0</v>
      </c>
      <c r="AA196" s="63">
        <f t="shared" si="52"/>
        <v>1.2000000000000002</v>
      </c>
      <c r="AB196" s="34">
        <f t="shared" si="53"/>
        <v>0</v>
      </c>
      <c r="AC196" s="12">
        <f t="shared" si="54"/>
        <v>1.2000000000000002</v>
      </c>
      <c r="AD196" s="75">
        <f t="shared" si="55"/>
        <v>1.2000000000000002</v>
      </c>
    </row>
    <row r="197" spans="1:30" x14ac:dyDescent="0.2">
      <c r="A197" s="103" t="s">
        <v>334</v>
      </c>
      <c r="B197" s="10" t="s">
        <v>650</v>
      </c>
      <c r="C197" s="98" t="s">
        <v>19</v>
      </c>
      <c r="D197" s="597" t="s">
        <v>836</v>
      </c>
      <c r="E197" s="10" t="s">
        <v>884</v>
      </c>
      <c r="F197" s="598" t="s">
        <v>835</v>
      </c>
      <c r="G197" s="67">
        <v>5</v>
      </c>
      <c r="H197" s="10" t="s">
        <v>18</v>
      </c>
      <c r="I197" s="10" t="s">
        <v>780</v>
      </c>
      <c r="J197" s="57">
        <v>1</v>
      </c>
      <c r="K197" s="57">
        <f>11.25*J197</f>
        <v>11.25</v>
      </c>
      <c r="L197" s="57"/>
      <c r="M197" s="58">
        <v>0</v>
      </c>
      <c r="N197" s="27">
        <v>0</v>
      </c>
      <c r="O197" s="90">
        <f t="shared" si="56"/>
        <v>7.5</v>
      </c>
      <c r="P197" s="91">
        <f t="shared" si="57"/>
        <v>0</v>
      </c>
      <c r="Q197" s="23">
        <v>0</v>
      </c>
      <c r="R197" s="11">
        <v>0</v>
      </c>
      <c r="S197" s="11"/>
      <c r="T197" s="12">
        <v>0</v>
      </c>
      <c r="U197" s="27"/>
      <c r="V197" s="23">
        <v>10</v>
      </c>
      <c r="W197" s="11">
        <v>1</v>
      </c>
      <c r="X197" s="11"/>
      <c r="Y197" s="12">
        <v>0</v>
      </c>
      <c r="Z197" s="30">
        <v>0</v>
      </c>
      <c r="AA197" s="63">
        <f t="shared" si="52"/>
        <v>11.25</v>
      </c>
      <c r="AB197" s="34">
        <f t="shared" si="53"/>
        <v>0</v>
      </c>
      <c r="AC197" s="12">
        <f t="shared" si="54"/>
        <v>11.25</v>
      </c>
      <c r="AD197" s="75">
        <f t="shared" si="55"/>
        <v>11.25</v>
      </c>
    </row>
    <row r="198" spans="1:30" x14ac:dyDescent="0.2">
      <c r="A198" s="103" t="s">
        <v>334</v>
      </c>
      <c r="B198" s="10" t="s">
        <v>650</v>
      </c>
      <c r="C198" s="98" t="s">
        <v>48</v>
      </c>
      <c r="D198" s="597" t="s">
        <v>834</v>
      </c>
      <c r="E198" s="10" t="s">
        <v>883</v>
      </c>
      <c r="F198" s="598" t="s">
        <v>833</v>
      </c>
      <c r="G198" s="67">
        <v>5</v>
      </c>
      <c r="H198" s="10" t="s">
        <v>18</v>
      </c>
      <c r="I198" s="10" t="s">
        <v>780</v>
      </c>
      <c r="J198" s="57">
        <f>2/3</f>
        <v>0.66666666666666663</v>
      </c>
      <c r="K198" s="57">
        <f>11.25*J198</f>
        <v>7.5</v>
      </c>
      <c r="L198" s="57"/>
      <c r="M198" s="58">
        <v>0</v>
      </c>
      <c r="N198" s="27">
        <v>0</v>
      </c>
      <c r="O198" s="90">
        <f t="shared" si="56"/>
        <v>5</v>
      </c>
      <c r="P198" s="91">
        <f t="shared" si="57"/>
        <v>0</v>
      </c>
      <c r="Q198" s="23">
        <v>10</v>
      </c>
      <c r="R198" s="11">
        <v>1</v>
      </c>
      <c r="S198" s="11"/>
      <c r="T198" s="12">
        <v>0</v>
      </c>
      <c r="U198" s="27"/>
      <c r="V198" s="23">
        <v>0</v>
      </c>
      <c r="W198" s="11">
        <v>0</v>
      </c>
      <c r="X198" s="11"/>
      <c r="Y198" s="12">
        <v>0</v>
      </c>
      <c r="Z198" s="30">
        <v>0</v>
      </c>
      <c r="AA198" s="63">
        <f t="shared" si="52"/>
        <v>7.5</v>
      </c>
      <c r="AB198" s="34">
        <f t="shared" si="53"/>
        <v>7.5</v>
      </c>
      <c r="AC198" s="12">
        <f t="shared" si="54"/>
        <v>0</v>
      </c>
      <c r="AD198" s="75">
        <f t="shared" si="55"/>
        <v>7.5</v>
      </c>
    </row>
    <row r="199" spans="1:30" x14ac:dyDescent="0.2">
      <c r="A199" s="103" t="s">
        <v>334</v>
      </c>
      <c r="B199" s="10" t="s">
        <v>650</v>
      </c>
      <c r="C199" s="98" t="s">
        <v>19</v>
      </c>
      <c r="D199" s="597" t="s">
        <v>840</v>
      </c>
      <c r="E199" s="10" t="s">
        <v>886</v>
      </c>
      <c r="F199" s="598" t="s">
        <v>839</v>
      </c>
      <c r="G199" s="67">
        <v>5</v>
      </c>
      <c r="H199" s="10" t="s">
        <v>18</v>
      </c>
      <c r="I199" s="10" t="s">
        <v>780</v>
      </c>
      <c r="J199" s="57">
        <f>2/3</f>
        <v>0.66666666666666663</v>
      </c>
      <c r="K199" s="57">
        <f>11.25*J199</f>
        <v>7.5</v>
      </c>
      <c r="L199" s="57"/>
      <c r="M199" s="58">
        <v>0</v>
      </c>
      <c r="N199" s="27">
        <v>0</v>
      </c>
      <c r="O199" s="90">
        <f t="shared" si="56"/>
        <v>5</v>
      </c>
      <c r="P199" s="91">
        <f t="shared" si="57"/>
        <v>0</v>
      </c>
      <c r="Q199" s="23">
        <v>0</v>
      </c>
      <c r="R199" s="11">
        <v>0</v>
      </c>
      <c r="S199" s="11"/>
      <c r="T199" s="12">
        <v>0</v>
      </c>
      <c r="U199" s="27"/>
      <c r="V199" s="23">
        <v>10</v>
      </c>
      <c r="W199" s="11">
        <v>1</v>
      </c>
      <c r="X199" s="11"/>
      <c r="Y199" s="12">
        <v>0</v>
      </c>
      <c r="Z199" s="30">
        <v>0</v>
      </c>
      <c r="AA199" s="63">
        <f t="shared" si="52"/>
        <v>7.5</v>
      </c>
      <c r="AB199" s="34">
        <f t="shared" si="53"/>
        <v>0</v>
      </c>
      <c r="AC199" s="12">
        <f t="shared" si="54"/>
        <v>7.5</v>
      </c>
      <c r="AD199" s="75">
        <f t="shared" si="55"/>
        <v>7.5</v>
      </c>
    </row>
    <row r="200" spans="1:30" x14ac:dyDescent="0.2">
      <c r="A200" s="9" t="s">
        <v>334</v>
      </c>
      <c r="B200" s="10" t="s">
        <v>14</v>
      </c>
      <c r="C200" s="10" t="s">
        <v>19</v>
      </c>
      <c r="D200" s="10" t="s">
        <v>335</v>
      </c>
      <c r="E200" s="10" t="s">
        <v>336</v>
      </c>
      <c r="F200" s="10" t="s">
        <v>337</v>
      </c>
      <c r="G200" s="67">
        <v>6</v>
      </c>
      <c r="H200" s="10" t="s">
        <v>47</v>
      </c>
      <c r="I200" s="10" t="s">
        <v>780</v>
      </c>
      <c r="J200" s="57">
        <v>1</v>
      </c>
      <c r="K200" s="57">
        <v>9</v>
      </c>
      <c r="L200" s="57">
        <v>0</v>
      </c>
      <c r="M200" s="58">
        <v>9</v>
      </c>
      <c r="N200" s="27">
        <v>0</v>
      </c>
      <c r="O200" s="90">
        <f t="shared" si="56"/>
        <v>5</v>
      </c>
      <c r="P200" s="91">
        <f t="shared" si="57"/>
        <v>5</v>
      </c>
      <c r="Q200" s="23">
        <v>30</v>
      </c>
      <c r="R200" s="11">
        <v>0.8</v>
      </c>
      <c r="S200" s="11">
        <v>0</v>
      </c>
      <c r="T200" s="12">
        <v>1.5</v>
      </c>
      <c r="U200" s="27">
        <v>0</v>
      </c>
      <c r="V200" s="23">
        <v>60</v>
      </c>
      <c r="W200" s="11">
        <v>1</v>
      </c>
      <c r="X200" s="11">
        <v>0</v>
      </c>
      <c r="Y200" s="12">
        <v>3</v>
      </c>
      <c r="Z200" s="30">
        <v>0</v>
      </c>
      <c r="AA200" s="63">
        <f t="shared" si="52"/>
        <v>56.7</v>
      </c>
      <c r="AB200" s="34">
        <f t="shared" si="53"/>
        <v>20.7</v>
      </c>
      <c r="AC200" s="12">
        <f t="shared" si="54"/>
        <v>36</v>
      </c>
      <c r="AD200" s="75">
        <f t="shared" si="55"/>
        <v>56.7</v>
      </c>
    </row>
    <row r="201" spans="1:30" x14ac:dyDescent="0.2">
      <c r="A201" s="9" t="s">
        <v>334</v>
      </c>
      <c r="B201" s="10" t="s">
        <v>80</v>
      </c>
      <c r="C201" s="10" t="s">
        <v>19</v>
      </c>
      <c r="D201" s="10" t="s">
        <v>335</v>
      </c>
      <c r="E201" s="10" t="s">
        <v>336</v>
      </c>
      <c r="F201" s="10" t="s">
        <v>337</v>
      </c>
      <c r="G201" s="67">
        <v>6</v>
      </c>
      <c r="H201" s="10" t="s">
        <v>47</v>
      </c>
      <c r="I201" s="10" t="s">
        <v>780</v>
      </c>
      <c r="J201" s="57">
        <v>1</v>
      </c>
      <c r="K201" s="57">
        <v>9</v>
      </c>
      <c r="L201" s="57">
        <v>0</v>
      </c>
      <c r="M201" s="58">
        <v>9</v>
      </c>
      <c r="N201" s="27">
        <v>0</v>
      </c>
      <c r="O201" s="90">
        <f t="shared" si="56"/>
        <v>5</v>
      </c>
      <c r="P201" s="91">
        <f t="shared" si="57"/>
        <v>5</v>
      </c>
      <c r="Q201" s="23">
        <v>10</v>
      </c>
      <c r="R201" s="11">
        <v>0.4</v>
      </c>
      <c r="S201" s="11">
        <v>0</v>
      </c>
      <c r="T201" s="12">
        <v>0.5</v>
      </c>
      <c r="U201" s="27">
        <v>0</v>
      </c>
      <c r="V201" s="23">
        <v>40</v>
      </c>
      <c r="W201" s="11">
        <v>1</v>
      </c>
      <c r="X201" s="11">
        <v>0</v>
      </c>
      <c r="Y201" s="12">
        <v>2</v>
      </c>
      <c r="Z201" s="30">
        <v>0</v>
      </c>
      <c r="AA201" s="63">
        <f t="shared" si="52"/>
        <v>35.1</v>
      </c>
      <c r="AB201" s="34">
        <f t="shared" si="53"/>
        <v>8.1</v>
      </c>
      <c r="AC201" s="12">
        <f t="shared" si="54"/>
        <v>27</v>
      </c>
      <c r="AD201" s="75">
        <f t="shared" si="55"/>
        <v>35.1</v>
      </c>
    </row>
    <row r="202" spans="1:30" x14ac:dyDescent="0.2">
      <c r="A202" s="9" t="s">
        <v>334</v>
      </c>
      <c r="B202" s="10" t="s">
        <v>85</v>
      </c>
      <c r="C202" s="10" t="s">
        <v>19</v>
      </c>
      <c r="D202" s="10" t="s">
        <v>335</v>
      </c>
      <c r="E202" s="10" t="s">
        <v>336</v>
      </c>
      <c r="F202" s="10" t="s">
        <v>337</v>
      </c>
      <c r="G202" s="67">
        <v>6</v>
      </c>
      <c r="H202" s="10" t="s">
        <v>47</v>
      </c>
      <c r="I202" s="10" t="s">
        <v>780</v>
      </c>
      <c r="J202" s="57">
        <v>1</v>
      </c>
      <c r="K202" s="57">
        <v>9</v>
      </c>
      <c r="L202" s="57">
        <v>0</v>
      </c>
      <c r="M202" s="58">
        <v>9</v>
      </c>
      <c r="N202" s="27">
        <v>0</v>
      </c>
      <c r="O202" s="90">
        <f t="shared" si="56"/>
        <v>5</v>
      </c>
      <c r="P202" s="91">
        <f t="shared" si="57"/>
        <v>5</v>
      </c>
      <c r="Q202" s="23">
        <v>10</v>
      </c>
      <c r="R202" s="11">
        <v>0.4</v>
      </c>
      <c r="S202" s="11">
        <v>0</v>
      </c>
      <c r="T202" s="12">
        <v>0.5</v>
      </c>
      <c r="U202" s="27">
        <v>0</v>
      </c>
      <c r="V202" s="23">
        <v>40</v>
      </c>
      <c r="W202" s="11">
        <v>1</v>
      </c>
      <c r="X202" s="11">
        <v>0</v>
      </c>
      <c r="Y202" s="12">
        <v>2</v>
      </c>
      <c r="Z202" s="30">
        <v>0</v>
      </c>
      <c r="AA202" s="63">
        <f t="shared" si="52"/>
        <v>35.1</v>
      </c>
      <c r="AB202" s="34">
        <f t="shared" si="53"/>
        <v>8.1</v>
      </c>
      <c r="AC202" s="12">
        <f t="shared" si="54"/>
        <v>27</v>
      </c>
      <c r="AD202" s="75">
        <f t="shared" si="55"/>
        <v>35.1</v>
      </c>
    </row>
    <row r="203" spans="1:30" x14ac:dyDescent="0.2">
      <c r="A203" s="9" t="s">
        <v>334</v>
      </c>
      <c r="B203" s="10" t="s">
        <v>8</v>
      </c>
      <c r="C203" s="10" t="s">
        <v>19</v>
      </c>
      <c r="D203" s="10" t="s">
        <v>335</v>
      </c>
      <c r="E203" s="10" t="s">
        <v>336</v>
      </c>
      <c r="F203" s="10" t="s">
        <v>337</v>
      </c>
      <c r="G203" s="67">
        <v>6</v>
      </c>
      <c r="H203" s="10" t="s">
        <v>47</v>
      </c>
      <c r="I203" s="10" t="s">
        <v>780</v>
      </c>
      <c r="J203" s="57">
        <v>1</v>
      </c>
      <c r="K203" s="57">
        <v>9</v>
      </c>
      <c r="L203" s="57">
        <v>0</v>
      </c>
      <c r="M203" s="58">
        <v>9</v>
      </c>
      <c r="N203" s="27">
        <v>0</v>
      </c>
      <c r="O203" s="90">
        <f t="shared" si="56"/>
        <v>5</v>
      </c>
      <c r="P203" s="91">
        <f t="shared" si="57"/>
        <v>5</v>
      </c>
      <c r="Q203" s="23">
        <v>30</v>
      </c>
      <c r="R203" s="11">
        <v>0.4</v>
      </c>
      <c r="S203" s="11">
        <v>0</v>
      </c>
      <c r="T203" s="12">
        <v>1.5</v>
      </c>
      <c r="U203" s="27">
        <v>0</v>
      </c>
      <c r="V203" s="23">
        <v>60</v>
      </c>
      <c r="W203" s="11">
        <v>1</v>
      </c>
      <c r="X203" s="11">
        <v>0</v>
      </c>
      <c r="Y203" s="12">
        <v>3</v>
      </c>
      <c r="Z203" s="30">
        <v>0</v>
      </c>
      <c r="AA203" s="63">
        <f t="shared" si="52"/>
        <v>53.1</v>
      </c>
      <c r="AB203" s="34">
        <f t="shared" si="53"/>
        <v>17.100000000000001</v>
      </c>
      <c r="AC203" s="12">
        <f t="shared" si="54"/>
        <v>36</v>
      </c>
      <c r="AD203" s="75">
        <f t="shared" si="55"/>
        <v>53.1</v>
      </c>
    </row>
    <row r="204" spans="1:30" x14ac:dyDescent="0.2">
      <c r="A204" s="9" t="s">
        <v>334</v>
      </c>
      <c r="B204" s="10" t="s">
        <v>14</v>
      </c>
      <c r="C204" s="10" t="s">
        <v>43</v>
      </c>
      <c r="D204" s="10" t="s">
        <v>187</v>
      </c>
      <c r="E204" s="10" t="s">
        <v>188</v>
      </c>
      <c r="F204" s="10" t="s">
        <v>189</v>
      </c>
      <c r="G204" s="67">
        <v>6</v>
      </c>
      <c r="H204" s="10" t="s">
        <v>84</v>
      </c>
      <c r="I204" s="10" t="s">
        <v>780</v>
      </c>
      <c r="J204" s="57">
        <v>0.5</v>
      </c>
      <c r="K204" s="57">
        <f>9*J204</f>
        <v>4.5</v>
      </c>
      <c r="L204" s="57">
        <v>0</v>
      </c>
      <c r="M204" s="58">
        <f>9*J204</f>
        <v>4.5</v>
      </c>
      <c r="N204" s="27">
        <v>0</v>
      </c>
      <c r="O204" s="90">
        <f t="shared" si="56"/>
        <v>2.5</v>
      </c>
      <c r="P204" s="91">
        <f t="shared" si="57"/>
        <v>2.5</v>
      </c>
      <c r="Q204" s="23">
        <v>0</v>
      </c>
      <c r="R204" s="11">
        <v>0</v>
      </c>
      <c r="S204" s="11">
        <v>0</v>
      </c>
      <c r="T204" s="12">
        <v>0</v>
      </c>
      <c r="U204" s="27">
        <v>0</v>
      </c>
      <c r="V204" s="23">
        <v>100</v>
      </c>
      <c r="W204" s="11">
        <v>2</v>
      </c>
      <c r="X204" s="11">
        <v>0</v>
      </c>
      <c r="Y204" s="12">
        <v>5</v>
      </c>
      <c r="Z204" s="30">
        <v>0</v>
      </c>
      <c r="AA204" s="63">
        <f t="shared" si="52"/>
        <v>31.5</v>
      </c>
      <c r="AB204" s="34">
        <f t="shared" si="53"/>
        <v>0</v>
      </c>
      <c r="AC204" s="12">
        <f t="shared" si="54"/>
        <v>31.5</v>
      </c>
      <c r="AD204" s="75">
        <f t="shared" si="55"/>
        <v>31.5</v>
      </c>
    </row>
    <row r="205" spans="1:30" x14ac:dyDescent="0.2">
      <c r="A205" s="9" t="s">
        <v>334</v>
      </c>
      <c r="B205" s="10" t="s">
        <v>80</v>
      </c>
      <c r="C205" s="10" t="s">
        <v>103</v>
      </c>
      <c r="D205" s="10" t="s">
        <v>187</v>
      </c>
      <c r="E205" s="10" t="s">
        <v>188</v>
      </c>
      <c r="F205" s="10" t="s">
        <v>189</v>
      </c>
      <c r="G205" s="67">
        <v>6</v>
      </c>
      <c r="H205" s="10" t="s">
        <v>84</v>
      </c>
      <c r="I205" s="10" t="s">
        <v>780</v>
      </c>
      <c r="J205" s="57">
        <v>0.5</v>
      </c>
      <c r="K205" s="57">
        <f>9*J205</f>
        <v>4.5</v>
      </c>
      <c r="L205" s="57">
        <v>1</v>
      </c>
      <c r="M205" s="58">
        <f>9*J205</f>
        <v>4.5</v>
      </c>
      <c r="N205" s="27">
        <v>0</v>
      </c>
      <c r="O205" s="90">
        <f t="shared" si="56"/>
        <v>2.5</v>
      </c>
      <c r="P205" s="91">
        <f t="shared" si="57"/>
        <v>2.5</v>
      </c>
      <c r="Q205" s="23">
        <v>22</v>
      </c>
      <c r="R205" s="11">
        <v>0.5</v>
      </c>
      <c r="S205" s="11">
        <v>0</v>
      </c>
      <c r="T205" s="12">
        <v>1.5</v>
      </c>
      <c r="U205" s="27">
        <v>0</v>
      </c>
      <c r="V205" s="23">
        <v>0</v>
      </c>
      <c r="W205" s="11">
        <v>0</v>
      </c>
      <c r="X205" s="11">
        <v>0</v>
      </c>
      <c r="Y205" s="12">
        <v>0</v>
      </c>
      <c r="Z205" s="30">
        <v>0</v>
      </c>
      <c r="AA205" s="63">
        <f t="shared" si="52"/>
        <v>9</v>
      </c>
      <c r="AB205" s="34">
        <f t="shared" si="53"/>
        <v>9</v>
      </c>
      <c r="AC205" s="12">
        <f t="shared" si="54"/>
        <v>0</v>
      </c>
      <c r="AD205" s="75">
        <f t="shared" si="55"/>
        <v>9</v>
      </c>
    </row>
    <row r="206" spans="1:30" x14ac:dyDescent="0.2">
      <c r="A206" s="9" t="s">
        <v>334</v>
      </c>
      <c r="B206" s="10" t="s">
        <v>85</v>
      </c>
      <c r="C206" s="10" t="s">
        <v>103</v>
      </c>
      <c r="D206" s="10" t="s">
        <v>187</v>
      </c>
      <c r="E206" s="10" t="s">
        <v>188</v>
      </c>
      <c r="F206" s="10" t="s">
        <v>189</v>
      </c>
      <c r="G206" s="67">
        <v>6</v>
      </c>
      <c r="H206" s="10" t="s">
        <v>84</v>
      </c>
      <c r="I206" s="10" t="s">
        <v>780</v>
      </c>
      <c r="J206" s="57">
        <v>0.5</v>
      </c>
      <c r="K206" s="57">
        <f>9*J206</f>
        <v>4.5</v>
      </c>
      <c r="L206" s="57">
        <v>1</v>
      </c>
      <c r="M206" s="58">
        <f>9*J206</f>
        <v>4.5</v>
      </c>
      <c r="N206" s="27">
        <v>0</v>
      </c>
      <c r="O206" s="90">
        <f t="shared" si="56"/>
        <v>2.5</v>
      </c>
      <c r="P206" s="91">
        <f t="shared" si="57"/>
        <v>2.5</v>
      </c>
      <c r="Q206" s="23">
        <v>20</v>
      </c>
      <c r="R206" s="11">
        <v>0.5</v>
      </c>
      <c r="S206" s="11">
        <v>0</v>
      </c>
      <c r="T206" s="12">
        <v>1.5</v>
      </c>
      <c r="U206" s="27">
        <v>0</v>
      </c>
      <c r="V206" s="23">
        <v>0</v>
      </c>
      <c r="W206" s="11">
        <v>0</v>
      </c>
      <c r="X206" s="11">
        <v>0</v>
      </c>
      <c r="Y206" s="12">
        <v>0</v>
      </c>
      <c r="Z206" s="30">
        <v>0</v>
      </c>
      <c r="AA206" s="63">
        <f t="shared" si="52"/>
        <v>9</v>
      </c>
      <c r="AB206" s="34">
        <f t="shared" si="53"/>
        <v>9</v>
      </c>
      <c r="AC206" s="12">
        <f t="shared" si="54"/>
        <v>0</v>
      </c>
      <c r="AD206" s="75">
        <f t="shared" si="55"/>
        <v>9</v>
      </c>
    </row>
    <row r="207" spans="1:30" x14ac:dyDescent="0.2">
      <c r="A207" s="9" t="s">
        <v>334</v>
      </c>
      <c r="B207" s="10" t="s">
        <v>8</v>
      </c>
      <c r="C207" s="10" t="s">
        <v>103</v>
      </c>
      <c r="D207" s="10" t="s">
        <v>187</v>
      </c>
      <c r="E207" s="10" t="s">
        <v>188</v>
      </c>
      <c r="F207" s="10" t="s">
        <v>189</v>
      </c>
      <c r="G207" s="67">
        <v>6</v>
      </c>
      <c r="H207" s="10" t="s">
        <v>84</v>
      </c>
      <c r="I207" s="10" t="s">
        <v>780</v>
      </c>
      <c r="J207" s="57">
        <v>0.5</v>
      </c>
      <c r="K207" s="57">
        <f>9*J207</f>
        <v>4.5</v>
      </c>
      <c r="L207" s="57">
        <v>1</v>
      </c>
      <c r="M207" s="58">
        <f>9*J207</f>
        <v>4.5</v>
      </c>
      <c r="N207" s="27">
        <v>0</v>
      </c>
      <c r="O207" s="90">
        <f t="shared" si="56"/>
        <v>2.5</v>
      </c>
      <c r="P207" s="91">
        <f t="shared" si="57"/>
        <v>2.5</v>
      </c>
      <c r="Q207" s="23">
        <v>45</v>
      </c>
      <c r="R207" s="11">
        <v>1</v>
      </c>
      <c r="S207" s="11">
        <v>0</v>
      </c>
      <c r="T207" s="12">
        <v>3</v>
      </c>
      <c r="U207" s="27">
        <v>0</v>
      </c>
      <c r="V207" s="23">
        <v>0</v>
      </c>
      <c r="W207" s="11">
        <v>0</v>
      </c>
      <c r="X207" s="11">
        <v>0</v>
      </c>
      <c r="Y207" s="12">
        <v>0</v>
      </c>
      <c r="Z207" s="30">
        <v>0</v>
      </c>
      <c r="AA207" s="63">
        <f t="shared" si="52"/>
        <v>18</v>
      </c>
      <c r="AB207" s="34">
        <f t="shared" si="53"/>
        <v>18</v>
      </c>
      <c r="AC207" s="12">
        <f t="shared" si="54"/>
        <v>0</v>
      </c>
      <c r="AD207" s="75">
        <f t="shared" si="55"/>
        <v>18</v>
      </c>
    </row>
    <row r="208" spans="1:30" x14ac:dyDescent="0.2">
      <c r="A208" s="9" t="s">
        <v>334</v>
      </c>
      <c r="B208" s="10" t="s">
        <v>8</v>
      </c>
      <c r="C208" s="10" t="s">
        <v>27</v>
      </c>
      <c r="D208" s="10" t="s">
        <v>338</v>
      </c>
      <c r="E208" s="10" t="s">
        <v>339</v>
      </c>
      <c r="F208" s="10" t="s">
        <v>340</v>
      </c>
      <c r="G208" s="67">
        <v>6</v>
      </c>
      <c r="H208" s="10" t="s">
        <v>18</v>
      </c>
      <c r="I208" s="10" t="s">
        <v>780</v>
      </c>
      <c r="J208" s="57">
        <v>1</v>
      </c>
      <c r="K208" s="57">
        <v>9</v>
      </c>
      <c r="L208" s="57">
        <v>0</v>
      </c>
      <c r="M208" s="58">
        <v>9</v>
      </c>
      <c r="N208" s="27">
        <v>0</v>
      </c>
      <c r="O208" s="90">
        <f t="shared" si="56"/>
        <v>5</v>
      </c>
      <c r="P208" s="91">
        <f t="shared" si="57"/>
        <v>5</v>
      </c>
      <c r="Q208" s="23">
        <v>100</v>
      </c>
      <c r="R208" s="11">
        <v>2</v>
      </c>
      <c r="S208" s="11">
        <v>0</v>
      </c>
      <c r="T208" s="12">
        <v>5</v>
      </c>
      <c r="U208" s="27">
        <v>0</v>
      </c>
      <c r="V208" s="23">
        <v>0</v>
      </c>
      <c r="W208" s="11">
        <v>0</v>
      </c>
      <c r="X208" s="11">
        <v>0</v>
      </c>
      <c r="Y208" s="12">
        <v>0</v>
      </c>
      <c r="Z208" s="30">
        <v>0</v>
      </c>
      <c r="AA208" s="63">
        <f t="shared" si="52"/>
        <v>63</v>
      </c>
      <c r="AB208" s="34">
        <f t="shared" si="53"/>
        <v>63</v>
      </c>
      <c r="AC208" s="12">
        <f t="shared" si="54"/>
        <v>0</v>
      </c>
      <c r="AD208" s="75">
        <f t="shared" si="55"/>
        <v>63</v>
      </c>
    </row>
    <row r="209" spans="1:33" x14ac:dyDescent="0.2">
      <c r="A209" s="9" t="s">
        <v>334</v>
      </c>
      <c r="B209" s="10" t="s">
        <v>8</v>
      </c>
      <c r="C209" s="10" t="s">
        <v>43</v>
      </c>
      <c r="D209" s="10" t="s">
        <v>309</v>
      </c>
      <c r="E209" s="10" t="s">
        <v>310</v>
      </c>
      <c r="F209" s="10" t="s">
        <v>311</v>
      </c>
      <c r="G209" s="67">
        <v>6</v>
      </c>
      <c r="H209" s="10" t="s">
        <v>18</v>
      </c>
      <c r="I209" s="10" t="s">
        <v>780</v>
      </c>
      <c r="J209" s="57">
        <f>1/3</f>
        <v>0.33333333333333331</v>
      </c>
      <c r="K209" s="57">
        <f>9*J209</f>
        <v>3</v>
      </c>
      <c r="L209" s="57">
        <v>0</v>
      </c>
      <c r="M209" s="58">
        <f>9*J209</f>
        <v>3</v>
      </c>
      <c r="N209" s="27">
        <v>0</v>
      </c>
      <c r="O209" s="90">
        <f t="shared" si="56"/>
        <v>1.6666666666666667</v>
      </c>
      <c r="P209" s="91">
        <f t="shared" si="57"/>
        <v>1.6666666666666667</v>
      </c>
      <c r="Q209" s="23">
        <v>0</v>
      </c>
      <c r="R209" s="11">
        <v>0</v>
      </c>
      <c r="S209" s="11">
        <v>0</v>
      </c>
      <c r="T209" s="12">
        <v>0</v>
      </c>
      <c r="U209" s="27">
        <v>0</v>
      </c>
      <c r="V209" s="23">
        <v>100</v>
      </c>
      <c r="W209" s="11">
        <v>2</v>
      </c>
      <c r="X209" s="11">
        <v>0</v>
      </c>
      <c r="Y209" s="12">
        <v>5</v>
      </c>
      <c r="Z209" s="30">
        <v>0</v>
      </c>
      <c r="AA209" s="63">
        <f t="shared" si="52"/>
        <v>21</v>
      </c>
      <c r="AB209" s="34">
        <f t="shared" si="53"/>
        <v>0</v>
      </c>
      <c r="AC209" s="12">
        <f t="shared" si="54"/>
        <v>21</v>
      </c>
      <c r="AD209" s="75">
        <f t="shared" si="55"/>
        <v>21</v>
      </c>
    </row>
    <row r="210" spans="1:33" x14ac:dyDescent="0.2">
      <c r="A210" s="103" t="s">
        <v>334</v>
      </c>
      <c r="B210" s="10" t="s">
        <v>8</v>
      </c>
      <c r="C210" s="10" t="s">
        <v>13</v>
      </c>
      <c r="D210" s="10" t="s">
        <v>9</v>
      </c>
      <c r="E210" s="10" t="s">
        <v>10</v>
      </c>
      <c r="F210" s="10" t="s">
        <v>11</v>
      </c>
      <c r="G210" s="67">
        <v>24</v>
      </c>
      <c r="H210" s="10" t="s">
        <v>12</v>
      </c>
      <c r="I210" s="10" t="s">
        <v>755</v>
      </c>
      <c r="J210" s="57">
        <v>1</v>
      </c>
      <c r="K210" s="57">
        <f>$AF$27</f>
        <v>0.2</v>
      </c>
      <c r="L210" s="57">
        <v>0</v>
      </c>
      <c r="M210" s="58">
        <v>0</v>
      </c>
      <c r="N210" s="27">
        <v>0</v>
      </c>
      <c r="O210" s="90">
        <f t="shared" si="56"/>
        <v>2.7777777777777776E-2</v>
      </c>
      <c r="P210" s="91">
        <f t="shared" si="57"/>
        <v>0</v>
      </c>
      <c r="Q210" s="23">
        <v>3</v>
      </c>
      <c r="R210" s="11">
        <f>Q210</f>
        <v>3</v>
      </c>
      <c r="S210" s="11">
        <v>0</v>
      </c>
      <c r="T210" s="12">
        <v>0</v>
      </c>
      <c r="U210" s="27">
        <v>0</v>
      </c>
      <c r="V210" s="23">
        <v>8</v>
      </c>
      <c r="W210" s="11">
        <f>V210</f>
        <v>8</v>
      </c>
      <c r="X210" s="11">
        <v>0</v>
      </c>
      <c r="Y210" s="12">
        <v>0</v>
      </c>
      <c r="Z210" s="30">
        <v>0</v>
      </c>
      <c r="AA210" s="63">
        <f t="shared" si="52"/>
        <v>2.2000000000000002</v>
      </c>
      <c r="AB210" s="34">
        <f t="shared" si="53"/>
        <v>0.60000000000000009</v>
      </c>
      <c r="AC210" s="12">
        <f t="shared" si="54"/>
        <v>1.6</v>
      </c>
      <c r="AD210" s="75">
        <f t="shared" si="55"/>
        <v>2.2000000000000002</v>
      </c>
      <c r="AE210" s="81"/>
      <c r="AF210" s="81"/>
      <c r="AG210" s="499"/>
    </row>
    <row r="211" spans="1:33" x14ac:dyDescent="0.2">
      <c r="A211" s="9" t="s">
        <v>334</v>
      </c>
      <c r="B211" s="10" t="s">
        <v>14</v>
      </c>
      <c r="C211" s="10" t="s">
        <v>23</v>
      </c>
      <c r="D211" s="10" t="s">
        <v>89</v>
      </c>
      <c r="E211" s="10" t="s">
        <v>90</v>
      </c>
      <c r="F211" s="10" t="s">
        <v>91</v>
      </c>
      <c r="G211" s="67">
        <v>6</v>
      </c>
      <c r="H211" s="10" t="s">
        <v>18</v>
      </c>
      <c r="I211" s="10" t="s">
        <v>780</v>
      </c>
      <c r="J211" s="57">
        <v>0.3</v>
      </c>
      <c r="K211" s="57">
        <f>9*J211</f>
        <v>2.6999999999999997</v>
      </c>
      <c r="L211" s="57">
        <v>0</v>
      </c>
      <c r="M211" s="58">
        <f>9*J211</f>
        <v>2.6999999999999997</v>
      </c>
      <c r="N211" s="27">
        <v>0</v>
      </c>
      <c r="O211" s="90">
        <f t="shared" si="56"/>
        <v>1.4999999999999998</v>
      </c>
      <c r="P211" s="91">
        <f t="shared" si="57"/>
        <v>1.4999999999999998</v>
      </c>
      <c r="Q211" s="23">
        <v>120</v>
      </c>
      <c r="R211" s="11">
        <v>2</v>
      </c>
      <c r="S211" s="11">
        <v>0</v>
      </c>
      <c r="T211" s="12">
        <v>6</v>
      </c>
      <c r="U211" s="27">
        <v>0</v>
      </c>
      <c r="V211" s="23">
        <v>0</v>
      </c>
      <c r="W211" s="11">
        <v>0</v>
      </c>
      <c r="X211" s="11">
        <v>0</v>
      </c>
      <c r="Y211" s="12">
        <v>0</v>
      </c>
      <c r="Z211" s="30">
        <v>0</v>
      </c>
      <c r="AA211" s="63">
        <f t="shared" si="52"/>
        <v>21.599999999999998</v>
      </c>
      <c r="AB211" s="34">
        <f t="shared" si="53"/>
        <v>21.599999999999998</v>
      </c>
      <c r="AC211" s="12">
        <f t="shared" si="54"/>
        <v>0</v>
      </c>
      <c r="AD211" s="75">
        <f t="shared" si="55"/>
        <v>21.599999999999998</v>
      </c>
      <c r="AE211" s="81"/>
      <c r="AF211" s="81"/>
      <c r="AG211" s="499"/>
    </row>
    <row r="212" spans="1:33" x14ac:dyDescent="0.2">
      <c r="A212" s="9" t="s">
        <v>334</v>
      </c>
      <c r="B212" s="10" t="s">
        <v>14</v>
      </c>
      <c r="C212" s="10" t="s">
        <v>61</v>
      </c>
      <c r="D212" s="10" t="s">
        <v>341</v>
      </c>
      <c r="E212" s="10" t="s">
        <v>342</v>
      </c>
      <c r="F212" s="10" t="s">
        <v>343</v>
      </c>
      <c r="G212" s="67">
        <v>6</v>
      </c>
      <c r="H212" s="10" t="s">
        <v>18</v>
      </c>
      <c r="I212" s="10" t="s">
        <v>780</v>
      </c>
      <c r="J212" s="57">
        <v>1</v>
      </c>
      <c r="K212" s="57">
        <v>9</v>
      </c>
      <c r="L212" s="57">
        <v>0</v>
      </c>
      <c r="M212" s="58">
        <v>9</v>
      </c>
      <c r="N212" s="27">
        <v>0</v>
      </c>
      <c r="O212" s="90">
        <f t="shared" si="56"/>
        <v>5</v>
      </c>
      <c r="P212" s="91">
        <f t="shared" si="57"/>
        <v>5</v>
      </c>
      <c r="Q212" s="23">
        <v>0</v>
      </c>
      <c r="R212" s="11">
        <v>0</v>
      </c>
      <c r="S212" s="11">
        <v>0</v>
      </c>
      <c r="T212" s="12">
        <v>0</v>
      </c>
      <c r="U212" s="27">
        <v>0</v>
      </c>
      <c r="V212" s="23">
        <v>120</v>
      </c>
      <c r="W212" s="11">
        <v>2</v>
      </c>
      <c r="X212" s="11">
        <v>0</v>
      </c>
      <c r="Y212" s="12">
        <v>6</v>
      </c>
      <c r="Z212" s="30">
        <v>0</v>
      </c>
      <c r="AA212" s="63">
        <f t="shared" si="52"/>
        <v>72</v>
      </c>
      <c r="AB212" s="34">
        <f t="shared" si="53"/>
        <v>0</v>
      </c>
      <c r="AC212" s="12">
        <f t="shared" si="54"/>
        <v>72</v>
      </c>
      <c r="AD212" s="75">
        <f t="shared" si="55"/>
        <v>72</v>
      </c>
    </row>
    <row r="213" spans="1:33" x14ac:dyDescent="0.2">
      <c r="A213" s="9" t="s">
        <v>334</v>
      </c>
      <c r="B213" s="10" t="s">
        <v>14</v>
      </c>
      <c r="C213" s="10" t="s">
        <v>61</v>
      </c>
      <c r="D213" s="10" t="s">
        <v>315</v>
      </c>
      <c r="E213" s="10" t="s">
        <v>316</v>
      </c>
      <c r="F213" s="10" t="s">
        <v>317</v>
      </c>
      <c r="G213" s="67">
        <v>6</v>
      </c>
      <c r="H213" s="10" t="s">
        <v>18</v>
      </c>
      <c r="I213" s="10" t="s">
        <v>780</v>
      </c>
      <c r="J213" s="57">
        <v>0.2</v>
      </c>
      <c r="K213" s="57">
        <f>9*J213</f>
        <v>1.8</v>
      </c>
      <c r="L213" s="57">
        <v>0</v>
      </c>
      <c r="M213" s="58">
        <f>9*J213</f>
        <v>1.8</v>
      </c>
      <c r="N213" s="27">
        <v>0</v>
      </c>
      <c r="O213" s="90">
        <f t="shared" si="56"/>
        <v>1</v>
      </c>
      <c r="P213" s="91">
        <f t="shared" si="57"/>
        <v>1</v>
      </c>
      <c r="Q213" s="23">
        <v>0</v>
      </c>
      <c r="R213" s="11">
        <v>0</v>
      </c>
      <c r="S213" s="11">
        <v>0</v>
      </c>
      <c r="T213" s="12">
        <v>0</v>
      </c>
      <c r="U213" s="27">
        <v>0</v>
      </c>
      <c r="V213" s="23">
        <v>100</v>
      </c>
      <c r="W213" s="11">
        <v>2</v>
      </c>
      <c r="X213" s="11">
        <v>0</v>
      </c>
      <c r="Y213" s="12">
        <v>5</v>
      </c>
      <c r="Z213" s="30">
        <v>0</v>
      </c>
      <c r="AA213" s="63">
        <f t="shared" si="52"/>
        <v>12.6</v>
      </c>
      <c r="AB213" s="34">
        <f t="shared" si="53"/>
        <v>0</v>
      </c>
      <c r="AC213" s="12">
        <f t="shared" si="54"/>
        <v>12.6</v>
      </c>
      <c r="AD213" s="75">
        <f t="shared" si="55"/>
        <v>12.6</v>
      </c>
    </row>
    <row r="214" spans="1:33" x14ac:dyDescent="0.2">
      <c r="A214" s="9" t="s">
        <v>334</v>
      </c>
      <c r="B214" s="10" t="s">
        <v>14</v>
      </c>
      <c r="C214" s="10" t="s">
        <v>27</v>
      </c>
      <c r="D214" s="10" t="s">
        <v>318</v>
      </c>
      <c r="E214" s="10" t="s">
        <v>319</v>
      </c>
      <c r="F214" s="10" t="s">
        <v>320</v>
      </c>
      <c r="G214" s="67">
        <v>6</v>
      </c>
      <c r="H214" s="10" t="s">
        <v>18</v>
      </c>
      <c r="I214" s="10" t="s">
        <v>780</v>
      </c>
      <c r="J214" s="57">
        <f>1/3</f>
        <v>0.33333333333333331</v>
      </c>
      <c r="K214" s="57">
        <f>9*J214</f>
        <v>3</v>
      </c>
      <c r="L214" s="57">
        <v>0</v>
      </c>
      <c r="M214" s="58">
        <f>9*J214</f>
        <v>3</v>
      </c>
      <c r="N214" s="27">
        <v>0</v>
      </c>
      <c r="O214" s="90">
        <f t="shared" si="56"/>
        <v>1.6666666666666667</v>
      </c>
      <c r="P214" s="91">
        <f t="shared" si="57"/>
        <v>1.6666666666666667</v>
      </c>
      <c r="Q214" s="23">
        <v>90</v>
      </c>
      <c r="R214" s="11">
        <v>2</v>
      </c>
      <c r="S214" s="11">
        <v>0</v>
      </c>
      <c r="T214" s="12">
        <v>5</v>
      </c>
      <c r="U214" s="27">
        <v>0</v>
      </c>
      <c r="V214" s="23">
        <v>0</v>
      </c>
      <c r="W214" s="11">
        <v>0</v>
      </c>
      <c r="X214" s="11">
        <v>0</v>
      </c>
      <c r="Y214" s="12">
        <v>0</v>
      </c>
      <c r="Z214" s="30">
        <v>0</v>
      </c>
      <c r="AA214" s="63">
        <f t="shared" si="52"/>
        <v>21</v>
      </c>
      <c r="AB214" s="34">
        <f t="shared" si="53"/>
        <v>21</v>
      </c>
      <c r="AC214" s="12">
        <f t="shared" si="54"/>
        <v>0</v>
      </c>
      <c r="AD214" s="75">
        <f t="shared" si="55"/>
        <v>21</v>
      </c>
    </row>
    <row r="215" spans="1:33" x14ac:dyDescent="0.2">
      <c r="A215" s="9" t="s">
        <v>334</v>
      </c>
      <c r="B215" s="10" t="s">
        <v>14</v>
      </c>
      <c r="C215" s="10" t="s">
        <v>27</v>
      </c>
      <c r="D215" s="10" t="s">
        <v>344</v>
      </c>
      <c r="E215" s="10" t="s">
        <v>345</v>
      </c>
      <c r="F215" s="10" t="s">
        <v>346</v>
      </c>
      <c r="G215" s="67">
        <v>6</v>
      </c>
      <c r="H215" s="10" t="s">
        <v>18</v>
      </c>
      <c r="I215" s="10" t="s">
        <v>780</v>
      </c>
      <c r="J215" s="57">
        <v>1</v>
      </c>
      <c r="K215" s="57">
        <v>13.5</v>
      </c>
      <c r="L215" s="57">
        <v>0</v>
      </c>
      <c r="M215" s="58">
        <v>4.5</v>
      </c>
      <c r="N215" s="27">
        <v>0</v>
      </c>
      <c r="O215" s="90">
        <f t="shared" si="56"/>
        <v>7.5</v>
      </c>
      <c r="P215" s="91">
        <f t="shared" si="57"/>
        <v>2.5</v>
      </c>
      <c r="Q215" s="23">
        <v>90</v>
      </c>
      <c r="R215" s="11">
        <v>2</v>
      </c>
      <c r="S215" s="11">
        <v>0</v>
      </c>
      <c r="T215" s="12">
        <v>5</v>
      </c>
      <c r="U215" s="27">
        <v>0</v>
      </c>
      <c r="V215" s="23">
        <v>0</v>
      </c>
      <c r="W215" s="11">
        <v>0</v>
      </c>
      <c r="X215" s="11">
        <v>0</v>
      </c>
      <c r="Y215" s="12">
        <v>0</v>
      </c>
      <c r="Z215" s="30">
        <v>0</v>
      </c>
      <c r="AA215" s="63">
        <f t="shared" si="52"/>
        <v>49.5</v>
      </c>
      <c r="AB215" s="34">
        <f t="shared" si="53"/>
        <v>49.5</v>
      </c>
      <c r="AC215" s="12">
        <f t="shared" si="54"/>
        <v>0</v>
      </c>
      <c r="AD215" s="75">
        <f t="shared" si="55"/>
        <v>49.5</v>
      </c>
    </row>
    <row r="216" spans="1:33" x14ac:dyDescent="0.2">
      <c r="A216" s="9" t="s">
        <v>334</v>
      </c>
      <c r="B216" s="10" t="s">
        <v>14</v>
      </c>
      <c r="C216" s="10" t="s">
        <v>43</v>
      </c>
      <c r="D216" s="10" t="s">
        <v>347</v>
      </c>
      <c r="E216" s="10" t="s">
        <v>348</v>
      </c>
      <c r="F216" s="10" t="s">
        <v>349</v>
      </c>
      <c r="G216" s="67">
        <v>6</v>
      </c>
      <c r="H216" s="10" t="s">
        <v>18</v>
      </c>
      <c r="I216" s="10" t="s">
        <v>780</v>
      </c>
      <c r="J216" s="57">
        <v>1</v>
      </c>
      <c r="K216" s="57">
        <v>13.5</v>
      </c>
      <c r="L216" s="57">
        <v>0</v>
      </c>
      <c r="M216" s="58">
        <v>4.5</v>
      </c>
      <c r="N216" s="27">
        <v>0</v>
      </c>
      <c r="O216" s="90">
        <f t="shared" si="56"/>
        <v>7.5</v>
      </c>
      <c r="P216" s="91">
        <f t="shared" si="57"/>
        <v>2.5</v>
      </c>
      <c r="Q216" s="23">
        <v>0</v>
      </c>
      <c r="R216" s="11">
        <v>0</v>
      </c>
      <c r="S216" s="11">
        <v>0</v>
      </c>
      <c r="T216" s="12">
        <v>0</v>
      </c>
      <c r="U216" s="27">
        <v>0</v>
      </c>
      <c r="V216" s="23">
        <v>100</v>
      </c>
      <c r="W216" s="11">
        <v>2</v>
      </c>
      <c r="X216" s="11">
        <v>0</v>
      </c>
      <c r="Y216" s="12">
        <v>5</v>
      </c>
      <c r="Z216" s="30">
        <v>0</v>
      </c>
      <c r="AA216" s="63">
        <f t="shared" si="52"/>
        <v>49.5</v>
      </c>
      <c r="AB216" s="34">
        <f t="shared" si="53"/>
        <v>0</v>
      </c>
      <c r="AC216" s="12">
        <f t="shared" si="54"/>
        <v>49.5</v>
      </c>
      <c r="AD216" s="75">
        <f t="shared" si="55"/>
        <v>49.5</v>
      </c>
    </row>
    <row r="217" spans="1:33" x14ac:dyDescent="0.2">
      <c r="A217" s="9" t="s">
        <v>334</v>
      </c>
      <c r="B217" s="10" t="s">
        <v>14</v>
      </c>
      <c r="C217" s="10" t="s">
        <v>43</v>
      </c>
      <c r="D217" s="10" t="s">
        <v>350</v>
      </c>
      <c r="E217" s="10" t="s">
        <v>351</v>
      </c>
      <c r="F217" s="10" t="s">
        <v>352</v>
      </c>
      <c r="G217" s="67">
        <v>6</v>
      </c>
      <c r="H217" s="10" t="s">
        <v>18</v>
      </c>
      <c r="I217" s="10" t="s">
        <v>780</v>
      </c>
      <c r="J217" s="57">
        <v>1</v>
      </c>
      <c r="K217" s="57">
        <v>13.5</v>
      </c>
      <c r="L217" s="57">
        <v>0</v>
      </c>
      <c r="M217" s="58">
        <v>4.5</v>
      </c>
      <c r="N217" s="27">
        <v>0</v>
      </c>
      <c r="O217" s="90">
        <f t="shared" si="56"/>
        <v>7.5</v>
      </c>
      <c r="P217" s="91">
        <f t="shared" si="57"/>
        <v>2.5</v>
      </c>
      <c r="Q217" s="23">
        <v>0</v>
      </c>
      <c r="R217" s="11">
        <v>0</v>
      </c>
      <c r="S217" s="11">
        <v>0</v>
      </c>
      <c r="T217" s="12">
        <v>0</v>
      </c>
      <c r="U217" s="27">
        <v>0</v>
      </c>
      <c r="V217" s="23">
        <v>80</v>
      </c>
      <c r="W217" s="11">
        <v>2</v>
      </c>
      <c r="X217" s="11">
        <v>0</v>
      </c>
      <c r="Y217" s="12">
        <v>4</v>
      </c>
      <c r="Z217" s="30">
        <v>0</v>
      </c>
      <c r="AA217" s="63">
        <f t="shared" si="52"/>
        <v>45</v>
      </c>
      <c r="AB217" s="34">
        <f t="shared" si="53"/>
        <v>0</v>
      </c>
      <c r="AC217" s="12">
        <f t="shared" si="54"/>
        <v>45</v>
      </c>
      <c r="AD217" s="75">
        <f t="shared" si="55"/>
        <v>45</v>
      </c>
    </row>
    <row r="218" spans="1:33" x14ac:dyDescent="0.2">
      <c r="A218" s="9" t="s">
        <v>334</v>
      </c>
      <c r="B218" s="10" t="s">
        <v>14</v>
      </c>
      <c r="C218" s="10" t="s">
        <v>43</v>
      </c>
      <c r="D218" s="10" t="s">
        <v>92</v>
      </c>
      <c r="E218" s="10" t="s">
        <v>93</v>
      </c>
      <c r="F218" s="10" t="s">
        <v>94</v>
      </c>
      <c r="G218" s="67">
        <v>6</v>
      </c>
      <c r="H218" s="10" t="s">
        <v>18</v>
      </c>
      <c r="I218" s="10" t="s">
        <v>780</v>
      </c>
      <c r="J218" s="57">
        <v>0.1</v>
      </c>
      <c r="K218" s="57">
        <f>9*J218</f>
        <v>0.9</v>
      </c>
      <c r="L218" s="57">
        <v>0</v>
      </c>
      <c r="M218" s="58">
        <f>9*J218</f>
        <v>0.9</v>
      </c>
      <c r="N218" s="27">
        <v>0</v>
      </c>
      <c r="O218" s="90">
        <f t="shared" si="56"/>
        <v>0.5</v>
      </c>
      <c r="P218" s="91">
        <f t="shared" si="57"/>
        <v>0.5</v>
      </c>
      <c r="Q218" s="23">
        <v>0</v>
      </c>
      <c r="R218" s="11">
        <v>0</v>
      </c>
      <c r="S218" s="11">
        <v>0</v>
      </c>
      <c r="T218" s="12">
        <v>0</v>
      </c>
      <c r="U218" s="27">
        <v>0</v>
      </c>
      <c r="V218" s="23">
        <v>80</v>
      </c>
      <c r="W218" s="11">
        <v>2</v>
      </c>
      <c r="X218" s="11">
        <v>0</v>
      </c>
      <c r="Y218" s="12">
        <v>4</v>
      </c>
      <c r="Z218" s="30">
        <v>0</v>
      </c>
      <c r="AA218" s="63">
        <f t="shared" si="52"/>
        <v>5.4</v>
      </c>
      <c r="AB218" s="34">
        <f t="shared" si="53"/>
        <v>0</v>
      </c>
      <c r="AC218" s="12">
        <f t="shared" si="54"/>
        <v>5.4</v>
      </c>
      <c r="AD218" s="75">
        <f t="shared" si="55"/>
        <v>5.4</v>
      </c>
    </row>
    <row r="219" spans="1:33" x14ac:dyDescent="0.2">
      <c r="A219" s="9" t="s">
        <v>334</v>
      </c>
      <c r="B219" s="10" t="s">
        <v>14</v>
      </c>
      <c r="C219" s="10" t="s">
        <v>13</v>
      </c>
      <c r="D219" s="10" t="s">
        <v>28</v>
      </c>
      <c r="E219" s="10" t="s">
        <v>10</v>
      </c>
      <c r="F219" s="10" t="s">
        <v>11</v>
      </c>
      <c r="G219" s="67">
        <v>24</v>
      </c>
      <c r="H219" s="10" t="s">
        <v>12</v>
      </c>
      <c r="I219" s="10" t="s">
        <v>755</v>
      </c>
      <c r="J219" s="57">
        <v>1</v>
      </c>
      <c r="K219" s="57">
        <f>$AF$27</f>
        <v>0.2</v>
      </c>
      <c r="L219" s="57">
        <v>0</v>
      </c>
      <c r="M219" s="58">
        <v>0</v>
      </c>
      <c r="N219" s="27">
        <v>0</v>
      </c>
      <c r="O219" s="90">
        <f t="shared" si="56"/>
        <v>2.7777777777777776E-2</v>
      </c>
      <c r="P219" s="91">
        <f t="shared" si="57"/>
        <v>0</v>
      </c>
      <c r="Q219" s="23">
        <v>12</v>
      </c>
      <c r="R219" s="11">
        <f>Q219</f>
        <v>12</v>
      </c>
      <c r="S219" s="11">
        <v>0</v>
      </c>
      <c r="T219" s="12">
        <v>0</v>
      </c>
      <c r="U219" s="27">
        <v>0</v>
      </c>
      <c r="V219" s="23">
        <v>24</v>
      </c>
      <c r="W219" s="11">
        <f>V219</f>
        <v>24</v>
      </c>
      <c r="X219" s="11">
        <v>0</v>
      </c>
      <c r="Y219" s="12">
        <v>0</v>
      </c>
      <c r="Z219" s="30">
        <v>0</v>
      </c>
      <c r="AA219" s="63">
        <f t="shared" si="52"/>
        <v>7.2</v>
      </c>
      <c r="AB219" s="34">
        <f t="shared" si="53"/>
        <v>2.4000000000000004</v>
      </c>
      <c r="AC219" s="12">
        <f t="shared" si="54"/>
        <v>4.8000000000000007</v>
      </c>
      <c r="AD219" s="75">
        <f t="shared" si="55"/>
        <v>7.2</v>
      </c>
    </row>
    <row r="220" spans="1:33" x14ac:dyDescent="0.2">
      <c r="A220" s="9" t="s">
        <v>334</v>
      </c>
      <c r="B220" s="10" t="s">
        <v>14</v>
      </c>
      <c r="C220" s="10" t="s">
        <v>23</v>
      </c>
      <c r="D220" s="10" t="s">
        <v>353</v>
      </c>
      <c r="E220" s="10" t="s">
        <v>354</v>
      </c>
      <c r="F220" s="10" t="s">
        <v>355</v>
      </c>
      <c r="G220" s="67">
        <v>6</v>
      </c>
      <c r="H220" s="10" t="s">
        <v>18</v>
      </c>
      <c r="I220" s="10" t="s">
        <v>780</v>
      </c>
      <c r="J220" s="57">
        <v>1</v>
      </c>
      <c r="K220" s="57">
        <v>9</v>
      </c>
      <c r="L220" s="57">
        <v>0</v>
      </c>
      <c r="M220" s="58">
        <v>9</v>
      </c>
      <c r="N220" s="27">
        <v>0</v>
      </c>
      <c r="O220" s="90">
        <f t="shared" si="56"/>
        <v>5</v>
      </c>
      <c r="P220" s="91">
        <f t="shared" si="57"/>
        <v>5</v>
      </c>
      <c r="Q220" s="23">
        <v>120</v>
      </c>
      <c r="R220" s="11">
        <v>2</v>
      </c>
      <c r="S220" s="11">
        <v>0</v>
      </c>
      <c r="T220" s="12">
        <v>10</v>
      </c>
      <c r="U220" s="27">
        <v>0</v>
      </c>
      <c r="V220" s="23">
        <v>0</v>
      </c>
      <c r="W220" s="11">
        <v>0</v>
      </c>
      <c r="X220" s="11">
        <v>0</v>
      </c>
      <c r="Y220" s="12">
        <v>0</v>
      </c>
      <c r="Z220" s="30">
        <v>0</v>
      </c>
      <c r="AA220" s="63">
        <f t="shared" si="52"/>
        <v>108</v>
      </c>
      <c r="AB220" s="34">
        <f t="shared" si="53"/>
        <v>108</v>
      </c>
      <c r="AC220" s="12">
        <f t="shared" si="54"/>
        <v>0</v>
      </c>
      <c r="AD220" s="75">
        <f t="shared" si="55"/>
        <v>108</v>
      </c>
      <c r="AF220" s="87"/>
      <c r="AG220" s="138"/>
    </row>
    <row r="221" spans="1:33" x14ac:dyDescent="0.2">
      <c r="A221" s="9" t="s">
        <v>334</v>
      </c>
      <c r="B221" s="10" t="s">
        <v>14</v>
      </c>
      <c r="C221" s="10" t="s">
        <v>103</v>
      </c>
      <c r="D221" s="10" t="s">
        <v>356</v>
      </c>
      <c r="E221" s="10" t="s">
        <v>357</v>
      </c>
      <c r="F221" s="10" t="s">
        <v>358</v>
      </c>
      <c r="G221" s="67">
        <v>6</v>
      </c>
      <c r="H221" s="10" t="s">
        <v>102</v>
      </c>
      <c r="I221" s="10" t="s">
        <v>781</v>
      </c>
      <c r="J221" s="57">
        <v>0.5</v>
      </c>
      <c r="K221" s="57">
        <f>(9+$AF$30)*J221</f>
        <v>6.75</v>
      </c>
      <c r="L221" s="57">
        <v>0</v>
      </c>
      <c r="M221" s="58">
        <f>4.5*J221</f>
        <v>2.25</v>
      </c>
      <c r="N221" s="27">
        <v>0</v>
      </c>
      <c r="O221" s="90">
        <f t="shared" si="56"/>
        <v>3.75</v>
      </c>
      <c r="P221" s="91">
        <f t="shared" si="57"/>
        <v>1.25</v>
      </c>
      <c r="Q221" s="23">
        <v>20</v>
      </c>
      <c r="R221" s="11">
        <v>1</v>
      </c>
      <c r="S221" s="11">
        <v>0</v>
      </c>
      <c r="T221" s="12">
        <v>1</v>
      </c>
      <c r="U221" s="27">
        <v>0</v>
      </c>
      <c r="V221" s="23">
        <v>0</v>
      </c>
      <c r="W221" s="11">
        <v>0</v>
      </c>
      <c r="X221" s="11">
        <v>0</v>
      </c>
      <c r="Y221" s="12">
        <v>0</v>
      </c>
      <c r="Z221" s="30">
        <v>0</v>
      </c>
      <c r="AA221" s="63">
        <f t="shared" si="52"/>
        <v>9</v>
      </c>
      <c r="AB221" s="34">
        <f t="shared" si="53"/>
        <v>9</v>
      </c>
      <c r="AC221" s="12">
        <f t="shared" si="54"/>
        <v>0</v>
      </c>
      <c r="AD221" s="75">
        <f t="shared" si="55"/>
        <v>9</v>
      </c>
    </row>
    <row r="222" spans="1:33" x14ac:dyDescent="0.2">
      <c r="A222" s="9" t="s">
        <v>334</v>
      </c>
      <c r="B222" s="10" t="s">
        <v>14</v>
      </c>
      <c r="C222" s="10" t="s">
        <v>103</v>
      </c>
      <c r="D222" s="10" t="s">
        <v>119</v>
      </c>
      <c r="E222" s="10" t="s">
        <v>120</v>
      </c>
      <c r="F222" s="10" t="s">
        <v>121</v>
      </c>
      <c r="G222" s="67">
        <v>6</v>
      </c>
      <c r="H222" s="10" t="s">
        <v>102</v>
      </c>
      <c r="I222" s="10" t="s">
        <v>781</v>
      </c>
      <c r="J222" s="57">
        <f>1/3</f>
        <v>0.33333333333333331</v>
      </c>
      <c r="K222" s="57">
        <f>(9+$AF$30)*J222</f>
        <v>4.5</v>
      </c>
      <c r="L222" s="57">
        <v>0</v>
      </c>
      <c r="M222" s="58">
        <f>4.5*J222</f>
        <v>1.5</v>
      </c>
      <c r="N222" s="27">
        <v>0</v>
      </c>
      <c r="O222" s="90">
        <f t="shared" si="56"/>
        <v>2.5</v>
      </c>
      <c r="P222" s="91">
        <f t="shared" si="57"/>
        <v>0.83333333333333337</v>
      </c>
      <c r="Q222" s="23">
        <v>60</v>
      </c>
      <c r="R222" s="11">
        <v>1</v>
      </c>
      <c r="S222" s="11">
        <v>0</v>
      </c>
      <c r="T222" s="12">
        <v>3</v>
      </c>
      <c r="U222" s="27">
        <v>0</v>
      </c>
      <c r="V222" s="23">
        <v>0</v>
      </c>
      <c r="W222" s="11">
        <v>0</v>
      </c>
      <c r="X222" s="11">
        <v>0</v>
      </c>
      <c r="Y222" s="12">
        <v>0</v>
      </c>
      <c r="Z222" s="30">
        <v>0</v>
      </c>
      <c r="AA222" s="63">
        <f t="shared" si="52"/>
        <v>9</v>
      </c>
      <c r="AB222" s="34">
        <f t="shared" si="53"/>
        <v>9</v>
      </c>
      <c r="AC222" s="12">
        <f t="shared" si="54"/>
        <v>0</v>
      </c>
      <c r="AD222" s="75">
        <f t="shared" si="55"/>
        <v>9</v>
      </c>
    </row>
    <row r="223" spans="1:33" x14ac:dyDescent="0.2">
      <c r="A223" s="103" t="s">
        <v>334</v>
      </c>
      <c r="B223" s="10" t="s">
        <v>14</v>
      </c>
      <c r="C223" s="10" t="s">
        <v>13</v>
      </c>
      <c r="D223" s="10" t="s">
        <v>34</v>
      </c>
      <c r="E223" s="10" t="s">
        <v>35</v>
      </c>
      <c r="F223" s="10" t="s">
        <v>36</v>
      </c>
      <c r="G223" s="67">
        <v>12</v>
      </c>
      <c r="H223" s="10" t="s">
        <v>37</v>
      </c>
      <c r="I223" s="10" t="s">
        <v>781</v>
      </c>
      <c r="J223" s="57">
        <v>1</v>
      </c>
      <c r="K223" s="57">
        <f>$AF$28</f>
        <v>0.02</v>
      </c>
      <c r="L223" s="57">
        <v>0</v>
      </c>
      <c r="M223" s="58">
        <v>0</v>
      </c>
      <c r="N223" s="27">
        <v>0</v>
      </c>
      <c r="O223" s="90">
        <f t="shared" si="56"/>
        <v>5.5555555555555558E-3</v>
      </c>
      <c r="P223" s="91">
        <f t="shared" si="57"/>
        <v>0</v>
      </c>
      <c r="Q223" s="23">
        <v>15</v>
      </c>
      <c r="R223" s="11">
        <f>Q223</f>
        <v>15</v>
      </c>
      <c r="S223" s="11">
        <v>0</v>
      </c>
      <c r="T223" s="12">
        <v>0</v>
      </c>
      <c r="U223" s="27">
        <v>0</v>
      </c>
      <c r="V223" s="23">
        <v>5</v>
      </c>
      <c r="W223" s="11">
        <f>V223</f>
        <v>5</v>
      </c>
      <c r="X223" s="11">
        <v>0</v>
      </c>
      <c r="Y223" s="12">
        <v>0</v>
      </c>
      <c r="Z223" s="30">
        <v>0</v>
      </c>
      <c r="AA223" s="63">
        <f t="shared" si="52"/>
        <v>0.4</v>
      </c>
      <c r="AB223" s="34">
        <f t="shared" si="53"/>
        <v>0.3</v>
      </c>
      <c r="AC223" s="12">
        <f t="shared" si="54"/>
        <v>0.1</v>
      </c>
      <c r="AD223" s="75">
        <f t="shared" si="55"/>
        <v>0.4</v>
      </c>
    </row>
    <row r="224" spans="1:33" x14ac:dyDescent="0.2">
      <c r="A224" s="103" t="s">
        <v>334</v>
      </c>
      <c r="B224" s="10" t="s">
        <v>8</v>
      </c>
      <c r="C224" s="10" t="s">
        <v>13</v>
      </c>
      <c r="D224" s="10" t="s">
        <v>34</v>
      </c>
      <c r="E224" s="10" t="s">
        <v>35</v>
      </c>
      <c r="F224" s="10" t="s">
        <v>36</v>
      </c>
      <c r="G224" s="67">
        <v>12</v>
      </c>
      <c r="H224" s="10" t="s">
        <v>37</v>
      </c>
      <c r="I224" s="10" t="s">
        <v>781</v>
      </c>
      <c r="J224" s="57">
        <v>1</v>
      </c>
      <c r="K224" s="57">
        <f>$AF$28</f>
        <v>0.02</v>
      </c>
      <c r="L224" s="57">
        <v>0</v>
      </c>
      <c r="M224" s="58">
        <v>0</v>
      </c>
      <c r="N224" s="27">
        <v>0</v>
      </c>
      <c r="O224" s="90">
        <f t="shared" si="56"/>
        <v>5.5555555555555558E-3</v>
      </c>
      <c r="P224" s="91">
        <f t="shared" si="57"/>
        <v>0</v>
      </c>
      <c r="Q224" s="23">
        <v>5</v>
      </c>
      <c r="R224" s="11">
        <f>Q224</f>
        <v>5</v>
      </c>
      <c r="S224" s="11">
        <v>0</v>
      </c>
      <c r="T224" s="12">
        <v>0</v>
      </c>
      <c r="U224" s="27">
        <v>0</v>
      </c>
      <c r="V224" s="23">
        <v>4</v>
      </c>
      <c r="W224" s="11">
        <f>V224</f>
        <v>4</v>
      </c>
      <c r="X224" s="11">
        <v>0</v>
      </c>
      <c r="Y224" s="12">
        <v>0</v>
      </c>
      <c r="Z224" s="30">
        <v>0</v>
      </c>
      <c r="AA224" s="63">
        <f t="shared" si="52"/>
        <v>0.18</v>
      </c>
      <c r="AB224" s="34">
        <f t="shared" si="53"/>
        <v>0.1</v>
      </c>
      <c r="AC224" s="12">
        <f t="shared" si="54"/>
        <v>0.08</v>
      </c>
      <c r="AD224" s="75">
        <f t="shared" si="55"/>
        <v>0.18</v>
      </c>
    </row>
    <row r="225" spans="1:30" x14ac:dyDescent="0.2">
      <c r="A225" s="9" t="s">
        <v>369</v>
      </c>
      <c r="B225" s="10" t="s">
        <v>14</v>
      </c>
      <c r="C225" s="10" t="s">
        <v>48</v>
      </c>
      <c r="D225" s="10" t="s">
        <v>370</v>
      </c>
      <c r="E225" s="10" t="s">
        <v>371</v>
      </c>
      <c r="F225" s="10" t="s">
        <v>372</v>
      </c>
      <c r="G225" s="67">
        <v>6</v>
      </c>
      <c r="H225" s="10" t="s">
        <v>47</v>
      </c>
      <c r="I225" s="10" t="s">
        <v>780</v>
      </c>
      <c r="J225" s="57">
        <v>1</v>
      </c>
      <c r="K225" s="57">
        <v>9</v>
      </c>
      <c r="L225" s="57">
        <v>0</v>
      </c>
      <c r="M225" s="58">
        <v>9</v>
      </c>
      <c r="N225" s="27">
        <v>0</v>
      </c>
      <c r="O225" s="90">
        <f t="shared" ref="O225:O244" si="58">K225*10/3/G225</f>
        <v>5</v>
      </c>
      <c r="P225" s="91">
        <f t="shared" ref="P225:P244" si="59">M225*10/3/G225</f>
        <v>5</v>
      </c>
      <c r="Q225" s="23">
        <v>100</v>
      </c>
      <c r="R225" s="11">
        <v>2</v>
      </c>
      <c r="S225" s="11">
        <v>0</v>
      </c>
      <c r="T225" s="12">
        <v>5</v>
      </c>
      <c r="U225" s="27">
        <v>0</v>
      </c>
      <c r="V225" s="23">
        <v>20</v>
      </c>
      <c r="W225" s="11">
        <v>0.33</v>
      </c>
      <c r="X225" s="11">
        <v>0</v>
      </c>
      <c r="Y225" s="12">
        <v>1</v>
      </c>
      <c r="Z225" s="30">
        <v>0</v>
      </c>
      <c r="AA225" s="63">
        <f t="shared" ref="AA225:AA244" si="60">K225*(R225+W225)+M225*(T225+Y225)</f>
        <v>74.97</v>
      </c>
      <c r="AB225" s="34">
        <f t="shared" ref="AB225:AB244" si="61">K225*R225+M225*T225</f>
        <v>63</v>
      </c>
      <c r="AC225" s="12">
        <f t="shared" ref="AC225:AC244" si="62">K225*W225+M225*Y225</f>
        <v>11.97</v>
      </c>
      <c r="AD225" s="75">
        <f t="shared" ref="AD225:AD244" si="63">AA225</f>
        <v>74.97</v>
      </c>
    </row>
    <row r="226" spans="1:30" x14ac:dyDescent="0.2">
      <c r="A226" s="9" t="s">
        <v>369</v>
      </c>
      <c r="B226" s="10" t="s">
        <v>80</v>
      </c>
      <c r="C226" s="10" t="s">
        <v>48</v>
      </c>
      <c r="D226" s="10" t="s">
        <v>370</v>
      </c>
      <c r="E226" s="10" t="s">
        <v>371</v>
      </c>
      <c r="F226" s="10" t="s">
        <v>372</v>
      </c>
      <c r="G226" s="67">
        <v>6</v>
      </c>
      <c r="H226" s="10" t="s">
        <v>47</v>
      </c>
      <c r="I226" s="10" t="s">
        <v>780</v>
      </c>
      <c r="J226" s="265">
        <v>1</v>
      </c>
      <c r="K226" s="57">
        <v>9</v>
      </c>
      <c r="L226" s="57">
        <v>0</v>
      </c>
      <c r="M226" s="58">
        <v>9</v>
      </c>
      <c r="N226" s="27">
        <v>0</v>
      </c>
      <c r="O226" s="90">
        <f t="shared" si="58"/>
        <v>5</v>
      </c>
      <c r="P226" s="91">
        <f t="shared" si="59"/>
        <v>5</v>
      </c>
      <c r="Q226" s="23">
        <v>40</v>
      </c>
      <c r="R226" s="11">
        <v>1</v>
      </c>
      <c r="S226" s="11">
        <v>0</v>
      </c>
      <c r="T226" s="12">
        <v>2</v>
      </c>
      <c r="U226" s="27">
        <v>0</v>
      </c>
      <c r="V226" s="23">
        <v>10</v>
      </c>
      <c r="W226" s="11">
        <v>0.17</v>
      </c>
      <c r="X226" s="11">
        <v>0</v>
      </c>
      <c r="Y226" s="12">
        <v>0.5</v>
      </c>
      <c r="Z226" s="30">
        <v>0</v>
      </c>
      <c r="AA226" s="63">
        <f t="shared" si="60"/>
        <v>33.03</v>
      </c>
      <c r="AB226" s="34">
        <f t="shared" si="61"/>
        <v>27</v>
      </c>
      <c r="AC226" s="12">
        <f t="shared" si="62"/>
        <v>6.03</v>
      </c>
      <c r="AD226" s="75">
        <f t="shared" si="63"/>
        <v>33.03</v>
      </c>
    </row>
    <row r="227" spans="1:30" x14ac:dyDescent="0.2">
      <c r="A227" s="9" t="s">
        <v>369</v>
      </c>
      <c r="B227" s="10" t="s">
        <v>85</v>
      </c>
      <c r="C227" s="10" t="s">
        <v>48</v>
      </c>
      <c r="D227" s="10" t="s">
        <v>370</v>
      </c>
      <c r="E227" s="10" t="s">
        <v>371</v>
      </c>
      <c r="F227" s="10" t="s">
        <v>372</v>
      </c>
      <c r="G227" s="67">
        <v>6</v>
      </c>
      <c r="H227" s="10" t="s">
        <v>47</v>
      </c>
      <c r="I227" s="10" t="s">
        <v>780</v>
      </c>
      <c r="J227" s="57">
        <v>1</v>
      </c>
      <c r="K227" s="57">
        <v>9</v>
      </c>
      <c r="L227" s="57">
        <v>0</v>
      </c>
      <c r="M227" s="58">
        <v>9</v>
      </c>
      <c r="N227" s="27">
        <v>0</v>
      </c>
      <c r="O227" s="90">
        <f t="shared" si="58"/>
        <v>5</v>
      </c>
      <c r="P227" s="91">
        <f t="shared" si="59"/>
        <v>5</v>
      </c>
      <c r="Q227" s="23">
        <v>40</v>
      </c>
      <c r="R227" s="11">
        <v>1</v>
      </c>
      <c r="S227" s="11">
        <v>0</v>
      </c>
      <c r="T227" s="12">
        <v>1</v>
      </c>
      <c r="U227" s="27">
        <v>0</v>
      </c>
      <c r="V227" s="23">
        <v>10</v>
      </c>
      <c r="W227" s="11">
        <v>0.17</v>
      </c>
      <c r="X227" s="11">
        <v>0</v>
      </c>
      <c r="Y227" s="12">
        <v>0.5</v>
      </c>
      <c r="Z227" s="30">
        <v>0</v>
      </c>
      <c r="AA227" s="63">
        <f t="shared" si="60"/>
        <v>24.03</v>
      </c>
      <c r="AB227" s="34">
        <f t="shared" si="61"/>
        <v>18</v>
      </c>
      <c r="AC227" s="12">
        <f t="shared" si="62"/>
        <v>6.03</v>
      </c>
      <c r="AD227" s="75">
        <f t="shared" si="63"/>
        <v>24.03</v>
      </c>
    </row>
    <row r="228" spans="1:30" x14ac:dyDescent="0.2">
      <c r="A228" s="9" t="s">
        <v>369</v>
      </c>
      <c r="B228" s="10" t="s">
        <v>8</v>
      </c>
      <c r="C228" s="10" t="s">
        <v>48</v>
      </c>
      <c r="D228" s="10" t="s">
        <v>370</v>
      </c>
      <c r="E228" s="10" t="s">
        <v>371</v>
      </c>
      <c r="F228" s="10" t="s">
        <v>372</v>
      </c>
      <c r="G228" s="67">
        <v>6</v>
      </c>
      <c r="H228" s="10" t="s">
        <v>47</v>
      </c>
      <c r="I228" s="10" t="s">
        <v>780</v>
      </c>
      <c r="J228" s="57">
        <v>1</v>
      </c>
      <c r="K228" s="57">
        <v>9</v>
      </c>
      <c r="L228" s="57">
        <v>0</v>
      </c>
      <c r="M228" s="58">
        <v>9</v>
      </c>
      <c r="N228" s="27">
        <v>0</v>
      </c>
      <c r="O228" s="90">
        <f t="shared" si="58"/>
        <v>5</v>
      </c>
      <c r="P228" s="91">
        <f t="shared" si="59"/>
        <v>5</v>
      </c>
      <c r="Q228" s="23">
        <v>80</v>
      </c>
      <c r="R228" s="11">
        <v>1</v>
      </c>
      <c r="S228" s="11">
        <v>0</v>
      </c>
      <c r="T228" s="12">
        <v>4</v>
      </c>
      <c r="U228" s="27">
        <v>0</v>
      </c>
      <c r="V228" s="23">
        <v>10</v>
      </c>
      <c r="W228" s="11">
        <v>0.33</v>
      </c>
      <c r="X228" s="11">
        <v>0</v>
      </c>
      <c r="Y228" s="12">
        <v>1</v>
      </c>
      <c r="Z228" s="30">
        <v>0</v>
      </c>
      <c r="AA228" s="63">
        <f t="shared" si="60"/>
        <v>56.97</v>
      </c>
      <c r="AB228" s="34">
        <f t="shared" si="61"/>
        <v>45</v>
      </c>
      <c r="AC228" s="12">
        <f t="shared" si="62"/>
        <v>11.97</v>
      </c>
      <c r="AD228" s="75">
        <f t="shared" si="63"/>
        <v>56.97</v>
      </c>
    </row>
    <row r="229" spans="1:30" x14ac:dyDescent="0.2">
      <c r="A229" s="103" t="s">
        <v>369</v>
      </c>
      <c r="B229" s="10" t="s">
        <v>14</v>
      </c>
      <c r="C229" s="10" t="s">
        <v>13</v>
      </c>
      <c r="D229" s="10" t="s">
        <v>28</v>
      </c>
      <c r="E229" s="10" t="s">
        <v>10</v>
      </c>
      <c r="F229" s="10" t="s">
        <v>11</v>
      </c>
      <c r="G229" s="67">
        <v>24</v>
      </c>
      <c r="H229" s="10" t="s">
        <v>12</v>
      </c>
      <c r="I229" s="10" t="s">
        <v>755</v>
      </c>
      <c r="J229" s="57">
        <v>1</v>
      </c>
      <c r="K229" s="57">
        <f>$AF$27</f>
        <v>0.2</v>
      </c>
      <c r="L229" s="57">
        <v>0</v>
      </c>
      <c r="M229" s="58">
        <v>0</v>
      </c>
      <c r="N229" s="27">
        <v>0</v>
      </c>
      <c r="O229" s="90">
        <f t="shared" si="58"/>
        <v>2.7777777777777776E-2</v>
      </c>
      <c r="P229" s="91">
        <f t="shared" si="59"/>
        <v>0</v>
      </c>
      <c r="Q229" s="23">
        <v>0</v>
      </c>
      <c r="R229" s="11">
        <f>Q229</f>
        <v>0</v>
      </c>
      <c r="S229" s="11">
        <v>0</v>
      </c>
      <c r="T229" s="12">
        <v>0</v>
      </c>
      <c r="U229" s="27">
        <v>0</v>
      </c>
      <c r="V229" s="23">
        <v>0</v>
      </c>
      <c r="W229" s="11">
        <f>V229</f>
        <v>0</v>
      </c>
      <c r="X229" s="11">
        <v>0</v>
      </c>
      <c r="Y229" s="12">
        <v>0</v>
      </c>
      <c r="Z229" s="30">
        <v>0</v>
      </c>
      <c r="AA229" s="63">
        <f t="shared" si="60"/>
        <v>0</v>
      </c>
      <c r="AB229" s="34">
        <f t="shared" si="61"/>
        <v>0</v>
      </c>
      <c r="AC229" s="12">
        <f t="shared" si="62"/>
        <v>0</v>
      </c>
      <c r="AD229" s="75">
        <f t="shared" si="63"/>
        <v>0</v>
      </c>
    </row>
    <row r="230" spans="1:30" x14ac:dyDescent="0.2">
      <c r="A230" s="9" t="s">
        <v>369</v>
      </c>
      <c r="B230" s="10" t="s">
        <v>39</v>
      </c>
      <c r="C230" s="10" t="s">
        <v>48</v>
      </c>
      <c r="D230" s="10" t="s">
        <v>373</v>
      </c>
      <c r="E230" s="10" t="s">
        <v>374</v>
      </c>
      <c r="F230" s="10" t="s">
        <v>375</v>
      </c>
      <c r="G230" s="67">
        <v>7.5</v>
      </c>
      <c r="H230" s="10" t="s">
        <v>47</v>
      </c>
      <c r="I230" s="10" t="s">
        <v>780</v>
      </c>
      <c r="J230" s="57">
        <v>1</v>
      </c>
      <c r="K230" s="57">
        <v>9</v>
      </c>
      <c r="L230" s="57">
        <v>0</v>
      </c>
      <c r="M230" s="58">
        <v>13.5</v>
      </c>
      <c r="N230" s="27">
        <v>0</v>
      </c>
      <c r="O230" s="90">
        <f t="shared" si="58"/>
        <v>4</v>
      </c>
      <c r="P230" s="91">
        <f t="shared" si="59"/>
        <v>6</v>
      </c>
      <c r="Q230" s="23">
        <v>80</v>
      </c>
      <c r="R230" s="11">
        <v>1</v>
      </c>
      <c r="S230" s="11">
        <v>0</v>
      </c>
      <c r="T230" s="12">
        <v>4</v>
      </c>
      <c r="U230" s="27">
        <v>0</v>
      </c>
      <c r="V230" s="23">
        <v>30</v>
      </c>
      <c r="W230" s="11">
        <v>1</v>
      </c>
      <c r="X230" s="11">
        <v>0</v>
      </c>
      <c r="Y230" s="12">
        <v>2</v>
      </c>
      <c r="Z230" s="30">
        <v>0</v>
      </c>
      <c r="AA230" s="63">
        <f t="shared" si="60"/>
        <v>99</v>
      </c>
      <c r="AB230" s="34">
        <f t="shared" si="61"/>
        <v>63</v>
      </c>
      <c r="AC230" s="12">
        <f t="shared" si="62"/>
        <v>36</v>
      </c>
      <c r="AD230" s="75">
        <f t="shared" si="63"/>
        <v>99</v>
      </c>
    </row>
    <row r="231" spans="1:30" x14ac:dyDescent="0.2">
      <c r="A231" s="9" t="s">
        <v>369</v>
      </c>
      <c r="B231" s="10" t="s">
        <v>39</v>
      </c>
      <c r="C231" s="10" t="s">
        <v>19</v>
      </c>
      <c r="D231" s="10" t="s">
        <v>376</v>
      </c>
      <c r="E231" s="10" t="s">
        <v>377</v>
      </c>
      <c r="F231" s="10" t="s">
        <v>378</v>
      </c>
      <c r="G231" s="67">
        <v>7.5</v>
      </c>
      <c r="H231" s="10" t="s">
        <v>18</v>
      </c>
      <c r="I231" s="10" t="s">
        <v>780</v>
      </c>
      <c r="J231" s="57">
        <v>1</v>
      </c>
      <c r="K231" s="57">
        <v>9</v>
      </c>
      <c r="L231" s="57">
        <v>0</v>
      </c>
      <c r="M231" s="58">
        <v>13.5</v>
      </c>
      <c r="N231" s="27">
        <v>0</v>
      </c>
      <c r="O231" s="90">
        <f t="shared" si="58"/>
        <v>4</v>
      </c>
      <c r="P231" s="91">
        <f t="shared" si="59"/>
        <v>6</v>
      </c>
      <c r="Q231" s="23">
        <v>40</v>
      </c>
      <c r="R231" s="11">
        <v>1</v>
      </c>
      <c r="S231" s="11">
        <v>0</v>
      </c>
      <c r="T231" s="12">
        <v>2</v>
      </c>
      <c r="U231" s="27">
        <v>0</v>
      </c>
      <c r="V231" s="23">
        <v>60</v>
      </c>
      <c r="W231" s="11">
        <v>1</v>
      </c>
      <c r="X231" s="11">
        <v>0</v>
      </c>
      <c r="Y231" s="12">
        <v>3</v>
      </c>
      <c r="Z231" s="30">
        <v>0</v>
      </c>
      <c r="AA231" s="63">
        <f t="shared" si="60"/>
        <v>85.5</v>
      </c>
      <c r="AB231" s="34">
        <f t="shared" si="61"/>
        <v>36</v>
      </c>
      <c r="AC231" s="12">
        <f t="shared" si="62"/>
        <v>49.5</v>
      </c>
      <c r="AD231" s="75">
        <f t="shared" si="63"/>
        <v>85.5</v>
      </c>
    </row>
    <row r="232" spans="1:30" x14ac:dyDescent="0.2">
      <c r="A232" s="9" t="s">
        <v>369</v>
      </c>
      <c r="B232" s="10" t="s">
        <v>39</v>
      </c>
      <c r="C232" s="10" t="s">
        <v>23</v>
      </c>
      <c r="D232" s="10" t="s">
        <v>379</v>
      </c>
      <c r="E232" s="10" t="s">
        <v>380</v>
      </c>
      <c r="F232" s="10" t="s">
        <v>381</v>
      </c>
      <c r="G232" s="67">
        <v>6</v>
      </c>
      <c r="H232" s="10" t="s">
        <v>18</v>
      </c>
      <c r="I232" s="10" t="s">
        <v>780</v>
      </c>
      <c r="J232" s="57">
        <v>1</v>
      </c>
      <c r="K232" s="57">
        <v>9</v>
      </c>
      <c r="L232" s="57">
        <v>0</v>
      </c>
      <c r="M232" s="58">
        <v>9</v>
      </c>
      <c r="N232" s="27">
        <v>0</v>
      </c>
      <c r="O232" s="90">
        <f t="shared" si="58"/>
        <v>5</v>
      </c>
      <c r="P232" s="91">
        <f t="shared" si="59"/>
        <v>5</v>
      </c>
      <c r="Q232" s="23">
        <v>40</v>
      </c>
      <c r="R232" s="11">
        <v>1</v>
      </c>
      <c r="S232" s="11">
        <v>0</v>
      </c>
      <c r="T232" s="12">
        <v>2</v>
      </c>
      <c r="U232" s="27">
        <v>0</v>
      </c>
      <c r="V232" s="23">
        <v>0</v>
      </c>
      <c r="W232" s="11">
        <v>0</v>
      </c>
      <c r="X232" s="11">
        <v>0</v>
      </c>
      <c r="Y232" s="12">
        <v>0</v>
      </c>
      <c r="Z232" s="30">
        <v>0</v>
      </c>
      <c r="AA232" s="63">
        <f t="shared" si="60"/>
        <v>27</v>
      </c>
      <c r="AB232" s="34">
        <f t="shared" si="61"/>
        <v>27</v>
      </c>
      <c r="AC232" s="12">
        <f t="shared" si="62"/>
        <v>0</v>
      </c>
      <c r="AD232" s="75">
        <f t="shared" si="63"/>
        <v>27</v>
      </c>
    </row>
    <row r="233" spans="1:30" x14ac:dyDescent="0.2">
      <c r="A233" s="9" t="s">
        <v>369</v>
      </c>
      <c r="B233" s="10" t="s">
        <v>39</v>
      </c>
      <c r="C233" s="10" t="s">
        <v>23</v>
      </c>
      <c r="D233" s="10" t="s">
        <v>382</v>
      </c>
      <c r="E233" s="10" t="s">
        <v>383</v>
      </c>
      <c r="F233" s="10" t="s">
        <v>384</v>
      </c>
      <c r="G233" s="67">
        <v>6</v>
      </c>
      <c r="H233" s="10" t="s">
        <v>18</v>
      </c>
      <c r="I233" s="10" t="s">
        <v>780</v>
      </c>
      <c r="J233" s="57">
        <v>1</v>
      </c>
      <c r="K233" s="57">
        <v>9</v>
      </c>
      <c r="L233" s="57">
        <v>0</v>
      </c>
      <c r="M233" s="58">
        <v>9</v>
      </c>
      <c r="N233" s="27">
        <v>0</v>
      </c>
      <c r="O233" s="90">
        <f t="shared" si="58"/>
        <v>5</v>
      </c>
      <c r="P233" s="91">
        <f t="shared" si="59"/>
        <v>5</v>
      </c>
      <c r="Q233" s="23">
        <v>60</v>
      </c>
      <c r="R233" s="11">
        <v>1</v>
      </c>
      <c r="S233" s="11">
        <v>0</v>
      </c>
      <c r="T233" s="12">
        <v>3</v>
      </c>
      <c r="U233" s="27">
        <v>0</v>
      </c>
      <c r="V233" s="23">
        <v>0</v>
      </c>
      <c r="W233" s="11">
        <v>0</v>
      </c>
      <c r="X233" s="11">
        <v>0</v>
      </c>
      <c r="Y233" s="12">
        <v>0</v>
      </c>
      <c r="Z233" s="30">
        <v>0</v>
      </c>
      <c r="AA233" s="63">
        <f t="shared" si="60"/>
        <v>36</v>
      </c>
      <c r="AB233" s="34">
        <f t="shared" si="61"/>
        <v>36</v>
      </c>
      <c r="AC233" s="12">
        <f t="shared" si="62"/>
        <v>0</v>
      </c>
      <c r="AD233" s="75">
        <f t="shared" si="63"/>
        <v>36</v>
      </c>
    </row>
    <row r="234" spans="1:30" x14ac:dyDescent="0.2">
      <c r="A234" s="9" t="s">
        <v>369</v>
      </c>
      <c r="B234" s="10" t="s">
        <v>39</v>
      </c>
      <c r="C234" s="10" t="s">
        <v>61</v>
      </c>
      <c r="D234" s="10" t="s">
        <v>385</v>
      </c>
      <c r="E234" s="10" t="s">
        <v>386</v>
      </c>
      <c r="F234" s="10" t="s">
        <v>387</v>
      </c>
      <c r="G234" s="67">
        <v>6</v>
      </c>
      <c r="H234" s="10" t="s">
        <v>18</v>
      </c>
      <c r="I234" s="10" t="s">
        <v>780</v>
      </c>
      <c r="J234" s="57">
        <v>1</v>
      </c>
      <c r="K234" s="57">
        <v>9</v>
      </c>
      <c r="L234" s="57">
        <v>0</v>
      </c>
      <c r="M234" s="58">
        <v>9</v>
      </c>
      <c r="N234" s="27">
        <v>0</v>
      </c>
      <c r="O234" s="90">
        <f t="shared" si="58"/>
        <v>5</v>
      </c>
      <c r="P234" s="91">
        <f t="shared" si="59"/>
        <v>5</v>
      </c>
      <c r="Q234" s="23">
        <v>0</v>
      </c>
      <c r="R234" s="11">
        <v>0</v>
      </c>
      <c r="S234" s="11">
        <v>0</v>
      </c>
      <c r="T234" s="12">
        <v>0</v>
      </c>
      <c r="U234" s="27">
        <v>0</v>
      </c>
      <c r="V234" s="23">
        <v>40</v>
      </c>
      <c r="W234" s="11">
        <v>1</v>
      </c>
      <c r="X234" s="11">
        <v>0</v>
      </c>
      <c r="Y234" s="12">
        <v>2</v>
      </c>
      <c r="Z234" s="30">
        <v>0</v>
      </c>
      <c r="AA234" s="63">
        <f t="shared" si="60"/>
        <v>27</v>
      </c>
      <c r="AB234" s="34">
        <f t="shared" si="61"/>
        <v>0</v>
      </c>
      <c r="AC234" s="12">
        <f t="shared" si="62"/>
        <v>27</v>
      </c>
      <c r="AD234" s="75">
        <f t="shared" si="63"/>
        <v>27</v>
      </c>
    </row>
    <row r="235" spans="1:30" x14ac:dyDescent="0.2">
      <c r="A235" s="9" t="s">
        <v>369</v>
      </c>
      <c r="B235" s="10" t="s">
        <v>39</v>
      </c>
      <c r="C235" s="98" t="s">
        <v>27</v>
      </c>
      <c r="D235" s="10" t="s">
        <v>388</v>
      </c>
      <c r="E235" s="10" t="s">
        <v>389</v>
      </c>
      <c r="F235" s="10" t="s">
        <v>390</v>
      </c>
      <c r="G235" s="67">
        <v>6</v>
      </c>
      <c r="H235" s="10" t="s">
        <v>18</v>
      </c>
      <c r="I235" s="10" t="s">
        <v>780</v>
      </c>
      <c r="J235" s="57">
        <v>1</v>
      </c>
      <c r="K235" s="57">
        <v>9</v>
      </c>
      <c r="L235" s="57">
        <v>0</v>
      </c>
      <c r="M235" s="58">
        <v>9</v>
      </c>
      <c r="N235" s="27">
        <v>0</v>
      </c>
      <c r="O235" s="90">
        <f t="shared" si="58"/>
        <v>5</v>
      </c>
      <c r="P235" s="91">
        <f t="shared" si="59"/>
        <v>5</v>
      </c>
      <c r="Q235" s="23">
        <v>40</v>
      </c>
      <c r="R235" s="11">
        <v>1</v>
      </c>
      <c r="S235" s="11">
        <v>0</v>
      </c>
      <c r="T235" s="12">
        <v>2</v>
      </c>
      <c r="U235" s="27">
        <v>0</v>
      </c>
      <c r="V235" s="23">
        <v>0</v>
      </c>
      <c r="W235" s="11">
        <v>0</v>
      </c>
      <c r="X235" s="11">
        <v>0</v>
      </c>
      <c r="Y235" s="12">
        <v>0</v>
      </c>
      <c r="Z235" s="30">
        <v>0</v>
      </c>
      <c r="AA235" s="63">
        <f t="shared" si="60"/>
        <v>27</v>
      </c>
      <c r="AB235" s="34">
        <f t="shared" si="61"/>
        <v>27</v>
      </c>
      <c r="AC235" s="12">
        <f t="shared" si="62"/>
        <v>0</v>
      </c>
      <c r="AD235" s="75">
        <f t="shared" si="63"/>
        <v>27</v>
      </c>
    </row>
    <row r="236" spans="1:30" x14ac:dyDescent="0.2">
      <c r="A236" s="9" t="s">
        <v>369</v>
      </c>
      <c r="B236" s="10" t="s">
        <v>39</v>
      </c>
      <c r="C236" s="10" t="s">
        <v>13</v>
      </c>
      <c r="D236" s="10" t="s">
        <v>74</v>
      </c>
      <c r="E236" s="10" t="s">
        <v>10</v>
      </c>
      <c r="F236" s="10" t="s">
        <v>11</v>
      </c>
      <c r="G236" s="67">
        <v>24</v>
      </c>
      <c r="H236" s="10" t="s">
        <v>12</v>
      </c>
      <c r="I236" s="10" t="s">
        <v>755</v>
      </c>
      <c r="J236" s="57">
        <v>1</v>
      </c>
      <c r="K236" s="57">
        <f>$AF$27</f>
        <v>0.2</v>
      </c>
      <c r="L236" s="57">
        <v>0</v>
      </c>
      <c r="M236" s="58">
        <v>0</v>
      </c>
      <c r="N236" s="27">
        <v>0</v>
      </c>
      <c r="O236" s="90">
        <f t="shared" si="58"/>
        <v>2.7777777777777776E-2</v>
      </c>
      <c r="P236" s="91">
        <f t="shared" si="59"/>
        <v>0</v>
      </c>
      <c r="Q236" s="23">
        <v>1</v>
      </c>
      <c r="R236" s="11">
        <f>Q236</f>
        <v>1</v>
      </c>
      <c r="S236" s="11">
        <v>0</v>
      </c>
      <c r="T236" s="12">
        <v>0</v>
      </c>
      <c r="U236" s="27">
        <v>0</v>
      </c>
      <c r="V236" s="23">
        <v>6</v>
      </c>
      <c r="W236" s="11">
        <f>V236</f>
        <v>6</v>
      </c>
      <c r="X236" s="11">
        <v>0</v>
      </c>
      <c r="Y236" s="12">
        <v>0</v>
      </c>
      <c r="Z236" s="30">
        <v>0</v>
      </c>
      <c r="AA236" s="63">
        <f t="shared" si="60"/>
        <v>1.4000000000000001</v>
      </c>
      <c r="AB236" s="34">
        <f t="shared" si="61"/>
        <v>0.2</v>
      </c>
      <c r="AC236" s="12">
        <f t="shared" si="62"/>
        <v>1.2000000000000002</v>
      </c>
      <c r="AD236" s="75">
        <f t="shared" si="63"/>
        <v>1.4000000000000001</v>
      </c>
    </row>
    <row r="237" spans="1:30" x14ac:dyDescent="0.2">
      <c r="A237" s="9" t="s">
        <v>369</v>
      </c>
      <c r="B237" s="10" t="s">
        <v>39</v>
      </c>
      <c r="C237" s="10" t="s">
        <v>103</v>
      </c>
      <c r="D237" s="10" t="s">
        <v>391</v>
      </c>
      <c r="E237" s="10" t="s">
        <v>392</v>
      </c>
      <c r="F237" s="10" t="s">
        <v>393</v>
      </c>
      <c r="G237" s="67">
        <v>6</v>
      </c>
      <c r="H237" s="10" t="s">
        <v>102</v>
      </c>
      <c r="I237" s="10" t="s">
        <v>781</v>
      </c>
      <c r="J237" s="57">
        <v>1</v>
      </c>
      <c r="K237" s="57">
        <f t="shared" ref="K237:K242" si="64">(4.5+$AF$30)*J237</f>
        <v>9</v>
      </c>
      <c r="L237" s="57">
        <v>0</v>
      </c>
      <c r="M237" s="58">
        <v>9</v>
      </c>
      <c r="N237" s="27">
        <v>0</v>
      </c>
      <c r="O237" s="90">
        <f t="shared" si="58"/>
        <v>5</v>
      </c>
      <c r="P237" s="91">
        <f t="shared" si="59"/>
        <v>5</v>
      </c>
      <c r="Q237" s="23">
        <v>20</v>
      </c>
      <c r="R237" s="11">
        <v>1</v>
      </c>
      <c r="S237" s="11">
        <v>0</v>
      </c>
      <c r="T237" s="12">
        <v>1</v>
      </c>
      <c r="U237" s="27">
        <v>0</v>
      </c>
      <c r="V237" s="23">
        <v>0</v>
      </c>
      <c r="W237" s="11">
        <v>0</v>
      </c>
      <c r="X237" s="11">
        <v>0</v>
      </c>
      <c r="Y237" s="12">
        <v>0</v>
      </c>
      <c r="Z237" s="30">
        <v>0</v>
      </c>
      <c r="AA237" s="63">
        <f t="shared" si="60"/>
        <v>18</v>
      </c>
      <c r="AB237" s="34">
        <f t="shared" si="61"/>
        <v>18</v>
      </c>
      <c r="AC237" s="12">
        <f t="shared" si="62"/>
        <v>0</v>
      </c>
      <c r="AD237" s="75">
        <f t="shared" si="63"/>
        <v>18</v>
      </c>
    </row>
    <row r="238" spans="1:30" x14ac:dyDescent="0.2">
      <c r="A238" s="9" t="s">
        <v>369</v>
      </c>
      <c r="B238" s="10" t="s">
        <v>39</v>
      </c>
      <c r="C238" s="98" t="s">
        <v>61</v>
      </c>
      <c r="D238" s="10" t="s">
        <v>394</v>
      </c>
      <c r="E238" s="10" t="s">
        <v>395</v>
      </c>
      <c r="F238" s="10" t="s">
        <v>396</v>
      </c>
      <c r="G238" s="67">
        <v>6</v>
      </c>
      <c r="H238" s="10" t="s">
        <v>102</v>
      </c>
      <c r="I238" s="10" t="s">
        <v>781</v>
      </c>
      <c r="J238" s="57">
        <v>1</v>
      </c>
      <c r="K238" s="57">
        <f t="shared" si="64"/>
        <v>9</v>
      </c>
      <c r="L238" s="57">
        <v>0</v>
      </c>
      <c r="M238" s="58">
        <v>9</v>
      </c>
      <c r="N238" s="27">
        <v>0</v>
      </c>
      <c r="O238" s="90">
        <f t="shared" si="58"/>
        <v>5</v>
      </c>
      <c r="P238" s="91">
        <f t="shared" si="59"/>
        <v>5</v>
      </c>
      <c r="Q238" s="23">
        <v>0</v>
      </c>
      <c r="R238" s="11">
        <v>0</v>
      </c>
      <c r="S238" s="11">
        <v>0</v>
      </c>
      <c r="T238" s="12">
        <v>0</v>
      </c>
      <c r="U238" s="27">
        <v>0</v>
      </c>
      <c r="V238" s="23">
        <v>40</v>
      </c>
      <c r="W238" s="11">
        <v>1</v>
      </c>
      <c r="X238" s="11">
        <v>0</v>
      </c>
      <c r="Y238" s="12">
        <v>2</v>
      </c>
      <c r="Z238" s="30">
        <v>0</v>
      </c>
      <c r="AA238" s="63">
        <f t="shared" si="60"/>
        <v>27</v>
      </c>
      <c r="AB238" s="34">
        <f t="shared" si="61"/>
        <v>0</v>
      </c>
      <c r="AC238" s="12">
        <f t="shared" si="62"/>
        <v>27</v>
      </c>
      <c r="AD238" s="75">
        <f t="shared" si="63"/>
        <v>27</v>
      </c>
    </row>
    <row r="239" spans="1:30" x14ac:dyDescent="0.2">
      <c r="A239" s="9" t="s">
        <v>369</v>
      </c>
      <c r="B239" s="10" t="s">
        <v>39</v>
      </c>
      <c r="C239" s="10" t="s">
        <v>103</v>
      </c>
      <c r="D239" s="10" t="s">
        <v>397</v>
      </c>
      <c r="E239" s="10" t="s">
        <v>398</v>
      </c>
      <c r="F239" s="10" t="s">
        <v>399</v>
      </c>
      <c r="G239" s="67">
        <v>6</v>
      </c>
      <c r="H239" s="10" t="s">
        <v>102</v>
      </c>
      <c r="I239" s="10" t="s">
        <v>781</v>
      </c>
      <c r="J239" s="57">
        <v>1</v>
      </c>
      <c r="K239" s="57">
        <f t="shared" si="64"/>
        <v>9</v>
      </c>
      <c r="L239" s="57">
        <v>0</v>
      </c>
      <c r="M239" s="58">
        <v>9</v>
      </c>
      <c r="N239" s="27">
        <v>0</v>
      </c>
      <c r="O239" s="90">
        <f t="shared" si="58"/>
        <v>5</v>
      </c>
      <c r="P239" s="91">
        <f t="shared" si="59"/>
        <v>5</v>
      </c>
      <c r="Q239" s="23">
        <v>20</v>
      </c>
      <c r="R239" s="11">
        <v>1</v>
      </c>
      <c r="S239" s="11">
        <v>0</v>
      </c>
      <c r="T239" s="12">
        <v>1</v>
      </c>
      <c r="U239" s="27">
        <v>0</v>
      </c>
      <c r="V239" s="23">
        <v>0</v>
      </c>
      <c r="W239" s="11">
        <v>0</v>
      </c>
      <c r="X239" s="11">
        <v>0</v>
      </c>
      <c r="Y239" s="12">
        <v>0</v>
      </c>
      <c r="Z239" s="30">
        <v>0</v>
      </c>
      <c r="AA239" s="63">
        <f t="shared" si="60"/>
        <v>18</v>
      </c>
      <c r="AB239" s="34">
        <f t="shared" si="61"/>
        <v>18</v>
      </c>
      <c r="AC239" s="12">
        <f t="shared" si="62"/>
        <v>0</v>
      </c>
      <c r="AD239" s="75">
        <f t="shared" si="63"/>
        <v>18</v>
      </c>
    </row>
    <row r="240" spans="1:30" x14ac:dyDescent="0.2">
      <c r="A240" s="9" t="s">
        <v>369</v>
      </c>
      <c r="B240" s="10" t="s">
        <v>39</v>
      </c>
      <c r="C240" s="10" t="s">
        <v>103</v>
      </c>
      <c r="D240" s="10" t="s">
        <v>400</v>
      </c>
      <c r="E240" s="10" t="s">
        <v>401</v>
      </c>
      <c r="F240" s="10" t="s">
        <v>402</v>
      </c>
      <c r="G240" s="67">
        <v>6</v>
      </c>
      <c r="H240" s="10" t="s">
        <v>102</v>
      </c>
      <c r="I240" s="10" t="s">
        <v>781</v>
      </c>
      <c r="J240" s="57">
        <v>1</v>
      </c>
      <c r="K240" s="57">
        <f t="shared" si="64"/>
        <v>9</v>
      </c>
      <c r="L240" s="57">
        <v>0</v>
      </c>
      <c r="M240" s="58">
        <v>9</v>
      </c>
      <c r="N240" s="27">
        <v>0</v>
      </c>
      <c r="O240" s="90">
        <f t="shared" si="58"/>
        <v>5</v>
      </c>
      <c r="P240" s="91">
        <f t="shared" si="59"/>
        <v>5</v>
      </c>
      <c r="Q240" s="23">
        <v>20</v>
      </c>
      <c r="R240" s="11">
        <v>1</v>
      </c>
      <c r="S240" s="11">
        <v>0</v>
      </c>
      <c r="T240" s="12">
        <v>1</v>
      </c>
      <c r="U240" s="27">
        <v>0</v>
      </c>
      <c r="V240" s="23">
        <v>0</v>
      </c>
      <c r="W240" s="11">
        <v>0</v>
      </c>
      <c r="X240" s="11">
        <v>0</v>
      </c>
      <c r="Y240" s="12">
        <v>0</v>
      </c>
      <c r="Z240" s="30">
        <v>0</v>
      </c>
      <c r="AA240" s="63">
        <f t="shared" si="60"/>
        <v>18</v>
      </c>
      <c r="AB240" s="34">
        <f t="shared" si="61"/>
        <v>18</v>
      </c>
      <c r="AC240" s="12">
        <f t="shared" si="62"/>
        <v>0</v>
      </c>
      <c r="AD240" s="75">
        <f t="shared" si="63"/>
        <v>18</v>
      </c>
    </row>
    <row r="241" spans="1:30" x14ac:dyDescent="0.2">
      <c r="A241" s="9" t="s">
        <v>369</v>
      </c>
      <c r="B241" s="10" t="s">
        <v>39</v>
      </c>
      <c r="C241" s="98" t="s">
        <v>43</v>
      </c>
      <c r="D241" s="10" t="s">
        <v>403</v>
      </c>
      <c r="E241" s="10" t="s">
        <v>404</v>
      </c>
      <c r="F241" s="10" t="s">
        <v>405</v>
      </c>
      <c r="G241" s="67">
        <v>6</v>
      </c>
      <c r="H241" s="10" t="s">
        <v>102</v>
      </c>
      <c r="I241" s="10" t="s">
        <v>781</v>
      </c>
      <c r="J241" s="57">
        <v>1</v>
      </c>
      <c r="K241" s="57">
        <f t="shared" si="64"/>
        <v>9</v>
      </c>
      <c r="L241" s="57">
        <v>0</v>
      </c>
      <c r="M241" s="58">
        <v>9</v>
      </c>
      <c r="N241" s="27">
        <v>0</v>
      </c>
      <c r="O241" s="90">
        <f t="shared" si="58"/>
        <v>5</v>
      </c>
      <c r="P241" s="91">
        <f t="shared" si="59"/>
        <v>5</v>
      </c>
      <c r="Q241" s="23">
        <v>0</v>
      </c>
      <c r="R241" s="11">
        <v>0</v>
      </c>
      <c r="S241" s="11">
        <v>0</v>
      </c>
      <c r="T241" s="12">
        <v>0</v>
      </c>
      <c r="U241" s="27">
        <v>0</v>
      </c>
      <c r="V241" s="23">
        <v>20</v>
      </c>
      <c r="W241" s="11">
        <v>1</v>
      </c>
      <c r="X241" s="11">
        <v>0</v>
      </c>
      <c r="Y241" s="12">
        <v>1</v>
      </c>
      <c r="Z241" s="30">
        <v>0</v>
      </c>
      <c r="AA241" s="63">
        <f t="shared" si="60"/>
        <v>18</v>
      </c>
      <c r="AB241" s="34">
        <f t="shared" si="61"/>
        <v>0</v>
      </c>
      <c r="AC241" s="12">
        <f t="shared" si="62"/>
        <v>18</v>
      </c>
      <c r="AD241" s="75">
        <f t="shared" si="63"/>
        <v>18</v>
      </c>
    </row>
    <row r="242" spans="1:30" x14ac:dyDescent="0.2">
      <c r="A242" s="9" t="s">
        <v>369</v>
      </c>
      <c r="B242" s="10" t="s">
        <v>39</v>
      </c>
      <c r="C242" s="10" t="s">
        <v>103</v>
      </c>
      <c r="D242" s="10" t="s">
        <v>406</v>
      </c>
      <c r="E242" s="10" t="s">
        <v>407</v>
      </c>
      <c r="F242" s="10" t="s">
        <v>408</v>
      </c>
      <c r="G242" s="67">
        <v>6</v>
      </c>
      <c r="H242" s="10" t="s">
        <v>102</v>
      </c>
      <c r="I242" s="10" t="s">
        <v>781</v>
      </c>
      <c r="J242" s="57">
        <v>1</v>
      </c>
      <c r="K242" s="57">
        <f t="shared" si="64"/>
        <v>9</v>
      </c>
      <c r="L242" s="57">
        <v>0</v>
      </c>
      <c r="M242" s="58">
        <v>9</v>
      </c>
      <c r="N242" s="27">
        <v>0</v>
      </c>
      <c r="O242" s="90">
        <f t="shared" si="58"/>
        <v>5</v>
      </c>
      <c r="P242" s="91">
        <f t="shared" si="59"/>
        <v>5</v>
      </c>
      <c r="Q242" s="23">
        <v>20</v>
      </c>
      <c r="R242" s="11">
        <v>1</v>
      </c>
      <c r="S242" s="11">
        <v>0</v>
      </c>
      <c r="T242" s="12">
        <v>1</v>
      </c>
      <c r="U242" s="27">
        <v>0</v>
      </c>
      <c r="V242" s="23">
        <v>0</v>
      </c>
      <c r="W242" s="11">
        <v>0</v>
      </c>
      <c r="X242" s="11">
        <v>0</v>
      </c>
      <c r="Y242" s="12">
        <v>0</v>
      </c>
      <c r="Z242" s="30">
        <v>0</v>
      </c>
      <c r="AA242" s="63">
        <f t="shared" si="60"/>
        <v>18</v>
      </c>
      <c r="AB242" s="34">
        <f t="shared" si="61"/>
        <v>18</v>
      </c>
      <c r="AC242" s="12">
        <f t="shared" si="62"/>
        <v>0</v>
      </c>
      <c r="AD242" s="75">
        <f t="shared" si="63"/>
        <v>18</v>
      </c>
    </row>
    <row r="243" spans="1:30" x14ac:dyDescent="0.2">
      <c r="A243" s="9" t="s">
        <v>369</v>
      </c>
      <c r="B243" s="10" t="s">
        <v>39</v>
      </c>
      <c r="C243" s="10" t="s">
        <v>13</v>
      </c>
      <c r="D243" s="10" t="s">
        <v>34</v>
      </c>
      <c r="E243" s="10" t="s">
        <v>35</v>
      </c>
      <c r="F243" s="10" t="s">
        <v>36</v>
      </c>
      <c r="G243" s="67">
        <v>12</v>
      </c>
      <c r="H243" s="10" t="s">
        <v>37</v>
      </c>
      <c r="I243" s="10" t="s">
        <v>781</v>
      </c>
      <c r="J243" s="57">
        <v>1</v>
      </c>
      <c r="K243" s="57">
        <f>$AF$28</f>
        <v>0.02</v>
      </c>
      <c r="L243" s="57">
        <v>0</v>
      </c>
      <c r="M243" s="58">
        <v>0</v>
      </c>
      <c r="N243" s="27">
        <v>0</v>
      </c>
      <c r="O243" s="90">
        <f t="shared" si="58"/>
        <v>5.5555555555555558E-3</v>
      </c>
      <c r="P243" s="91">
        <f t="shared" si="59"/>
        <v>0</v>
      </c>
      <c r="Q243" s="23">
        <v>1</v>
      </c>
      <c r="R243" s="11">
        <f>Q243</f>
        <v>1</v>
      </c>
      <c r="S243" s="11">
        <v>0</v>
      </c>
      <c r="T243" s="12">
        <v>0</v>
      </c>
      <c r="U243" s="27">
        <v>0</v>
      </c>
      <c r="V243" s="23">
        <v>1</v>
      </c>
      <c r="W243" s="11">
        <f>V243</f>
        <v>1</v>
      </c>
      <c r="X243" s="11">
        <v>0</v>
      </c>
      <c r="Y243" s="12">
        <v>0</v>
      </c>
      <c r="Z243" s="30">
        <v>0</v>
      </c>
      <c r="AA243" s="63">
        <f t="shared" si="60"/>
        <v>0.04</v>
      </c>
      <c r="AB243" s="34">
        <f t="shared" si="61"/>
        <v>0.02</v>
      </c>
      <c r="AC243" s="12">
        <f t="shared" si="62"/>
        <v>0.02</v>
      </c>
      <c r="AD243" s="75">
        <f t="shared" si="63"/>
        <v>0.04</v>
      </c>
    </row>
    <row r="244" spans="1:30" x14ac:dyDescent="0.2">
      <c r="A244" s="9" t="s">
        <v>369</v>
      </c>
      <c r="B244" s="10" t="s">
        <v>39</v>
      </c>
      <c r="C244" s="10" t="s">
        <v>13</v>
      </c>
      <c r="D244" s="608" t="s">
        <v>952</v>
      </c>
      <c r="E244" s="10" t="s">
        <v>843</v>
      </c>
      <c r="F244" s="10" t="s">
        <v>893</v>
      </c>
      <c r="G244" s="67">
        <v>6</v>
      </c>
      <c r="H244" s="10" t="s">
        <v>102</v>
      </c>
      <c r="I244" s="10" t="s">
        <v>781</v>
      </c>
      <c r="J244" s="57">
        <v>1</v>
      </c>
      <c r="K244" s="57">
        <f>(4.5+$AF$30)*J244</f>
        <v>9</v>
      </c>
      <c r="L244" s="57">
        <v>0</v>
      </c>
      <c r="M244" s="58">
        <v>9</v>
      </c>
      <c r="N244" s="27">
        <v>0</v>
      </c>
      <c r="O244" s="90">
        <f t="shared" si="58"/>
        <v>5</v>
      </c>
      <c r="P244" s="91">
        <f t="shared" si="59"/>
        <v>5</v>
      </c>
      <c r="Q244" s="23">
        <v>0</v>
      </c>
      <c r="R244" s="11">
        <v>0</v>
      </c>
      <c r="S244" s="11">
        <v>0</v>
      </c>
      <c r="T244" s="12">
        <v>0</v>
      </c>
      <c r="U244" s="27">
        <v>0</v>
      </c>
      <c r="V244" s="23">
        <v>20</v>
      </c>
      <c r="W244" s="11">
        <v>1</v>
      </c>
      <c r="X244" s="11">
        <v>0</v>
      </c>
      <c r="Y244" s="12">
        <v>1</v>
      </c>
      <c r="Z244" s="30">
        <v>0</v>
      </c>
      <c r="AA244" s="63">
        <f t="shared" si="60"/>
        <v>18</v>
      </c>
      <c r="AB244" s="34">
        <f t="shared" si="61"/>
        <v>0</v>
      </c>
      <c r="AC244" s="12">
        <f t="shared" si="62"/>
        <v>18</v>
      </c>
      <c r="AD244" s="75">
        <f t="shared" si="63"/>
        <v>18</v>
      </c>
    </row>
    <row r="245" spans="1:30" x14ac:dyDescent="0.2">
      <c r="A245" s="103" t="s">
        <v>409</v>
      </c>
      <c r="B245" s="10" t="s">
        <v>650</v>
      </c>
      <c r="C245" s="98" t="s">
        <v>19</v>
      </c>
      <c r="D245" s="597" t="s">
        <v>841</v>
      </c>
      <c r="E245" s="10" t="s">
        <v>168</v>
      </c>
      <c r="F245" s="598" t="s">
        <v>169</v>
      </c>
      <c r="G245" s="67">
        <v>15</v>
      </c>
      <c r="H245" s="10" t="s">
        <v>160</v>
      </c>
      <c r="I245" s="10" t="s">
        <v>756</v>
      </c>
      <c r="J245" s="57">
        <v>1</v>
      </c>
      <c r="K245" s="57">
        <f>$AF$4</f>
        <v>0.4</v>
      </c>
      <c r="L245" s="57"/>
      <c r="M245" s="58">
        <v>0</v>
      </c>
      <c r="N245" s="27">
        <v>0</v>
      </c>
      <c r="O245" s="90">
        <f t="shared" ref="O245:O268" si="65">K245*10/3/G245</f>
        <v>8.8888888888888878E-2</v>
      </c>
      <c r="P245" s="91">
        <f t="shared" ref="P245:P268" si="66">M245*10/3/G245</f>
        <v>0</v>
      </c>
      <c r="Q245" s="23">
        <v>0</v>
      </c>
      <c r="R245" s="11">
        <v>0</v>
      </c>
      <c r="S245" s="11"/>
      <c r="T245" s="12">
        <v>0</v>
      </c>
      <c r="U245" s="27"/>
      <c r="V245" s="23">
        <v>2</v>
      </c>
      <c r="W245" s="11">
        <f>V245</f>
        <v>2</v>
      </c>
      <c r="X245" s="11"/>
      <c r="Y245" s="12">
        <v>0</v>
      </c>
      <c r="Z245" s="30">
        <v>0</v>
      </c>
      <c r="AA245" s="63">
        <f t="shared" ref="AA245:AA268" si="67">K245*(R245+W245)+M245*(T245+Y245)</f>
        <v>0.8</v>
      </c>
      <c r="AB245" s="34">
        <f t="shared" ref="AB245:AB268" si="68">K245*R245+M245*T245</f>
        <v>0</v>
      </c>
      <c r="AC245" s="12">
        <f t="shared" ref="AC245:AC268" si="69">K245*W245+M245*Y245</f>
        <v>0.8</v>
      </c>
      <c r="AD245" s="75">
        <f t="shared" ref="AD245:AD268" si="70">AA245</f>
        <v>0.8</v>
      </c>
    </row>
    <row r="246" spans="1:30" x14ac:dyDescent="0.2">
      <c r="A246" s="103" t="s">
        <v>409</v>
      </c>
      <c r="B246" s="10" t="s">
        <v>650</v>
      </c>
      <c r="C246" s="98" t="s">
        <v>19</v>
      </c>
      <c r="D246" s="597" t="s">
        <v>838</v>
      </c>
      <c r="E246" s="10" t="s">
        <v>885</v>
      </c>
      <c r="F246" s="598" t="s">
        <v>837</v>
      </c>
      <c r="G246" s="67">
        <v>5</v>
      </c>
      <c r="H246" s="10" t="s">
        <v>18</v>
      </c>
      <c r="I246" s="10" t="s">
        <v>780</v>
      </c>
      <c r="J246" s="57">
        <f>1/3</f>
        <v>0.33333333333333331</v>
      </c>
      <c r="K246" s="57">
        <f>11.25*J246</f>
        <v>3.75</v>
      </c>
      <c r="L246" s="57"/>
      <c r="M246" s="58">
        <v>0</v>
      </c>
      <c r="N246" s="27">
        <v>0</v>
      </c>
      <c r="O246" s="90">
        <f t="shared" si="65"/>
        <v>2.5</v>
      </c>
      <c r="P246" s="91">
        <f t="shared" si="66"/>
        <v>0</v>
      </c>
      <c r="Q246" s="23">
        <v>0</v>
      </c>
      <c r="R246" s="11">
        <v>0</v>
      </c>
      <c r="S246" s="11"/>
      <c r="T246" s="12">
        <v>0</v>
      </c>
      <c r="U246" s="27"/>
      <c r="V246" s="23">
        <v>10</v>
      </c>
      <c r="W246" s="11">
        <v>1</v>
      </c>
      <c r="X246" s="11"/>
      <c r="Y246" s="12">
        <v>0</v>
      </c>
      <c r="Z246" s="30">
        <v>0</v>
      </c>
      <c r="AA246" s="63">
        <f t="shared" si="67"/>
        <v>3.75</v>
      </c>
      <c r="AB246" s="34">
        <f t="shared" si="68"/>
        <v>0</v>
      </c>
      <c r="AC246" s="12">
        <f t="shared" si="69"/>
        <v>3.75</v>
      </c>
      <c r="AD246" s="75">
        <f t="shared" si="70"/>
        <v>3.75</v>
      </c>
    </row>
    <row r="247" spans="1:30" x14ac:dyDescent="0.2">
      <c r="A247" s="9" t="s">
        <v>409</v>
      </c>
      <c r="B247" s="10" t="s">
        <v>14</v>
      </c>
      <c r="C247" s="10" t="s">
        <v>48</v>
      </c>
      <c r="D247" s="10" t="s">
        <v>246</v>
      </c>
      <c r="E247" s="10" t="s">
        <v>247</v>
      </c>
      <c r="F247" s="10" t="s">
        <v>248</v>
      </c>
      <c r="G247" s="67">
        <v>6</v>
      </c>
      <c r="H247" s="10" t="s">
        <v>249</v>
      </c>
      <c r="I247" s="10" t="s">
        <v>780</v>
      </c>
      <c r="J247" s="57">
        <v>0.10539999999999999</v>
      </c>
      <c r="K247" s="57">
        <f>J247*13.5</f>
        <v>1.4228999999999998</v>
      </c>
      <c r="L247" s="57">
        <v>0</v>
      </c>
      <c r="M247" s="58">
        <f>J247*4.5</f>
        <v>0.47429999999999994</v>
      </c>
      <c r="N247" s="27">
        <v>0</v>
      </c>
      <c r="O247" s="90">
        <f t="shared" si="65"/>
        <v>0.79049999999999987</v>
      </c>
      <c r="P247" s="91">
        <f t="shared" si="66"/>
        <v>0.26349999999999996</v>
      </c>
      <c r="Q247" s="23">
        <v>100</v>
      </c>
      <c r="R247" s="11">
        <v>2</v>
      </c>
      <c r="S247" s="11">
        <v>0</v>
      </c>
      <c r="T247" s="12">
        <v>5</v>
      </c>
      <c r="U247" s="27">
        <v>0</v>
      </c>
      <c r="V247" s="23">
        <v>10</v>
      </c>
      <c r="W247" s="11">
        <v>0.33</v>
      </c>
      <c r="X247" s="11">
        <v>0</v>
      </c>
      <c r="Y247" s="12">
        <v>0.5</v>
      </c>
      <c r="Z247" s="30">
        <v>0</v>
      </c>
      <c r="AA247" s="63">
        <f t="shared" si="67"/>
        <v>5.9240069999999996</v>
      </c>
      <c r="AB247" s="34">
        <f t="shared" si="68"/>
        <v>5.2172999999999998</v>
      </c>
      <c r="AC247" s="12">
        <f t="shared" si="69"/>
        <v>0.70670699999999997</v>
      </c>
      <c r="AD247" s="75">
        <f t="shared" si="70"/>
        <v>5.9240069999999996</v>
      </c>
    </row>
    <row r="248" spans="1:30" x14ac:dyDescent="0.2">
      <c r="A248" s="9" t="s">
        <v>409</v>
      </c>
      <c r="B248" s="10" t="s">
        <v>80</v>
      </c>
      <c r="C248" s="10" t="s">
        <v>48</v>
      </c>
      <c r="D248" s="10" t="s">
        <v>246</v>
      </c>
      <c r="E248" s="10" t="s">
        <v>247</v>
      </c>
      <c r="F248" s="10" t="s">
        <v>248</v>
      </c>
      <c r="G248" s="67">
        <v>6</v>
      </c>
      <c r="H248" s="10" t="s">
        <v>249</v>
      </c>
      <c r="I248" s="10" t="s">
        <v>780</v>
      </c>
      <c r="J248" s="57">
        <v>0.10539999999999999</v>
      </c>
      <c r="K248" s="57">
        <f>J248*13.5</f>
        <v>1.4228999999999998</v>
      </c>
      <c r="L248" s="57">
        <v>0</v>
      </c>
      <c r="M248" s="58">
        <f>J248*4.5</f>
        <v>0.47429999999999994</v>
      </c>
      <c r="N248" s="27">
        <v>0</v>
      </c>
      <c r="O248" s="90">
        <f t="shared" si="65"/>
        <v>0.79049999999999987</v>
      </c>
      <c r="P248" s="91">
        <f t="shared" si="66"/>
        <v>0.26349999999999996</v>
      </c>
      <c r="Q248" s="23">
        <v>40</v>
      </c>
      <c r="R248" s="11">
        <v>1</v>
      </c>
      <c r="S248" s="11">
        <v>0</v>
      </c>
      <c r="T248" s="12">
        <v>2</v>
      </c>
      <c r="U248" s="27">
        <v>0</v>
      </c>
      <c r="V248" s="23">
        <v>10</v>
      </c>
      <c r="W248" s="11">
        <v>0.17</v>
      </c>
      <c r="X248" s="11">
        <v>0</v>
      </c>
      <c r="Y248" s="12">
        <v>0.5</v>
      </c>
      <c r="Z248" s="30">
        <v>0</v>
      </c>
      <c r="AA248" s="63">
        <f t="shared" si="67"/>
        <v>2.8505429999999996</v>
      </c>
      <c r="AB248" s="34">
        <f t="shared" si="68"/>
        <v>2.3714999999999997</v>
      </c>
      <c r="AC248" s="12">
        <f t="shared" si="69"/>
        <v>0.479043</v>
      </c>
      <c r="AD248" s="75">
        <f t="shared" si="70"/>
        <v>2.8505429999999996</v>
      </c>
    </row>
    <row r="249" spans="1:30" x14ac:dyDescent="0.2">
      <c r="A249" s="9" t="s">
        <v>409</v>
      </c>
      <c r="B249" s="10" t="s">
        <v>85</v>
      </c>
      <c r="C249" s="10" t="s">
        <v>48</v>
      </c>
      <c r="D249" s="10" t="s">
        <v>246</v>
      </c>
      <c r="E249" s="10" t="s">
        <v>247</v>
      </c>
      <c r="F249" s="10" t="s">
        <v>248</v>
      </c>
      <c r="G249" s="67">
        <v>6</v>
      </c>
      <c r="H249" s="10" t="s">
        <v>249</v>
      </c>
      <c r="I249" s="10" t="s">
        <v>780</v>
      </c>
      <c r="J249" s="57">
        <v>0.10539999999999999</v>
      </c>
      <c r="K249" s="57">
        <f>J249*13.5</f>
        <v>1.4228999999999998</v>
      </c>
      <c r="L249" s="57">
        <v>0</v>
      </c>
      <c r="M249" s="58">
        <f>J249*4.5</f>
        <v>0.47429999999999994</v>
      </c>
      <c r="N249" s="27">
        <v>0</v>
      </c>
      <c r="O249" s="90">
        <f t="shared" si="65"/>
        <v>0.79049999999999987</v>
      </c>
      <c r="P249" s="91">
        <f t="shared" si="66"/>
        <v>0.26349999999999996</v>
      </c>
      <c r="Q249" s="23">
        <v>40</v>
      </c>
      <c r="R249" s="11">
        <v>1</v>
      </c>
      <c r="S249" s="11">
        <v>0</v>
      </c>
      <c r="T249" s="12">
        <v>2</v>
      </c>
      <c r="U249" s="27">
        <v>0</v>
      </c>
      <c r="V249" s="23">
        <v>10</v>
      </c>
      <c r="W249" s="11">
        <v>0.17</v>
      </c>
      <c r="X249" s="11">
        <v>0</v>
      </c>
      <c r="Y249" s="12">
        <v>0.5</v>
      </c>
      <c r="Z249" s="30">
        <v>0</v>
      </c>
      <c r="AA249" s="63">
        <f t="shared" si="67"/>
        <v>2.8505429999999996</v>
      </c>
      <c r="AB249" s="34">
        <f t="shared" si="68"/>
        <v>2.3714999999999997</v>
      </c>
      <c r="AC249" s="12">
        <f t="shared" si="69"/>
        <v>0.479043</v>
      </c>
      <c r="AD249" s="75">
        <f t="shared" si="70"/>
        <v>2.8505429999999996</v>
      </c>
    </row>
    <row r="250" spans="1:30" x14ac:dyDescent="0.2">
      <c r="A250" s="9" t="s">
        <v>409</v>
      </c>
      <c r="B250" s="10" t="s">
        <v>8</v>
      </c>
      <c r="C250" s="10" t="s">
        <v>48</v>
      </c>
      <c r="D250" s="10" t="s">
        <v>246</v>
      </c>
      <c r="E250" s="10" t="s">
        <v>247</v>
      </c>
      <c r="F250" s="10" t="s">
        <v>248</v>
      </c>
      <c r="G250" s="67">
        <v>6</v>
      </c>
      <c r="H250" s="10" t="s">
        <v>249</v>
      </c>
      <c r="I250" s="10" t="s">
        <v>780</v>
      </c>
      <c r="J250" s="57">
        <v>0.10539999999999999</v>
      </c>
      <c r="K250" s="57">
        <f>J250*13.5</f>
        <v>1.4228999999999998</v>
      </c>
      <c r="L250" s="57">
        <v>0</v>
      </c>
      <c r="M250" s="58">
        <f>J250*4.5</f>
        <v>0.47429999999999994</v>
      </c>
      <c r="N250" s="27">
        <v>0</v>
      </c>
      <c r="O250" s="90">
        <f t="shared" si="65"/>
        <v>0.79049999999999987</v>
      </c>
      <c r="P250" s="91">
        <f t="shared" si="66"/>
        <v>0.26349999999999996</v>
      </c>
      <c r="Q250" s="23">
        <v>80</v>
      </c>
      <c r="R250" s="11">
        <v>1</v>
      </c>
      <c r="S250" s="11">
        <v>0</v>
      </c>
      <c r="T250" s="12">
        <v>4</v>
      </c>
      <c r="U250" s="27">
        <v>0</v>
      </c>
      <c r="V250" s="23">
        <v>10</v>
      </c>
      <c r="W250" s="11">
        <v>0.33</v>
      </c>
      <c r="X250" s="11">
        <v>0</v>
      </c>
      <c r="Y250" s="12">
        <v>0.5</v>
      </c>
      <c r="Z250" s="30">
        <v>0</v>
      </c>
      <c r="AA250" s="63">
        <f t="shared" si="67"/>
        <v>4.0268069999999998</v>
      </c>
      <c r="AB250" s="34">
        <f t="shared" si="68"/>
        <v>3.3200999999999996</v>
      </c>
      <c r="AC250" s="12">
        <f t="shared" si="69"/>
        <v>0.70670699999999997</v>
      </c>
      <c r="AD250" s="75">
        <f t="shared" si="70"/>
        <v>4.0268069999999998</v>
      </c>
    </row>
    <row r="251" spans="1:30" x14ac:dyDescent="0.2">
      <c r="A251" s="9" t="s">
        <v>409</v>
      </c>
      <c r="B251" s="10" t="s">
        <v>14</v>
      </c>
      <c r="C251" s="10" t="s">
        <v>13</v>
      </c>
      <c r="D251" s="10" t="s">
        <v>250</v>
      </c>
      <c r="E251" s="10" t="s">
        <v>251</v>
      </c>
      <c r="F251" s="10" t="s">
        <v>252</v>
      </c>
      <c r="G251" s="67">
        <v>6</v>
      </c>
      <c r="H251" s="10" t="s">
        <v>37</v>
      </c>
      <c r="I251" s="10" t="s">
        <v>781</v>
      </c>
      <c r="J251" s="57">
        <v>0.5</v>
      </c>
      <c r="K251" s="57">
        <f>(4.5+$AF$30)*J251</f>
        <v>4.5</v>
      </c>
      <c r="L251" s="57">
        <v>1</v>
      </c>
      <c r="M251" s="58">
        <f>9*J251</f>
        <v>4.5</v>
      </c>
      <c r="N251" s="27">
        <v>0</v>
      </c>
      <c r="O251" s="90">
        <f t="shared" si="65"/>
        <v>2.5</v>
      </c>
      <c r="P251" s="91">
        <f t="shared" si="66"/>
        <v>2.5</v>
      </c>
      <c r="Q251" s="23">
        <v>0</v>
      </c>
      <c r="R251" s="11">
        <v>0</v>
      </c>
      <c r="S251" s="11">
        <v>0</v>
      </c>
      <c r="T251" s="12">
        <v>0</v>
      </c>
      <c r="U251" s="27">
        <v>0</v>
      </c>
      <c r="V251" s="23">
        <v>8</v>
      </c>
      <c r="W251" s="11">
        <v>0.2</v>
      </c>
      <c r="X251" s="11">
        <v>0</v>
      </c>
      <c r="Y251" s="12">
        <v>0.4</v>
      </c>
      <c r="Z251" s="30">
        <v>0</v>
      </c>
      <c r="AA251" s="63">
        <f t="shared" si="67"/>
        <v>2.7</v>
      </c>
      <c r="AB251" s="34">
        <f t="shared" si="68"/>
        <v>0</v>
      </c>
      <c r="AC251" s="12">
        <f t="shared" si="69"/>
        <v>2.7</v>
      </c>
      <c r="AD251" s="75">
        <f t="shared" si="70"/>
        <v>2.7</v>
      </c>
    </row>
    <row r="252" spans="1:30" x14ac:dyDescent="0.2">
      <c r="A252" s="9" t="s">
        <v>409</v>
      </c>
      <c r="B252" s="10" t="s">
        <v>80</v>
      </c>
      <c r="C252" s="10" t="s">
        <v>13</v>
      </c>
      <c r="D252" s="10" t="s">
        <v>250</v>
      </c>
      <c r="E252" s="10" t="s">
        <v>251</v>
      </c>
      <c r="F252" s="10" t="s">
        <v>252</v>
      </c>
      <c r="G252" s="67">
        <v>6</v>
      </c>
      <c r="H252" s="10" t="s">
        <v>37</v>
      </c>
      <c r="I252" s="10" t="s">
        <v>781</v>
      </c>
      <c r="J252" s="57">
        <v>0.5</v>
      </c>
      <c r="K252" s="57">
        <f>(4.5+$AF$30)*J252</f>
        <v>4.5</v>
      </c>
      <c r="L252" s="57">
        <v>1</v>
      </c>
      <c r="M252" s="58">
        <f>9*J252</f>
        <v>4.5</v>
      </c>
      <c r="N252" s="27">
        <v>0</v>
      </c>
      <c r="O252" s="90">
        <f t="shared" si="65"/>
        <v>2.5</v>
      </c>
      <c r="P252" s="91">
        <f t="shared" si="66"/>
        <v>2.5</v>
      </c>
      <c r="Q252" s="23">
        <v>0</v>
      </c>
      <c r="R252" s="11">
        <v>0</v>
      </c>
      <c r="S252" s="11">
        <v>0</v>
      </c>
      <c r="T252" s="12">
        <v>0</v>
      </c>
      <c r="U252" s="27">
        <v>0</v>
      </c>
      <c r="V252" s="23">
        <v>8</v>
      </c>
      <c r="W252" s="11">
        <v>0.2</v>
      </c>
      <c r="X252" s="11">
        <v>0</v>
      </c>
      <c r="Y252" s="12">
        <v>0.4</v>
      </c>
      <c r="Z252" s="30">
        <v>0</v>
      </c>
      <c r="AA252" s="63">
        <f t="shared" si="67"/>
        <v>2.7</v>
      </c>
      <c r="AB252" s="34">
        <f t="shared" si="68"/>
        <v>0</v>
      </c>
      <c r="AC252" s="12">
        <f t="shared" si="69"/>
        <v>2.7</v>
      </c>
      <c r="AD252" s="75">
        <f t="shared" si="70"/>
        <v>2.7</v>
      </c>
    </row>
    <row r="253" spans="1:30" x14ac:dyDescent="0.2">
      <c r="A253" s="9" t="s">
        <v>409</v>
      </c>
      <c r="B253" s="10" t="s">
        <v>39</v>
      </c>
      <c r="C253" s="10" t="s">
        <v>13</v>
      </c>
      <c r="D253" s="10" t="s">
        <v>250</v>
      </c>
      <c r="E253" s="10" t="s">
        <v>251</v>
      </c>
      <c r="F253" s="10" t="s">
        <v>252</v>
      </c>
      <c r="G253" s="67">
        <v>6</v>
      </c>
      <c r="H253" s="10" t="s">
        <v>37</v>
      </c>
      <c r="I253" s="10" t="s">
        <v>781</v>
      </c>
      <c r="J253" s="57">
        <v>0.5</v>
      </c>
      <c r="K253" s="57">
        <f>(4.5+$AF$30)*J253</f>
        <v>4.5</v>
      </c>
      <c r="L253" s="57">
        <v>1</v>
      </c>
      <c r="M253" s="58">
        <f>9*J253</f>
        <v>4.5</v>
      </c>
      <c r="N253" s="27">
        <v>0</v>
      </c>
      <c r="O253" s="90">
        <f t="shared" si="65"/>
        <v>2.5</v>
      </c>
      <c r="P253" s="91">
        <f t="shared" si="66"/>
        <v>2.5</v>
      </c>
      <c r="Q253" s="23">
        <v>0</v>
      </c>
      <c r="R253" s="11">
        <v>0</v>
      </c>
      <c r="S253" s="11">
        <v>0</v>
      </c>
      <c r="T253" s="12">
        <v>0</v>
      </c>
      <c r="U253" s="27">
        <v>0</v>
      </c>
      <c r="V253" s="23">
        <v>8</v>
      </c>
      <c r="W253" s="11">
        <v>0.2</v>
      </c>
      <c r="X253" s="11">
        <v>0</v>
      </c>
      <c r="Y253" s="12">
        <v>0.4</v>
      </c>
      <c r="Z253" s="30">
        <v>0</v>
      </c>
      <c r="AA253" s="63">
        <f t="shared" si="67"/>
        <v>2.7</v>
      </c>
      <c r="AB253" s="34">
        <f t="shared" si="68"/>
        <v>0</v>
      </c>
      <c r="AC253" s="12">
        <f t="shared" si="69"/>
        <v>2.7</v>
      </c>
      <c r="AD253" s="75">
        <f t="shared" si="70"/>
        <v>2.7</v>
      </c>
    </row>
    <row r="254" spans="1:30" x14ac:dyDescent="0.2">
      <c r="A254" s="9" t="s">
        <v>409</v>
      </c>
      <c r="B254" s="10" t="s">
        <v>85</v>
      </c>
      <c r="C254" s="10" t="s">
        <v>13</v>
      </c>
      <c r="D254" s="10" t="s">
        <v>250</v>
      </c>
      <c r="E254" s="10" t="s">
        <v>251</v>
      </c>
      <c r="F254" s="10" t="s">
        <v>252</v>
      </c>
      <c r="G254" s="67">
        <v>6</v>
      </c>
      <c r="H254" s="10" t="s">
        <v>37</v>
      </c>
      <c r="I254" s="10" t="s">
        <v>781</v>
      </c>
      <c r="J254" s="57">
        <v>0.5</v>
      </c>
      <c r="K254" s="57">
        <f>(4.5+$AF$30)*J254</f>
        <v>4.5</v>
      </c>
      <c r="L254" s="57">
        <v>1</v>
      </c>
      <c r="M254" s="58">
        <f>9*J254</f>
        <v>4.5</v>
      </c>
      <c r="N254" s="27">
        <v>0</v>
      </c>
      <c r="O254" s="90">
        <f t="shared" si="65"/>
        <v>2.5</v>
      </c>
      <c r="P254" s="91">
        <f t="shared" si="66"/>
        <v>2.5</v>
      </c>
      <c r="Q254" s="23">
        <v>0</v>
      </c>
      <c r="R254" s="11">
        <v>0</v>
      </c>
      <c r="S254" s="11">
        <v>0</v>
      </c>
      <c r="T254" s="12">
        <v>0</v>
      </c>
      <c r="U254" s="27">
        <v>0</v>
      </c>
      <c r="V254" s="23">
        <v>8</v>
      </c>
      <c r="W254" s="11">
        <v>0.2</v>
      </c>
      <c r="X254" s="11">
        <v>0</v>
      </c>
      <c r="Y254" s="12">
        <v>0.4</v>
      </c>
      <c r="Z254" s="30">
        <v>0</v>
      </c>
      <c r="AA254" s="63">
        <f t="shared" si="67"/>
        <v>2.7</v>
      </c>
      <c r="AB254" s="34">
        <f t="shared" si="68"/>
        <v>0</v>
      </c>
      <c r="AC254" s="12">
        <f t="shared" si="69"/>
        <v>2.7</v>
      </c>
      <c r="AD254" s="75">
        <f t="shared" si="70"/>
        <v>2.7</v>
      </c>
    </row>
    <row r="255" spans="1:30" x14ac:dyDescent="0.2">
      <c r="A255" s="9" t="s">
        <v>409</v>
      </c>
      <c r="B255" s="10" t="s">
        <v>8</v>
      </c>
      <c r="C255" s="10" t="s">
        <v>13</v>
      </c>
      <c r="D255" s="10" t="s">
        <v>250</v>
      </c>
      <c r="E255" s="10" t="s">
        <v>251</v>
      </c>
      <c r="F255" s="10" t="s">
        <v>252</v>
      </c>
      <c r="G255" s="67">
        <v>6</v>
      </c>
      <c r="H255" s="10" t="s">
        <v>37</v>
      </c>
      <c r="I255" s="10" t="s">
        <v>781</v>
      </c>
      <c r="J255" s="57">
        <v>0.5</v>
      </c>
      <c r="K255" s="57">
        <f>(4.5+$AF$30)*J255</f>
        <v>4.5</v>
      </c>
      <c r="L255" s="57">
        <v>1</v>
      </c>
      <c r="M255" s="58">
        <f>9*J255</f>
        <v>4.5</v>
      </c>
      <c r="N255" s="27">
        <v>0</v>
      </c>
      <c r="O255" s="90">
        <f t="shared" si="65"/>
        <v>2.5</v>
      </c>
      <c r="P255" s="91">
        <f t="shared" si="66"/>
        <v>2.5</v>
      </c>
      <c r="Q255" s="23">
        <v>0</v>
      </c>
      <c r="R255" s="11">
        <v>0</v>
      </c>
      <c r="S255" s="11">
        <v>0</v>
      </c>
      <c r="T255" s="12">
        <v>0</v>
      </c>
      <c r="U255" s="27">
        <v>0</v>
      </c>
      <c r="V255" s="23">
        <v>8</v>
      </c>
      <c r="W255" s="11">
        <v>0.2</v>
      </c>
      <c r="X255" s="11">
        <v>0</v>
      </c>
      <c r="Y255" s="12">
        <v>0.4</v>
      </c>
      <c r="Z255" s="30">
        <v>0</v>
      </c>
      <c r="AA255" s="63">
        <f t="shared" si="67"/>
        <v>2.7</v>
      </c>
      <c r="AB255" s="34">
        <f t="shared" si="68"/>
        <v>0</v>
      </c>
      <c r="AC255" s="12">
        <f t="shared" si="69"/>
        <v>2.7</v>
      </c>
      <c r="AD255" s="75">
        <f t="shared" si="70"/>
        <v>2.7</v>
      </c>
    </row>
    <row r="256" spans="1:30" x14ac:dyDescent="0.2">
      <c r="A256" s="9" t="s">
        <v>409</v>
      </c>
      <c r="B256" s="10" t="s">
        <v>80</v>
      </c>
      <c r="C256" s="10" t="s">
        <v>23</v>
      </c>
      <c r="D256" s="10" t="s">
        <v>410</v>
      </c>
      <c r="E256" s="10" t="s">
        <v>411</v>
      </c>
      <c r="F256" s="10" t="s">
        <v>412</v>
      </c>
      <c r="G256" s="67">
        <v>6</v>
      </c>
      <c r="H256" s="10" t="s">
        <v>84</v>
      </c>
      <c r="I256" s="10" t="s">
        <v>780</v>
      </c>
      <c r="J256" s="57">
        <v>1</v>
      </c>
      <c r="K256" s="57">
        <v>15.75</v>
      </c>
      <c r="L256" s="57">
        <v>0</v>
      </c>
      <c r="M256" s="58">
        <v>2.25</v>
      </c>
      <c r="N256" s="27">
        <v>0</v>
      </c>
      <c r="O256" s="90">
        <f t="shared" si="65"/>
        <v>8.75</v>
      </c>
      <c r="P256" s="91">
        <f t="shared" si="66"/>
        <v>1.25</v>
      </c>
      <c r="Q256" s="23">
        <v>30</v>
      </c>
      <c r="R256" s="11">
        <v>0.6</v>
      </c>
      <c r="S256" s="11">
        <v>0</v>
      </c>
      <c r="T256" s="12">
        <v>2</v>
      </c>
      <c r="U256" s="27">
        <v>0</v>
      </c>
      <c r="V256" s="23">
        <v>0</v>
      </c>
      <c r="W256" s="11">
        <v>0</v>
      </c>
      <c r="X256" s="11">
        <v>0</v>
      </c>
      <c r="Y256" s="12">
        <v>0</v>
      </c>
      <c r="Z256" s="30">
        <v>0</v>
      </c>
      <c r="AA256" s="63">
        <f t="shared" si="67"/>
        <v>13.95</v>
      </c>
      <c r="AB256" s="34">
        <f t="shared" si="68"/>
        <v>13.95</v>
      </c>
      <c r="AC256" s="12">
        <f t="shared" si="69"/>
        <v>0</v>
      </c>
      <c r="AD256" s="75">
        <f t="shared" si="70"/>
        <v>13.95</v>
      </c>
    </row>
    <row r="257" spans="1:30" x14ac:dyDescent="0.2">
      <c r="A257" s="9" t="s">
        <v>409</v>
      </c>
      <c r="B257" s="10" t="s">
        <v>85</v>
      </c>
      <c r="C257" s="10" t="s">
        <v>23</v>
      </c>
      <c r="D257" s="10" t="s">
        <v>410</v>
      </c>
      <c r="E257" s="10" t="s">
        <v>411</v>
      </c>
      <c r="F257" s="10" t="s">
        <v>412</v>
      </c>
      <c r="G257" s="67">
        <v>6</v>
      </c>
      <c r="H257" s="10" t="s">
        <v>84</v>
      </c>
      <c r="I257" s="10" t="s">
        <v>780</v>
      </c>
      <c r="J257" s="57">
        <v>1</v>
      </c>
      <c r="K257" s="57">
        <v>15.75</v>
      </c>
      <c r="L257" s="57">
        <v>0</v>
      </c>
      <c r="M257" s="58">
        <v>2.25</v>
      </c>
      <c r="N257" s="27">
        <v>0</v>
      </c>
      <c r="O257" s="90">
        <f t="shared" si="65"/>
        <v>8.75</v>
      </c>
      <c r="P257" s="91">
        <f t="shared" si="66"/>
        <v>1.25</v>
      </c>
      <c r="Q257" s="23">
        <v>30</v>
      </c>
      <c r="R257" s="11">
        <v>0.6</v>
      </c>
      <c r="S257" s="11">
        <v>0</v>
      </c>
      <c r="T257" s="12">
        <v>2</v>
      </c>
      <c r="U257" s="27">
        <v>0</v>
      </c>
      <c r="V257" s="23">
        <v>0</v>
      </c>
      <c r="W257" s="11">
        <v>0</v>
      </c>
      <c r="X257" s="11">
        <v>0</v>
      </c>
      <c r="Y257" s="12">
        <v>0</v>
      </c>
      <c r="Z257" s="30">
        <v>0</v>
      </c>
      <c r="AA257" s="63">
        <f t="shared" si="67"/>
        <v>13.95</v>
      </c>
      <c r="AB257" s="34">
        <f t="shared" si="68"/>
        <v>13.95</v>
      </c>
      <c r="AC257" s="12">
        <f t="shared" si="69"/>
        <v>0</v>
      </c>
      <c r="AD257" s="75">
        <f t="shared" si="70"/>
        <v>13.95</v>
      </c>
    </row>
    <row r="258" spans="1:30" x14ac:dyDescent="0.2">
      <c r="A258" s="9" t="s">
        <v>409</v>
      </c>
      <c r="B258" s="10" t="s">
        <v>8</v>
      </c>
      <c r="C258" s="10" t="s">
        <v>23</v>
      </c>
      <c r="D258" s="10" t="s">
        <v>410</v>
      </c>
      <c r="E258" s="10" t="s">
        <v>411</v>
      </c>
      <c r="F258" s="10" t="s">
        <v>412</v>
      </c>
      <c r="G258" s="67">
        <v>6</v>
      </c>
      <c r="H258" s="10" t="s">
        <v>84</v>
      </c>
      <c r="I258" s="10" t="s">
        <v>780</v>
      </c>
      <c r="J258" s="57">
        <v>1</v>
      </c>
      <c r="K258" s="57">
        <v>15.75</v>
      </c>
      <c r="L258" s="57">
        <v>0</v>
      </c>
      <c r="M258" s="58">
        <v>2.25</v>
      </c>
      <c r="N258" s="27">
        <v>0</v>
      </c>
      <c r="O258" s="90">
        <f t="shared" si="65"/>
        <v>8.75</v>
      </c>
      <c r="P258" s="91">
        <f t="shared" si="66"/>
        <v>1.25</v>
      </c>
      <c r="Q258" s="23">
        <v>90</v>
      </c>
      <c r="R258" s="11">
        <v>1.8</v>
      </c>
      <c r="S258" s="11">
        <v>0</v>
      </c>
      <c r="T258" s="12">
        <v>6</v>
      </c>
      <c r="U258" s="27">
        <v>0</v>
      </c>
      <c r="V258" s="23">
        <v>0</v>
      </c>
      <c r="W258" s="11">
        <v>0</v>
      </c>
      <c r="X258" s="11">
        <v>0</v>
      </c>
      <c r="Y258" s="12">
        <v>0</v>
      </c>
      <c r="Z258" s="30">
        <v>0</v>
      </c>
      <c r="AA258" s="63">
        <f t="shared" si="67"/>
        <v>41.85</v>
      </c>
      <c r="AB258" s="34">
        <f t="shared" si="68"/>
        <v>41.85</v>
      </c>
      <c r="AC258" s="12">
        <f t="shared" si="69"/>
        <v>0</v>
      </c>
      <c r="AD258" s="75">
        <f t="shared" si="70"/>
        <v>41.85</v>
      </c>
    </row>
    <row r="259" spans="1:30" x14ac:dyDescent="0.2">
      <c r="A259" s="9" t="s">
        <v>409</v>
      </c>
      <c r="B259" s="10" t="s">
        <v>80</v>
      </c>
      <c r="C259" s="10" t="s">
        <v>23</v>
      </c>
      <c r="D259" s="10" t="s">
        <v>413</v>
      </c>
      <c r="E259" s="10" t="s">
        <v>414</v>
      </c>
      <c r="F259" s="10" t="s">
        <v>415</v>
      </c>
      <c r="G259" s="67">
        <v>6</v>
      </c>
      <c r="H259" s="10" t="s">
        <v>84</v>
      </c>
      <c r="I259" s="10" t="s">
        <v>780</v>
      </c>
      <c r="J259" s="57">
        <v>1</v>
      </c>
      <c r="K259" s="57">
        <v>15.75</v>
      </c>
      <c r="L259" s="57">
        <v>0</v>
      </c>
      <c r="M259" s="58">
        <v>2.25</v>
      </c>
      <c r="N259" s="27">
        <v>0</v>
      </c>
      <c r="O259" s="90">
        <f t="shared" si="65"/>
        <v>8.75</v>
      </c>
      <c r="P259" s="91">
        <f t="shared" si="66"/>
        <v>1.25</v>
      </c>
      <c r="Q259" s="23">
        <v>30</v>
      </c>
      <c r="R259" s="11">
        <v>0.6</v>
      </c>
      <c r="S259" s="11">
        <v>0</v>
      </c>
      <c r="T259" s="12">
        <v>2</v>
      </c>
      <c r="U259" s="27">
        <v>0</v>
      </c>
      <c r="V259" s="23">
        <v>0</v>
      </c>
      <c r="W259" s="11">
        <v>0</v>
      </c>
      <c r="X259" s="11">
        <v>0</v>
      </c>
      <c r="Y259" s="12">
        <v>0</v>
      </c>
      <c r="Z259" s="30">
        <v>0</v>
      </c>
      <c r="AA259" s="63">
        <f t="shared" si="67"/>
        <v>13.95</v>
      </c>
      <c r="AB259" s="34">
        <f t="shared" si="68"/>
        <v>13.95</v>
      </c>
      <c r="AC259" s="12">
        <f t="shared" si="69"/>
        <v>0</v>
      </c>
      <c r="AD259" s="75">
        <f t="shared" si="70"/>
        <v>13.95</v>
      </c>
    </row>
    <row r="260" spans="1:30" x14ac:dyDescent="0.2">
      <c r="A260" s="9" t="s">
        <v>409</v>
      </c>
      <c r="B260" s="10" t="s">
        <v>85</v>
      </c>
      <c r="C260" s="10" t="s">
        <v>23</v>
      </c>
      <c r="D260" s="10" t="s">
        <v>413</v>
      </c>
      <c r="E260" s="10" t="s">
        <v>414</v>
      </c>
      <c r="F260" s="10" t="s">
        <v>415</v>
      </c>
      <c r="G260" s="67">
        <v>6</v>
      </c>
      <c r="H260" s="10" t="s">
        <v>84</v>
      </c>
      <c r="I260" s="10" t="s">
        <v>780</v>
      </c>
      <c r="J260" s="57">
        <v>1</v>
      </c>
      <c r="K260" s="57">
        <v>15.75</v>
      </c>
      <c r="L260" s="57">
        <v>0</v>
      </c>
      <c r="M260" s="58">
        <v>2.25</v>
      </c>
      <c r="N260" s="27">
        <v>0</v>
      </c>
      <c r="O260" s="90">
        <f t="shared" si="65"/>
        <v>8.75</v>
      </c>
      <c r="P260" s="91">
        <f t="shared" si="66"/>
        <v>1.25</v>
      </c>
      <c r="Q260" s="23">
        <v>30</v>
      </c>
      <c r="R260" s="11">
        <v>0.6</v>
      </c>
      <c r="S260" s="11">
        <v>0</v>
      </c>
      <c r="T260" s="12">
        <v>2</v>
      </c>
      <c r="U260" s="27">
        <v>0</v>
      </c>
      <c r="V260" s="23">
        <v>0</v>
      </c>
      <c r="W260" s="11">
        <v>0</v>
      </c>
      <c r="X260" s="11">
        <v>0</v>
      </c>
      <c r="Y260" s="12">
        <v>0</v>
      </c>
      <c r="Z260" s="30">
        <v>0</v>
      </c>
      <c r="AA260" s="63">
        <f t="shared" si="67"/>
        <v>13.95</v>
      </c>
      <c r="AB260" s="34">
        <f t="shared" si="68"/>
        <v>13.95</v>
      </c>
      <c r="AC260" s="12">
        <f t="shared" si="69"/>
        <v>0</v>
      </c>
      <c r="AD260" s="75">
        <f t="shared" si="70"/>
        <v>13.95</v>
      </c>
    </row>
    <row r="261" spans="1:30" x14ac:dyDescent="0.2">
      <c r="A261" s="9" t="s">
        <v>409</v>
      </c>
      <c r="B261" s="10" t="s">
        <v>8</v>
      </c>
      <c r="C261" s="10" t="s">
        <v>23</v>
      </c>
      <c r="D261" s="10" t="s">
        <v>413</v>
      </c>
      <c r="E261" s="10" t="s">
        <v>414</v>
      </c>
      <c r="F261" s="10" t="s">
        <v>415</v>
      </c>
      <c r="G261" s="67">
        <v>6</v>
      </c>
      <c r="H261" s="10" t="s">
        <v>84</v>
      </c>
      <c r="I261" s="10" t="s">
        <v>780</v>
      </c>
      <c r="J261" s="57">
        <v>1</v>
      </c>
      <c r="K261" s="57">
        <v>15.75</v>
      </c>
      <c r="L261" s="57">
        <v>0</v>
      </c>
      <c r="M261" s="58">
        <v>2.25</v>
      </c>
      <c r="N261" s="27">
        <v>0</v>
      </c>
      <c r="O261" s="90">
        <f t="shared" si="65"/>
        <v>8.75</v>
      </c>
      <c r="P261" s="91">
        <f t="shared" si="66"/>
        <v>1.25</v>
      </c>
      <c r="Q261" s="23">
        <v>75</v>
      </c>
      <c r="R261" s="11">
        <v>1.8</v>
      </c>
      <c r="S261" s="11">
        <v>0</v>
      </c>
      <c r="T261" s="12">
        <v>5</v>
      </c>
      <c r="U261" s="27">
        <v>0</v>
      </c>
      <c r="V261" s="23">
        <v>0</v>
      </c>
      <c r="W261" s="11">
        <v>0</v>
      </c>
      <c r="X261" s="11">
        <v>0</v>
      </c>
      <c r="Y261" s="12">
        <v>0</v>
      </c>
      <c r="Z261" s="30">
        <v>0</v>
      </c>
      <c r="AA261" s="63">
        <f t="shared" si="67"/>
        <v>39.6</v>
      </c>
      <c r="AB261" s="34">
        <f t="shared" si="68"/>
        <v>39.6</v>
      </c>
      <c r="AC261" s="12">
        <f t="shared" si="69"/>
        <v>0</v>
      </c>
      <c r="AD261" s="75">
        <f t="shared" si="70"/>
        <v>39.6</v>
      </c>
    </row>
    <row r="262" spans="1:30" x14ac:dyDescent="0.2">
      <c r="A262" s="9" t="s">
        <v>409</v>
      </c>
      <c r="B262" s="10" t="s">
        <v>8</v>
      </c>
      <c r="C262" s="10" t="s">
        <v>43</v>
      </c>
      <c r="D262" s="10" t="s">
        <v>416</v>
      </c>
      <c r="E262" s="10" t="s">
        <v>417</v>
      </c>
      <c r="F262" s="10" t="s">
        <v>418</v>
      </c>
      <c r="G262" s="67">
        <v>6</v>
      </c>
      <c r="H262" s="10" t="s">
        <v>18</v>
      </c>
      <c r="I262" s="10" t="s">
        <v>780</v>
      </c>
      <c r="J262" s="57">
        <v>1</v>
      </c>
      <c r="K262" s="57">
        <v>15.75</v>
      </c>
      <c r="L262" s="57">
        <v>0</v>
      </c>
      <c r="M262" s="58">
        <v>2.25</v>
      </c>
      <c r="N262" s="27">
        <v>0</v>
      </c>
      <c r="O262" s="90">
        <f t="shared" si="65"/>
        <v>8.75</v>
      </c>
      <c r="P262" s="91">
        <f t="shared" si="66"/>
        <v>1.25</v>
      </c>
      <c r="Q262" s="23">
        <v>0</v>
      </c>
      <c r="R262" s="11">
        <v>0</v>
      </c>
      <c r="S262" s="11">
        <v>0</v>
      </c>
      <c r="T262" s="12">
        <v>0</v>
      </c>
      <c r="U262" s="27">
        <v>0</v>
      </c>
      <c r="V262" s="23">
        <v>105</v>
      </c>
      <c r="W262" s="11">
        <v>2</v>
      </c>
      <c r="X262" s="11">
        <v>0</v>
      </c>
      <c r="Y262" s="12">
        <v>7</v>
      </c>
      <c r="Z262" s="30">
        <v>0</v>
      </c>
      <c r="AA262" s="63">
        <f t="shared" si="67"/>
        <v>47.25</v>
      </c>
      <c r="AB262" s="34">
        <f t="shared" si="68"/>
        <v>0</v>
      </c>
      <c r="AC262" s="12">
        <f t="shared" si="69"/>
        <v>47.25</v>
      </c>
      <c r="AD262" s="75">
        <f t="shared" si="70"/>
        <v>47.25</v>
      </c>
    </row>
    <row r="263" spans="1:30" x14ac:dyDescent="0.2">
      <c r="A263" s="9" t="s">
        <v>409</v>
      </c>
      <c r="B263" s="10" t="s">
        <v>8</v>
      </c>
      <c r="C263" s="10" t="s">
        <v>43</v>
      </c>
      <c r="D263" s="10" t="s">
        <v>419</v>
      </c>
      <c r="E263" s="10" t="s">
        <v>420</v>
      </c>
      <c r="F263" s="10" t="s">
        <v>421</v>
      </c>
      <c r="G263" s="67">
        <v>6</v>
      </c>
      <c r="H263" s="10" t="s">
        <v>18</v>
      </c>
      <c r="I263" s="10" t="s">
        <v>780</v>
      </c>
      <c r="J263" s="57">
        <v>1</v>
      </c>
      <c r="K263" s="57">
        <v>15.75</v>
      </c>
      <c r="L263" s="57">
        <v>0</v>
      </c>
      <c r="M263" s="58">
        <v>2.25</v>
      </c>
      <c r="N263" s="27">
        <v>0</v>
      </c>
      <c r="O263" s="90">
        <f t="shared" si="65"/>
        <v>8.75</v>
      </c>
      <c r="P263" s="91">
        <f t="shared" si="66"/>
        <v>1.25</v>
      </c>
      <c r="Q263" s="23">
        <v>0</v>
      </c>
      <c r="R263" s="11">
        <v>0</v>
      </c>
      <c r="S263" s="11">
        <v>0</v>
      </c>
      <c r="T263" s="12">
        <v>0</v>
      </c>
      <c r="U263" s="27">
        <v>0</v>
      </c>
      <c r="V263" s="23">
        <v>105</v>
      </c>
      <c r="W263" s="11">
        <v>2</v>
      </c>
      <c r="X263" s="11">
        <v>0</v>
      </c>
      <c r="Y263" s="12">
        <v>7</v>
      </c>
      <c r="Z263" s="30">
        <v>0</v>
      </c>
      <c r="AA263" s="63">
        <f t="shared" si="67"/>
        <v>47.25</v>
      </c>
      <c r="AB263" s="34">
        <f t="shared" si="68"/>
        <v>0</v>
      </c>
      <c r="AC263" s="12">
        <f t="shared" si="69"/>
        <v>47.25</v>
      </c>
      <c r="AD263" s="75">
        <f t="shared" si="70"/>
        <v>47.25</v>
      </c>
    </row>
    <row r="264" spans="1:30" x14ac:dyDescent="0.2">
      <c r="A264" s="103" t="s">
        <v>409</v>
      </c>
      <c r="B264" s="10" t="s">
        <v>8</v>
      </c>
      <c r="C264" s="10" t="s">
        <v>13</v>
      </c>
      <c r="D264" s="10" t="s">
        <v>9</v>
      </c>
      <c r="E264" s="10" t="s">
        <v>10</v>
      </c>
      <c r="F264" s="10" t="s">
        <v>11</v>
      </c>
      <c r="G264" s="67">
        <v>24</v>
      </c>
      <c r="H264" s="10" t="s">
        <v>12</v>
      </c>
      <c r="I264" s="10" t="s">
        <v>755</v>
      </c>
      <c r="J264" s="57">
        <v>1</v>
      </c>
      <c r="K264" s="57">
        <f>$AF$27</f>
        <v>0.2</v>
      </c>
      <c r="L264" s="57">
        <v>0</v>
      </c>
      <c r="M264" s="58">
        <v>0</v>
      </c>
      <c r="N264" s="27">
        <v>0</v>
      </c>
      <c r="O264" s="90">
        <f t="shared" si="65"/>
        <v>2.7777777777777776E-2</v>
      </c>
      <c r="P264" s="91">
        <f t="shared" si="66"/>
        <v>0</v>
      </c>
      <c r="Q264" s="23">
        <v>2</v>
      </c>
      <c r="R264" s="11">
        <f>Q264</f>
        <v>2</v>
      </c>
      <c r="S264" s="11">
        <v>0</v>
      </c>
      <c r="T264" s="12">
        <v>0</v>
      </c>
      <c r="U264" s="27">
        <v>0</v>
      </c>
      <c r="V264" s="23">
        <v>5</v>
      </c>
      <c r="W264" s="11">
        <f>V264</f>
        <v>5</v>
      </c>
      <c r="X264" s="11">
        <v>0</v>
      </c>
      <c r="Y264" s="12">
        <v>0</v>
      </c>
      <c r="Z264" s="30">
        <v>0</v>
      </c>
      <c r="AA264" s="63">
        <f t="shared" si="67"/>
        <v>1.4000000000000001</v>
      </c>
      <c r="AB264" s="34">
        <f t="shared" si="68"/>
        <v>0.4</v>
      </c>
      <c r="AC264" s="12">
        <f t="shared" si="69"/>
        <v>1</v>
      </c>
      <c r="AD264" s="75">
        <f t="shared" si="70"/>
        <v>1.4000000000000001</v>
      </c>
    </row>
    <row r="265" spans="1:30" x14ac:dyDescent="0.2">
      <c r="A265" s="9" t="s">
        <v>409</v>
      </c>
      <c r="B265" s="10" t="s">
        <v>14</v>
      </c>
      <c r="C265" s="10" t="s">
        <v>23</v>
      </c>
      <c r="D265" s="10" t="s">
        <v>312</v>
      </c>
      <c r="E265" s="10" t="s">
        <v>313</v>
      </c>
      <c r="F265" s="10" t="s">
        <v>314</v>
      </c>
      <c r="G265" s="67">
        <v>6</v>
      </c>
      <c r="H265" s="10" t="s">
        <v>18</v>
      </c>
      <c r="I265" s="10" t="s">
        <v>780</v>
      </c>
      <c r="J265" s="57">
        <v>0.2</v>
      </c>
      <c r="K265" s="57">
        <f>13.5*J265</f>
        <v>2.7</v>
      </c>
      <c r="L265" s="57">
        <v>0</v>
      </c>
      <c r="M265" s="58">
        <f>4.5*J265</f>
        <v>0.9</v>
      </c>
      <c r="N265" s="27">
        <v>0</v>
      </c>
      <c r="O265" s="90">
        <f t="shared" si="65"/>
        <v>1.5</v>
      </c>
      <c r="P265" s="91">
        <f t="shared" si="66"/>
        <v>0.5</v>
      </c>
      <c r="Q265" s="23">
        <v>150</v>
      </c>
      <c r="R265" s="11">
        <v>2</v>
      </c>
      <c r="S265" s="11">
        <v>0</v>
      </c>
      <c r="T265" s="12">
        <v>10</v>
      </c>
      <c r="U265" s="27">
        <v>0</v>
      </c>
      <c r="V265" s="23">
        <v>0</v>
      </c>
      <c r="W265" s="11">
        <v>0</v>
      </c>
      <c r="X265" s="11">
        <v>0</v>
      </c>
      <c r="Y265" s="12">
        <v>0</v>
      </c>
      <c r="Z265" s="30">
        <v>0</v>
      </c>
      <c r="AA265" s="63">
        <f t="shared" si="67"/>
        <v>14.4</v>
      </c>
      <c r="AB265" s="34">
        <f t="shared" si="68"/>
        <v>14.4</v>
      </c>
      <c r="AC265" s="12">
        <f t="shared" si="69"/>
        <v>0</v>
      </c>
      <c r="AD265" s="75">
        <f t="shared" si="70"/>
        <v>14.4</v>
      </c>
    </row>
    <row r="266" spans="1:30" x14ac:dyDescent="0.2">
      <c r="A266" s="9" t="s">
        <v>409</v>
      </c>
      <c r="B266" s="10" t="s">
        <v>8</v>
      </c>
      <c r="C266" s="10" t="s">
        <v>103</v>
      </c>
      <c r="D266" s="10" t="s">
        <v>422</v>
      </c>
      <c r="E266" s="10" t="s">
        <v>423</v>
      </c>
      <c r="F266" s="10" t="s">
        <v>424</v>
      </c>
      <c r="G266" s="67">
        <v>6</v>
      </c>
      <c r="H266" s="10" t="s">
        <v>102</v>
      </c>
      <c r="I266" s="10" t="s">
        <v>781</v>
      </c>
      <c r="J266" s="57">
        <v>1</v>
      </c>
      <c r="K266" s="57">
        <f>(11.25+$AF$30)*J266</f>
        <v>15.75</v>
      </c>
      <c r="L266" s="57">
        <v>0</v>
      </c>
      <c r="M266" s="58">
        <v>2.25</v>
      </c>
      <c r="N266" s="27">
        <v>0</v>
      </c>
      <c r="O266" s="90">
        <f t="shared" si="65"/>
        <v>8.75</v>
      </c>
      <c r="P266" s="91">
        <f t="shared" si="66"/>
        <v>1.25</v>
      </c>
      <c r="Q266" s="23">
        <v>40</v>
      </c>
      <c r="R266" s="11">
        <v>1</v>
      </c>
      <c r="S266" s="11">
        <v>0</v>
      </c>
      <c r="T266" s="12">
        <v>2</v>
      </c>
      <c r="U266" s="27">
        <v>0</v>
      </c>
      <c r="V266" s="23">
        <v>0</v>
      </c>
      <c r="W266" s="11">
        <v>0</v>
      </c>
      <c r="X266" s="11">
        <v>0</v>
      </c>
      <c r="Y266" s="12">
        <v>0</v>
      </c>
      <c r="Z266" s="30">
        <v>0</v>
      </c>
      <c r="AA266" s="63">
        <f t="shared" si="67"/>
        <v>20.25</v>
      </c>
      <c r="AB266" s="34">
        <f t="shared" si="68"/>
        <v>20.25</v>
      </c>
      <c r="AC266" s="12">
        <f t="shared" si="69"/>
        <v>0</v>
      </c>
      <c r="AD266" s="75">
        <f t="shared" si="70"/>
        <v>20.25</v>
      </c>
    </row>
    <row r="267" spans="1:30" x14ac:dyDescent="0.2">
      <c r="A267" s="103" t="s">
        <v>409</v>
      </c>
      <c r="B267" s="10" t="s">
        <v>29</v>
      </c>
      <c r="C267" s="10" t="s">
        <v>13</v>
      </c>
      <c r="D267" s="10" t="s">
        <v>30</v>
      </c>
      <c r="E267" s="10" t="s">
        <v>31</v>
      </c>
      <c r="F267" s="10" t="s">
        <v>32</v>
      </c>
      <c r="G267" s="67">
        <v>6</v>
      </c>
      <c r="H267" s="10" t="s">
        <v>33</v>
      </c>
      <c r="I267" s="10" t="s">
        <v>781</v>
      </c>
      <c r="J267" s="57">
        <v>0.125</v>
      </c>
      <c r="K267" s="57">
        <f>24*J267</f>
        <v>3</v>
      </c>
      <c r="L267" s="57"/>
      <c r="M267" s="58">
        <v>0</v>
      </c>
      <c r="N267" s="27">
        <v>0</v>
      </c>
      <c r="O267" s="90">
        <f t="shared" si="65"/>
        <v>1.6666666666666667</v>
      </c>
      <c r="P267" s="91">
        <f t="shared" si="66"/>
        <v>0</v>
      </c>
      <c r="Q267" s="23">
        <v>0</v>
      </c>
      <c r="R267" s="11">
        <v>0</v>
      </c>
      <c r="S267" s="11">
        <v>0</v>
      </c>
      <c r="T267" s="12">
        <v>0</v>
      </c>
      <c r="U267" s="27"/>
      <c r="V267" s="23">
        <v>30</v>
      </c>
      <c r="W267" s="11">
        <v>1</v>
      </c>
      <c r="X267" s="11"/>
      <c r="Y267" s="12">
        <v>1</v>
      </c>
      <c r="Z267" s="30">
        <v>0</v>
      </c>
      <c r="AA267" s="63">
        <f t="shared" si="67"/>
        <v>3</v>
      </c>
      <c r="AB267" s="34">
        <f t="shared" si="68"/>
        <v>0</v>
      </c>
      <c r="AC267" s="12">
        <f t="shared" si="69"/>
        <v>3</v>
      </c>
      <c r="AD267" s="75">
        <f t="shared" si="70"/>
        <v>3</v>
      </c>
    </row>
    <row r="268" spans="1:30" x14ac:dyDescent="0.2">
      <c r="A268" s="103" t="s">
        <v>409</v>
      </c>
      <c r="B268" s="10" t="s">
        <v>8</v>
      </c>
      <c r="C268" s="10" t="s">
        <v>13</v>
      </c>
      <c r="D268" s="10" t="s">
        <v>34</v>
      </c>
      <c r="E268" s="10" t="s">
        <v>35</v>
      </c>
      <c r="F268" s="10" t="s">
        <v>36</v>
      </c>
      <c r="G268" s="67">
        <v>12</v>
      </c>
      <c r="H268" s="10" t="s">
        <v>37</v>
      </c>
      <c r="I268" s="10" t="s">
        <v>781</v>
      </c>
      <c r="J268" s="57">
        <v>1</v>
      </c>
      <c r="K268" s="57">
        <f>$AF$28</f>
        <v>0.02</v>
      </c>
      <c r="L268" s="57">
        <v>0</v>
      </c>
      <c r="M268" s="58">
        <v>0</v>
      </c>
      <c r="N268" s="27">
        <v>0</v>
      </c>
      <c r="O268" s="90">
        <f t="shared" si="65"/>
        <v>5.5555555555555558E-3</v>
      </c>
      <c r="P268" s="91">
        <f t="shared" si="66"/>
        <v>0</v>
      </c>
      <c r="Q268" s="23">
        <v>5</v>
      </c>
      <c r="R268" s="11">
        <f>Q268</f>
        <v>5</v>
      </c>
      <c r="S268" s="11">
        <v>0</v>
      </c>
      <c r="T268" s="12">
        <v>0</v>
      </c>
      <c r="U268" s="27">
        <v>0</v>
      </c>
      <c r="V268" s="23">
        <v>3</v>
      </c>
      <c r="W268" s="11">
        <f>V268</f>
        <v>3</v>
      </c>
      <c r="X268" s="11">
        <v>0</v>
      </c>
      <c r="Y268" s="12">
        <v>0</v>
      </c>
      <c r="Z268" s="30">
        <v>0</v>
      </c>
      <c r="AA268" s="63">
        <f t="shared" si="67"/>
        <v>0.16</v>
      </c>
      <c r="AB268" s="34">
        <f t="shared" si="68"/>
        <v>0.1</v>
      </c>
      <c r="AC268" s="12">
        <f t="shared" si="69"/>
        <v>0.06</v>
      </c>
      <c r="AD268" s="75">
        <f t="shared" si="70"/>
        <v>0.16</v>
      </c>
    </row>
    <row r="269" spans="1:30" x14ac:dyDescent="0.2">
      <c r="A269" s="9" t="s">
        <v>425</v>
      </c>
      <c r="B269" s="10" t="s">
        <v>14</v>
      </c>
      <c r="C269" s="10" t="s">
        <v>61</v>
      </c>
      <c r="D269" s="10" t="s">
        <v>426</v>
      </c>
      <c r="E269" s="10" t="s">
        <v>427</v>
      </c>
      <c r="F269" s="10" t="s">
        <v>428</v>
      </c>
      <c r="G269" s="67">
        <v>6</v>
      </c>
      <c r="H269" s="10" t="s">
        <v>47</v>
      </c>
      <c r="I269" s="10" t="s">
        <v>780</v>
      </c>
      <c r="J269" s="57">
        <v>1</v>
      </c>
      <c r="K269" s="57">
        <v>11.25</v>
      </c>
      <c r="L269" s="57">
        <v>0</v>
      </c>
      <c r="M269" s="58">
        <v>6.75</v>
      </c>
      <c r="N269" s="27">
        <v>0</v>
      </c>
      <c r="O269" s="90">
        <f t="shared" ref="O269:O293" si="71">K269*10/3/G269</f>
        <v>6.25</v>
      </c>
      <c r="P269" s="91">
        <f t="shared" ref="P269:P293" si="72">M269*10/3/G269</f>
        <v>3.75</v>
      </c>
      <c r="Q269" s="23">
        <v>0</v>
      </c>
      <c r="R269" s="11">
        <v>0</v>
      </c>
      <c r="S269" s="11">
        <v>0</v>
      </c>
      <c r="T269" s="12">
        <v>0</v>
      </c>
      <c r="U269" s="27">
        <v>0</v>
      </c>
      <c r="V269" s="23">
        <v>90</v>
      </c>
      <c r="W269" s="11">
        <v>2</v>
      </c>
      <c r="X269" s="11">
        <v>0</v>
      </c>
      <c r="Y269" s="12">
        <v>3</v>
      </c>
      <c r="Z269" s="30">
        <v>0</v>
      </c>
      <c r="AA269" s="63">
        <f t="shared" ref="AA269:AA293" si="73">K269*(R269+W269)+M269*(T269+Y269)</f>
        <v>42.75</v>
      </c>
      <c r="AB269" s="34">
        <f t="shared" ref="AB269:AB293" si="74">K269*R269+M269*T269</f>
        <v>0</v>
      </c>
      <c r="AC269" s="12">
        <f t="shared" ref="AC269:AC293" si="75">K269*W269+M269*Y269</f>
        <v>42.75</v>
      </c>
      <c r="AD269" s="75">
        <f t="shared" ref="AD269:AD293" si="76">AA269</f>
        <v>42.75</v>
      </c>
    </row>
    <row r="270" spans="1:30" x14ac:dyDescent="0.2">
      <c r="A270" s="9" t="s">
        <v>425</v>
      </c>
      <c r="B270" s="10" t="s">
        <v>80</v>
      </c>
      <c r="C270" s="10" t="s">
        <v>23</v>
      </c>
      <c r="D270" s="10" t="s">
        <v>426</v>
      </c>
      <c r="E270" s="10" t="s">
        <v>427</v>
      </c>
      <c r="F270" s="10" t="s">
        <v>428</v>
      </c>
      <c r="G270" s="67">
        <v>6</v>
      </c>
      <c r="H270" s="10" t="s">
        <v>47</v>
      </c>
      <c r="I270" s="10" t="s">
        <v>780</v>
      </c>
      <c r="J270" s="57">
        <v>1</v>
      </c>
      <c r="K270" s="57">
        <v>11.25</v>
      </c>
      <c r="L270" s="57">
        <v>0</v>
      </c>
      <c r="M270" s="58">
        <v>6.75</v>
      </c>
      <c r="N270" s="27">
        <v>0</v>
      </c>
      <c r="O270" s="90">
        <f t="shared" si="71"/>
        <v>6.25</v>
      </c>
      <c r="P270" s="91">
        <f t="shared" si="72"/>
        <v>3.75</v>
      </c>
      <c r="Q270" s="23">
        <v>30</v>
      </c>
      <c r="R270" s="11">
        <v>0.5</v>
      </c>
      <c r="S270" s="11">
        <v>0</v>
      </c>
      <c r="T270" s="12">
        <v>1</v>
      </c>
      <c r="U270" s="27">
        <v>0</v>
      </c>
      <c r="V270" s="23">
        <v>0</v>
      </c>
      <c r="W270" s="11">
        <v>0</v>
      </c>
      <c r="X270" s="11">
        <v>0</v>
      </c>
      <c r="Y270" s="12">
        <v>0</v>
      </c>
      <c r="Z270" s="30">
        <v>0</v>
      </c>
      <c r="AA270" s="63">
        <f t="shared" si="73"/>
        <v>12.375</v>
      </c>
      <c r="AB270" s="34">
        <f t="shared" si="74"/>
        <v>12.375</v>
      </c>
      <c r="AC270" s="12">
        <f t="shared" si="75"/>
        <v>0</v>
      </c>
      <c r="AD270" s="75">
        <f t="shared" si="76"/>
        <v>12.375</v>
      </c>
    </row>
    <row r="271" spans="1:30" x14ac:dyDescent="0.2">
      <c r="A271" s="9" t="s">
        <v>425</v>
      </c>
      <c r="B271" s="10" t="s">
        <v>85</v>
      </c>
      <c r="C271" s="10" t="s">
        <v>23</v>
      </c>
      <c r="D271" s="10" t="s">
        <v>426</v>
      </c>
      <c r="E271" s="10" t="s">
        <v>427</v>
      </c>
      <c r="F271" s="10" t="s">
        <v>428</v>
      </c>
      <c r="G271" s="67">
        <v>6</v>
      </c>
      <c r="H271" s="10" t="s">
        <v>47</v>
      </c>
      <c r="I271" s="10" t="s">
        <v>780</v>
      </c>
      <c r="J271" s="57">
        <v>1</v>
      </c>
      <c r="K271" s="57">
        <v>11.25</v>
      </c>
      <c r="L271" s="57">
        <v>0</v>
      </c>
      <c r="M271" s="58">
        <v>6.75</v>
      </c>
      <c r="N271" s="27">
        <v>0</v>
      </c>
      <c r="O271" s="90">
        <f t="shared" si="71"/>
        <v>6.25</v>
      </c>
      <c r="P271" s="91">
        <f t="shared" si="72"/>
        <v>3.75</v>
      </c>
      <c r="Q271" s="23">
        <v>30</v>
      </c>
      <c r="R271" s="11">
        <v>0.5</v>
      </c>
      <c r="S271" s="11">
        <v>0</v>
      </c>
      <c r="T271" s="12">
        <v>1</v>
      </c>
      <c r="U271" s="27">
        <v>0</v>
      </c>
      <c r="V271" s="23">
        <v>0</v>
      </c>
      <c r="W271" s="11">
        <v>0</v>
      </c>
      <c r="X271" s="11">
        <v>0</v>
      </c>
      <c r="Y271" s="12">
        <v>0</v>
      </c>
      <c r="Z271" s="30">
        <v>0</v>
      </c>
      <c r="AA271" s="63">
        <f t="shared" si="73"/>
        <v>12.375</v>
      </c>
      <c r="AB271" s="34">
        <f t="shared" si="74"/>
        <v>12.375</v>
      </c>
      <c r="AC271" s="12">
        <f t="shared" si="75"/>
        <v>0</v>
      </c>
      <c r="AD271" s="75">
        <f t="shared" si="76"/>
        <v>12.375</v>
      </c>
    </row>
    <row r="272" spans="1:30" x14ac:dyDescent="0.2">
      <c r="A272" s="9" t="s">
        <v>425</v>
      </c>
      <c r="B272" s="10" t="s">
        <v>8</v>
      </c>
      <c r="C272" s="10" t="s">
        <v>23</v>
      </c>
      <c r="D272" s="10" t="s">
        <v>426</v>
      </c>
      <c r="E272" s="10" t="s">
        <v>427</v>
      </c>
      <c r="F272" s="10" t="s">
        <v>428</v>
      </c>
      <c r="G272" s="67">
        <v>6</v>
      </c>
      <c r="H272" s="10" t="s">
        <v>47</v>
      </c>
      <c r="I272" s="10" t="s">
        <v>780</v>
      </c>
      <c r="J272" s="57">
        <v>1</v>
      </c>
      <c r="K272" s="57">
        <v>11.25</v>
      </c>
      <c r="L272" s="57">
        <v>0</v>
      </c>
      <c r="M272" s="58">
        <v>6.75</v>
      </c>
      <c r="N272" s="27">
        <v>0</v>
      </c>
      <c r="O272" s="90">
        <f t="shared" si="71"/>
        <v>6.25</v>
      </c>
      <c r="P272" s="91">
        <f t="shared" si="72"/>
        <v>3.75</v>
      </c>
      <c r="Q272" s="23">
        <v>60</v>
      </c>
      <c r="R272" s="11">
        <v>1</v>
      </c>
      <c r="S272" s="11">
        <v>0</v>
      </c>
      <c r="T272" s="12">
        <v>2</v>
      </c>
      <c r="U272" s="27">
        <v>0</v>
      </c>
      <c r="V272" s="23">
        <v>0</v>
      </c>
      <c r="W272" s="11">
        <v>0</v>
      </c>
      <c r="X272" s="11">
        <v>0</v>
      </c>
      <c r="Y272" s="12">
        <v>0</v>
      </c>
      <c r="Z272" s="30">
        <v>0</v>
      </c>
      <c r="AA272" s="63">
        <f t="shared" si="73"/>
        <v>24.75</v>
      </c>
      <c r="AB272" s="34">
        <f t="shared" si="74"/>
        <v>24.75</v>
      </c>
      <c r="AC272" s="12">
        <f t="shared" si="75"/>
        <v>0</v>
      </c>
      <c r="AD272" s="75">
        <f t="shared" si="76"/>
        <v>24.75</v>
      </c>
    </row>
    <row r="273" spans="1:30" x14ac:dyDescent="0.2">
      <c r="A273" s="9" t="s">
        <v>425</v>
      </c>
      <c r="B273" s="10" t="s">
        <v>80</v>
      </c>
      <c r="C273" s="10" t="s">
        <v>27</v>
      </c>
      <c r="D273" s="10" t="s">
        <v>184</v>
      </c>
      <c r="E273" s="10" t="s">
        <v>185</v>
      </c>
      <c r="F273" s="10" t="s">
        <v>186</v>
      </c>
      <c r="G273" s="67">
        <v>6</v>
      </c>
      <c r="H273" s="10" t="s">
        <v>84</v>
      </c>
      <c r="I273" s="10" t="s">
        <v>780</v>
      </c>
      <c r="J273" s="57">
        <v>0.6</v>
      </c>
      <c r="K273" s="57">
        <f t="shared" ref="K273:K279" si="77">9*J273</f>
        <v>5.3999999999999995</v>
      </c>
      <c r="L273" s="57">
        <v>1</v>
      </c>
      <c r="M273" s="58">
        <f t="shared" ref="M273:M279" si="78">9*J273</f>
        <v>5.3999999999999995</v>
      </c>
      <c r="N273" s="27">
        <v>0</v>
      </c>
      <c r="O273" s="90">
        <f t="shared" si="71"/>
        <v>2.9999999999999996</v>
      </c>
      <c r="P273" s="91">
        <f t="shared" si="72"/>
        <v>2.9999999999999996</v>
      </c>
      <c r="Q273" s="23">
        <v>20</v>
      </c>
      <c r="R273" s="11">
        <v>0.5</v>
      </c>
      <c r="S273" s="11">
        <v>0</v>
      </c>
      <c r="T273" s="12">
        <v>1</v>
      </c>
      <c r="U273" s="27">
        <v>0</v>
      </c>
      <c r="V273" s="23">
        <v>0</v>
      </c>
      <c r="W273" s="11">
        <v>0</v>
      </c>
      <c r="X273" s="11">
        <v>0</v>
      </c>
      <c r="Y273" s="12">
        <v>0</v>
      </c>
      <c r="Z273" s="30">
        <v>0</v>
      </c>
      <c r="AA273" s="63">
        <f t="shared" si="73"/>
        <v>8.1</v>
      </c>
      <c r="AB273" s="34">
        <f t="shared" si="74"/>
        <v>8.1</v>
      </c>
      <c r="AC273" s="12">
        <f t="shared" si="75"/>
        <v>0</v>
      </c>
      <c r="AD273" s="75">
        <f t="shared" si="76"/>
        <v>8.1</v>
      </c>
    </row>
    <row r="274" spans="1:30" x14ac:dyDescent="0.2">
      <c r="A274" s="9" t="s">
        <v>425</v>
      </c>
      <c r="B274" s="10" t="s">
        <v>85</v>
      </c>
      <c r="C274" s="10" t="s">
        <v>27</v>
      </c>
      <c r="D274" s="10" t="s">
        <v>184</v>
      </c>
      <c r="E274" s="10" t="s">
        <v>185</v>
      </c>
      <c r="F274" s="10" t="s">
        <v>186</v>
      </c>
      <c r="G274" s="67">
        <v>6</v>
      </c>
      <c r="H274" s="10" t="s">
        <v>84</v>
      </c>
      <c r="I274" s="10" t="s">
        <v>780</v>
      </c>
      <c r="J274" s="57">
        <v>0.6</v>
      </c>
      <c r="K274" s="57">
        <f t="shared" si="77"/>
        <v>5.3999999999999995</v>
      </c>
      <c r="L274" s="57">
        <v>1</v>
      </c>
      <c r="M274" s="58">
        <f t="shared" si="78"/>
        <v>5.3999999999999995</v>
      </c>
      <c r="N274" s="27">
        <v>0</v>
      </c>
      <c r="O274" s="90">
        <f t="shared" si="71"/>
        <v>2.9999999999999996</v>
      </c>
      <c r="P274" s="91">
        <f t="shared" si="72"/>
        <v>2.9999999999999996</v>
      </c>
      <c r="Q274" s="23">
        <v>20</v>
      </c>
      <c r="R274" s="11">
        <v>0.5</v>
      </c>
      <c r="S274" s="11">
        <v>0</v>
      </c>
      <c r="T274" s="12">
        <v>1</v>
      </c>
      <c r="U274" s="27">
        <v>0</v>
      </c>
      <c r="V274" s="23">
        <v>0</v>
      </c>
      <c r="W274" s="11">
        <v>0</v>
      </c>
      <c r="X274" s="11">
        <v>0</v>
      </c>
      <c r="Y274" s="12">
        <v>0</v>
      </c>
      <c r="Z274" s="30">
        <v>0</v>
      </c>
      <c r="AA274" s="63">
        <f t="shared" si="73"/>
        <v>8.1</v>
      </c>
      <c r="AB274" s="34">
        <f t="shared" si="74"/>
        <v>8.1</v>
      </c>
      <c r="AC274" s="12">
        <f t="shared" si="75"/>
        <v>0</v>
      </c>
      <c r="AD274" s="75">
        <f t="shared" si="76"/>
        <v>8.1</v>
      </c>
    </row>
    <row r="275" spans="1:30" x14ac:dyDescent="0.2">
      <c r="A275" s="9" t="s">
        <v>425</v>
      </c>
      <c r="B275" s="10" t="s">
        <v>8</v>
      </c>
      <c r="C275" s="10" t="s">
        <v>27</v>
      </c>
      <c r="D275" s="10" t="s">
        <v>184</v>
      </c>
      <c r="E275" s="10" t="s">
        <v>185</v>
      </c>
      <c r="F275" s="10" t="s">
        <v>186</v>
      </c>
      <c r="G275" s="67">
        <v>6</v>
      </c>
      <c r="H275" s="10" t="s">
        <v>84</v>
      </c>
      <c r="I275" s="10" t="s">
        <v>780</v>
      </c>
      <c r="J275" s="57">
        <v>0.6</v>
      </c>
      <c r="K275" s="57">
        <f t="shared" si="77"/>
        <v>5.3999999999999995</v>
      </c>
      <c r="L275" s="57">
        <v>1</v>
      </c>
      <c r="M275" s="58">
        <f t="shared" si="78"/>
        <v>5.3999999999999995</v>
      </c>
      <c r="N275" s="27">
        <v>0</v>
      </c>
      <c r="O275" s="90">
        <f t="shared" si="71"/>
        <v>2.9999999999999996</v>
      </c>
      <c r="P275" s="91">
        <f t="shared" si="72"/>
        <v>2.9999999999999996</v>
      </c>
      <c r="Q275" s="23">
        <v>80</v>
      </c>
      <c r="R275" s="11">
        <v>1</v>
      </c>
      <c r="S275" s="11">
        <v>0</v>
      </c>
      <c r="T275" s="12">
        <v>4</v>
      </c>
      <c r="U275" s="27">
        <v>0</v>
      </c>
      <c r="V275" s="23">
        <v>0</v>
      </c>
      <c r="W275" s="11">
        <v>0</v>
      </c>
      <c r="X275" s="11">
        <v>0</v>
      </c>
      <c r="Y275" s="12">
        <v>0</v>
      </c>
      <c r="Z275" s="30">
        <v>0</v>
      </c>
      <c r="AA275" s="63">
        <f t="shared" si="73"/>
        <v>26.999999999999996</v>
      </c>
      <c r="AB275" s="34">
        <f t="shared" si="74"/>
        <v>26.999999999999996</v>
      </c>
      <c r="AC275" s="12">
        <f t="shared" si="75"/>
        <v>0</v>
      </c>
      <c r="AD275" s="75">
        <f t="shared" si="76"/>
        <v>26.999999999999996</v>
      </c>
    </row>
    <row r="276" spans="1:30" x14ac:dyDescent="0.2">
      <c r="A276" s="9" t="s">
        <v>425</v>
      </c>
      <c r="B276" s="10" t="s">
        <v>14</v>
      </c>
      <c r="C276" s="10" t="s">
        <v>43</v>
      </c>
      <c r="D276" s="10" t="s">
        <v>187</v>
      </c>
      <c r="E276" s="10" t="s">
        <v>188</v>
      </c>
      <c r="F276" s="10" t="s">
        <v>189</v>
      </c>
      <c r="G276" s="67">
        <v>6</v>
      </c>
      <c r="H276" s="10" t="s">
        <v>84</v>
      </c>
      <c r="I276" s="10" t="s">
        <v>780</v>
      </c>
      <c r="J276" s="57">
        <v>0.25</v>
      </c>
      <c r="K276" s="57">
        <f t="shared" si="77"/>
        <v>2.25</v>
      </c>
      <c r="L276" s="57">
        <v>0</v>
      </c>
      <c r="M276" s="58">
        <f t="shared" si="78"/>
        <v>2.25</v>
      </c>
      <c r="N276" s="27">
        <v>0</v>
      </c>
      <c r="O276" s="90">
        <f t="shared" si="71"/>
        <v>1.25</v>
      </c>
      <c r="P276" s="91">
        <f t="shared" si="72"/>
        <v>1.25</v>
      </c>
      <c r="Q276" s="23">
        <v>0</v>
      </c>
      <c r="R276" s="11">
        <v>0</v>
      </c>
      <c r="S276" s="11">
        <v>0</v>
      </c>
      <c r="T276" s="12">
        <v>0</v>
      </c>
      <c r="U276" s="27">
        <v>0</v>
      </c>
      <c r="V276" s="23">
        <v>100</v>
      </c>
      <c r="W276" s="11">
        <v>2</v>
      </c>
      <c r="X276" s="11">
        <v>0</v>
      </c>
      <c r="Y276" s="12">
        <v>5</v>
      </c>
      <c r="Z276" s="30">
        <v>0</v>
      </c>
      <c r="AA276" s="63">
        <f t="shared" si="73"/>
        <v>15.75</v>
      </c>
      <c r="AB276" s="34">
        <f t="shared" si="74"/>
        <v>0</v>
      </c>
      <c r="AC276" s="12">
        <f t="shared" si="75"/>
        <v>15.75</v>
      </c>
      <c r="AD276" s="75">
        <f t="shared" si="76"/>
        <v>15.75</v>
      </c>
    </row>
    <row r="277" spans="1:30" x14ac:dyDescent="0.2">
      <c r="A277" s="9" t="s">
        <v>425</v>
      </c>
      <c r="B277" s="10" t="s">
        <v>80</v>
      </c>
      <c r="C277" s="10" t="s">
        <v>103</v>
      </c>
      <c r="D277" s="10" t="s">
        <v>187</v>
      </c>
      <c r="E277" s="10" t="s">
        <v>188</v>
      </c>
      <c r="F277" s="10" t="s">
        <v>189</v>
      </c>
      <c r="G277" s="67">
        <v>6</v>
      </c>
      <c r="H277" s="10" t="s">
        <v>84</v>
      </c>
      <c r="I277" s="10" t="s">
        <v>780</v>
      </c>
      <c r="J277" s="57">
        <v>0.25</v>
      </c>
      <c r="K277" s="57">
        <f t="shared" si="77"/>
        <v>2.25</v>
      </c>
      <c r="L277" s="57">
        <v>2</v>
      </c>
      <c r="M277" s="58">
        <f t="shared" si="78"/>
        <v>2.25</v>
      </c>
      <c r="N277" s="27">
        <v>0</v>
      </c>
      <c r="O277" s="90">
        <f t="shared" si="71"/>
        <v>1.25</v>
      </c>
      <c r="P277" s="91">
        <f t="shared" si="72"/>
        <v>1.25</v>
      </c>
      <c r="Q277" s="23">
        <v>22</v>
      </c>
      <c r="R277" s="11">
        <v>0.5</v>
      </c>
      <c r="S277" s="11">
        <v>0</v>
      </c>
      <c r="T277" s="12">
        <v>1.5</v>
      </c>
      <c r="U277" s="27">
        <v>0</v>
      </c>
      <c r="V277" s="23">
        <v>0</v>
      </c>
      <c r="W277" s="11">
        <v>0</v>
      </c>
      <c r="X277" s="11">
        <v>0</v>
      </c>
      <c r="Y277" s="12">
        <v>0</v>
      </c>
      <c r="Z277" s="30">
        <v>0</v>
      </c>
      <c r="AA277" s="63">
        <f t="shared" si="73"/>
        <v>4.5</v>
      </c>
      <c r="AB277" s="34">
        <f t="shared" si="74"/>
        <v>4.5</v>
      </c>
      <c r="AC277" s="12">
        <f t="shared" si="75"/>
        <v>0</v>
      </c>
      <c r="AD277" s="75">
        <f t="shared" si="76"/>
        <v>4.5</v>
      </c>
    </row>
    <row r="278" spans="1:30" x14ac:dyDescent="0.2">
      <c r="A278" s="9" t="s">
        <v>425</v>
      </c>
      <c r="B278" s="10" t="s">
        <v>85</v>
      </c>
      <c r="C278" s="10" t="s">
        <v>103</v>
      </c>
      <c r="D278" s="10" t="s">
        <v>187</v>
      </c>
      <c r="E278" s="10" t="s">
        <v>188</v>
      </c>
      <c r="F278" s="10" t="s">
        <v>189</v>
      </c>
      <c r="G278" s="67">
        <v>6</v>
      </c>
      <c r="H278" s="10" t="s">
        <v>84</v>
      </c>
      <c r="I278" s="10" t="s">
        <v>780</v>
      </c>
      <c r="J278" s="57">
        <v>0.25</v>
      </c>
      <c r="K278" s="57">
        <f t="shared" si="77"/>
        <v>2.25</v>
      </c>
      <c r="L278" s="57">
        <v>2</v>
      </c>
      <c r="M278" s="58">
        <f t="shared" si="78"/>
        <v>2.25</v>
      </c>
      <c r="N278" s="27">
        <v>0</v>
      </c>
      <c r="O278" s="90">
        <f t="shared" si="71"/>
        <v>1.25</v>
      </c>
      <c r="P278" s="91">
        <f t="shared" si="72"/>
        <v>1.25</v>
      </c>
      <c r="Q278" s="23">
        <v>20</v>
      </c>
      <c r="R278" s="11">
        <v>0.5</v>
      </c>
      <c r="S278" s="11">
        <v>0</v>
      </c>
      <c r="T278" s="12">
        <v>1.5</v>
      </c>
      <c r="U278" s="27">
        <v>0</v>
      </c>
      <c r="V278" s="23">
        <v>0</v>
      </c>
      <c r="W278" s="11">
        <v>0</v>
      </c>
      <c r="X278" s="11">
        <v>0</v>
      </c>
      <c r="Y278" s="12">
        <v>0</v>
      </c>
      <c r="Z278" s="30">
        <v>0</v>
      </c>
      <c r="AA278" s="63">
        <f t="shared" si="73"/>
        <v>4.5</v>
      </c>
      <c r="AB278" s="34">
        <f t="shared" si="74"/>
        <v>4.5</v>
      </c>
      <c r="AC278" s="12">
        <f t="shared" si="75"/>
        <v>0</v>
      </c>
      <c r="AD278" s="75">
        <f t="shared" si="76"/>
        <v>4.5</v>
      </c>
    </row>
    <row r="279" spans="1:30" x14ac:dyDescent="0.2">
      <c r="A279" s="9" t="s">
        <v>425</v>
      </c>
      <c r="B279" s="10" t="s">
        <v>8</v>
      </c>
      <c r="C279" s="10" t="s">
        <v>103</v>
      </c>
      <c r="D279" s="10" t="s">
        <v>187</v>
      </c>
      <c r="E279" s="10" t="s">
        <v>188</v>
      </c>
      <c r="F279" s="10" t="s">
        <v>189</v>
      </c>
      <c r="G279" s="67">
        <v>6</v>
      </c>
      <c r="H279" s="10" t="s">
        <v>84</v>
      </c>
      <c r="I279" s="10" t="s">
        <v>780</v>
      </c>
      <c r="J279" s="57">
        <v>0.25</v>
      </c>
      <c r="K279" s="57">
        <f t="shared" si="77"/>
        <v>2.25</v>
      </c>
      <c r="L279" s="57">
        <v>2</v>
      </c>
      <c r="M279" s="58">
        <f t="shared" si="78"/>
        <v>2.25</v>
      </c>
      <c r="N279" s="27">
        <v>0</v>
      </c>
      <c r="O279" s="90">
        <f t="shared" si="71"/>
        <v>1.25</v>
      </c>
      <c r="P279" s="91">
        <f t="shared" si="72"/>
        <v>1.25</v>
      </c>
      <c r="Q279" s="23">
        <v>45</v>
      </c>
      <c r="R279" s="11">
        <v>1</v>
      </c>
      <c r="S279" s="11">
        <v>0</v>
      </c>
      <c r="T279" s="12">
        <v>3</v>
      </c>
      <c r="U279" s="27">
        <v>0</v>
      </c>
      <c r="V279" s="23">
        <v>0</v>
      </c>
      <c r="W279" s="11">
        <v>0</v>
      </c>
      <c r="X279" s="11">
        <v>0</v>
      </c>
      <c r="Y279" s="12">
        <v>0</v>
      </c>
      <c r="Z279" s="30">
        <v>0</v>
      </c>
      <c r="AA279" s="63">
        <f t="shared" si="73"/>
        <v>9</v>
      </c>
      <c r="AB279" s="34">
        <f t="shared" si="74"/>
        <v>9</v>
      </c>
      <c r="AC279" s="12">
        <f t="shared" si="75"/>
        <v>0</v>
      </c>
      <c r="AD279" s="75">
        <f t="shared" si="76"/>
        <v>9</v>
      </c>
    </row>
    <row r="280" spans="1:30" x14ac:dyDescent="0.2">
      <c r="A280" s="103" t="s">
        <v>425</v>
      </c>
      <c r="B280" s="10" t="s">
        <v>8</v>
      </c>
      <c r="C280" s="10" t="s">
        <v>13</v>
      </c>
      <c r="D280" s="10" t="s">
        <v>9</v>
      </c>
      <c r="E280" s="10" t="s">
        <v>10</v>
      </c>
      <c r="F280" s="10" t="s">
        <v>11</v>
      </c>
      <c r="G280" s="67">
        <v>24</v>
      </c>
      <c r="H280" s="10" t="s">
        <v>12</v>
      </c>
      <c r="I280" s="10" t="s">
        <v>755</v>
      </c>
      <c r="J280" s="57">
        <v>1</v>
      </c>
      <c r="K280" s="57">
        <f>$AF$27</f>
        <v>0.2</v>
      </c>
      <c r="L280" s="57">
        <v>0</v>
      </c>
      <c r="M280" s="58">
        <v>0</v>
      </c>
      <c r="N280" s="27">
        <v>0</v>
      </c>
      <c r="O280" s="90">
        <f t="shared" si="71"/>
        <v>2.7777777777777776E-2</v>
      </c>
      <c r="P280" s="91">
        <f t="shared" si="72"/>
        <v>0</v>
      </c>
      <c r="Q280" s="23">
        <v>1</v>
      </c>
      <c r="R280" s="11">
        <f>Q280</f>
        <v>1</v>
      </c>
      <c r="S280" s="11">
        <v>0</v>
      </c>
      <c r="T280" s="12">
        <v>0</v>
      </c>
      <c r="U280" s="27">
        <v>0</v>
      </c>
      <c r="V280" s="23">
        <v>3</v>
      </c>
      <c r="W280" s="11">
        <f>V280</f>
        <v>3</v>
      </c>
      <c r="X280" s="11">
        <v>0</v>
      </c>
      <c r="Y280" s="12">
        <v>0</v>
      </c>
      <c r="Z280" s="30">
        <v>0</v>
      </c>
      <c r="AA280" s="63">
        <f t="shared" si="73"/>
        <v>0.8</v>
      </c>
      <c r="AB280" s="34">
        <f t="shared" si="74"/>
        <v>0.2</v>
      </c>
      <c r="AC280" s="12">
        <f t="shared" si="75"/>
        <v>0.60000000000000009</v>
      </c>
      <c r="AD280" s="75">
        <f t="shared" si="76"/>
        <v>0.8</v>
      </c>
    </row>
    <row r="281" spans="1:30" x14ac:dyDescent="0.2">
      <c r="A281" s="9" t="s">
        <v>425</v>
      </c>
      <c r="B281" s="10" t="s">
        <v>14</v>
      </c>
      <c r="C281" s="10" t="s">
        <v>23</v>
      </c>
      <c r="D281" s="10" t="s">
        <v>89</v>
      </c>
      <c r="E281" s="10" t="s">
        <v>90</v>
      </c>
      <c r="F281" s="10" t="s">
        <v>91</v>
      </c>
      <c r="G281" s="67">
        <v>6</v>
      </c>
      <c r="H281" s="10" t="s">
        <v>18</v>
      </c>
      <c r="I281" s="10" t="s">
        <v>780</v>
      </c>
      <c r="J281" s="57">
        <v>0.3</v>
      </c>
      <c r="K281" s="57">
        <f>9*J281</f>
        <v>2.6999999999999997</v>
      </c>
      <c r="L281" s="57">
        <v>0</v>
      </c>
      <c r="M281" s="58">
        <f>9*J281</f>
        <v>2.6999999999999997</v>
      </c>
      <c r="N281" s="27">
        <v>0</v>
      </c>
      <c r="O281" s="90">
        <f t="shared" si="71"/>
        <v>1.4999999999999998</v>
      </c>
      <c r="P281" s="91">
        <f t="shared" si="72"/>
        <v>1.4999999999999998</v>
      </c>
      <c r="Q281" s="23">
        <v>120</v>
      </c>
      <c r="R281" s="11">
        <v>2</v>
      </c>
      <c r="S281" s="11">
        <v>0</v>
      </c>
      <c r="T281" s="12">
        <v>6</v>
      </c>
      <c r="U281" s="27">
        <v>0</v>
      </c>
      <c r="V281" s="23">
        <v>0</v>
      </c>
      <c r="W281" s="11">
        <v>0</v>
      </c>
      <c r="X281" s="11">
        <v>0</v>
      </c>
      <c r="Y281" s="12">
        <v>0</v>
      </c>
      <c r="Z281" s="30">
        <v>0</v>
      </c>
      <c r="AA281" s="63">
        <f t="shared" si="73"/>
        <v>21.599999999999998</v>
      </c>
      <c r="AB281" s="34">
        <f t="shared" si="74"/>
        <v>21.599999999999998</v>
      </c>
      <c r="AC281" s="12">
        <f t="shared" si="75"/>
        <v>0</v>
      </c>
      <c r="AD281" s="75">
        <f t="shared" si="76"/>
        <v>21.599999999999998</v>
      </c>
    </row>
    <row r="282" spans="1:30" x14ac:dyDescent="0.2">
      <c r="A282" s="9" t="s">
        <v>425</v>
      </c>
      <c r="B282" s="10" t="s">
        <v>14</v>
      </c>
      <c r="C282" s="10" t="s">
        <v>61</v>
      </c>
      <c r="D282" s="10" t="s">
        <v>315</v>
      </c>
      <c r="E282" s="10" t="s">
        <v>316</v>
      </c>
      <c r="F282" s="10" t="s">
        <v>317</v>
      </c>
      <c r="G282" s="67">
        <v>6</v>
      </c>
      <c r="H282" s="10" t="s">
        <v>18</v>
      </c>
      <c r="I282" s="10" t="s">
        <v>780</v>
      </c>
      <c r="J282" s="265">
        <v>0.2</v>
      </c>
      <c r="K282" s="57">
        <f>9*J282</f>
        <v>1.8</v>
      </c>
      <c r="L282" s="57">
        <v>0</v>
      </c>
      <c r="M282" s="58">
        <f>9*J282</f>
        <v>1.8</v>
      </c>
      <c r="N282" s="27">
        <v>0</v>
      </c>
      <c r="O282" s="90">
        <f t="shared" si="71"/>
        <v>1</v>
      </c>
      <c r="P282" s="91">
        <f t="shared" si="72"/>
        <v>1</v>
      </c>
      <c r="Q282" s="23">
        <v>0</v>
      </c>
      <c r="R282" s="11">
        <v>0</v>
      </c>
      <c r="S282" s="11">
        <v>0</v>
      </c>
      <c r="T282" s="12">
        <v>0</v>
      </c>
      <c r="U282" s="27">
        <v>0</v>
      </c>
      <c r="V282" s="23">
        <v>100</v>
      </c>
      <c r="W282" s="11">
        <v>2</v>
      </c>
      <c r="X282" s="11">
        <v>0</v>
      </c>
      <c r="Y282" s="12">
        <v>5</v>
      </c>
      <c r="Z282" s="30">
        <v>0</v>
      </c>
      <c r="AA282" s="63">
        <f t="shared" si="73"/>
        <v>12.6</v>
      </c>
      <c r="AB282" s="34">
        <f t="shared" si="74"/>
        <v>0</v>
      </c>
      <c r="AC282" s="12">
        <f t="shared" si="75"/>
        <v>12.6</v>
      </c>
      <c r="AD282" s="75">
        <f t="shared" si="76"/>
        <v>12.6</v>
      </c>
    </row>
    <row r="283" spans="1:30" x14ac:dyDescent="0.2">
      <c r="A283" s="9" t="s">
        <v>425</v>
      </c>
      <c r="B283" s="10" t="s">
        <v>14</v>
      </c>
      <c r="C283" s="10" t="s">
        <v>43</v>
      </c>
      <c r="D283" s="10" t="s">
        <v>92</v>
      </c>
      <c r="E283" s="10" t="s">
        <v>93</v>
      </c>
      <c r="F283" s="10" t="s">
        <v>94</v>
      </c>
      <c r="G283" s="67">
        <v>6</v>
      </c>
      <c r="H283" s="10" t="s">
        <v>18</v>
      </c>
      <c r="I283" s="10" t="s">
        <v>780</v>
      </c>
      <c r="J283" s="57">
        <v>0.1</v>
      </c>
      <c r="K283" s="57">
        <f>9*J283</f>
        <v>0.9</v>
      </c>
      <c r="L283" s="57">
        <v>0</v>
      </c>
      <c r="M283" s="58">
        <f>9*J283</f>
        <v>0.9</v>
      </c>
      <c r="N283" s="27">
        <v>0</v>
      </c>
      <c r="O283" s="90">
        <f t="shared" si="71"/>
        <v>0.5</v>
      </c>
      <c r="P283" s="91">
        <f t="shared" si="72"/>
        <v>0.5</v>
      </c>
      <c r="Q283" s="23">
        <v>0</v>
      </c>
      <c r="R283" s="11">
        <v>0</v>
      </c>
      <c r="S283" s="11">
        <v>0</v>
      </c>
      <c r="T283" s="12">
        <v>0</v>
      </c>
      <c r="U283" s="27">
        <v>0</v>
      </c>
      <c r="V283" s="23">
        <v>80</v>
      </c>
      <c r="W283" s="11">
        <v>2</v>
      </c>
      <c r="X283" s="11">
        <v>0</v>
      </c>
      <c r="Y283" s="12">
        <v>4</v>
      </c>
      <c r="Z283" s="30">
        <v>0</v>
      </c>
      <c r="AA283" s="63">
        <f t="shared" si="73"/>
        <v>5.4</v>
      </c>
      <c r="AB283" s="34">
        <f t="shared" si="74"/>
        <v>0</v>
      </c>
      <c r="AC283" s="12">
        <f t="shared" si="75"/>
        <v>5.4</v>
      </c>
      <c r="AD283" s="75">
        <f t="shared" si="76"/>
        <v>5.4</v>
      </c>
    </row>
    <row r="284" spans="1:30" x14ac:dyDescent="0.2">
      <c r="A284" s="9" t="s">
        <v>425</v>
      </c>
      <c r="B284" s="10" t="s">
        <v>14</v>
      </c>
      <c r="C284" s="10" t="s">
        <v>13</v>
      </c>
      <c r="D284" s="10" t="s">
        <v>28</v>
      </c>
      <c r="E284" s="10" t="s">
        <v>10</v>
      </c>
      <c r="F284" s="10" t="s">
        <v>11</v>
      </c>
      <c r="G284" s="67">
        <v>24</v>
      </c>
      <c r="H284" s="10" t="s">
        <v>12</v>
      </c>
      <c r="I284" s="10" t="s">
        <v>755</v>
      </c>
      <c r="J284" s="57">
        <v>1</v>
      </c>
      <c r="K284" s="57">
        <f>$AF$27</f>
        <v>0.2</v>
      </c>
      <c r="L284" s="57">
        <v>0</v>
      </c>
      <c r="M284" s="58">
        <v>0</v>
      </c>
      <c r="N284" s="27">
        <v>0</v>
      </c>
      <c r="O284" s="90">
        <f t="shared" si="71"/>
        <v>2.7777777777777776E-2</v>
      </c>
      <c r="P284" s="91">
        <f t="shared" si="72"/>
        <v>0</v>
      </c>
      <c r="Q284" s="23">
        <v>0</v>
      </c>
      <c r="R284" s="11">
        <f>Q284</f>
        <v>0</v>
      </c>
      <c r="S284" s="11">
        <v>0</v>
      </c>
      <c r="T284" s="12">
        <v>0</v>
      </c>
      <c r="U284" s="27">
        <v>0</v>
      </c>
      <c r="V284" s="23">
        <v>2</v>
      </c>
      <c r="W284" s="11">
        <f>V284</f>
        <v>2</v>
      </c>
      <c r="X284" s="11">
        <v>0</v>
      </c>
      <c r="Y284" s="12">
        <v>0</v>
      </c>
      <c r="Z284" s="30">
        <v>0</v>
      </c>
      <c r="AA284" s="63">
        <f t="shared" si="73"/>
        <v>0.4</v>
      </c>
      <c r="AB284" s="34">
        <f t="shared" si="74"/>
        <v>0</v>
      </c>
      <c r="AC284" s="12">
        <f t="shared" si="75"/>
        <v>0.4</v>
      </c>
      <c r="AD284" s="75">
        <f t="shared" si="76"/>
        <v>0.4</v>
      </c>
    </row>
    <row r="285" spans="1:30" x14ac:dyDescent="0.2">
      <c r="A285" s="9" t="s">
        <v>425</v>
      </c>
      <c r="B285" s="10" t="s">
        <v>14</v>
      </c>
      <c r="C285" s="10" t="s">
        <v>103</v>
      </c>
      <c r="D285" s="117" t="s">
        <v>575</v>
      </c>
      <c r="E285" s="10" t="s">
        <v>562</v>
      </c>
      <c r="F285" s="10" t="s">
        <v>563</v>
      </c>
      <c r="G285" s="67">
        <v>6</v>
      </c>
      <c r="H285" s="10" t="s">
        <v>18</v>
      </c>
      <c r="I285" s="10" t="s">
        <v>780</v>
      </c>
      <c r="J285" s="57">
        <v>1</v>
      </c>
      <c r="K285" s="57">
        <v>13.5</v>
      </c>
      <c r="L285" s="57">
        <v>0</v>
      </c>
      <c r="M285" s="58">
        <v>4.5</v>
      </c>
      <c r="N285" s="27">
        <v>0</v>
      </c>
      <c r="O285" s="90">
        <f t="shared" si="71"/>
        <v>7.5</v>
      </c>
      <c r="P285" s="91">
        <f t="shared" si="72"/>
        <v>2.5</v>
      </c>
      <c r="Q285" s="23">
        <v>100</v>
      </c>
      <c r="R285" s="11">
        <v>2</v>
      </c>
      <c r="S285" s="11">
        <v>0</v>
      </c>
      <c r="T285" s="12">
        <v>4</v>
      </c>
      <c r="U285" s="27">
        <v>0</v>
      </c>
      <c r="V285" s="23">
        <v>0</v>
      </c>
      <c r="W285" s="11">
        <v>0</v>
      </c>
      <c r="X285" s="11">
        <v>0</v>
      </c>
      <c r="Y285" s="12">
        <v>0</v>
      </c>
      <c r="Z285" s="30">
        <v>0</v>
      </c>
      <c r="AA285" s="63">
        <f t="shared" si="73"/>
        <v>45</v>
      </c>
      <c r="AB285" s="34">
        <f t="shared" si="74"/>
        <v>45</v>
      </c>
      <c r="AC285" s="12">
        <f t="shared" si="75"/>
        <v>0</v>
      </c>
      <c r="AD285" s="75">
        <f t="shared" si="76"/>
        <v>45</v>
      </c>
    </row>
    <row r="286" spans="1:30" x14ac:dyDescent="0.2">
      <c r="A286" s="9" t="s">
        <v>425</v>
      </c>
      <c r="B286" s="10" t="s">
        <v>14</v>
      </c>
      <c r="C286" s="10" t="s">
        <v>103</v>
      </c>
      <c r="D286" s="10" t="s">
        <v>154</v>
      </c>
      <c r="E286" s="10" t="s">
        <v>155</v>
      </c>
      <c r="F286" s="10" t="s">
        <v>156</v>
      </c>
      <c r="G286" s="67">
        <v>6</v>
      </c>
      <c r="H286" s="10" t="s">
        <v>102</v>
      </c>
      <c r="I286" s="10" t="s">
        <v>781</v>
      </c>
      <c r="J286" s="57">
        <v>0</v>
      </c>
      <c r="K286" s="57">
        <f>(9+$AF$30)*J286</f>
        <v>0</v>
      </c>
      <c r="L286" s="57">
        <v>1</v>
      </c>
      <c r="M286" s="58">
        <f>4.5*J286</f>
        <v>0</v>
      </c>
      <c r="N286" s="27">
        <v>0</v>
      </c>
      <c r="O286" s="90">
        <f t="shared" si="71"/>
        <v>0</v>
      </c>
      <c r="P286" s="91">
        <f t="shared" si="72"/>
        <v>0</v>
      </c>
      <c r="Q286" s="23">
        <v>40</v>
      </c>
      <c r="R286" s="11">
        <v>1</v>
      </c>
      <c r="S286" s="11">
        <v>0</v>
      </c>
      <c r="T286" s="12">
        <v>2</v>
      </c>
      <c r="U286" s="27">
        <v>0</v>
      </c>
      <c r="V286" s="23">
        <v>0</v>
      </c>
      <c r="W286" s="11">
        <v>0</v>
      </c>
      <c r="X286" s="11">
        <v>0</v>
      </c>
      <c r="Y286" s="12">
        <v>0</v>
      </c>
      <c r="Z286" s="30">
        <v>0</v>
      </c>
      <c r="AA286" s="63">
        <f t="shared" si="73"/>
        <v>0</v>
      </c>
      <c r="AB286" s="34">
        <f t="shared" si="74"/>
        <v>0</v>
      </c>
      <c r="AC286" s="12">
        <f t="shared" si="75"/>
        <v>0</v>
      </c>
      <c r="AD286" s="75">
        <f t="shared" si="76"/>
        <v>0</v>
      </c>
    </row>
    <row r="287" spans="1:30" x14ac:dyDescent="0.2">
      <c r="A287" s="9" t="s">
        <v>425</v>
      </c>
      <c r="B287" s="10" t="s">
        <v>14</v>
      </c>
      <c r="C287" s="10" t="s">
        <v>103</v>
      </c>
      <c r="D287" s="10" t="s">
        <v>356</v>
      </c>
      <c r="E287" s="10" t="s">
        <v>357</v>
      </c>
      <c r="F287" s="10" t="s">
        <v>358</v>
      </c>
      <c r="G287" s="67">
        <v>6</v>
      </c>
      <c r="H287" s="10" t="s">
        <v>102</v>
      </c>
      <c r="I287" s="10" t="s">
        <v>781</v>
      </c>
      <c r="J287" s="57">
        <v>0.5</v>
      </c>
      <c r="K287" s="57">
        <f>(9+$AF$30)*J287</f>
        <v>6.75</v>
      </c>
      <c r="L287" s="57">
        <v>0</v>
      </c>
      <c r="M287" s="58">
        <f>4.5*J287</f>
        <v>2.25</v>
      </c>
      <c r="N287" s="27">
        <v>0</v>
      </c>
      <c r="O287" s="90">
        <f t="shared" si="71"/>
        <v>3.75</v>
      </c>
      <c r="P287" s="91">
        <f t="shared" si="72"/>
        <v>1.25</v>
      </c>
      <c r="Q287" s="23">
        <v>20</v>
      </c>
      <c r="R287" s="11">
        <v>1</v>
      </c>
      <c r="S287" s="11">
        <v>0</v>
      </c>
      <c r="T287" s="12">
        <v>1</v>
      </c>
      <c r="U287" s="27">
        <v>0</v>
      </c>
      <c r="V287" s="23">
        <v>0</v>
      </c>
      <c r="W287" s="11">
        <v>0</v>
      </c>
      <c r="X287" s="11">
        <v>0</v>
      </c>
      <c r="Y287" s="12">
        <v>0</v>
      </c>
      <c r="Z287" s="30">
        <v>0</v>
      </c>
      <c r="AA287" s="63">
        <f t="shared" si="73"/>
        <v>9</v>
      </c>
      <c r="AB287" s="34">
        <f t="shared" si="74"/>
        <v>9</v>
      </c>
      <c r="AC287" s="12">
        <f t="shared" si="75"/>
        <v>0</v>
      </c>
      <c r="AD287" s="75">
        <f t="shared" si="76"/>
        <v>9</v>
      </c>
    </row>
    <row r="288" spans="1:30" x14ac:dyDescent="0.2">
      <c r="A288" s="103" t="s">
        <v>425</v>
      </c>
      <c r="B288" s="10" t="s">
        <v>29</v>
      </c>
      <c r="C288" s="10" t="s">
        <v>13</v>
      </c>
      <c r="D288" s="10" t="s">
        <v>30</v>
      </c>
      <c r="E288" s="10" t="s">
        <v>31</v>
      </c>
      <c r="F288" s="10" t="s">
        <v>32</v>
      </c>
      <c r="G288" s="67">
        <v>6</v>
      </c>
      <c r="H288" s="10" t="s">
        <v>33</v>
      </c>
      <c r="I288" s="10" t="s">
        <v>781</v>
      </c>
      <c r="J288" s="57">
        <v>0</v>
      </c>
      <c r="K288" s="57">
        <f>24*J288</f>
        <v>0</v>
      </c>
      <c r="L288" s="57"/>
      <c r="M288" s="58">
        <v>3</v>
      </c>
      <c r="N288" s="27">
        <v>0</v>
      </c>
      <c r="O288" s="90">
        <f t="shared" si="71"/>
        <v>0</v>
      </c>
      <c r="P288" s="91">
        <f t="shared" si="72"/>
        <v>1.6666666666666667</v>
      </c>
      <c r="Q288" s="23">
        <v>0</v>
      </c>
      <c r="R288" s="11">
        <v>0</v>
      </c>
      <c r="S288" s="11">
        <v>0</v>
      </c>
      <c r="T288" s="12">
        <v>0</v>
      </c>
      <c r="U288" s="27"/>
      <c r="V288" s="23">
        <v>30</v>
      </c>
      <c r="W288" s="11">
        <v>1</v>
      </c>
      <c r="X288" s="11"/>
      <c r="Y288" s="12">
        <v>1</v>
      </c>
      <c r="Z288" s="30">
        <v>0</v>
      </c>
      <c r="AA288" s="63">
        <f t="shared" si="73"/>
        <v>3</v>
      </c>
      <c r="AB288" s="34">
        <f t="shared" si="74"/>
        <v>0</v>
      </c>
      <c r="AC288" s="12">
        <f t="shared" si="75"/>
        <v>3</v>
      </c>
      <c r="AD288" s="75">
        <f t="shared" si="76"/>
        <v>3</v>
      </c>
    </row>
    <row r="289" spans="1:33" x14ac:dyDescent="0.2">
      <c r="A289" s="9" t="s">
        <v>425</v>
      </c>
      <c r="B289" s="10" t="s">
        <v>39</v>
      </c>
      <c r="C289" s="10" t="s">
        <v>61</v>
      </c>
      <c r="D289" s="10" t="s">
        <v>429</v>
      </c>
      <c r="E289" s="10" t="s">
        <v>427</v>
      </c>
      <c r="F289" s="10" t="s">
        <v>428</v>
      </c>
      <c r="G289" s="67">
        <v>6</v>
      </c>
      <c r="H289" s="10" t="s">
        <v>47</v>
      </c>
      <c r="I289" s="10" t="s">
        <v>780</v>
      </c>
      <c r="J289" s="57">
        <v>1</v>
      </c>
      <c r="K289" s="57">
        <v>11.25</v>
      </c>
      <c r="L289" s="57">
        <v>0</v>
      </c>
      <c r="M289" s="58">
        <v>6.75</v>
      </c>
      <c r="N289" s="27">
        <v>0</v>
      </c>
      <c r="O289" s="90">
        <f t="shared" si="71"/>
        <v>6.25</v>
      </c>
      <c r="P289" s="91">
        <f t="shared" si="72"/>
        <v>3.75</v>
      </c>
      <c r="Q289" s="23">
        <v>0</v>
      </c>
      <c r="R289" s="11">
        <v>0</v>
      </c>
      <c r="S289" s="11">
        <v>0</v>
      </c>
      <c r="T289" s="12">
        <v>0</v>
      </c>
      <c r="U289" s="27">
        <v>0</v>
      </c>
      <c r="V289" s="23">
        <v>40</v>
      </c>
      <c r="W289" s="11">
        <v>1</v>
      </c>
      <c r="X289" s="11">
        <v>0</v>
      </c>
      <c r="Y289" s="12">
        <v>2</v>
      </c>
      <c r="Z289" s="30">
        <v>0</v>
      </c>
      <c r="AA289" s="63">
        <f t="shared" si="73"/>
        <v>24.75</v>
      </c>
      <c r="AB289" s="34">
        <f t="shared" si="74"/>
        <v>0</v>
      </c>
      <c r="AC289" s="12">
        <f t="shared" si="75"/>
        <v>24.75</v>
      </c>
      <c r="AD289" s="75">
        <f t="shared" si="76"/>
        <v>24.75</v>
      </c>
    </row>
    <row r="290" spans="1:33" x14ac:dyDescent="0.2">
      <c r="A290" s="9" t="s">
        <v>425</v>
      </c>
      <c r="B290" s="10" t="s">
        <v>39</v>
      </c>
      <c r="C290" s="98" t="s">
        <v>103</v>
      </c>
      <c r="D290" s="10" t="s">
        <v>430</v>
      </c>
      <c r="E290" s="10" t="s">
        <v>431</v>
      </c>
      <c r="F290" s="10" t="s">
        <v>432</v>
      </c>
      <c r="G290" s="67">
        <v>6</v>
      </c>
      <c r="H290" s="10" t="s">
        <v>102</v>
      </c>
      <c r="I290" s="10" t="s">
        <v>781</v>
      </c>
      <c r="J290" s="57">
        <v>1</v>
      </c>
      <c r="K290" s="57">
        <f>13.5*J290</f>
        <v>13.5</v>
      </c>
      <c r="L290" s="57">
        <v>0</v>
      </c>
      <c r="M290" s="58">
        <f>4.5*J290</f>
        <v>4.5</v>
      </c>
      <c r="N290" s="27">
        <v>0</v>
      </c>
      <c r="O290" s="90">
        <f t="shared" si="71"/>
        <v>7.5</v>
      </c>
      <c r="P290" s="91">
        <f t="shared" si="72"/>
        <v>2.5</v>
      </c>
      <c r="Q290" s="23">
        <v>20</v>
      </c>
      <c r="R290" s="11">
        <v>1</v>
      </c>
      <c r="S290" s="11">
        <v>0</v>
      </c>
      <c r="T290" s="12">
        <v>1</v>
      </c>
      <c r="U290" s="27">
        <v>0</v>
      </c>
      <c r="V290" s="23">
        <v>0</v>
      </c>
      <c r="W290" s="11">
        <v>0</v>
      </c>
      <c r="X290" s="11">
        <v>0</v>
      </c>
      <c r="Y290" s="12">
        <v>0</v>
      </c>
      <c r="Z290" s="30">
        <v>0</v>
      </c>
      <c r="AA290" s="63">
        <f t="shared" si="73"/>
        <v>18</v>
      </c>
      <c r="AB290" s="34">
        <f t="shared" si="74"/>
        <v>18</v>
      </c>
      <c r="AC290" s="12">
        <f t="shared" si="75"/>
        <v>0</v>
      </c>
      <c r="AD290" s="75">
        <f t="shared" si="76"/>
        <v>18</v>
      </c>
    </row>
    <row r="291" spans="1:33" x14ac:dyDescent="0.2">
      <c r="A291" s="9" t="s">
        <v>425</v>
      </c>
      <c r="B291" s="10" t="s">
        <v>39</v>
      </c>
      <c r="C291" s="10" t="s">
        <v>13</v>
      </c>
      <c r="D291" s="10" t="s">
        <v>433</v>
      </c>
      <c r="E291" s="10" t="s">
        <v>434</v>
      </c>
      <c r="F291" s="10" t="s">
        <v>435</v>
      </c>
      <c r="G291" s="67">
        <v>6</v>
      </c>
      <c r="H291" s="10" t="s">
        <v>102</v>
      </c>
      <c r="I291" s="10" t="s">
        <v>781</v>
      </c>
      <c r="J291" s="57">
        <v>1</v>
      </c>
      <c r="K291" s="57">
        <v>13.5</v>
      </c>
      <c r="L291" s="57">
        <v>0</v>
      </c>
      <c r="M291" s="58">
        <v>4.5</v>
      </c>
      <c r="N291" s="27">
        <v>0</v>
      </c>
      <c r="O291" s="90">
        <f t="shared" si="71"/>
        <v>7.5</v>
      </c>
      <c r="P291" s="91">
        <f t="shared" si="72"/>
        <v>2.5</v>
      </c>
      <c r="Q291" s="23">
        <v>0</v>
      </c>
      <c r="R291" s="11">
        <v>0</v>
      </c>
      <c r="S291" s="11">
        <v>0</v>
      </c>
      <c r="T291" s="12">
        <v>0</v>
      </c>
      <c r="U291" s="27">
        <v>0</v>
      </c>
      <c r="V291" s="23">
        <v>20</v>
      </c>
      <c r="W291" s="11">
        <v>1</v>
      </c>
      <c r="X291" s="11">
        <v>0</v>
      </c>
      <c r="Y291" s="12">
        <v>1</v>
      </c>
      <c r="Z291" s="30">
        <v>0</v>
      </c>
      <c r="AA291" s="63">
        <f t="shared" si="73"/>
        <v>18</v>
      </c>
      <c r="AB291" s="34">
        <f t="shared" si="74"/>
        <v>0</v>
      </c>
      <c r="AC291" s="12">
        <f t="shared" si="75"/>
        <v>18</v>
      </c>
      <c r="AD291" s="75">
        <f t="shared" si="76"/>
        <v>18</v>
      </c>
    </row>
    <row r="292" spans="1:33" x14ac:dyDescent="0.2">
      <c r="A292" s="103" t="s">
        <v>425</v>
      </c>
      <c r="B292" s="10" t="s">
        <v>14</v>
      </c>
      <c r="C292" s="10" t="s">
        <v>13</v>
      </c>
      <c r="D292" s="10" t="s">
        <v>34</v>
      </c>
      <c r="E292" s="10" t="s">
        <v>35</v>
      </c>
      <c r="F292" s="10" t="s">
        <v>36</v>
      </c>
      <c r="G292" s="67">
        <v>12</v>
      </c>
      <c r="H292" s="10" t="s">
        <v>37</v>
      </c>
      <c r="I292" s="10" t="s">
        <v>781</v>
      </c>
      <c r="J292" s="57">
        <v>1</v>
      </c>
      <c r="K292" s="57">
        <f>$AF$28</f>
        <v>0.02</v>
      </c>
      <c r="L292" s="57">
        <v>0</v>
      </c>
      <c r="M292" s="58">
        <v>0</v>
      </c>
      <c r="N292" s="27">
        <v>0</v>
      </c>
      <c r="O292" s="90">
        <f t="shared" si="71"/>
        <v>5.5555555555555558E-3</v>
      </c>
      <c r="P292" s="91">
        <f t="shared" si="72"/>
        <v>0</v>
      </c>
      <c r="Q292" s="23">
        <v>0</v>
      </c>
      <c r="R292" s="11">
        <f>Q292</f>
        <v>0</v>
      </c>
      <c r="S292" s="11">
        <v>0</v>
      </c>
      <c r="T292" s="12">
        <v>0</v>
      </c>
      <c r="U292" s="27">
        <v>0</v>
      </c>
      <c r="V292" s="23">
        <v>3</v>
      </c>
      <c r="W292" s="11">
        <f>V292</f>
        <v>3</v>
      </c>
      <c r="X292" s="11">
        <v>0</v>
      </c>
      <c r="Y292" s="12">
        <v>0</v>
      </c>
      <c r="Z292" s="30">
        <v>0</v>
      </c>
      <c r="AA292" s="63">
        <f t="shared" si="73"/>
        <v>0.06</v>
      </c>
      <c r="AB292" s="34">
        <f t="shared" si="74"/>
        <v>0</v>
      </c>
      <c r="AC292" s="12">
        <f t="shared" si="75"/>
        <v>0.06</v>
      </c>
      <c r="AD292" s="75">
        <f t="shared" si="76"/>
        <v>0.06</v>
      </c>
    </row>
    <row r="293" spans="1:33" x14ac:dyDescent="0.2">
      <c r="A293" s="103" t="s">
        <v>425</v>
      </c>
      <c r="B293" s="10" t="s">
        <v>8</v>
      </c>
      <c r="C293" s="10" t="s">
        <v>13</v>
      </c>
      <c r="D293" s="10" t="s">
        <v>34</v>
      </c>
      <c r="E293" s="10" t="s">
        <v>35</v>
      </c>
      <c r="F293" s="10" t="s">
        <v>36</v>
      </c>
      <c r="G293" s="67">
        <v>12</v>
      </c>
      <c r="H293" s="10" t="s">
        <v>37</v>
      </c>
      <c r="I293" s="10" t="s">
        <v>781</v>
      </c>
      <c r="J293" s="57">
        <v>1</v>
      </c>
      <c r="K293" s="57">
        <f>$AF$28</f>
        <v>0.02</v>
      </c>
      <c r="L293" s="57">
        <v>0</v>
      </c>
      <c r="M293" s="58">
        <v>0</v>
      </c>
      <c r="N293" s="27">
        <v>0</v>
      </c>
      <c r="O293" s="90">
        <f t="shared" si="71"/>
        <v>5.5555555555555558E-3</v>
      </c>
      <c r="P293" s="91">
        <f t="shared" si="72"/>
        <v>0</v>
      </c>
      <c r="Q293" s="23">
        <v>1</v>
      </c>
      <c r="R293" s="11">
        <f>Q293</f>
        <v>1</v>
      </c>
      <c r="S293" s="11">
        <v>0</v>
      </c>
      <c r="T293" s="12">
        <v>0</v>
      </c>
      <c r="U293" s="27">
        <v>0</v>
      </c>
      <c r="V293" s="23">
        <v>1</v>
      </c>
      <c r="W293" s="11">
        <f>V293</f>
        <v>1</v>
      </c>
      <c r="X293" s="11">
        <v>0</v>
      </c>
      <c r="Y293" s="12">
        <v>0</v>
      </c>
      <c r="Z293" s="30">
        <v>0</v>
      </c>
      <c r="AA293" s="63">
        <f t="shared" si="73"/>
        <v>0.04</v>
      </c>
      <c r="AB293" s="34">
        <f t="shared" si="74"/>
        <v>0.02</v>
      </c>
      <c r="AC293" s="12">
        <f t="shared" si="75"/>
        <v>0.02</v>
      </c>
      <c r="AD293" s="75">
        <f t="shared" si="76"/>
        <v>0.04</v>
      </c>
    </row>
    <row r="294" spans="1:33" x14ac:dyDescent="0.2">
      <c r="A294" s="9" t="s">
        <v>449</v>
      </c>
      <c r="B294" s="10" t="s">
        <v>8</v>
      </c>
      <c r="C294" s="10" t="s">
        <v>27</v>
      </c>
      <c r="D294" s="10" t="s">
        <v>450</v>
      </c>
      <c r="E294" s="10" t="s">
        <v>451</v>
      </c>
      <c r="F294" s="10" t="s">
        <v>452</v>
      </c>
      <c r="G294" s="67">
        <v>6</v>
      </c>
      <c r="H294" s="10" t="s">
        <v>18</v>
      </c>
      <c r="I294" s="10" t="s">
        <v>780</v>
      </c>
      <c r="J294" s="57">
        <v>1</v>
      </c>
      <c r="K294" s="57">
        <v>13.5</v>
      </c>
      <c r="L294" s="57">
        <v>0</v>
      </c>
      <c r="M294" s="58">
        <v>4.5</v>
      </c>
      <c r="N294" s="27">
        <v>0</v>
      </c>
      <c r="O294" s="90">
        <f t="shared" ref="O294:O306" si="79">K294*10/3/G294</f>
        <v>7.5</v>
      </c>
      <c r="P294" s="91">
        <f t="shared" ref="P294:P306" si="80">M294*10/3/G294</f>
        <v>2.5</v>
      </c>
      <c r="Q294" s="23">
        <v>140</v>
      </c>
      <c r="R294" s="11">
        <v>2</v>
      </c>
      <c r="S294" s="11">
        <v>0</v>
      </c>
      <c r="T294" s="12">
        <v>7</v>
      </c>
      <c r="U294" s="27">
        <v>0</v>
      </c>
      <c r="V294" s="23">
        <v>0</v>
      </c>
      <c r="W294" s="11">
        <v>0</v>
      </c>
      <c r="X294" s="11">
        <v>0</v>
      </c>
      <c r="Y294" s="12">
        <v>0</v>
      </c>
      <c r="Z294" s="30">
        <v>0</v>
      </c>
      <c r="AA294" s="63">
        <f t="shared" ref="AA294:AA306" si="81">K294*(R294+W294)+M294*(T294+Y294)</f>
        <v>58.5</v>
      </c>
      <c r="AB294" s="34">
        <f t="shared" ref="AB294:AB306" si="82">K294*R294+M294*T294</f>
        <v>58.5</v>
      </c>
      <c r="AC294" s="12">
        <f t="shared" ref="AC294:AC306" si="83">K294*W294+M294*Y294</f>
        <v>0</v>
      </c>
      <c r="AD294" s="75">
        <f t="shared" ref="AD294:AD306" si="84">AA294</f>
        <v>58.5</v>
      </c>
    </row>
    <row r="295" spans="1:33" x14ac:dyDescent="0.2">
      <c r="A295" s="9" t="s">
        <v>449</v>
      </c>
      <c r="B295" s="10" t="s">
        <v>8</v>
      </c>
      <c r="C295" s="10" t="s">
        <v>61</v>
      </c>
      <c r="D295" s="10" t="s">
        <v>453</v>
      </c>
      <c r="E295" s="10" t="s">
        <v>454</v>
      </c>
      <c r="F295" s="10" t="s">
        <v>455</v>
      </c>
      <c r="G295" s="67">
        <v>6</v>
      </c>
      <c r="H295" s="10" t="s">
        <v>18</v>
      </c>
      <c r="I295" s="10" t="s">
        <v>780</v>
      </c>
      <c r="J295" s="57">
        <v>1</v>
      </c>
      <c r="K295" s="57">
        <v>13.5</v>
      </c>
      <c r="L295" s="57">
        <v>0</v>
      </c>
      <c r="M295" s="58">
        <v>4.5</v>
      </c>
      <c r="N295" s="27">
        <v>0</v>
      </c>
      <c r="O295" s="90">
        <f t="shared" si="79"/>
        <v>7.5</v>
      </c>
      <c r="P295" s="91">
        <f t="shared" si="80"/>
        <v>2.5</v>
      </c>
      <c r="Q295" s="23">
        <v>0</v>
      </c>
      <c r="R295" s="11">
        <v>0</v>
      </c>
      <c r="S295" s="11">
        <v>0</v>
      </c>
      <c r="T295" s="12">
        <v>0</v>
      </c>
      <c r="U295" s="27">
        <v>0</v>
      </c>
      <c r="V295" s="23">
        <v>100</v>
      </c>
      <c r="W295" s="11">
        <v>2</v>
      </c>
      <c r="X295" s="11">
        <v>0</v>
      </c>
      <c r="Y295" s="12">
        <v>5</v>
      </c>
      <c r="Z295" s="30">
        <v>0</v>
      </c>
      <c r="AA295" s="63">
        <f t="shared" si="81"/>
        <v>49.5</v>
      </c>
      <c r="AB295" s="34">
        <f t="shared" si="82"/>
        <v>0</v>
      </c>
      <c r="AC295" s="12">
        <f t="shared" si="83"/>
        <v>49.5</v>
      </c>
      <c r="AD295" s="75">
        <f t="shared" si="84"/>
        <v>49.5</v>
      </c>
    </row>
    <row r="296" spans="1:33" x14ac:dyDescent="0.2">
      <c r="A296" s="9" t="s">
        <v>449</v>
      </c>
      <c r="B296" s="10" t="s">
        <v>8</v>
      </c>
      <c r="C296" s="10" t="s">
        <v>43</v>
      </c>
      <c r="D296" s="10" t="s">
        <v>456</v>
      </c>
      <c r="E296" s="10" t="s">
        <v>457</v>
      </c>
      <c r="F296" s="10" t="s">
        <v>458</v>
      </c>
      <c r="G296" s="67">
        <v>6</v>
      </c>
      <c r="H296" s="10" t="s">
        <v>18</v>
      </c>
      <c r="I296" s="10" t="s">
        <v>780</v>
      </c>
      <c r="J296" s="57">
        <v>1</v>
      </c>
      <c r="K296" s="57">
        <v>13.5</v>
      </c>
      <c r="L296" s="57">
        <v>0</v>
      </c>
      <c r="M296" s="58">
        <v>4.5</v>
      </c>
      <c r="N296" s="27">
        <v>0</v>
      </c>
      <c r="O296" s="90">
        <f t="shared" si="79"/>
        <v>7.5</v>
      </c>
      <c r="P296" s="91">
        <f t="shared" si="80"/>
        <v>2.5</v>
      </c>
      <c r="Q296" s="23">
        <v>0</v>
      </c>
      <c r="R296" s="11">
        <v>0</v>
      </c>
      <c r="S296" s="11">
        <v>0</v>
      </c>
      <c r="T296" s="12">
        <v>0</v>
      </c>
      <c r="U296" s="27">
        <v>0</v>
      </c>
      <c r="V296" s="23">
        <v>100</v>
      </c>
      <c r="W296" s="11">
        <v>2</v>
      </c>
      <c r="X296" s="11">
        <v>0</v>
      </c>
      <c r="Y296" s="12">
        <v>5</v>
      </c>
      <c r="Z296" s="30">
        <v>0</v>
      </c>
      <c r="AA296" s="63">
        <f t="shared" si="81"/>
        <v>49.5</v>
      </c>
      <c r="AB296" s="34">
        <f t="shared" si="82"/>
        <v>0</v>
      </c>
      <c r="AC296" s="12">
        <f t="shared" si="83"/>
        <v>49.5</v>
      </c>
      <c r="AD296" s="75">
        <f t="shared" si="84"/>
        <v>49.5</v>
      </c>
    </row>
    <row r="297" spans="1:33" x14ac:dyDescent="0.2">
      <c r="A297" s="9" t="s">
        <v>449</v>
      </c>
      <c r="B297" s="10" t="s">
        <v>8</v>
      </c>
      <c r="C297" s="10" t="s">
        <v>43</v>
      </c>
      <c r="D297" s="10" t="s">
        <v>309</v>
      </c>
      <c r="E297" s="10" t="s">
        <v>310</v>
      </c>
      <c r="F297" s="10" t="s">
        <v>311</v>
      </c>
      <c r="G297" s="67">
        <v>6</v>
      </c>
      <c r="H297" s="10" t="s">
        <v>18</v>
      </c>
      <c r="I297" s="10" t="s">
        <v>780</v>
      </c>
      <c r="J297" s="57">
        <f>1/3</f>
        <v>0.33333333333333331</v>
      </c>
      <c r="K297" s="57">
        <f>9*J297</f>
        <v>3</v>
      </c>
      <c r="L297" s="57">
        <v>0</v>
      </c>
      <c r="M297" s="58">
        <f>9*J297</f>
        <v>3</v>
      </c>
      <c r="N297" s="27">
        <v>0</v>
      </c>
      <c r="O297" s="90">
        <f t="shared" si="79"/>
        <v>1.6666666666666667</v>
      </c>
      <c r="P297" s="91">
        <f t="shared" si="80"/>
        <v>1.6666666666666667</v>
      </c>
      <c r="Q297" s="23">
        <v>0</v>
      </c>
      <c r="R297" s="11">
        <v>0</v>
      </c>
      <c r="S297" s="11">
        <v>0</v>
      </c>
      <c r="T297" s="12">
        <v>0</v>
      </c>
      <c r="U297" s="27">
        <v>0</v>
      </c>
      <c r="V297" s="23">
        <v>100</v>
      </c>
      <c r="W297" s="11">
        <v>2</v>
      </c>
      <c r="X297" s="11">
        <v>0</v>
      </c>
      <c r="Y297" s="12">
        <v>5</v>
      </c>
      <c r="Z297" s="30">
        <v>0</v>
      </c>
      <c r="AA297" s="63">
        <f t="shared" si="81"/>
        <v>21</v>
      </c>
      <c r="AB297" s="34">
        <f t="shared" si="82"/>
        <v>0</v>
      </c>
      <c r="AC297" s="12">
        <f t="shared" si="83"/>
        <v>21</v>
      </c>
      <c r="AD297" s="75">
        <f t="shared" si="84"/>
        <v>21</v>
      </c>
    </row>
    <row r="298" spans="1:33" x14ac:dyDescent="0.2">
      <c r="A298" s="9" t="s">
        <v>449</v>
      </c>
      <c r="B298" s="10" t="s">
        <v>8</v>
      </c>
      <c r="C298" s="10" t="s">
        <v>13</v>
      </c>
      <c r="D298" s="10" t="s">
        <v>9</v>
      </c>
      <c r="E298" s="10" t="s">
        <v>10</v>
      </c>
      <c r="F298" s="10" t="s">
        <v>11</v>
      </c>
      <c r="G298" s="67">
        <v>24</v>
      </c>
      <c r="H298" s="10" t="s">
        <v>12</v>
      </c>
      <c r="I298" s="10" t="s">
        <v>755</v>
      </c>
      <c r="J298" s="57">
        <v>1</v>
      </c>
      <c r="K298" s="57">
        <f>$AF$27</f>
        <v>0.2</v>
      </c>
      <c r="L298" s="57">
        <v>0</v>
      </c>
      <c r="M298" s="58">
        <v>0</v>
      </c>
      <c r="N298" s="27">
        <v>0</v>
      </c>
      <c r="O298" s="90">
        <f t="shared" si="79"/>
        <v>2.7777777777777776E-2</v>
      </c>
      <c r="P298" s="91">
        <f t="shared" si="80"/>
        <v>0</v>
      </c>
      <c r="Q298" s="23">
        <v>3</v>
      </c>
      <c r="R298" s="11">
        <f>Q298</f>
        <v>3</v>
      </c>
      <c r="S298" s="11">
        <v>0</v>
      </c>
      <c r="T298" s="12">
        <v>0</v>
      </c>
      <c r="U298" s="27">
        <v>0</v>
      </c>
      <c r="V298" s="23">
        <v>3</v>
      </c>
      <c r="W298" s="11">
        <f>V298</f>
        <v>3</v>
      </c>
      <c r="X298" s="11">
        <v>0</v>
      </c>
      <c r="Y298" s="12">
        <v>0</v>
      </c>
      <c r="Z298" s="30">
        <v>0</v>
      </c>
      <c r="AA298" s="63">
        <f t="shared" si="81"/>
        <v>1.2000000000000002</v>
      </c>
      <c r="AB298" s="34">
        <f t="shared" si="82"/>
        <v>0.60000000000000009</v>
      </c>
      <c r="AC298" s="12">
        <f t="shared" si="83"/>
        <v>0.60000000000000009</v>
      </c>
      <c r="AD298" s="75">
        <f t="shared" si="84"/>
        <v>1.2000000000000002</v>
      </c>
    </row>
    <row r="299" spans="1:33" x14ac:dyDescent="0.2">
      <c r="A299" s="9" t="s">
        <v>449</v>
      </c>
      <c r="B299" s="10" t="s">
        <v>14</v>
      </c>
      <c r="C299" s="10" t="s">
        <v>23</v>
      </c>
      <c r="D299" s="10" t="s">
        <v>89</v>
      </c>
      <c r="E299" s="10" t="s">
        <v>90</v>
      </c>
      <c r="F299" s="10" t="s">
        <v>91</v>
      </c>
      <c r="G299" s="67">
        <v>6</v>
      </c>
      <c r="H299" s="10" t="s">
        <v>18</v>
      </c>
      <c r="I299" s="10" t="s">
        <v>780</v>
      </c>
      <c r="J299" s="57">
        <v>0.15</v>
      </c>
      <c r="K299" s="57">
        <f>9*J299</f>
        <v>1.3499999999999999</v>
      </c>
      <c r="L299" s="57">
        <v>0</v>
      </c>
      <c r="M299" s="58">
        <f>9*J299</f>
        <v>1.3499999999999999</v>
      </c>
      <c r="N299" s="27">
        <v>0</v>
      </c>
      <c r="O299" s="90">
        <f t="shared" si="79"/>
        <v>0.74999999999999989</v>
      </c>
      <c r="P299" s="91">
        <f t="shared" si="80"/>
        <v>0.74999999999999989</v>
      </c>
      <c r="Q299" s="23">
        <v>120</v>
      </c>
      <c r="R299" s="11">
        <v>2</v>
      </c>
      <c r="S299" s="11">
        <v>0</v>
      </c>
      <c r="T299" s="12">
        <v>6</v>
      </c>
      <c r="U299" s="27">
        <v>0</v>
      </c>
      <c r="V299" s="23">
        <v>0</v>
      </c>
      <c r="W299" s="11">
        <v>0</v>
      </c>
      <c r="X299" s="11">
        <v>0</v>
      </c>
      <c r="Y299" s="12">
        <v>0</v>
      </c>
      <c r="Z299" s="30">
        <v>0</v>
      </c>
      <c r="AA299" s="63">
        <f t="shared" si="81"/>
        <v>10.799999999999999</v>
      </c>
      <c r="AB299" s="34">
        <f t="shared" si="82"/>
        <v>10.799999999999999</v>
      </c>
      <c r="AC299" s="12">
        <f t="shared" si="83"/>
        <v>0</v>
      </c>
      <c r="AD299" s="75">
        <f t="shared" si="84"/>
        <v>10.799999999999999</v>
      </c>
    </row>
    <row r="300" spans="1:33" x14ac:dyDescent="0.2">
      <c r="A300" s="9" t="s">
        <v>449</v>
      </c>
      <c r="B300" s="10" t="s">
        <v>14</v>
      </c>
      <c r="C300" s="10" t="s">
        <v>61</v>
      </c>
      <c r="D300" s="10" t="s">
        <v>315</v>
      </c>
      <c r="E300" s="10" t="s">
        <v>316</v>
      </c>
      <c r="F300" s="10" t="s">
        <v>317</v>
      </c>
      <c r="G300" s="67">
        <v>6</v>
      </c>
      <c r="H300" s="10" t="s">
        <v>18</v>
      </c>
      <c r="I300" s="10" t="s">
        <v>780</v>
      </c>
      <c r="J300" s="57">
        <v>0.2</v>
      </c>
      <c r="K300" s="57">
        <f>9*J300</f>
        <v>1.8</v>
      </c>
      <c r="L300" s="57">
        <v>0</v>
      </c>
      <c r="M300" s="58">
        <f>9*J300</f>
        <v>1.8</v>
      </c>
      <c r="N300" s="27">
        <v>0</v>
      </c>
      <c r="O300" s="90">
        <f t="shared" si="79"/>
        <v>1</v>
      </c>
      <c r="P300" s="91">
        <f t="shared" si="80"/>
        <v>1</v>
      </c>
      <c r="Q300" s="23">
        <v>0</v>
      </c>
      <c r="R300" s="11">
        <v>0</v>
      </c>
      <c r="S300" s="11">
        <v>0</v>
      </c>
      <c r="T300" s="12">
        <v>0</v>
      </c>
      <c r="U300" s="27">
        <v>0</v>
      </c>
      <c r="V300" s="23">
        <v>100</v>
      </c>
      <c r="W300" s="11">
        <v>2</v>
      </c>
      <c r="X300" s="11">
        <v>0</v>
      </c>
      <c r="Y300" s="12">
        <v>5</v>
      </c>
      <c r="Z300" s="30">
        <v>0</v>
      </c>
      <c r="AA300" s="63">
        <f t="shared" si="81"/>
        <v>12.6</v>
      </c>
      <c r="AB300" s="34">
        <f t="shared" si="82"/>
        <v>0</v>
      </c>
      <c r="AC300" s="12">
        <f t="shared" si="83"/>
        <v>12.6</v>
      </c>
      <c r="AD300" s="75">
        <f t="shared" si="84"/>
        <v>12.6</v>
      </c>
      <c r="AG300" s="95"/>
    </row>
    <row r="301" spans="1:33" x14ac:dyDescent="0.2">
      <c r="A301" s="9" t="s">
        <v>449</v>
      </c>
      <c r="B301" s="10" t="s">
        <v>14</v>
      </c>
      <c r="C301" s="10" t="s">
        <v>61</v>
      </c>
      <c r="D301" s="10" t="s">
        <v>459</v>
      </c>
      <c r="E301" s="10" t="s">
        <v>460</v>
      </c>
      <c r="F301" s="10" t="s">
        <v>461</v>
      </c>
      <c r="G301" s="67">
        <v>6</v>
      </c>
      <c r="H301" s="10" t="s">
        <v>18</v>
      </c>
      <c r="I301" s="10" t="s">
        <v>780</v>
      </c>
      <c r="J301" s="57">
        <v>1</v>
      </c>
      <c r="K301" s="57">
        <v>13.5</v>
      </c>
      <c r="L301" s="57">
        <v>0</v>
      </c>
      <c r="M301" s="58">
        <v>4.5</v>
      </c>
      <c r="N301" s="27">
        <v>0</v>
      </c>
      <c r="O301" s="90">
        <f t="shared" si="79"/>
        <v>7.5</v>
      </c>
      <c r="P301" s="91">
        <f t="shared" si="80"/>
        <v>2.5</v>
      </c>
      <c r="Q301" s="23">
        <v>0</v>
      </c>
      <c r="R301" s="11">
        <v>0</v>
      </c>
      <c r="S301" s="11">
        <v>0</v>
      </c>
      <c r="T301" s="12">
        <v>0</v>
      </c>
      <c r="U301" s="27">
        <v>0</v>
      </c>
      <c r="V301" s="23">
        <v>120</v>
      </c>
      <c r="W301" s="11">
        <v>2</v>
      </c>
      <c r="X301" s="11">
        <v>0</v>
      </c>
      <c r="Y301" s="12">
        <v>6</v>
      </c>
      <c r="Z301" s="30">
        <v>0</v>
      </c>
      <c r="AA301" s="63">
        <f t="shared" si="81"/>
        <v>54</v>
      </c>
      <c r="AB301" s="34">
        <f t="shared" si="82"/>
        <v>0</v>
      </c>
      <c r="AC301" s="12">
        <f t="shared" si="83"/>
        <v>54</v>
      </c>
      <c r="AD301" s="75">
        <f t="shared" si="84"/>
        <v>54</v>
      </c>
    </row>
    <row r="302" spans="1:33" x14ac:dyDescent="0.2">
      <c r="A302" s="9" t="s">
        <v>449</v>
      </c>
      <c r="B302" s="10" t="s">
        <v>14</v>
      </c>
      <c r="C302" s="10" t="s">
        <v>27</v>
      </c>
      <c r="D302" s="10" t="s">
        <v>318</v>
      </c>
      <c r="E302" s="10" t="s">
        <v>319</v>
      </c>
      <c r="F302" s="10" t="s">
        <v>320</v>
      </c>
      <c r="G302" s="67">
        <v>6</v>
      </c>
      <c r="H302" s="10" t="s">
        <v>18</v>
      </c>
      <c r="I302" s="10" t="s">
        <v>780</v>
      </c>
      <c r="J302" s="57">
        <f>1/3</f>
        <v>0.33333333333333331</v>
      </c>
      <c r="K302" s="57">
        <f>9*J302</f>
        <v>3</v>
      </c>
      <c r="L302" s="57">
        <v>0</v>
      </c>
      <c r="M302" s="58">
        <f>9*J302</f>
        <v>3</v>
      </c>
      <c r="N302" s="27">
        <v>0</v>
      </c>
      <c r="O302" s="90">
        <f t="shared" si="79"/>
        <v>1.6666666666666667</v>
      </c>
      <c r="P302" s="91">
        <f t="shared" si="80"/>
        <v>1.6666666666666667</v>
      </c>
      <c r="Q302" s="23">
        <v>90</v>
      </c>
      <c r="R302" s="11">
        <v>2</v>
      </c>
      <c r="S302" s="11">
        <v>0</v>
      </c>
      <c r="T302" s="12">
        <v>5</v>
      </c>
      <c r="U302" s="27">
        <v>0</v>
      </c>
      <c r="V302" s="23">
        <v>0</v>
      </c>
      <c r="W302" s="11">
        <v>0</v>
      </c>
      <c r="X302" s="11">
        <v>0</v>
      </c>
      <c r="Y302" s="12">
        <v>0</v>
      </c>
      <c r="Z302" s="30">
        <v>0</v>
      </c>
      <c r="AA302" s="63">
        <f t="shared" si="81"/>
        <v>21</v>
      </c>
      <c r="AB302" s="34">
        <f t="shared" si="82"/>
        <v>21</v>
      </c>
      <c r="AC302" s="12">
        <f t="shared" si="83"/>
        <v>0</v>
      </c>
      <c r="AD302" s="75">
        <f t="shared" si="84"/>
        <v>21</v>
      </c>
    </row>
    <row r="303" spans="1:33" x14ac:dyDescent="0.2">
      <c r="A303" s="9" t="s">
        <v>449</v>
      </c>
      <c r="B303" s="10" t="s">
        <v>14</v>
      </c>
      <c r="C303" s="10" t="s">
        <v>43</v>
      </c>
      <c r="D303" s="10" t="s">
        <v>92</v>
      </c>
      <c r="E303" s="10" t="s">
        <v>93</v>
      </c>
      <c r="F303" s="10" t="s">
        <v>94</v>
      </c>
      <c r="G303" s="67">
        <v>6</v>
      </c>
      <c r="H303" s="10" t="s">
        <v>18</v>
      </c>
      <c r="I303" s="10" t="s">
        <v>780</v>
      </c>
      <c r="J303" s="57">
        <v>0.25</v>
      </c>
      <c r="K303" s="57">
        <f>9*J303</f>
        <v>2.25</v>
      </c>
      <c r="L303" s="57">
        <v>0</v>
      </c>
      <c r="M303" s="58">
        <f>9*J303</f>
        <v>2.25</v>
      </c>
      <c r="N303" s="27">
        <v>0</v>
      </c>
      <c r="O303" s="90">
        <f t="shared" si="79"/>
        <v>1.25</v>
      </c>
      <c r="P303" s="91">
        <f t="shared" si="80"/>
        <v>1.25</v>
      </c>
      <c r="Q303" s="23">
        <v>0</v>
      </c>
      <c r="R303" s="11">
        <v>0</v>
      </c>
      <c r="S303" s="11">
        <v>0</v>
      </c>
      <c r="T303" s="12">
        <v>0</v>
      </c>
      <c r="U303" s="27">
        <v>0</v>
      </c>
      <c r="V303" s="23">
        <v>80</v>
      </c>
      <c r="W303" s="11">
        <v>2</v>
      </c>
      <c r="X303" s="11">
        <v>0</v>
      </c>
      <c r="Y303" s="12">
        <v>4</v>
      </c>
      <c r="Z303" s="30">
        <v>0</v>
      </c>
      <c r="AA303" s="63">
        <f t="shared" si="81"/>
        <v>13.5</v>
      </c>
      <c r="AB303" s="34">
        <f t="shared" si="82"/>
        <v>0</v>
      </c>
      <c r="AC303" s="12">
        <f t="shared" si="83"/>
        <v>13.5</v>
      </c>
      <c r="AD303" s="75">
        <f t="shared" si="84"/>
        <v>13.5</v>
      </c>
    </row>
    <row r="304" spans="1:33" x14ac:dyDescent="0.2">
      <c r="A304" s="9" t="s">
        <v>449</v>
      </c>
      <c r="B304" s="10" t="s">
        <v>14</v>
      </c>
      <c r="C304" s="10" t="s">
        <v>13</v>
      </c>
      <c r="D304" s="10" t="s">
        <v>28</v>
      </c>
      <c r="E304" s="10" t="s">
        <v>10</v>
      </c>
      <c r="F304" s="10" t="s">
        <v>11</v>
      </c>
      <c r="G304" s="67">
        <v>24</v>
      </c>
      <c r="H304" s="10" t="s">
        <v>12</v>
      </c>
      <c r="I304" s="10" t="s">
        <v>755</v>
      </c>
      <c r="J304" s="57">
        <v>1</v>
      </c>
      <c r="K304" s="57">
        <f>$AF$27</f>
        <v>0.2</v>
      </c>
      <c r="L304" s="57">
        <v>0</v>
      </c>
      <c r="M304" s="58">
        <v>0</v>
      </c>
      <c r="N304" s="27">
        <v>0</v>
      </c>
      <c r="O304" s="90">
        <f t="shared" si="79"/>
        <v>2.7777777777777776E-2</v>
      </c>
      <c r="P304" s="91">
        <f t="shared" si="80"/>
        <v>0</v>
      </c>
      <c r="Q304" s="23">
        <v>0</v>
      </c>
      <c r="R304" s="11">
        <f>Q304</f>
        <v>0</v>
      </c>
      <c r="S304" s="11">
        <v>0</v>
      </c>
      <c r="T304" s="12">
        <v>0</v>
      </c>
      <c r="U304" s="27">
        <v>0</v>
      </c>
      <c r="V304" s="23">
        <v>4</v>
      </c>
      <c r="W304" s="11">
        <f>V304</f>
        <v>4</v>
      </c>
      <c r="X304" s="11">
        <v>0</v>
      </c>
      <c r="Y304" s="12">
        <v>0</v>
      </c>
      <c r="Z304" s="30">
        <v>0</v>
      </c>
      <c r="AA304" s="63">
        <f t="shared" si="81"/>
        <v>0.8</v>
      </c>
      <c r="AB304" s="34">
        <f t="shared" si="82"/>
        <v>0</v>
      </c>
      <c r="AC304" s="12">
        <f t="shared" si="83"/>
        <v>0.8</v>
      </c>
      <c r="AD304" s="75">
        <f t="shared" si="84"/>
        <v>0.8</v>
      </c>
    </row>
    <row r="305" spans="1:33" x14ac:dyDescent="0.2">
      <c r="A305" s="9" t="s">
        <v>449</v>
      </c>
      <c r="B305" s="10" t="s">
        <v>8</v>
      </c>
      <c r="C305" s="10" t="s">
        <v>103</v>
      </c>
      <c r="D305" s="10" t="s">
        <v>462</v>
      </c>
      <c r="E305" s="10" t="s">
        <v>463</v>
      </c>
      <c r="F305" s="10" t="s">
        <v>464</v>
      </c>
      <c r="G305" s="67">
        <v>6</v>
      </c>
      <c r="H305" s="10" t="s">
        <v>102</v>
      </c>
      <c r="I305" s="10" t="s">
        <v>781</v>
      </c>
      <c r="J305" s="57">
        <v>1</v>
      </c>
      <c r="K305" s="57">
        <f>(9+$AF$30)*J305</f>
        <v>13.5</v>
      </c>
      <c r="L305" s="57">
        <v>0</v>
      </c>
      <c r="M305" s="58">
        <v>4.5</v>
      </c>
      <c r="N305" s="27">
        <v>0</v>
      </c>
      <c r="O305" s="90">
        <f t="shared" si="79"/>
        <v>7.5</v>
      </c>
      <c r="P305" s="91">
        <f t="shared" si="80"/>
        <v>2.5</v>
      </c>
      <c r="Q305" s="23">
        <v>40</v>
      </c>
      <c r="R305" s="11">
        <v>1</v>
      </c>
      <c r="S305" s="11">
        <v>0</v>
      </c>
      <c r="T305" s="12">
        <v>2</v>
      </c>
      <c r="U305" s="27">
        <v>0</v>
      </c>
      <c r="V305" s="23">
        <v>0</v>
      </c>
      <c r="W305" s="11">
        <v>0</v>
      </c>
      <c r="X305" s="11">
        <v>0</v>
      </c>
      <c r="Y305" s="12">
        <v>0</v>
      </c>
      <c r="Z305" s="30">
        <v>0</v>
      </c>
      <c r="AA305" s="63">
        <f t="shared" si="81"/>
        <v>22.5</v>
      </c>
      <c r="AB305" s="34">
        <f t="shared" si="82"/>
        <v>22.5</v>
      </c>
      <c r="AC305" s="12">
        <f t="shared" si="83"/>
        <v>0</v>
      </c>
      <c r="AD305" s="75">
        <f t="shared" si="84"/>
        <v>22.5</v>
      </c>
    </row>
    <row r="306" spans="1:33" x14ac:dyDescent="0.2">
      <c r="A306" s="103" t="s">
        <v>449</v>
      </c>
      <c r="B306" s="10" t="s">
        <v>29</v>
      </c>
      <c r="C306" s="10" t="s">
        <v>13</v>
      </c>
      <c r="D306" s="10" t="s">
        <v>30</v>
      </c>
      <c r="E306" s="10" t="s">
        <v>31</v>
      </c>
      <c r="F306" s="10" t="s">
        <v>32</v>
      </c>
      <c r="G306" s="67">
        <v>6</v>
      </c>
      <c r="H306" s="10" t="s">
        <v>33</v>
      </c>
      <c r="I306" s="10" t="s">
        <v>781</v>
      </c>
      <c r="J306" s="57">
        <v>0</v>
      </c>
      <c r="K306" s="57">
        <f>24*J306</f>
        <v>0</v>
      </c>
      <c r="L306" s="57"/>
      <c r="M306" s="58">
        <v>3</v>
      </c>
      <c r="N306" s="27">
        <v>0</v>
      </c>
      <c r="O306" s="90">
        <f t="shared" si="79"/>
        <v>0</v>
      </c>
      <c r="P306" s="91">
        <f t="shared" si="80"/>
        <v>1.6666666666666667</v>
      </c>
      <c r="Q306" s="23">
        <v>0</v>
      </c>
      <c r="R306" s="11">
        <v>0</v>
      </c>
      <c r="S306" s="11">
        <v>0</v>
      </c>
      <c r="T306" s="12">
        <v>0</v>
      </c>
      <c r="U306" s="27"/>
      <c r="V306" s="23">
        <v>30</v>
      </c>
      <c r="W306" s="11">
        <v>1</v>
      </c>
      <c r="X306" s="11"/>
      <c r="Y306" s="12">
        <v>1</v>
      </c>
      <c r="Z306" s="30">
        <v>0</v>
      </c>
      <c r="AA306" s="63">
        <f t="shared" si="81"/>
        <v>3</v>
      </c>
      <c r="AB306" s="34">
        <f t="shared" si="82"/>
        <v>0</v>
      </c>
      <c r="AC306" s="12">
        <f t="shared" si="83"/>
        <v>3</v>
      </c>
      <c r="AD306" s="75">
        <f t="shared" si="84"/>
        <v>3</v>
      </c>
    </row>
    <row r="307" spans="1:33" x14ac:dyDescent="0.2">
      <c r="A307" s="103" t="s">
        <v>492</v>
      </c>
      <c r="B307" s="10" t="s">
        <v>650</v>
      </c>
      <c r="C307" s="98" t="s">
        <v>19</v>
      </c>
      <c r="D307" s="597" t="s">
        <v>841</v>
      </c>
      <c r="E307" s="10" t="s">
        <v>168</v>
      </c>
      <c r="F307" s="598" t="s">
        <v>169</v>
      </c>
      <c r="G307" s="67">
        <v>15</v>
      </c>
      <c r="H307" s="10" t="s">
        <v>160</v>
      </c>
      <c r="I307" s="10" t="s">
        <v>780</v>
      </c>
      <c r="J307" s="57">
        <v>1</v>
      </c>
      <c r="K307" s="57">
        <f>$AF$4</f>
        <v>0.4</v>
      </c>
      <c r="L307" s="57"/>
      <c r="M307" s="58">
        <v>0</v>
      </c>
      <c r="N307" s="27">
        <v>0</v>
      </c>
      <c r="O307" s="90">
        <f t="shared" ref="O307:O332" si="85">K307*10/3/G307</f>
        <v>8.8888888888888878E-2</v>
      </c>
      <c r="P307" s="91">
        <f t="shared" ref="P307:P332" si="86">M307*10/3/G307</f>
        <v>0</v>
      </c>
      <c r="Q307" s="23">
        <v>0</v>
      </c>
      <c r="R307" s="11">
        <v>0</v>
      </c>
      <c r="S307" s="11"/>
      <c r="T307" s="12">
        <v>0</v>
      </c>
      <c r="U307" s="27"/>
      <c r="V307" s="23">
        <v>2</v>
      </c>
      <c r="W307" s="11">
        <f>V307</f>
        <v>2</v>
      </c>
      <c r="X307" s="11"/>
      <c r="Y307" s="12">
        <v>0</v>
      </c>
      <c r="Z307" s="30">
        <v>0</v>
      </c>
      <c r="AA307" s="63">
        <f t="shared" ref="AA307:AA332" si="87">K307*(R307+W307)+M307*(T307+Y307)</f>
        <v>0.8</v>
      </c>
      <c r="AB307" s="34">
        <f t="shared" ref="AB307:AB332" si="88">K307*R307+M307*T307</f>
        <v>0</v>
      </c>
      <c r="AC307" s="12">
        <f t="shared" ref="AC307:AC332" si="89">K307*W307+M307*Y307</f>
        <v>0.8</v>
      </c>
      <c r="AD307" s="75">
        <f t="shared" ref="AD307:AD332" si="90">AA307</f>
        <v>0.8</v>
      </c>
      <c r="AG307" s="95"/>
    </row>
    <row r="308" spans="1:33" x14ac:dyDescent="0.2">
      <c r="A308" s="103" t="s">
        <v>492</v>
      </c>
      <c r="B308" s="10" t="s">
        <v>650</v>
      </c>
      <c r="C308" s="98" t="s">
        <v>48</v>
      </c>
      <c r="D308" s="597" t="s">
        <v>830</v>
      </c>
      <c r="E308" s="10" t="s">
        <v>881</v>
      </c>
      <c r="F308" s="598" t="s">
        <v>829</v>
      </c>
      <c r="G308" s="67">
        <v>5</v>
      </c>
      <c r="H308" s="10" t="s">
        <v>18</v>
      </c>
      <c r="I308" s="10" t="s">
        <v>780</v>
      </c>
      <c r="J308" s="57">
        <v>6.6666666666666666E-2</v>
      </c>
      <c r="K308" s="57">
        <f>11.25*J308</f>
        <v>0.75</v>
      </c>
      <c r="L308" s="57"/>
      <c r="M308" s="58">
        <v>0</v>
      </c>
      <c r="N308" s="27">
        <v>0</v>
      </c>
      <c r="O308" s="90">
        <f t="shared" si="85"/>
        <v>0.5</v>
      </c>
      <c r="P308" s="91">
        <f t="shared" si="86"/>
        <v>0</v>
      </c>
      <c r="Q308" s="23">
        <v>10</v>
      </c>
      <c r="R308" s="11">
        <v>1</v>
      </c>
      <c r="S308" s="11"/>
      <c r="T308" s="12">
        <v>0</v>
      </c>
      <c r="U308" s="27"/>
      <c r="V308" s="23">
        <v>0</v>
      </c>
      <c r="W308" s="11">
        <v>0</v>
      </c>
      <c r="X308" s="11"/>
      <c r="Y308" s="12">
        <v>0</v>
      </c>
      <c r="Z308" s="30">
        <v>0</v>
      </c>
      <c r="AA308" s="63">
        <f t="shared" si="87"/>
        <v>0.75</v>
      </c>
      <c r="AB308" s="34">
        <f t="shared" si="88"/>
        <v>0.75</v>
      </c>
      <c r="AC308" s="12">
        <f t="shared" si="89"/>
        <v>0</v>
      </c>
      <c r="AD308" s="75">
        <f t="shared" si="90"/>
        <v>0.75</v>
      </c>
    </row>
    <row r="309" spans="1:33" x14ac:dyDescent="0.2">
      <c r="A309" s="9" t="s">
        <v>492</v>
      </c>
      <c r="B309" s="10" t="s">
        <v>14</v>
      </c>
      <c r="C309" s="10" t="s">
        <v>48</v>
      </c>
      <c r="D309" s="10" t="s">
        <v>246</v>
      </c>
      <c r="E309" s="10" t="s">
        <v>247</v>
      </c>
      <c r="F309" s="10" t="s">
        <v>248</v>
      </c>
      <c r="G309" s="67">
        <v>6</v>
      </c>
      <c r="H309" s="10" t="s">
        <v>249</v>
      </c>
      <c r="I309" s="10" t="s">
        <v>780</v>
      </c>
      <c r="J309" s="57">
        <v>0.5</v>
      </c>
      <c r="K309" s="57">
        <f>J309*13.5</f>
        <v>6.75</v>
      </c>
      <c r="L309" s="57">
        <v>0</v>
      </c>
      <c r="M309" s="58">
        <f>J309*4.5</f>
        <v>2.25</v>
      </c>
      <c r="N309" s="27">
        <v>0</v>
      </c>
      <c r="O309" s="90">
        <f t="shared" si="85"/>
        <v>3.75</v>
      </c>
      <c r="P309" s="91">
        <f t="shared" si="86"/>
        <v>1.25</v>
      </c>
      <c r="Q309" s="23">
        <v>100</v>
      </c>
      <c r="R309" s="11">
        <v>2</v>
      </c>
      <c r="S309" s="11">
        <v>0</v>
      </c>
      <c r="T309" s="12">
        <v>5</v>
      </c>
      <c r="U309" s="27">
        <v>0</v>
      </c>
      <c r="V309" s="23">
        <v>10</v>
      </c>
      <c r="W309" s="11">
        <v>0.33</v>
      </c>
      <c r="X309" s="11">
        <v>0</v>
      </c>
      <c r="Y309" s="12">
        <v>0.5</v>
      </c>
      <c r="Z309" s="30">
        <v>0</v>
      </c>
      <c r="AA309" s="63">
        <f t="shared" si="87"/>
        <v>28.102499999999999</v>
      </c>
      <c r="AB309" s="34">
        <f t="shared" si="88"/>
        <v>24.75</v>
      </c>
      <c r="AC309" s="12">
        <f t="shared" si="89"/>
        <v>3.3525</v>
      </c>
      <c r="AD309" s="75">
        <f t="shared" si="90"/>
        <v>28.102499999999999</v>
      </c>
    </row>
    <row r="310" spans="1:33" x14ac:dyDescent="0.2">
      <c r="A310" s="9" t="s">
        <v>492</v>
      </c>
      <c r="B310" s="10" t="s">
        <v>80</v>
      </c>
      <c r="C310" s="10" t="s">
        <v>48</v>
      </c>
      <c r="D310" s="10" t="s">
        <v>246</v>
      </c>
      <c r="E310" s="10" t="s">
        <v>247</v>
      </c>
      <c r="F310" s="10" t="s">
        <v>248</v>
      </c>
      <c r="G310" s="67">
        <v>6</v>
      </c>
      <c r="H310" s="10" t="s">
        <v>249</v>
      </c>
      <c r="I310" s="10" t="s">
        <v>780</v>
      </c>
      <c r="J310" s="57">
        <v>0.5</v>
      </c>
      <c r="K310" s="57">
        <f>J310*13.5</f>
        <v>6.75</v>
      </c>
      <c r="L310" s="57">
        <v>0</v>
      </c>
      <c r="M310" s="58">
        <f>J310*4.5</f>
        <v>2.25</v>
      </c>
      <c r="N310" s="27">
        <v>0</v>
      </c>
      <c r="O310" s="90">
        <f t="shared" si="85"/>
        <v>3.75</v>
      </c>
      <c r="P310" s="91">
        <f t="shared" si="86"/>
        <v>1.25</v>
      </c>
      <c r="Q310" s="23">
        <v>40</v>
      </c>
      <c r="R310" s="11">
        <v>1</v>
      </c>
      <c r="S310" s="11">
        <v>0</v>
      </c>
      <c r="T310" s="12">
        <v>2</v>
      </c>
      <c r="U310" s="27">
        <v>0</v>
      </c>
      <c r="V310" s="23">
        <v>10</v>
      </c>
      <c r="W310" s="11">
        <v>0.17</v>
      </c>
      <c r="X310" s="11">
        <v>0</v>
      </c>
      <c r="Y310" s="12">
        <v>0.5</v>
      </c>
      <c r="Z310" s="30">
        <v>0</v>
      </c>
      <c r="AA310" s="63">
        <f t="shared" si="87"/>
        <v>13.522499999999999</v>
      </c>
      <c r="AB310" s="34">
        <f t="shared" si="88"/>
        <v>11.25</v>
      </c>
      <c r="AC310" s="12">
        <f t="shared" si="89"/>
        <v>2.2725</v>
      </c>
      <c r="AD310" s="75">
        <f t="shared" si="90"/>
        <v>13.522499999999999</v>
      </c>
    </row>
    <row r="311" spans="1:33" x14ac:dyDescent="0.2">
      <c r="A311" s="9" t="s">
        <v>492</v>
      </c>
      <c r="B311" s="10" t="s">
        <v>85</v>
      </c>
      <c r="C311" s="10" t="s">
        <v>48</v>
      </c>
      <c r="D311" s="10" t="s">
        <v>246</v>
      </c>
      <c r="E311" s="10" t="s">
        <v>247</v>
      </c>
      <c r="F311" s="10" t="s">
        <v>248</v>
      </c>
      <c r="G311" s="67">
        <v>6</v>
      </c>
      <c r="H311" s="10" t="s">
        <v>249</v>
      </c>
      <c r="I311" s="10" t="s">
        <v>780</v>
      </c>
      <c r="J311" s="57">
        <v>0.5</v>
      </c>
      <c r="K311" s="57">
        <f>J311*13.5</f>
        <v>6.75</v>
      </c>
      <c r="L311" s="57">
        <v>0</v>
      </c>
      <c r="M311" s="58">
        <f>J311*4.5</f>
        <v>2.25</v>
      </c>
      <c r="N311" s="27">
        <v>0</v>
      </c>
      <c r="O311" s="90">
        <f t="shared" si="85"/>
        <v>3.75</v>
      </c>
      <c r="P311" s="91">
        <f t="shared" si="86"/>
        <v>1.25</v>
      </c>
      <c r="Q311" s="23">
        <v>40</v>
      </c>
      <c r="R311" s="11">
        <v>1</v>
      </c>
      <c r="S311" s="11">
        <v>0</v>
      </c>
      <c r="T311" s="12">
        <v>2</v>
      </c>
      <c r="U311" s="27">
        <v>0</v>
      </c>
      <c r="V311" s="23">
        <v>10</v>
      </c>
      <c r="W311" s="11">
        <v>0.17</v>
      </c>
      <c r="X311" s="11">
        <v>0</v>
      </c>
      <c r="Y311" s="12">
        <v>0.5</v>
      </c>
      <c r="Z311" s="30">
        <v>0</v>
      </c>
      <c r="AA311" s="63">
        <f t="shared" si="87"/>
        <v>13.522499999999999</v>
      </c>
      <c r="AB311" s="34">
        <f t="shared" si="88"/>
        <v>11.25</v>
      </c>
      <c r="AC311" s="12">
        <f t="shared" si="89"/>
        <v>2.2725</v>
      </c>
      <c r="AD311" s="75">
        <f t="shared" si="90"/>
        <v>13.522499999999999</v>
      </c>
    </row>
    <row r="312" spans="1:33" x14ac:dyDescent="0.2">
      <c r="A312" s="9" t="s">
        <v>492</v>
      </c>
      <c r="B312" s="10" t="s">
        <v>8</v>
      </c>
      <c r="C312" s="10" t="s">
        <v>48</v>
      </c>
      <c r="D312" s="10" t="s">
        <v>246</v>
      </c>
      <c r="E312" s="10" t="s">
        <v>247</v>
      </c>
      <c r="F312" s="10" t="s">
        <v>248</v>
      </c>
      <c r="G312" s="67">
        <v>6</v>
      </c>
      <c r="H312" s="10" t="s">
        <v>249</v>
      </c>
      <c r="I312" s="10" t="s">
        <v>780</v>
      </c>
      <c r="J312" s="57">
        <v>0.5</v>
      </c>
      <c r="K312" s="57">
        <f>J312*13.5</f>
        <v>6.75</v>
      </c>
      <c r="L312" s="57">
        <v>0</v>
      </c>
      <c r="M312" s="58">
        <f>J312*4.5</f>
        <v>2.25</v>
      </c>
      <c r="N312" s="27">
        <v>0</v>
      </c>
      <c r="O312" s="90">
        <f t="shared" si="85"/>
        <v>3.75</v>
      </c>
      <c r="P312" s="91">
        <f t="shared" si="86"/>
        <v>1.25</v>
      </c>
      <c r="Q312" s="23">
        <v>80</v>
      </c>
      <c r="R312" s="11">
        <v>1</v>
      </c>
      <c r="S312" s="11">
        <v>0</v>
      </c>
      <c r="T312" s="12">
        <v>4</v>
      </c>
      <c r="U312" s="27">
        <v>0</v>
      </c>
      <c r="V312" s="23">
        <v>10</v>
      </c>
      <c r="W312" s="11">
        <v>0.33</v>
      </c>
      <c r="X312" s="11">
        <v>0</v>
      </c>
      <c r="Y312" s="12">
        <v>0.5</v>
      </c>
      <c r="Z312" s="30">
        <v>0</v>
      </c>
      <c r="AA312" s="63">
        <f t="shared" si="87"/>
        <v>19.102499999999999</v>
      </c>
      <c r="AB312" s="34">
        <f t="shared" si="88"/>
        <v>15.75</v>
      </c>
      <c r="AC312" s="12">
        <f t="shared" si="89"/>
        <v>3.3525</v>
      </c>
      <c r="AD312" s="75">
        <f t="shared" si="90"/>
        <v>19.102499999999999</v>
      </c>
      <c r="AG312" s="95"/>
    </row>
    <row r="313" spans="1:33" x14ac:dyDescent="0.2">
      <c r="A313" s="9" t="s">
        <v>492</v>
      </c>
      <c r="B313" s="10" t="s">
        <v>14</v>
      </c>
      <c r="C313" s="10" t="s">
        <v>13</v>
      </c>
      <c r="D313" s="10" t="s">
        <v>493</v>
      </c>
      <c r="E313" s="10" t="s">
        <v>512</v>
      </c>
      <c r="F313" s="10" t="s">
        <v>513</v>
      </c>
      <c r="G313" s="67">
        <v>6</v>
      </c>
      <c r="H313" s="10" t="s">
        <v>37</v>
      </c>
      <c r="I313" s="10" t="s">
        <v>781</v>
      </c>
      <c r="J313" s="57">
        <v>0.66669999999999996</v>
      </c>
      <c r="K313" s="57">
        <f>(4.5+$AF$30)*J313</f>
        <v>6.0002999999999993</v>
      </c>
      <c r="L313" s="57">
        <v>2</v>
      </c>
      <c r="M313" s="58">
        <f>9*J313</f>
        <v>6.0002999999999993</v>
      </c>
      <c r="N313" s="27">
        <v>0</v>
      </c>
      <c r="O313" s="90">
        <f t="shared" si="85"/>
        <v>3.3334999999999995</v>
      </c>
      <c r="P313" s="91">
        <f t="shared" si="86"/>
        <v>3.3334999999999995</v>
      </c>
      <c r="Q313" s="23">
        <v>0</v>
      </c>
      <c r="R313" s="11">
        <v>0</v>
      </c>
      <c r="S313" s="11">
        <v>0</v>
      </c>
      <c r="T313" s="12">
        <v>0</v>
      </c>
      <c r="U313" s="27">
        <v>0</v>
      </c>
      <c r="V313" s="23">
        <v>8</v>
      </c>
      <c r="W313" s="11">
        <v>0.2</v>
      </c>
      <c r="X313" s="11">
        <v>0</v>
      </c>
      <c r="Y313" s="12">
        <v>0.4</v>
      </c>
      <c r="Z313" s="30">
        <v>0</v>
      </c>
      <c r="AA313" s="63">
        <f t="shared" si="87"/>
        <v>3.6001799999999999</v>
      </c>
      <c r="AB313" s="34">
        <f t="shared" si="88"/>
        <v>0</v>
      </c>
      <c r="AC313" s="12">
        <f t="shared" si="89"/>
        <v>3.6001799999999999</v>
      </c>
      <c r="AD313" s="75">
        <f t="shared" si="90"/>
        <v>3.6001799999999999</v>
      </c>
    </row>
    <row r="314" spans="1:33" x14ac:dyDescent="0.2">
      <c r="A314" s="103" t="s">
        <v>492</v>
      </c>
      <c r="B314" s="10" t="s">
        <v>80</v>
      </c>
      <c r="C314" s="10" t="s">
        <v>13</v>
      </c>
      <c r="D314" s="10" t="s">
        <v>493</v>
      </c>
      <c r="E314" s="10" t="s">
        <v>512</v>
      </c>
      <c r="F314" s="10" t="s">
        <v>513</v>
      </c>
      <c r="G314" s="67">
        <v>6</v>
      </c>
      <c r="H314" s="10" t="s">
        <v>37</v>
      </c>
      <c r="I314" s="10" t="s">
        <v>781</v>
      </c>
      <c r="J314" s="57">
        <v>0.66669999999999996</v>
      </c>
      <c r="K314" s="57">
        <f>(4.5+$AF$30)*J314</f>
        <v>6.0002999999999993</v>
      </c>
      <c r="L314" s="57">
        <v>2</v>
      </c>
      <c r="M314" s="58">
        <f>9*J314</f>
        <v>6.0002999999999993</v>
      </c>
      <c r="N314" s="27">
        <v>0</v>
      </c>
      <c r="O314" s="90">
        <f t="shared" si="85"/>
        <v>3.3334999999999995</v>
      </c>
      <c r="P314" s="91">
        <f t="shared" si="86"/>
        <v>3.3334999999999995</v>
      </c>
      <c r="Q314" s="23">
        <v>0</v>
      </c>
      <c r="R314" s="11">
        <v>0</v>
      </c>
      <c r="S314" s="11">
        <v>0</v>
      </c>
      <c r="T314" s="12">
        <v>0</v>
      </c>
      <c r="U314" s="27">
        <v>0</v>
      </c>
      <c r="V314" s="23">
        <v>8</v>
      </c>
      <c r="W314" s="11">
        <v>0.2</v>
      </c>
      <c r="X314" s="11">
        <v>0</v>
      </c>
      <c r="Y314" s="12">
        <v>0.4</v>
      </c>
      <c r="Z314" s="30">
        <v>0</v>
      </c>
      <c r="AA314" s="63">
        <f t="shared" si="87"/>
        <v>3.6001799999999999</v>
      </c>
      <c r="AB314" s="34">
        <f t="shared" si="88"/>
        <v>0</v>
      </c>
      <c r="AC314" s="12">
        <f t="shared" si="89"/>
        <v>3.6001799999999999</v>
      </c>
      <c r="AD314" s="75">
        <f t="shared" si="90"/>
        <v>3.6001799999999999</v>
      </c>
    </row>
    <row r="315" spans="1:33" x14ac:dyDescent="0.2">
      <c r="A315" s="9" t="s">
        <v>492</v>
      </c>
      <c r="B315" s="10" t="s">
        <v>39</v>
      </c>
      <c r="C315" s="10" t="s">
        <v>13</v>
      </c>
      <c r="D315" s="10" t="s">
        <v>493</v>
      </c>
      <c r="E315" s="10" t="s">
        <v>512</v>
      </c>
      <c r="F315" s="10" t="s">
        <v>513</v>
      </c>
      <c r="G315" s="67">
        <v>6</v>
      </c>
      <c r="H315" s="10" t="s">
        <v>37</v>
      </c>
      <c r="I315" s="10" t="s">
        <v>781</v>
      </c>
      <c r="J315" s="57">
        <v>0.66669999999999996</v>
      </c>
      <c r="K315" s="57">
        <f>(4.5+$AF$30)*J315</f>
        <v>6.0002999999999993</v>
      </c>
      <c r="L315" s="57">
        <v>2</v>
      </c>
      <c r="M315" s="58">
        <f>9*J315</f>
        <v>6.0002999999999993</v>
      </c>
      <c r="N315" s="27">
        <v>0</v>
      </c>
      <c r="O315" s="90">
        <f t="shared" si="85"/>
        <v>3.3334999999999995</v>
      </c>
      <c r="P315" s="91">
        <f t="shared" si="86"/>
        <v>3.3334999999999995</v>
      </c>
      <c r="Q315" s="23">
        <v>0</v>
      </c>
      <c r="R315" s="11">
        <v>0</v>
      </c>
      <c r="S315" s="11">
        <v>0</v>
      </c>
      <c r="T315" s="12">
        <v>0</v>
      </c>
      <c r="U315" s="27">
        <v>0</v>
      </c>
      <c r="V315" s="23">
        <v>8</v>
      </c>
      <c r="W315" s="11">
        <v>0.2</v>
      </c>
      <c r="X315" s="11">
        <v>0</v>
      </c>
      <c r="Y315" s="12">
        <v>0.4</v>
      </c>
      <c r="Z315" s="30">
        <v>0</v>
      </c>
      <c r="AA315" s="63">
        <f t="shared" si="87"/>
        <v>3.6001799999999999</v>
      </c>
      <c r="AB315" s="34">
        <f t="shared" si="88"/>
        <v>0</v>
      </c>
      <c r="AC315" s="12">
        <f t="shared" si="89"/>
        <v>3.6001799999999999</v>
      </c>
      <c r="AD315" s="75">
        <f t="shared" si="90"/>
        <v>3.6001799999999999</v>
      </c>
    </row>
    <row r="316" spans="1:33" x14ac:dyDescent="0.2">
      <c r="A316" s="9" t="s">
        <v>492</v>
      </c>
      <c r="B316" s="10" t="s">
        <v>85</v>
      </c>
      <c r="C316" s="10" t="s">
        <v>13</v>
      </c>
      <c r="D316" s="10" t="s">
        <v>493</v>
      </c>
      <c r="E316" s="10" t="s">
        <v>512</v>
      </c>
      <c r="F316" s="10" t="s">
        <v>513</v>
      </c>
      <c r="G316" s="67">
        <v>6</v>
      </c>
      <c r="H316" s="10" t="s">
        <v>37</v>
      </c>
      <c r="I316" s="10" t="s">
        <v>781</v>
      </c>
      <c r="J316" s="57">
        <v>0.66669999999999996</v>
      </c>
      <c r="K316" s="57">
        <f>(4.5+$AF$30)*J316</f>
        <v>6.0002999999999993</v>
      </c>
      <c r="L316" s="57">
        <v>2</v>
      </c>
      <c r="M316" s="58">
        <f>9*J316</f>
        <v>6.0002999999999993</v>
      </c>
      <c r="N316" s="27">
        <v>0</v>
      </c>
      <c r="O316" s="90">
        <f t="shared" si="85"/>
        <v>3.3334999999999995</v>
      </c>
      <c r="P316" s="91">
        <f t="shared" si="86"/>
        <v>3.3334999999999995</v>
      </c>
      <c r="Q316" s="23">
        <v>0</v>
      </c>
      <c r="R316" s="11">
        <v>0</v>
      </c>
      <c r="S316" s="11">
        <v>0</v>
      </c>
      <c r="T316" s="12">
        <v>0</v>
      </c>
      <c r="U316" s="27">
        <v>0</v>
      </c>
      <c r="V316" s="23">
        <v>8</v>
      </c>
      <c r="W316" s="11">
        <v>0.2</v>
      </c>
      <c r="X316" s="11">
        <v>0</v>
      </c>
      <c r="Y316" s="12">
        <v>0.4</v>
      </c>
      <c r="Z316" s="30">
        <v>0</v>
      </c>
      <c r="AA316" s="63">
        <f t="shared" si="87"/>
        <v>3.6001799999999999</v>
      </c>
      <c r="AB316" s="34">
        <f t="shared" si="88"/>
        <v>0</v>
      </c>
      <c r="AC316" s="12">
        <f t="shared" si="89"/>
        <v>3.6001799999999999</v>
      </c>
      <c r="AD316" s="75">
        <f t="shared" si="90"/>
        <v>3.6001799999999999</v>
      </c>
    </row>
    <row r="317" spans="1:33" x14ac:dyDescent="0.2">
      <c r="A317" s="9" t="s">
        <v>492</v>
      </c>
      <c r="B317" s="10" t="s">
        <v>8</v>
      </c>
      <c r="C317" s="10" t="s">
        <v>13</v>
      </c>
      <c r="D317" s="10" t="s">
        <v>493</v>
      </c>
      <c r="E317" s="10" t="s">
        <v>512</v>
      </c>
      <c r="F317" s="10" t="s">
        <v>513</v>
      </c>
      <c r="G317" s="67">
        <v>6</v>
      </c>
      <c r="H317" s="10" t="s">
        <v>37</v>
      </c>
      <c r="I317" s="10" t="s">
        <v>781</v>
      </c>
      <c r="J317" s="57">
        <v>0.66669999999999996</v>
      </c>
      <c r="K317" s="57">
        <f>(4.5+$AF$30)*J317</f>
        <v>6.0002999999999993</v>
      </c>
      <c r="L317" s="57">
        <v>2</v>
      </c>
      <c r="M317" s="58">
        <f>9*J317</f>
        <v>6.0002999999999993</v>
      </c>
      <c r="N317" s="27">
        <v>0</v>
      </c>
      <c r="O317" s="90">
        <f t="shared" si="85"/>
        <v>3.3334999999999995</v>
      </c>
      <c r="P317" s="91">
        <f t="shared" si="86"/>
        <v>3.3334999999999995</v>
      </c>
      <c r="Q317" s="23">
        <v>0</v>
      </c>
      <c r="R317" s="11">
        <v>0</v>
      </c>
      <c r="S317" s="11">
        <v>0</v>
      </c>
      <c r="T317" s="12">
        <v>0</v>
      </c>
      <c r="U317" s="27">
        <v>0</v>
      </c>
      <c r="V317" s="23">
        <v>8</v>
      </c>
      <c r="W317" s="11">
        <v>0.2</v>
      </c>
      <c r="X317" s="11">
        <v>0</v>
      </c>
      <c r="Y317" s="12">
        <v>0.4</v>
      </c>
      <c r="Z317" s="30">
        <v>0</v>
      </c>
      <c r="AA317" s="63">
        <f t="shared" si="87"/>
        <v>3.6001799999999999</v>
      </c>
      <c r="AB317" s="34">
        <f t="shared" si="88"/>
        <v>0</v>
      </c>
      <c r="AC317" s="12">
        <f t="shared" si="89"/>
        <v>3.6001799999999999</v>
      </c>
      <c r="AD317" s="75">
        <f t="shared" si="90"/>
        <v>3.6001799999999999</v>
      </c>
    </row>
    <row r="318" spans="1:33" x14ac:dyDescent="0.2">
      <c r="A318" s="103" t="s">
        <v>492</v>
      </c>
      <c r="B318" s="10" t="s">
        <v>8</v>
      </c>
      <c r="C318" s="10" t="s">
        <v>13</v>
      </c>
      <c r="D318" s="10" t="s">
        <v>9</v>
      </c>
      <c r="E318" s="10" t="s">
        <v>10</v>
      </c>
      <c r="F318" s="10" t="s">
        <v>11</v>
      </c>
      <c r="G318" s="67">
        <v>24</v>
      </c>
      <c r="H318" s="10" t="s">
        <v>12</v>
      </c>
      <c r="I318" s="10" t="s">
        <v>755</v>
      </c>
      <c r="J318" s="57">
        <v>1</v>
      </c>
      <c r="K318" s="57">
        <f>$AF$27</f>
        <v>0.2</v>
      </c>
      <c r="L318" s="57">
        <v>0</v>
      </c>
      <c r="M318" s="58">
        <v>0</v>
      </c>
      <c r="N318" s="27">
        <v>0</v>
      </c>
      <c r="O318" s="90">
        <f t="shared" si="85"/>
        <v>2.7777777777777776E-2</v>
      </c>
      <c r="P318" s="91">
        <f t="shared" si="86"/>
        <v>0</v>
      </c>
      <c r="Q318" s="23">
        <v>0</v>
      </c>
      <c r="R318" s="11">
        <f>Q318</f>
        <v>0</v>
      </c>
      <c r="S318" s="11">
        <v>0</v>
      </c>
      <c r="T318" s="12">
        <v>0</v>
      </c>
      <c r="U318" s="27">
        <v>0</v>
      </c>
      <c r="V318" s="23">
        <v>2</v>
      </c>
      <c r="W318" s="11">
        <f>V318</f>
        <v>2</v>
      </c>
      <c r="X318" s="11">
        <v>0</v>
      </c>
      <c r="Y318" s="12">
        <v>0</v>
      </c>
      <c r="Z318" s="30">
        <v>0</v>
      </c>
      <c r="AA318" s="63">
        <f t="shared" si="87"/>
        <v>0.4</v>
      </c>
      <c r="AB318" s="34">
        <f t="shared" si="88"/>
        <v>0</v>
      </c>
      <c r="AC318" s="12">
        <f t="shared" si="89"/>
        <v>0.4</v>
      </c>
      <c r="AD318" s="75">
        <f t="shared" si="90"/>
        <v>0.4</v>
      </c>
    </row>
    <row r="319" spans="1:33" x14ac:dyDescent="0.2">
      <c r="A319" s="9" t="s">
        <v>492</v>
      </c>
      <c r="B319" s="10" t="s">
        <v>14</v>
      </c>
      <c r="C319" s="10" t="s">
        <v>103</v>
      </c>
      <c r="D319" s="10" t="s">
        <v>494</v>
      </c>
      <c r="E319" s="10" t="s">
        <v>495</v>
      </c>
      <c r="F319" s="10" t="s">
        <v>496</v>
      </c>
      <c r="G319" s="67">
        <v>6</v>
      </c>
      <c r="H319" s="10" t="s">
        <v>102</v>
      </c>
      <c r="I319" s="10" t="s">
        <v>781</v>
      </c>
      <c r="J319" s="57">
        <v>1</v>
      </c>
      <c r="K319" s="57">
        <v>9</v>
      </c>
      <c r="L319" s="57">
        <v>0</v>
      </c>
      <c r="M319" s="58">
        <v>9</v>
      </c>
      <c r="N319" s="27">
        <v>0</v>
      </c>
      <c r="O319" s="90">
        <f t="shared" si="85"/>
        <v>5</v>
      </c>
      <c r="P319" s="91">
        <f t="shared" si="86"/>
        <v>5</v>
      </c>
      <c r="Q319" s="23">
        <v>40</v>
      </c>
      <c r="R319" s="11">
        <v>1</v>
      </c>
      <c r="S319" s="11">
        <v>0</v>
      </c>
      <c r="T319" s="12">
        <v>2</v>
      </c>
      <c r="U319" s="27">
        <v>0</v>
      </c>
      <c r="V319" s="23">
        <v>0</v>
      </c>
      <c r="W319" s="11">
        <v>0</v>
      </c>
      <c r="X319" s="11">
        <v>0</v>
      </c>
      <c r="Y319" s="12">
        <v>0</v>
      </c>
      <c r="Z319" s="30">
        <v>0</v>
      </c>
      <c r="AA319" s="63">
        <f t="shared" si="87"/>
        <v>27</v>
      </c>
      <c r="AB319" s="34">
        <f t="shared" si="88"/>
        <v>27</v>
      </c>
      <c r="AC319" s="12">
        <f t="shared" si="89"/>
        <v>0</v>
      </c>
      <c r="AD319" s="75">
        <f t="shared" si="90"/>
        <v>27</v>
      </c>
    </row>
    <row r="320" spans="1:33" x14ac:dyDescent="0.2">
      <c r="A320" s="9" t="s">
        <v>492</v>
      </c>
      <c r="B320" s="10" t="s">
        <v>39</v>
      </c>
      <c r="C320" s="10" t="s">
        <v>61</v>
      </c>
      <c r="D320" s="10" t="s">
        <v>497</v>
      </c>
      <c r="E320" s="10" t="s">
        <v>498</v>
      </c>
      <c r="F320" s="10" t="s">
        <v>499</v>
      </c>
      <c r="G320" s="67">
        <v>6</v>
      </c>
      <c r="H320" s="10" t="s">
        <v>47</v>
      </c>
      <c r="I320" s="10" t="s">
        <v>780</v>
      </c>
      <c r="J320" s="57">
        <v>1</v>
      </c>
      <c r="K320" s="57">
        <v>13.5</v>
      </c>
      <c r="L320" s="57">
        <v>0</v>
      </c>
      <c r="M320" s="58">
        <v>4.5</v>
      </c>
      <c r="N320" s="27">
        <v>0</v>
      </c>
      <c r="O320" s="90">
        <f t="shared" si="85"/>
        <v>7.5</v>
      </c>
      <c r="P320" s="91">
        <f t="shared" si="86"/>
        <v>2.5</v>
      </c>
      <c r="Q320" s="23">
        <v>0</v>
      </c>
      <c r="R320" s="11">
        <v>0</v>
      </c>
      <c r="S320" s="11">
        <v>0</v>
      </c>
      <c r="T320" s="12">
        <v>0</v>
      </c>
      <c r="U320" s="27">
        <v>0</v>
      </c>
      <c r="V320" s="23">
        <v>40</v>
      </c>
      <c r="W320" s="11">
        <v>1</v>
      </c>
      <c r="X320" s="11">
        <v>0</v>
      </c>
      <c r="Y320" s="12">
        <v>2</v>
      </c>
      <c r="Z320" s="30">
        <v>0</v>
      </c>
      <c r="AA320" s="63">
        <f t="shared" si="87"/>
        <v>22.5</v>
      </c>
      <c r="AB320" s="34">
        <f t="shared" si="88"/>
        <v>0</v>
      </c>
      <c r="AC320" s="12">
        <f t="shared" si="89"/>
        <v>22.5</v>
      </c>
      <c r="AD320" s="75">
        <f t="shared" si="90"/>
        <v>22.5</v>
      </c>
    </row>
    <row r="321" spans="1:33" x14ac:dyDescent="0.2">
      <c r="A321" s="9" t="s">
        <v>492</v>
      </c>
      <c r="B321" s="10" t="s">
        <v>39</v>
      </c>
      <c r="C321" s="10" t="s">
        <v>27</v>
      </c>
      <c r="D321" s="10" t="s">
        <v>500</v>
      </c>
      <c r="E321" s="10" t="s">
        <v>501</v>
      </c>
      <c r="F321" s="10" t="s">
        <v>502</v>
      </c>
      <c r="G321" s="67">
        <v>6</v>
      </c>
      <c r="H321" s="10" t="s">
        <v>18</v>
      </c>
      <c r="I321" s="10" t="s">
        <v>780</v>
      </c>
      <c r="J321" s="57">
        <v>1</v>
      </c>
      <c r="K321" s="57">
        <v>13.5</v>
      </c>
      <c r="L321" s="57">
        <v>0</v>
      </c>
      <c r="M321" s="58">
        <v>4.5</v>
      </c>
      <c r="N321" s="27">
        <v>0</v>
      </c>
      <c r="O321" s="90">
        <f t="shared" si="85"/>
        <v>7.5</v>
      </c>
      <c r="P321" s="91">
        <f t="shared" si="86"/>
        <v>2.5</v>
      </c>
      <c r="Q321" s="23">
        <v>20</v>
      </c>
      <c r="R321" s="11">
        <v>1</v>
      </c>
      <c r="S321" s="11">
        <v>0</v>
      </c>
      <c r="T321" s="12">
        <v>1</v>
      </c>
      <c r="U321" s="27">
        <v>0</v>
      </c>
      <c r="V321" s="23">
        <v>0</v>
      </c>
      <c r="W321" s="11">
        <v>0</v>
      </c>
      <c r="X321" s="11">
        <v>0</v>
      </c>
      <c r="Y321" s="12">
        <v>0</v>
      </c>
      <c r="Z321" s="30">
        <v>0</v>
      </c>
      <c r="AA321" s="63">
        <f t="shared" si="87"/>
        <v>18</v>
      </c>
      <c r="AB321" s="34">
        <f t="shared" si="88"/>
        <v>18</v>
      </c>
      <c r="AC321" s="12">
        <f t="shared" si="89"/>
        <v>0</v>
      </c>
      <c r="AD321" s="75">
        <f t="shared" si="90"/>
        <v>18</v>
      </c>
    </row>
    <row r="322" spans="1:33" x14ac:dyDescent="0.2">
      <c r="A322" s="9" t="s">
        <v>492</v>
      </c>
      <c r="B322" s="10" t="s">
        <v>39</v>
      </c>
      <c r="C322" s="10" t="s">
        <v>43</v>
      </c>
      <c r="D322" s="10" t="s">
        <v>503</v>
      </c>
      <c r="E322" s="10" t="s">
        <v>504</v>
      </c>
      <c r="F322" s="10" t="s">
        <v>505</v>
      </c>
      <c r="G322" s="67">
        <v>6</v>
      </c>
      <c r="H322" s="10" t="s">
        <v>18</v>
      </c>
      <c r="I322" s="10" t="s">
        <v>780</v>
      </c>
      <c r="J322" s="57">
        <v>1</v>
      </c>
      <c r="K322" s="57">
        <v>13.5</v>
      </c>
      <c r="L322" s="57">
        <v>0</v>
      </c>
      <c r="M322" s="58">
        <v>4.5</v>
      </c>
      <c r="N322" s="27">
        <v>0</v>
      </c>
      <c r="O322" s="90">
        <f t="shared" si="85"/>
        <v>7.5</v>
      </c>
      <c r="P322" s="91">
        <f t="shared" si="86"/>
        <v>2.5</v>
      </c>
      <c r="Q322" s="23">
        <v>0</v>
      </c>
      <c r="R322" s="11">
        <v>0</v>
      </c>
      <c r="S322" s="11">
        <v>0</v>
      </c>
      <c r="T322" s="12">
        <v>0</v>
      </c>
      <c r="U322" s="27">
        <v>0</v>
      </c>
      <c r="V322" s="23">
        <v>20</v>
      </c>
      <c r="W322" s="11">
        <v>1</v>
      </c>
      <c r="X322" s="11">
        <v>0</v>
      </c>
      <c r="Y322" s="12">
        <v>1</v>
      </c>
      <c r="Z322" s="30">
        <v>0</v>
      </c>
      <c r="AA322" s="63">
        <f t="shared" si="87"/>
        <v>18</v>
      </c>
      <c r="AB322" s="34">
        <f t="shared" si="88"/>
        <v>0</v>
      </c>
      <c r="AC322" s="12">
        <f t="shared" si="89"/>
        <v>18</v>
      </c>
      <c r="AD322" s="75">
        <f t="shared" si="90"/>
        <v>18</v>
      </c>
    </row>
    <row r="323" spans="1:33" x14ac:dyDescent="0.2">
      <c r="A323" s="9" t="s">
        <v>492</v>
      </c>
      <c r="B323" s="10" t="s">
        <v>39</v>
      </c>
      <c r="C323" s="10" t="s">
        <v>43</v>
      </c>
      <c r="D323" s="10" t="s">
        <v>506</v>
      </c>
      <c r="E323" s="10" t="s">
        <v>507</v>
      </c>
      <c r="F323" s="10" t="s">
        <v>508</v>
      </c>
      <c r="G323" s="67">
        <v>6</v>
      </c>
      <c r="H323" s="10" t="s">
        <v>18</v>
      </c>
      <c r="I323" s="10" t="s">
        <v>780</v>
      </c>
      <c r="J323" s="57">
        <v>1</v>
      </c>
      <c r="K323" s="57">
        <v>0</v>
      </c>
      <c r="L323" s="57">
        <v>0</v>
      </c>
      <c r="M323" s="58">
        <v>18</v>
      </c>
      <c r="N323" s="27">
        <v>0</v>
      </c>
      <c r="O323" s="90">
        <f t="shared" si="85"/>
        <v>0</v>
      </c>
      <c r="P323" s="91">
        <f t="shared" si="86"/>
        <v>10</v>
      </c>
      <c r="Q323" s="23">
        <v>0</v>
      </c>
      <c r="R323" s="11">
        <v>0</v>
      </c>
      <c r="S323" s="11">
        <v>0</v>
      </c>
      <c r="T323" s="12">
        <v>0</v>
      </c>
      <c r="U323" s="27">
        <v>0</v>
      </c>
      <c r="V323" s="23">
        <v>32</v>
      </c>
      <c r="W323" s="11">
        <v>1</v>
      </c>
      <c r="X323" s="11">
        <v>0</v>
      </c>
      <c r="Y323" s="12">
        <v>2</v>
      </c>
      <c r="Z323" s="30">
        <v>0</v>
      </c>
      <c r="AA323" s="63">
        <f t="shared" si="87"/>
        <v>36</v>
      </c>
      <c r="AB323" s="34">
        <f t="shared" si="88"/>
        <v>0</v>
      </c>
      <c r="AC323" s="12">
        <f t="shared" si="89"/>
        <v>36</v>
      </c>
      <c r="AD323" s="75">
        <f t="shared" si="90"/>
        <v>36</v>
      </c>
    </row>
    <row r="324" spans="1:33" x14ac:dyDescent="0.2">
      <c r="A324" s="9" t="s">
        <v>492</v>
      </c>
      <c r="B324" s="10" t="s">
        <v>39</v>
      </c>
      <c r="C324" s="10" t="s">
        <v>13</v>
      </c>
      <c r="D324" s="10" t="s">
        <v>74</v>
      </c>
      <c r="E324" s="10" t="s">
        <v>10</v>
      </c>
      <c r="F324" s="10" t="s">
        <v>11</v>
      </c>
      <c r="G324" s="67">
        <v>24</v>
      </c>
      <c r="H324" s="10" t="s">
        <v>12</v>
      </c>
      <c r="I324" s="10" t="s">
        <v>755</v>
      </c>
      <c r="J324" s="57">
        <v>1</v>
      </c>
      <c r="K324" s="57">
        <f>$AF$27</f>
        <v>0.2</v>
      </c>
      <c r="L324" s="57">
        <v>0</v>
      </c>
      <c r="M324" s="58">
        <v>0</v>
      </c>
      <c r="N324" s="27">
        <v>0</v>
      </c>
      <c r="O324" s="90">
        <f t="shared" si="85"/>
        <v>2.7777777777777776E-2</v>
      </c>
      <c r="P324" s="91">
        <f t="shared" si="86"/>
        <v>0</v>
      </c>
      <c r="Q324" s="23">
        <v>1</v>
      </c>
      <c r="R324" s="11">
        <f>Q324</f>
        <v>1</v>
      </c>
      <c r="S324" s="11">
        <v>0</v>
      </c>
      <c r="T324" s="12">
        <v>0</v>
      </c>
      <c r="U324" s="27">
        <v>0</v>
      </c>
      <c r="V324" s="23">
        <v>2</v>
      </c>
      <c r="W324" s="11">
        <f>V324</f>
        <v>2</v>
      </c>
      <c r="X324" s="11">
        <v>0</v>
      </c>
      <c r="Y324" s="12">
        <v>0</v>
      </c>
      <c r="Z324" s="30">
        <v>0</v>
      </c>
      <c r="AA324" s="63">
        <f t="shared" si="87"/>
        <v>0.60000000000000009</v>
      </c>
      <c r="AB324" s="34">
        <f t="shared" si="88"/>
        <v>0.2</v>
      </c>
      <c r="AC324" s="12">
        <f t="shared" si="89"/>
        <v>0.4</v>
      </c>
      <c r="AD324" s="75">
        <f t="shared" si="90"/>
        <v>0.60000000000000009</v>
      </c>
      <c r="AG324" s="95"/>
    </row>
    <row r="325" spans="1:33" x14ac:dyDescent="0.2">
      <c r="A325" s="9" t="s">
        <v>492</v>
      </c>
      <c r="B325" s="10" t="s">
        <v>75</v>
      </c>
      <c r="C325" s="10" t="s">
        <v>19</v>
      </c>
      <c r="D325" s="10" t="s">
        <v>509</v>
      </c>
      <c r="E325" s="10" t="s">
        <v>498</v>
      </c>
      <c r="F325" s="10" t="s">
        <v>510</v>
      </c>
      <c r="G325" s="67">
        <v>5</v>
      </c>
      <c r="H325" s="10" t="s">
        <v>160</v>
      </c>
      <c r="I325" s="10" t="s">
        <v>780</v>
      </c>
      <c r="J325" s="57">
        <v>1</v>
      </c>
      <c r="K325" s="57">
        <v>6.75</v>
      </c>
      <c r="L325" s="57">
        <v>0</v>
      </c>
      <c r="M325" s="58">
        <v>6.75</v>
      </c>
      <c r="N325" s="27">
        <v>0</v>
      </c>
      <c r="O325" s="90">
        <f t="shared" si="85"/>
        <v>4.5</v>
      </c>
      <c r="P325" s="91">
        <f t="shared" si="86"/>
        <v>4.5</v>
      </c>
      <c r="Q325" s="23">
        <v>0</v>
      </c>
      <c r="R325" s="11">
        <v>0</v>
      </c>
      <c r="S325" s="11">
        <v>0</v>
      </c>
      <c r="T325" s="12">
        <v>0</v>
      </c>
      <c r="U325" s="27">
        <v>0</v>
      </c>
      <c r="V325" s="23">
        <v>20</v>
      </c>
      <c r="W325" s="11">
        <v>1</v>
      </c>
      <c r="X325" s="11">
        <v>0</v>
      </c>
      <c r="Y325" s="12">
        <v>2</v>
      </c>
      <c r="Z325" s="30">
        <v>0</v>
      </c>
      <c r="AA325" s="63">
        <f t="shared" si="87"/>
        <v>20.25</v>
      </c>
      <c r="AB325" s="34">
        <f t="shared" si="88"/>
        <v>0</v>
      </c>
      <c r="AC325" s="12">
        <f t="shared" si="89"/>
        <v>20.25</v>
      </c>
      <c r="AD325" s="75">
        <f t="shared" si="90"/>
        <v>20.25</v>
      </c>
      <c r="AG325" s="95"/>
    </row>
    <row r="326" spans="1:33" x14ac:dyDescent="0.2">
      <c r="A326" s="103" t="s">
        <v>492</v>
      </c>
      <c r="B326" s="10" t="s">
        <v>75</v>
      </c>
      <c r="C326" s="10" t="s">
        <v>23</v>
      </c>
      <c r="D326" s="10" t="s">
        <v>167</v>
      </c>
      <c r="E326" s="10" t="s">
        <v>168</v>
      </c>
      <c r="F326" s="10" t="s">
        <v>169</v>
      </c>
      <c r="G326" s="67">
        <v>15</v>
      </c>
      <c r="H326" s="10" t="s">
        <v>12</v>
      </c>
      <c r="I326" s="10" t="s">
        <v>756</v>
      </c>
      <c r="J326" s="57">
        <v>1</v>
      </c>
      <c r="K326" s="57">
        <f>$AF$32</f>
        <v>0.4</v>
      </c>
      <c r="L326" s="57">
        <v>0</v>
      </c>
      <c r="M326" s="58">
        <v>0</v>
      </c>
      <c r="N326" s="27">
        <v>0</v>
      </c>
      <c r="O326" s="90">
        <f t="shared" si="85"/>
        <v>8.8888888888888878E-2</v>
      </c>
      <c r="P326" s="91">
        <f t="shared" si="86"/>
        <v>0</v>
      </c>
      <c r="Q326" s="23">
        <v>4</v>
      </c>
      <c r="R326" s="11">
        <f>Q326</f>
        <v>4</v>
      </c>
      <c r="S326" s="11">
        <v>0</v>
      </c>
      <c r="T326" s="12">
        <v>0</v>
      </c>
      <c r="U326" s="27">
        <v>0</v>
      </c>
      <c r="V326" s="23">
        <v>0</v>
      </c>
      <c r="W326" s="11">
        <f>V326</f>
        <v>0</v>
      </c>
      <c r="X326" s="11">
        <v>0</v>
      </c>
      <c r="Y326" s="12">
        <v>0</v>
      </c>
      <c r="Z326" s="30">
        <v>0</v>
      </c>
      <c r="AA326" s="63">
        <f t="shared" si="87"/>
        <v>1.6</v>
      </c>
      <c r="AB326" s="34">
        <f t="shared" si="88"/>
        <v>1.6</v>
      </c>
      <c r="AC326" s="12">
        <f t="shared" si="89"/>
        <v>0</v>
      </c>
      <c r="AD326" s="75">
        <f t="shared" si="90"/>
        <v>1.6</v>
      </c>
      <c r="AG326" s="95"/>
    </row>
    <row r="327" spans="1:33" x14ac:dyDescent="0.2">
      <c r="A327" s="103" t="s">
        <v>492</v>
      </c>
      <c r="B327" s="10" t="s">
        <v>75</v>
      </c>
      <c r="C327" s="98" t="s">
        <v>23</v>
      </c>
      <c r="D327" s="98" t="s">
        <v>822</v>
      </c>
      <c r="E327" s="10" t="s">
        <v>820</v>
      </c>
      <c r="F327" s="10" t="s">
        <v>821</v>
      </c>
      <c r="G327" s="67">
        <v>5</v>
      </c>
      <c r="H327" s="10" t="s">
        <v>33</v>
      </c>
      <c r="I327" s="10" t="s">
        <v>781</v>
      </c>
      <c r="J327" s="57">
        <v>0.25</v>
      </c>
      <c r="K327" s="57">
        <f>(9+$AF$30)*J327</f>
        <v>3.375</v>
      </c>
      <c r="L327" s="57">
        <v>0</v>
      </c>
      <c r="M327" s="58">
        <f>4.5*J327</f>
        <v>1.125</v>
      </c>
      <c r="N327" s="27">
        <v>0</v>
      </c>
      <c r="O327" s="90">
        <f t="shared" si="85"/>
        <v>2.25</v>
      </c>
      <c r="P327" s="91">
        <f t="shared" si="86"/>
        <v>0.75</v>
      </c>
      <c r="Q327" s="23">
        <v>12</v>
      </c>
      <c r="R327" s="11">
        <v>1</v>
      </c>
      <c r="S327" s="11"/>
      <c r="T327" s="12">
        <v>1</v>
      </c>
      <c r="U327" s="27"/>
      <c r="V327" s="23">
        <v>0</v>
      </c>
      <c r="W327" s="11">
        <v>0</v>
      </c>
      <c r="X327" s="11"/>
      <c r="Y327" s="12">
        <v>0</v>
      </c>
      <c r="Z327" s="30"/>
      <c r="AA327" s="63">
        <f t="shared" si="87"/>
        <v>4.5</v>
      </c>
      <c r="AB327" s="34">
        <f t="shared" si="88"/>
        <v>4.5</v>
      </c>
      <c r="AC327" s="12">
        <f t="shared" si="89"/>
        <v>0</v>
      </c>
      <c r="AD327" s="75">
        <f t="shared" si="90"/>
        <v>4.5</v>
      </c>
      <c r="AG327" s="95"/>
    </row>
    <row r="328" spans="1:33" x14ac:dyDescent="0.2">
      <c r="A328" s="103" t="s">
        <v>492</v>
      </c>
      <c r="B328" s="10" t="s">
        <v>14</v>
      </c>
      <c r="C328" s="10" t="s">
        <v>13</v>
      </c>
      <c r="D328" s="10" t="s">
        <v>34</v>
      </c>
      <c r="E328" s="10" t="s">
        <v>35</v>
      </c>
      <c r="F328" s="10" t="s">
        <v>36</v>
      </c>
      <c r="G328" s="67">
        <v>12</v>
      </c>
      <c r="H328" s="10" t="s">
        <v>37</v>
      </c>
      <c r="I328" s="10" t="s">
        <v>781</v>
      </c>
      <c r="J328" s="57">
        <v>1</v>
      </c>
      <c r="K328" s="57">
        <f>$AF$28</f>
        <v>0.02</v>
      </c>
      <c r="L328" s="57">
        <v>0</v>
      </c>
      <c r="M328" s="58">
        <v>0</v>
      </c>
      <c r="N328" s="27">
        <v>0</v>
      </c>
      <c r="O328" s="90">
        <f t="shared" si="85"/>
        <v>5.5555555555555558E-3</v>
      </c>
      <c r="P328" s="91">
        <f t="shared" si="86"/>
        <v>0</v>
      </c>
      <c r="Q328" s="23">
        <v>0</v>
      </c>
      <c r="R328" s="11">
        <f>Q328</f>
        <v>0</v>
      </c>
      <c r="S328" s="11">
        <v>0</v>
      </c>
      <c r="T328" s="12">
        <v>0</v>
      </c>
      <c r="U328" s="27">
        <v>0</v>
      </c>
      <c r="V328" s="23">
        <v>1</v>
      </c>
      <c r="W328" s="11">
        <f>V328</f>
        <v>1</v>
      </c>
      <c r="X328" s="11">
        <v>0</v>
      </c>
      <c r="Y328" s="12">
        <v>0</v>
      </c>
      <c r="Z328" s="30">
        <v>0</v>
      </c>
      <c r="AA328" s="63">
        <f t="shared" si="87"/>
        <v>0.02</v>
      </c>
      <c r="AB328" s="34">
        <f t="shared" si="88"/>
        <v>0</v>
      </c>
      <c r="AC328" s="12">
        <f t="shared" si="89"/>
        <v>0.02</v>
      </c>
      <c r="AD328" s="75">
        <f t="shared" si="90"/>
        <v>0.02</v>
      </c>
    </row>
    <row r="329" spans="1:33" x14ac:dyDescent="0.2">
      <c r="A329" s="9" t="s">
        <v>492</v>
      </c>
      <c r="B329" s="10" t="s">
        <v>39</v>
      </c>
      <c r="C329" s="10" t="s">
        <v>13</v>
      </c>
      <c r="D329" s="10" t="s">
        <v>34</v>
      </c>
      <c r="E329" s="10" t="s">
        <v>35</v>
      </c>
      <c r="F329" s="10" t="s">
        <v>36</v>
      </c>
      <c r="G329" s="67">
        <v>12</v>
      </c>
      <c r="H329" s="10" t="s">
        <v>37</v>
      </c>
      <c r="I329" s="10" t="s">
        <v>781</v>
      </c>
      <c r="J329" s="57">
        <v>1</v>
      </c>
      <c r="K329" s="57">
        <f>$AF$28</f>
        <v>0.02</v>
      </c>
      <c r="L329" s="57">
        <v>0</v>
      </c>
      <c r="M329" s="58">
        <v>0</v>
      </c>
      <c r="N329" s="27">
        <v>0</v>
      </c>
      <c r="O329" s="90">
        <f t="shared" si="85"/>
        <v>5.5555555555555558E-3</v>
      </c>
      <c r="P329" s="91">
        <f t="shared" si="86"/>
        <v>0</v>
      </c>
      <c r="Q329" s="23">
        <v>3</v>
      </c>
      <c r="R329" s="11">
        <f>Q329</f>
        <v>3</v>
      </c>
      <c r="S329" s="11">
        <v>0</v>
      </c>
      <c r="T329" s="12">
        <v>0</v>
      </c>
      <c r="U329" s="27">
        <v>0</v>
      </c>
      <c r="V329" s="23">
        <v>2</v>
      </c>
      <c r="W329" s="11">
        <f>V329</f>
        <v>2</v>
      </c>
      <c r="X329" s="11">
        <v>0</v>
      </c>
      <c r="Y329" s="12">
        <v>0</v>
      </c>
      <c r="Z329" s="30">
        <v>0</v>
      </c>
      <c r="AA329" s="63">
        <f t="shared" si="87"/>
        <v>0.1</v>
      </c>
      <c r="AB329" s="34">
        <f t="shared" si="88"/>
        <v>0.06</v>
      </c>
      <c r="AC329" s="12">
        <f t="shared" si="89"/>
        <v>0.04</v>
      </c>
      <c r="AD329" s="75">
        <f t="shared" si="90"/>
        <v>0.1</v>
      </c>
    </row>
    <row r="330" spans="1:33" x14ac:dyDescent="0.2">
      <c r="A330" s="103" t="s">
        <v>492</v>
      </c>
      <c r="B330" s="10" t="s">
        <v>8</v>
      </c>
      <c r="C330" s="10" t="s">
        <v>13</v>
      </c>
      <c r="D330" s="10" t="s">
        <v>34</v>
      </c>
      <c r="E330" s="10" t="s">
        <v>35</v>
      </c>
      <c r="F330" s="10" t="s">
        <v>36</v>
      </c>
      <c r="G330" s="67">
        <v>12</v>
      </c>
      <c r="H330" s="10" t="s">
        <v>37</v>
      </c>
      <c r="I330" s="10" t="s">
        <v>781</v>
      </c>
      <c r="J330" s="57">
        <v>1</v>
      </c>
      <c r="K330" s="57">
        <f>$AF$28</f>
        <v>0.02</v>
      </c>
      <c r="L330" s="57">
        <v>0</v>
      </c>
      <c r="M330" s="58">
        <v>0</v>
      </c>
      <c r="N330" s="27">
        <v>0</v>
      </c>
      <c r="O330" s="90">
        <f t="shared" si="85"/>
        <v>5.5555555555555558E-3</v>
      </c>
      <c r="P330" s="91">
        <f t="shared" si="86"/>
        <v>0</v>
      </c>
      <c r="Q330" s="23">
        <v>0</v>
      </c>
      <c r="R330" s="11">
        <f>Q330</f>
        <v>0</v>
      </c>
      <c r="S330" s="11">
        <v>0</v>
      </c>
      <c r="T330" s="12">
        <v>0</v>
      </c>
      <c r="U330" s="27">
        <v>0</v>
      </c>
      <c r="V330" s="23">
        <v>1</v>
      </c>
      <c r="W330" s="11">
        <f>V330</f>
        <v>1</v>
      </c>
      <c r="X330" s="11">
        <v>0</v>
      </c>
      <c r="Y330" s="12">
        <v>0</v>
      </c>
      <c r="Z330" s="30">
        <v>0</v>
      </c>
      <c r="AA330" s="63">
        <f t="shared" si="87"/>
        <v>0.02</v>
      </c>
      <c r="AB330" s="34">
        <f t="shared" si="88"/>
        <v>0</v>
      </c>
      <c r="AC330" s="12">
        <f t="shared" si="89"/>
        <v>0.02</v>
      </c>
      <c r="AD330" s="75">
        <f t="shared" si="90"/>
        <v>0.02</v>
      </c>
    </row>
    <row r="331" spans="1:33" x14ac:dyDescent="0.2">
      <c r="A331" s="103" t="s">
        <v>492</v>
      </c>
      <c r="B331" s="10" t="s">
        <v>75</v>
      </c>
      <c r="C331" s="10" t="s">
        <v>23</v>
      </c>
      <c r="D331" s="10" t="s">
        <v>34</v>
      </c>
      <c r="E331" s="10" t="s">
        <v>35</v>
      </c>
      <c r="F331" s="10" t="s">
        <v>36</v>
      </c>
      <c r="G331" s="67">
        <v>10</v>
      </c>
      <c r="H331" s="10" t="s">
        <v>37</v>
      </c>
      <c r="I331" s="10" t="s">
        <v>781</v>
      </c>
      <c r="J331" s="57">
        <v>1</v>
      </c>
      <c r="K331" s="57">
        <f>$AF$28</f>
        <v>0.02</v>
      </c>
      <c r="L331" s="57">
        <v>0</v>
      </c>
      <c r="M331" s="58">
        <v>0</v>
      </c>
      <c r="N331" s="27">
        <v>0</v>
      </c>
      <c r="O331" s="90">
        <f t="shared" si="85"/>
        <v>6.6666666666666662E-3</v>
      </c>
      <c r="P331" s="91">
        <f t="shared" si="86"/>
        <v>0</v>
      </c>
      <c r="Q331" s="23">
        <v>0</v>
      </c>
      <c r="R331" s="11">
        <v>5</v>
      </c>
      <c r="S331" s="11">
        <v>0</v>
      </c>
      <c r="T331" s="12">
        <v>0</v>
      </c>
      <c r="U331" s="27">
        <v>0</v>
      </c>
      <c r="V331" s="23">
        <v>2</v>
      </c>
      <c r="W331" s="11">
        <v>0</v>
      </c>
      <c r="X331" s="11">
        <v>0</v>
      </c>
      <c r="Y331" s="12">
        <v>0</v>
      </c>
      <c r="Z331" s="30">
        <v>0</v>
      </c>
      <c r="AA331" s="63">
        <f t="shared" si="87"/>
        <v>0.1</v>
      </c>
      <c r="AB331" s="34">
        <f t="shared" si="88"/>
        <v>0.1</v>
      </c>
      <c r="AC331" s="12">
        <f t="shared" si="89"/>
        <v>0</v>
      </c>
      <c r="AD331" s="75">
        <f t="shared" si="90"/>
        <v>0.1</v>
      </c>
    </row>
    <row r="332" spans="1:33" x14ac:dyDescent="0.2">
      <c r="A332" s="103" t="s">
        <v>492</v>
      </c>
      <c r="B332" s="10" t="s">
        <v>39</v>
      </c>
      <c r="C332" s="10" t="s">
        <v>13</v>
      </c>
      <c r="D332" s="608" t="s">
        <v>953</v>
      </c>
      <c r="E332" s="10" t="s">
        <v>844</v>
      </c>
      <c r="F332" s="10" t="s">
        <v>901</v>
      </c>
      <c r="G332" s="67">
        <v>6</v>
      </c>
      <c r="H332" s="10" t="s">
        <v>102</v>
      </c>
      <c r="I332" s="10" t="s">
        <v>781</v>
      </c>
      <c r="J332" s="57">
        <v>1</v>
      </c>
      <c r="K332" s="57">
        <f>(4.5+$AF$30)*J332</f>
        <v>9</v>
      </c>
      <c r="L332" s="57">
        <v>0</v>
      </c>
      <c r="M332" s="58">
        <v>9</v>
      </c>
      <c r="N332" s="27">
        <v>0</v>
      </c>
      <c r="O332" s="90">
        <f t="shared" si="85"/>
        <v>5</v>
      </c>
      <c r="P332" s="91">
        <f t="shared" si="86"/>
        <v>5</v>
      </c>
      <c r="Q332" s="23">
        <v>0</v>
      </c>
      <c r="R332" s="11">
        <v>0</v>
      </c>
      <c r="S332" s="11">
        <v>0</v>
      </c>
      <c r="T332" s="12">
        <v>0</v>
      </c>
      <c r="U332" s="27">
        <v>0</v>
      </c>
      <c r="V332" s="23">
        <v>20</v>
      </c>
      <c r="W332" s="11">
        <v>1</v>
      </c>
      <c r="X332" s="11">
        <v>0</v>
      </c>
      <c r="Y332" s="12">
        <v>1</v>
      </c>
      <c r="Z332" s="30">
        <v>0</v>
      </c>
      <c r="AA332" s="63">
        <f t="shared" si="87"/>
        <v>18</v>
      </c>
      <c r="AB332" s="34">
        <f t="shared" si="88"/>
        <v>0</v>
      </c>
      <c r="AC332" s="12">
        <f t="shared" si="89"/>
        <v>18</v>
      </c>
      <c r="AD332" s="75">
        <f t="shared" si="90"/>
        <v>18</v>
      </c>
    </row>
    <row r="333" spans="1:33" x14ac:dyDescent="0.2">
      <c r="A333" s="103" t="s">
        <v>582</v>
      </c>
      <c r="B333" s="10" t="s">
        <v>14</v>
      </c>
      <c r="C333" s="10" t="s">
        <v>48</v>
      </c>
      <c r="D333" s="10" t="s">
        <v>360</v>
      </c>
      <c r="E333" s="10" t="s">
        <v>361</v>
      </c>
      <c r="F333" s="10" t="s">
        <v>362</v>
      </c>
      <c r="G333" s="67">
        <v>6</v>
      </c>
      <c r="H333" s="10" t="s">
        <v>47</v>
      </c>
      <c r="I333" s="10" t="s">
        <v>780</v>
      </c>
      <c r="J333" s="57">
        <v>1</v>
      </c>
      <c r="K333" s="57">
        <v>15.75</v>
      </c>
      <c r="L333" s="57">
        <v>0</v>
      </c>
      <c r="M333" s="58">
        <v>2.25</v>
      </c>
      <c r="N333" s="27">
        <v>0</v>
      </c>
      <c r="O333" s="90">
        <f t="shared" ref="O333:O345" si="91">K333*10/3/G333</f>
        <v>8.75</v>
      </c>
      <c r="P333" s="91">
        <f t="shared" ref="P333:P345" si="92">M333*10/3/G333</f>
        <v>1.25</v>
      </c>
      <c r="Q333" s="23">
        <v>100</v>
      </c>
      <c r="R333" s="11">
        <v>2</v>
      </c>
      <c r="S333" s="11">
        <v>0</v>
      </c>
      <c r="T333" s="12">
        <v>5</v>
      </c>
      <c r="U333" s="27">
        <v>0</v>
      </c>
      <c r="V333" s="23">
        <v>40</v>
      </c>
      <c r="W333" s="11">
        <v>1</v>
      </c>
      <c r="X333" s="11">
        <v>0</v>
      </c>
      <c r="Y333" s="12">
        <v>2</v>
      </c>
      <c r="Z333" s="30">
        <v>0</v>
      </c>
      <c r="AA333" s="63">
        <f t="shared" ref="AA333:AA345" si="93">K333*(R333+W333)+M333*(T333+Y333)</f>
        <v>63</v>
      </c>
      <c r="AB333" s="34">
        <f t="shared" ref="AB333:AB345" si="94">K333*R333+M333*T333</f>
        <v>42.75</v>
      </c>
      <c r="AC333" s="12">
        <f t="shared" ref="AC333:AC345" si="95">K333*W333+M333*Y333</f>
        <v>20.25</v>
      </c>
      <c r="AD333" s="75">
        <f t="shared" ref="AD333:AD345" si="96">AA333</f>
        <v>63</v>
      </c>
    </row>
    <row r="334" spans="1:33" x14ac:dyDescent="0.2">
      <c r="A334" s="103" t="s">
        <v>582</v>
      </c>
      <c r="B334" s="10" t="s">
        <v>14</v>
      </c>
      <c r="C334" s="10" t="s">
        <v>48</v>
      </c>
      <c r="D334" s="10" t="s">
        <v>360</v>
      </c>
      <c r="E334" s="10" t="s">
        <v>361</v>
      </c>
      <c r="F334" s="10" t="s">
        <v>580</v>
      </c>
      <c r="G334" s="67">
        <v>6</v>
      </c>
      <c r="H334" s="10" t="s">
        <v>47</v>
      </c>
      <c r="I334" s="10" t="s">
        <v>780</v>
      </c>
      <c r="J334" s="57">
        <v>1</v>
      </c>
      <c r="K334" s="57">
        <v>0</v>
      </c>
      <c r="L334" s="57">
        <v>0</v>
      </c>
      <c r="M334" s="58">
        <v>2.25</v>
      </c>
      <c r="N334" s="27">
        <v>0</v>
      </c>
      <c r="O334" s="90">
        <f t="shared" si="91"/>
        <v>0</v>
      </c>
      <c r="P334" s="91">
        <f t="shared" si="92"/>
        <v>1.25</v>
      </c>
      <c r="Q334" s="23">
        <v>20</v>
      </c>
      <c r="R334" s="11">
        <v>0</v>
      </c>
      <c r="S334" s="11">
        <v>0</v>
      </c>
      <c r="T334" s="12">
        <v>2</v>
      </c>
      <c r="U334" s="27">
        <v>0</v>
      </c>
      <c r="V334" s="23">
        <v>0</v>
      </c>
      <c r="W334" s="11">
        <v>0</v>
      </c>
      <c r="X334" s="11">
        <v>0</v>
      </c>
      <c r="Y334" s="12">
        <v>0</v>
      </c>
      <c r="Z334" s="30">
        <v>0</v>
      </c>
      <c r="AA334" s="63">
        <f t="shared" si="93"/>
        <v>4.5</v>
      </c>
      <c r="AB334" s="34">
        <f t="shared" si="94"/>
        <v>4.5</v>
      </c>
      <c r="AC334" s="12">
        <f t="shared" si="95"/>
        <v>0</v>
      </c>
      <c r="AD334" s="75">
        <f t="shared" si="96"/>
        <v>4.5</v>
      </c>
    </row>
    <row r="335" spans="1:33" x14ac:dyDescent="0.2">
      <c r="A335" s="103" t="s">
        <v>582</v>
      </c>
      <c r="B335" s="10" t="s">
        <v>80</v>
      </c>
      <c r="C335" s="10" t="s">
        <v>48</v>
      </c>
      <c r="D335" s="10" t="s">
        <v>360</v>
      </c>
      <c r="E335" s="10" t="s">
        <v>361</v>
      </c>
      <c r="F335" s="10" t="s">
        <v>362</v>
      </c>
      <c r="G335" s="67">
        <v>6</v>
      </c>
      <c r="H335" s="10" t="s">
        <v>47</v>
      </c>
      <c r="I335" s="10" t="s">
        <v>780</v>
      </c>
      <c r="J335" s="57">
        <v>1</v>
      </c>
      <c r="K335" s="57">
        <v>15.75</v>
      </c>
      <c r="L335" s="57">
        <v>0</v>
      </c>
      <c r="M335" s="58">
        <v>2.25</v>
      </c>
      <c r="N335" s="27">
        <v>0</v>
      </c>
      <c r="O335" s="90">
        <f t="shared" si="91"/>
        <v>8.75</v>
      </c>
      <c r="P335" s="91">
        <f t="shared" si="92"/>
        <v>1.25</v>
      </c>
      <c r="Q335" s="23">
        <v>60</v>
      </c>
      <c r="R335" s="11">
        <v>1</v>
      </c>
      <c r="S335" s="11">
        <v>0</v>
      </c>
      <c r="T335" s="12">
        <v>3</v>
      </c>
      <c r="U335" s="27">
        <v>0</v>
      </c>
      <c r="V335" s="23">
        <v>12</v>
      </c>
      <c r="W335" s="11">
        <v>0.25</v>
      </c>
      <c r="X335" s="11">
        <v>0</v>
      </c>
      <c r="Y335" s="12">
        <v>1</v>
      </c>
      <c r="Z335" s="30">
        <v>0</v>
      </c>
      <c r="AA335" s="63">
        <f t="shared" si="93"/>
        <v>28.6875</v>
      </c>
      <c r="AB335" s="34">
        <f t="shared" si="94"/>
        <v>22.5</v>
      </c>
      <c r="AC335" s="12">
        <f t="shared" si="95"/>
        <v>6.1875</v>
      </c>
      <c r="AD335" s="75">
        <f t="shared" si="96"/>
        <v>28.6875</v>
      </c>
    </row>
    <row r="336" spans="1:33" x14ac:dyDescent="0.2">
      <c r="A336" s="103" t="s">
        <v>582</v>
      </c>
      <c r="B336" s="10" t="s">
        <v>85</v>
      </c>
      <c r="C336" s="10" t="s">
        <v>48</v>
      </c>
      <c r="D336" s="10" t="s">
        <v>360</v>
      </c>
      <c r="E336" s="10" t="s">
        <v>361</v>
      </c>
      <c r="F336" s="10" t="s">
        <v>362</v>
      </c>
      <c r="G336" s="67">
        <v>6</v>
      </c>
      <c r="H336" s="10" t="s">
        <v>47</v>
      </c>
      <c r="I336" s="10" t="s">
        <v>780</v>
      </c>
      <c r="J336" s="57">
        <v>1</v>
      </c>
      <c r="K336" s="57">
        <v>15.75</v>
      </c>
      <c r="L336" s="57">
        <v>0</v>
      </c>
      <c r="M336" s="58">
        <v>2.25</v>
      </c>
      <c r="N336" s="27">
        <v>0</v>
      </c>
      <c r="O336" s="90">
        <f t="shared" si="91"/>
        <v>8.75</v>
      </c>
      <c r="P336" s="91">
        <f t="shared" si="92"/>
        <v>1.25</v>
      </c>
      <c r="Q336" s="23">
        <v>60</v>
      </c>
      <c r="R336" s="11">
        <v>1</v>
      </c>
      <c r="S336" s="11">
        <v>0</v>
      </c>
      <c r="T336" s="12">
        <v>2</v>
      </c>
      <c r="U336" s="27">
        <v>0</v>
      </c>
      <c r="V336" s="23">
        <v>20</v>
      </c>
      <c r="W336" s="11">
        <v>0.25</v>
      </c>
      <c r="X336" s="11">
        <v>0</v>
      </c>
      <c r="Y336" s="12">
        <v>1</v>
      </c>
      <c r="Z336" s="30">
        <v>0</v>
      </c>
      <c r="AA336" s="63">
        <f t="shared" si="93"/>
        <v>26.4375</v>
      </c>
      <c r="AB336" s="34">
        <f t="shared" si="94"/>
        <v>20.25</v>
      </c>
      <c r="AC336" s="12">
        <f t="shared" si="95"/>
        <v>6.1875</v>
      </c>
      <c r="AD336" s="75">
        <f t="shared" si="96"/>
        <v>26.4375</v>
      </c>
    </row>
    <row r="337" spans="1:33" x14ac:dyDescent="0.2">
      <c r="A337" s="103" t="s">
        <v>582</v>
      </c>
      <c r="B337" s="10" t="s">
        <v>8</v>
      </c>
      <c r="C337" s="10" t="s">
        <v>48</v>
      </c>
      <c r="D337" s="10" t="s">
        <v>360</v>
      </c>
      <c r="E337" s="10" t="s">
        <v>361</v>
      </c>
      <c r="F337" s="10" t="s">
        <v>362</v>
      </c>
      <c r="G337" s="67">
        <v>6</v>
      </c>
      <c r="H337" s="10" t="s">
        <v>47</v>
      </c>
      <c r="I337" s="10" t="s">
        <v>780</v>
      </c>
      <c r="J337" s="57">
        <v>1</v>
      </c>
      <c r="K337" s="57">
        <v>15.75</v>
      </c>
      <c r="L337" s="57">
        <v>0</v>
      </c>
      <c r="M337" s="58">
        <v>2.25</v>
      </c>
      <c r="N337" s="27">
        <v>0</v>
      </c>
      <c r="O337" s="90">
        <f t="shared" si="91"/>
        <v>8.75</v>
      </c>
      <c r="P337" s="91">
        <f t="shared" si="92"/>
        <v>1.25</v>
      </c>
      <c r="Q337" s="23">
        <v>60</v>
      </c>
      <c r="R337" s="11">
        <v>1</v>
      </c>
      <c r="S337" s="11">
        <v>0</v>
      </c>
      <c r="T337" s="12">
        <v>3</v>
      </c>
      <c r="U337" s="27">
        <v>0</v>
      </c>
      <c r="V337" s="23">
        <v>20</v>
      </c>
      <c r="W337" s="11">
        <v>0.5</v>
      </c>
      <c r="X337" s="11">
        <v>0</v>
      </c>
      <c r="Y337" s="12">
        <v>1</v>
      </c>
      <c r="Z337" s="30">
        <v>0</v>
      </c>
      <c r="AA337" s="63">
        <f t="shared" si="93"/>
        <v>32.625</v>
      </c>
      <c r="AB337" s="34">
        <f t="shared" si="94"/>
        <v>22.5</v>
      </c>
      <c r="AC337" s="12">
        <f t="shared" si="95"/>
        <v>10.125</v>
      </c>
      <c r="AD337" s="75">
        <f t="shared" si="96"/>
        <v>32.625</v>
      </c>
    </row>
    <row r="338" spans="1:33" x14ac:dyDescent="0.2">
      <c r="A338" s="103" t="s">
        <v>582</v>
      </c>
      <c r="B338" s="10" t="s">
        <v>8</v>
      </c>
      <c r="C338" s="10" t="s">
        <v>48</v>
      </c>
      <c r="D338" s="10" t="s">
        <v>360</v>
      </c>
      <c r="E338" s="10" t="s">
        <v>361</v>
      </c>
      <c r="F338" s="10" t="s">
        <v>580</v>
      </c>
      <c r="G338" s="67">
        <v>6</v>
      </c>
      <c r="H338" s="10" t="s">
        <v>47</v>
      </c>
      <c r="I338" s="10" t="s">
        <v>780</v>
      </c>
      <c r="J338" s="57">
        <v>1</v>
      </c>
      <c r="K338" s="57">
        <v>0</v>
      </c>
      <c r="L338" s="57">
        <v>0</v>
      </c>
      <c r="M338" s="58">
        <v>2.25</v>
      </c>
      <c r="N338" s="27">
        <v>0</v>
      </c>
      <c r="O338" s="90">
        <f t="shared" si="91"/>
        <v>0</v>
      </c>
      <c r="P338" s="91">
        <f t="shared" si="92"/>
        <v>1.25</v>
      </c>
      <c r="Q338" s="23">
        <v>20</v>
      </c>
      <c r="R338" s="11">
        <v>0</v>
      </c>
      <c r="S338" s="11">
        <v>0</v>
      </c>
      <c r="T338" s="12">
        <v>2</v>
      </c>
      <c r="U338" s="27">
        <v>0</v>
      </c>
      <c r="V338" s="23">
        <v>0</v>
      </c>
      <c r="W338" s="11">
        <v>0</v>
      </c>
      <c r="X338" s="11">
        <v>0</v>
      </c>
      <c r="Y338" s="12">
        <v>0</v>
      </c>
      <c r="Z338" s="30">
        <v>0</v>
      </c>
      <c r="AA338" s="63">
        <f t="shared" si="93"/>
        <v>4.5</v>
      </c>
      <c r="AB338" s="34">
        <f t="shared" si="94"/>
        <v>4.5</v>
      </c>
      <c r="AC338" s="12">
        <f t="shared" si="95"/>
        <v>0</v>
      </c>
      <c r="AD338" s="75">
        <f t="shared" si="96"/>
        <v>4.5</v>
      </c>
    </row>
    <row r="339" spans="1:33" x14ac:dyDescent="0.2">
      <c r="A339" s="103" t="s">
        <v>582</v>
      </c>
      <c r="B339" s="10" t="s">
        <v>14</v>
      </c>
      <c r="C339" s="10" t="s">
        <v>19</v>
      </c>
      <c r="D339" s="10" t="s">
        <v>363</v>
      </c>
      <c r="E339" s="10" t="s">
        <v>364</v>
      </c>
      <c r="F339" s="10" t="s">
        <v>365</v>
      </c>
      <c r="G339" s="67">
        <v>6</v>
      </c>
      <c r="H339" s="10" t="s">
        <v>47</v>
      </c>
      <c r="I339" s="10" t="s">
        <v>780</v>
      </c>
      <c r="J339" s="57">
        <v>1</v>
      </c>
      <c r="K339" s="57">
        <v>15.75</v>
      </c>
      <c r="L339" s="57">
        <v>0</v>
      </c>
      <c r="M339" s="58">
        <v>2.25</v>
      </c>
      <c r="N339" s="27">
        <v>0</v>
      </c>
      <c r="O339" s="90">
        <f t="shared" si="91"/>
        <v>8.75</v>
      </c>
      <c r="P339" s="91">
        <f t="shared" si="92"/>
        <v>1.25</v>
      </c>
      <c r="Q339" s="23">
        <v>30</v>
      </c>
      <c r="R339" s="11">
        <v>0.8</v>
      </c>
      <c r="S339" s="11">
        <v>0</v>
      </c>
      <c r="T339" s="12">
        <v>1.5</v>
      </c>
      <c r="U339" s="27">
        <v>0</v>
      </c>
      <c r="V339" s="23">
        <v>80</v>
      </c>
      <c r="W339" s="11">
        <v>2</v>
      </c>
      <c r="X339" s="11">
        <v>0</v>
      </c>
      <c r="Y339" s="12">
        <v>4</v>
      </c>
      <c r="Z339" s="30">
        <v>0</v>
      </c>
      <c r="AA339" s="63">
        <f t="shared" si="93"/>
        <v>56.474999999999994</v>
      </c>
      <c r="AB339" s="34">
        <f t="shared" si="94"/>
        <v>15.975000000000001</v>
      </c>
      <c r="AC339" s="12">
        <f t="shared" si="95"/>
        <v>40.5</v>
      </c>
      <c r="AD339" s="75">
        <f t="shared" si="96"/>
        <v>56.474999999999994</v>
      </c>
    </row>
    <row r="340" spans="1:33" x14ac:dyDescent="0.2">
      <c r="A340" s="103" t="s">
        <v>582</v>
      </c>
      <c r="B340" s="10" t="s">
        <v>80</v>
      </c>
      <c r="C340" s="10" t="s">
        <v>19</v>
      </c>
      <c r="D340" s="10" t="s">
        <v>363</v>
      </c>
      <c r="E340" s="10" t="s">
        <v>364</v>
      </c>
      <c r="F340" s="10" t="s">
        <v>365</v>
      </c>
      <c r="G340" s="67">
        <v>6</v>
      </c>
      <c r="H340" s="10" t="s">
        <v>47</v>
      </c>
      <c r="I340" s="10" t="s">
        <v>780</v>
      </c>
      <c r="J340" s="57">
        <v>1</v>
      </c>
      <c r="K340" s="57">
        <v>15.75</v>
      </c>
      <c r="L340" s="57">
        <v>0</v>
      </c>
      <c r="M340" s="58">
        <v>2.25</v>
      </c>
      <c r="N340" s="27">
        <v>0</v>
      </c>
      <c r="O340" s="90">
        <f t="shared" si="91"/>
        <v>8.75</v>
      </c>
      <c r="P340" s="91">
        <f t="shared" si="92"/>
        <v>1.25</v>
      </c>
      <c r="Q340" s="23">
        <v>20</v>
      </c>
      <c r="R340" s="11">
        <v>0.4</v>
      </c>
      <c r="S340" s="11">
        <v>0</v>
      </c>
      <c r="T340" s="12">
        <v>1</v>
      </c>
      <c r="U340" s="27">
        <v>0</v>
      </c>
      <c r="V340" s="23">
        <v>40</v>
      </c>
      <c r="W340" s="11">
        <v>1</v>
      </c>
      <c r="X340" s="11">
        <v>0</v>
      </c>
      <c r="Y340" s="12">
        <v>2</v>
      </c>
      <c r="Z340" s="30">
        <v>0</v>
      </c>
      <c r="AA340" s="63">
        <f t="shared" si="93"/>
        <v>28.799999999999997</v>
      </c>
      <c r="AB340" s="34">
        <f t="shared" si="94"/>
        <v>8.5500000000000007</v>
      </c>
      <c r="AC340" s="12">
        <f t="shared" si="95"/>
        <v>20.25</v>
      </c>
      <c r="AD340" s="75">
        <f t="shared" si="96"/>
        <v>28.799999999999997</v>
      </c>
    </row>
    <row r="341" spans="1:33" x14ac:dyDescent="0.2">
      <c r="A341" s="103" t="s">
        <v>582</v>
      </c>
      <c r="B341" s="10" t="s">
        <v>85</v>
      </c>
      <c r="C341" s="10" t="s">
        <v>19</v>
      </c>
      <c r="D341" s="10" t="s">
        <v>363</v>
      </c>
      <c r="E341" s="10" t="s">
        <v>364</v>
      </c>
      <c r="F341" s="10" t="s">
        <v>365</v>
      </c>
      <c r="G341" s="67">
        <v>6</v>
      </c>
      <c r="H341" s="10" t="s">
        <v>47</v>
      </c>
      <c r="I341" s="10" t="s">
        <v>780</v>
      </c>
      <c r="J341" s="57">
        <v>1</v>
      </c>
      <c r="K341" s="57">
        <v>15.75</v>
      </c>
      <c r="L341" s="57">
        <v>0</v>
      </c>
      <c r="M341" s="58">
        <v>2.25</v>
      </c>
      <c r="N341" s="27">
        <v>0</v>
      </c>
      <c r="O341" s="90">
        <f t="shared" si="91"/>
        <v>8.75</v>
      </c>
      <c r="P341" s="91">
        <f t="shared" si="92"/>
        <v>1.25</v>
      </c>
      <c r="Q341" s="23">
        <v>20</v>
      </c>
      <c r="R341" s="11">
        <v>0.4</v>
      </c>
      <c r="S341" s="11">
        <v>0</v>
      </c>
      <c r="T341" s="12">
        <v>1</v>
      </c>
      <c r="U341" s="27">
        <v>0</v>
      </c>
      <c r="V341" s="23">
        <v>40</v>
      </c>
      <c r="W341" s="11">
        <v>1</v>
      </c>
      <c r="X341" s="11">
        <v>0</v>
      </c>
      <c r="Y341" s="12">
        <v>2</v>
      </c>
      <c r="Z341" s="30">
        <v>0</v>
      </c>
      <c r="AA341" s="63">
        <f t="shared" si="93"/>
        <v>28.799999999999997</v>
      </c>
      <c r="AB341" s="34">
        <f t="shared" si="94"/>
        <v>8.5500000000000007</v>
      </c>
      <c r="AC341" s="12">
        <f t="shared" si="95"/>
        <v>20.25</v>
      </c>
      <c r="AD341" s="75">
        <f t="shared" si="96"/>
        <v>28.799999999999997</v>
      </c>
    </row>
    <row r="342" spans="1:33" x14ac:dyDescent="0.2">
      <c r="A342" s="103" t="s">
        <v>582</v>
      </c>
      <c r="B342" s="10" t="s">
        <v>8</v>
      </c>
      <c r="C342" s="10" t="s">
        <v>19</v>
      </c>
      <c r="D342" s="10" t="s">
        <v>363</v>
      </c>
      <c r="E342" s="10" t="s">
        <v>364</v>
      </c>
      <c r="F342" s="10" t="s">
        <v>365</v>
      </c>
      <c r="G342" s="67">
        <v>6</v>
      </c>
      <c r="H342" s="10" t="s">
        <v>47</v>
      </c>
      <c r="I342" s="10" t="s">
        <v>780</v>
      </c>
      <c r="J342" s="57">
        <v>1</v>
      </c>
      <c r="K342" s="57">
        <v>15.75</v>
      </c>
      <c r="L342" s="57">
        <v>0</v>
      </c>
      <c r="M342" s="58">
        <v>2.25</v>
      </c>
      <c r="N342" s="27">
        <v>0</v>
      </c>
      <c r="O342" s="90">
        <f t="shared" si="91"/>
        <v>8.75</v>
      </c>
      <c r="P342" s="91">
        <f t="shared" si="92"/>
        <v>1.25</v>
      </c>
      <c r="Q342" s="23">
        <v>30</v>
      </c>
      <c r="R342" s="11">
        <v>0.4</v>
      </c>
      <c r="S342" s="11">
        <v>0</v>
      </c>
      <c r="T342" s="12">
        <v>1.5</v>
      </c>
      <c r="U342" s="27">
        <v>0</v>
      </c>
      <c r="V342" s="23">
        <v>60</v>
      </c>
      <c r="W342" s="11">
        <v>1</v>
      </c>
      <c r="X342" s="11">
        <v>0</v>
      </c>
      <c r="Y342" s="12">
        <v>3</v>
      </c>
      <c r="Z342" s="30">
        <v>0</v>
      </c>
      <c r="AA342" s="63">
        <f t="shared" si="93"/>
        <v>32.174999999999997</v>
      </c>
      <c r="AB342" s="34">
        <f t="shared" si="94"/>
        <v>9.6750000000000007</v>
      </c>
      <c r="AC342" s="12">
        <f t="shared" si="95"/>
        <v>22.5</v>
      </c>
      <c r="AD342" s="75">
        <f t="shared" si="96"/>
        <v>32.174999999999997</v>
      </c>
    </row>
    <row r="343" spans="1:33" x14ac:dyDescent="0.2">
      <c r="A343" s="103" t="s">
        <v>582</v>
      </c>
      <c r="B343" s="10" t="s">
        <v>80</v>
      </c>
      <c r="C343" s="10" t="s">
        <v>13</v>
      </c>
      <c r="D343" s="10" t="s">
        <v>217</v>
      </c>
      <c r="E343" s="10" t="s">
        <v>10</v>
      </c>
      <c r="F343" s="10" t="s">
        <v>11</v>
      </c>
      <c r="G343" s="67">
        <v>24</v>
      </c>
      <c r="H343" s="10" t="s">
        <v>12</v>
      </c>
      <c r="I343" s="10" t="s">
        <v>755</v>
      </c>
      <c r="J343" s="57">
        <v>1</v>
      </c>
      <c r="K343" s="57">
        <f>$AF$27</f>
        <v>0.2</v>
      </c>
      <c r="L343" s="57">
        <v>0</v>
      </c>
      <c r="M343" s="58">
        <v>0</v>
      </c>
      <c r="N343" s="27">
        <v>0</v>
      </c>
      <c r="O343" s="90">
        <f t="shared" si="91"/>
        <v>2.7777777777777776E-2</v>
      </c>
      <c r="P343" s="91">
        <f t="shared" si="92"/>
        <v>0</v>
      </c>
      <c r="Q343" s="23">
        <v>0</v>
      </c>
      <c r="R343" s="11">
        <f>Q343</f>
        <v>0</v>
      </c>
      <c r="S343" s="11">
        <v>0</v>
      </c>
      <c r="T343" s="12">
        <v>0</v>
      </c>
      <c r="U343" s="27">
        <v>0</v>
      </c>
      <c r="V343" s="23">
        <v>1</v>
      </c>
      <c r="W343" s="11">
        <f>V343</f>
        <v>1</v>
      </c>
      <c r="X343" s="11">
        <v>0</v>
      </c>
      <c r="Y343" s="12">
        <v>0</v>
      </c>
      <c r="Z343" s="30">
        <v>0</v>
      </c>
      <c r="AA343" s="63">
        <f t="shared" si="93"/>
        <v>0.2</v>
      </c>
      <c r="AB343" s="34">
        <f t="shared" si="94"/>
        <v>0</v>
      </c>
      <c r="AC343" s="12">
        <f t="shared" si="95"/>
        <v>0.2</v>
      </c>
      <c r="AD343" s="75">
        <f t="shared" si="96"/>
        <v>0.2</v>
      </c>
    </row>
    <row r="344" spans="1:33" x14ac:dyDescent="0.2">
      <c r="A344" s="103" t="s">
        <v>582</v>
      </c>
      <c r="B344" s="10" t="s">
        <v>39</v>
      </c>
      <c r="C344" s="10" t="s">
        <v>48</v>
      </c>
      <c r="D344" s="10" t="s">
        <v>366</v>
      </c>
      <c r="E344" s="10" t="s">
        <v>367</v>
      </c>
      <c r="F344" s="10" t="s">
        <v>368</v>
      </c>
      <c r="G344" s="67">
        <v>7.5</v>
      </c>
      <c r="H344" s="10" t="s">
        <v>47</v>
      </c>
      <c r="I344" s="10" t="s">
        <v>780</v>
      </c>
      <c r="J344" s="57">
        <v>1</v>
      </c>
      <c r="K344" s="57">
        <v>20.25</v>
      </c>
      <c r="L344" s="57">
        <v>0</v>
      </c>
      <c r="M344" s="58">
        <v>2.25</v>
      </c>
      <c r="N344" s="27">
        <v>0</v>
      </c>
      <c r="O344" s="90">
        <f t="shared" si="91"/>
        <v>9</v>
      </c>
      <c r="P344" s="91">
        <f t="shared" si="92"/>
        <v>1</v>
      </c>
      <c r="Q344" s="23">
        <v>60</v>
      </c>
      <c r="R344" s="11">
        <v>1</v>
      </c>
      <c r="S344" s="11">
        <v>0</v>
      </c>
      <c r="T344" s="12">
        <v>3</v>
      </c>
      <c r="U344" s="27">
        <v>0</v>
      </c>
      <c r="V344" s="23">
        <v>20</v>
      </c>
      <c r="W344" s="11">
        <v>1</v>
      </c>
      <c r="X344" s="11">
        <v>0</v>
      </c>
      <c r="Y344" s="12">
        <v>1</v>
      </c>
      <c r="Z344" s="30">
        <v>0</v>
      </c>
      <c r="AA344" s="63">
        <f t="shared" si="93"/>
        <v>49.5</v>
      </c>
      <c r="AB344" s="34">
        <f t="shared" si="94"/>
        <v>27</v>
      </c>
      <c r="AC344" s="12">
        <f t="shared" si="95"/>
        <v>22.5</v>
      </c>
      <c r="AD344" s="75">
        <f t="shared" si="96"/>
        <v>49.5</v>
      </c>
    </row>
    <row r="345" spans="1:33" x14ac:dyDescent="0.2">
      <c r="A345" s="103" t="s">
        <v>582</v>
      </c>
      <c r="B345" s="10" t="s">
        <v>39</v>
      </c>
      <c r="C345" s="10" t="s">
        <v>48</v>
      </c>
      <c r="D345" s="10" t="s">
        <v>366</v>
      </c>
      <c r="E345" s="10" t="s">
        <v>367</v>
      </c>
      <c r="F345" s="10" t="s">
        <v>731</v>
      </c>
      <c r="G345" s="67">
        <v>7.5</v>
      </c>
      <c r="H345" s="10" t="s">
        <v>47</v>
      </c>
      <c r="I345" s="10" t="s">
        <v>780</v>
      </c>
      <c r="J345" s="57">
        <v>1</v>
      </c>
      <c r="K345" s="57">
        <v>0</v>
      </c>
      <c r="L345" s="57">
        <v>0</v>
      </c>
      <c r="M345" s="58">
        <v>2.7</v>
      </c>
      <c r="N345" s="27">
        <v>0</v>
      </c>
      <c r="O345" s="90">
        <f t="shared" si="91"/>
        <v>0</v>
      </c>
      <c r="P345" s="91">
        <f t="shared" si="92"/>
        <v>1.2</v>
      </c>
      <c r="Q345" s="23">
        <v>10</v>
      </c>
      <c r="R345" s="11">
        <v>0</v>
      </c>
      <c r="S345" s="11">
        <v>0</v>
      </c>
      <c r="T345" s="12">
        <v>1</v>
      </c>
      <c r="U345" s="27">
        <v>0</v>
      </c>
      <c r="V345" s="23">
        <v>0</v>
      </c>
      <c r="W345" s="11">
        <v>0</v>
      </c>
      <c r="X345" s="11">
        <v>0</v>
      </c>
      <c r="Y345" s="12">
        <v>0</v>
      </c>
      <c r="Z345" s="30">
        <v>0</v>
      </c>
      <c r="AA345" s="63">
        <f t="shared" si="93"/>
        <v>2.7</v>
      </c>
      <c r="AB345" s="34">
        <f t="shared" si="94"/>
        <v>2.7</v>
      </c>
      <c r="AC345" s="12">
        <f t="shared" si="95"/>
        <v>0</v>
      </c>
      <c r="AD345" s="75">
        <f t="shared" si="96"/>
        <v>2.7</v>
      </c>
      <c r="AF345" s="87"/>
      <c r="AG345" s="138"/>
    </row>
    <row r="346" spans="1:33" x14ac:dyDescent="0.2">
      <c r="A346" s="103" t="s">
        <v>581</v>
      </c>
      <c r="B346" s="10" t="s">
        <v>650</v>
      </c>
      <c r="C346" s="98" t="s">
        <v>48</v>
      </c>
      <c r="D346" s="597" t="s">
        <v>824</v>
      </c>
      <c r="E346" s="10" t="s">
        <v>877</v>
      </c>
      <c r="F346" s="598" t="s">
        <v>823</v>
      </c>
      <c r="G346" s="67">
        <v>5</v>
      </c>
      <c r="H346" s="10" t="s">
        <v>675</v>
      </c>
      <c r="I346" s="10" t="s">
        <v>780</v>
      </c>
      <c r="J346" s="57">
        <v>0.5</v>
      </c>
      <c r="K346" s="57">
        <v>4.5</v>
      </c>
      <c r="L346" s="57"/>
      <c r="M346" s="58">
        <v>0</v>
      </c>
      <c r="N346" s="27">
        <v>0</v>
      </c>
      <c r="O346" s="90">
        <f t="shared" ref="O346:O381" si="97">K346*10/3/G346</f>
        <v>3</v>
      </c>
      <c r="P346" s="91">
        <f t="shared" ref="P346:P381" si="98">M346*10/3/G346</f>
        <v>0</v>
      </c>
      <c r="Q346" s="23">
        <v>10</v>
      </c>
      <c r="R346" s="11">
        <v>1</v>
      </c>
      <c r="S346" s="11"/>
      <c r="T346" s="12">
        <v>0</v>
      </c>
      <c r="U346" s="27"/>
      <c r="V346" s="23">
        <v>0</v>
      </c>
      <c r="W346" s="11">
        <v>0</v>
      </c>
      <c r="X346" s="11"/>
      <c r="Y346" s="12">
        <v>0</v>
      </c>
      <c r="Z346" s="30">
        <v>0</v>
      </c>
      <c r="AA346" s="63">
        <f t="shared" ref="AA346:AA381" si="99">K346*(R346+W346)+M346*(T346+Y346)</f>
        <v>4.5</v>
      </c>
      <c r="AB346" s="34">
        <f t="shared" ref="AB346:AB381" si="100">K346*R346+M346*T346</f>
        <v>4.5</v>
      </c>
      <c r="AC346" s="12">
        <f t="shared" ref="AC346:AC381" si="101">K346*W346+M346*Y346</f>
        <v>0</v>
      </c>
      <c r="AD346" s="75">
        <f t="shared" ref="AD346:AD381" si="102">AA346</f>
        <v>4.5</v>
      </c>
      <c r="AF346" s="87"/>
      <c r="AG346" s="138"/>
    </row>
    <row r="347" spans="1:33" x14ac:dyDescent="0.2">
      <c r="A347" s="103" t="s">
        <v>581</v>
      </c>
      <c r="B347" s="10" t="s">
        <v>650</v>
      </c>
      <c r="C347" s="98" t="s">
        <v>48</v>
      </c>
      <c r="D347" s="597" t="s">
        <v>825</v>
      </c>
      <c r="E347" s="10" t="s">
        <v>879</v>
      </c>
      <c r="F347" s="598" t="s">
        <v>826</v>
      </c>
      <c r="G347" s="67">
        <v>5</v>
      </c>
      <c r="H347" s="10" t="s">
        <v>675</v>
      </c>
      <c r="I347" s="10" t="s">
        <v>780</v>
      </c>
      <c r="J347" s="57">
        <v>0.5</v>
      </c>
      <c r="K347" s="57">
        <v>4.5</v>
      </c>
      <c r="L347" s="57"/>
      <c r="M347" s="58">
        <v>0</v>
      </c>
      <c r="N347" s="27">
        <v>0</v>
      </c>
      <c r="O347" s="90">
        <f t="shared" si="97"/>
        <v>3</v>
      </c>
      <c r="P347" s="91">
        <f t="shared" si="98"/>
        <v>0</v>
      </c>
      <c r="Q347" s="23">
        <v>10</v>
      </c>
      <c r="R347" s="11">
        <v>1</v>
      </c>
      <c r="S347" s="11"/>
      <c r="T347" s="12">
        <v>0</v>
      </c>
      <c r="U347" s="27"/>
      <c r="V347" s="23">
        <v>0</v>
      </c>
      <c r="W347" s="11">
        <v>0</v>
      </c>
      <c r="X347" s="11"/>
      <c r="Y347" s="12">
        <v>0</v>
      </c>
      <c r="Z347" s="30">
        <v>0</v>
      </c>
      <c r="AA347" s="63">
        <f t="shared" si="99"/>
        <v>4.5</v>
      </c>
      <c r="AB347" s="34">
        <f t="shared" si="100"/>
        <v>4.5</v>
      </c>
      <c r="AC347" s="12">
        <f t="shared" si="101"/>
        <v>0</v>
      </c>
      <c r="AD347" s="75">
        <f t="shared" si="102"/>
        <v>4.5</v>
      </c>
      <c r="AF347" s="87"/>
      <c r="AG347" s="138"/>
    </row>
    <row r="348" spans="1:33" x14ac:dyDescent="0.2">
      <c r="A348" s="103" t="s">
        <v>581</v>
      </c>
      <c r="B348" s="10" t="s">
        <v>650</v>
      </c>
      <c r="C348" s="98" t="s">
        <v>48</v>
      </c>
      <c r="D348" s="597" t="s">
        <v>828</v>
      </c>
      <c r="E348" s="10" t="s">
        <v>880</v>
      </c>
      <c r="F348" s="598" t="s">
        <v>827</v>
      </c>
      <c r="G348" s="67">
        <v>5</v>
      </c>
      <c r="H348" s="10" t="s">
        <v>675</v>
      </c>
      <c r="I348" s="10" t="s">
        <v>780</v>
      </c>
      <c r="J348" s="57">
        <v>0.5</v>
      </c>
      <c r="K348" s="57">
        <v>4.5</v>
      </c>
      <c r="L348" s="57"/>
      <c r="M348" s="58">
        <v>0</v>
      </c>
      <c r="N348" s="27">
        <v>0</v>
      </c>
      <c r="O348" s="90">
        <f t="shared" si="97"/>
        <v>3</v>
      </c>
      <c r="P348" s="91">
        <f t="shared" si="98"/>
        <v>0</v>
      </c>
      <c r="Q348" s="23">
        <v>10</v>
      </c>
      <c r="R348" s="11">
        <v>1</v>
      </c>
      <c r="S348" s="11"/>
      <c r="T348" s="12">
        <v>0</v>
      </c>
      <c r="U348" s="27"/>
      <c r="V348" s="23">
        <v>0</v>
      </c>
      <c r="W348" s="11">
        <v>0</v>
      </c>
      <c r="X348" s="11"/>
      <c r="Y348" s="12">
        <v>0</v>
      </c>
      <c r="Z348" s="30">
        <v>0</v>
      </c>
      <c r="AA348" s="63">
        <f t="shared" si="99"/>
        <v>4.5</v>
      </c>
      <c r="AB348" s="34">
        <f t="shared" si="100"/>
        <v>4.5</v>
      </c>
      <c r="AC348" s="12">
        <f t="shared" si="101"/>
        <v>0</v>
      </c>
      <c r="AD348" s="75">
        <f t="shared" si="102"/>
        <v>4.5</v>
      </c>
      <c r="AF348" s="87"/>
      <c r="AG348" s="138"/>
    </row>
    <row r="349" spans="1:33" x14ac:dyDescent="0.2">
      <c r="A349" s="103" t="s">
        <v>581</v>
      </c>
      <c r="B349" s="10" t="s">
        <v>650</v>
      </c>
      <c r="C349" s="98" t="s">
        <v>19</v>
      </c>
      <c r="D349" s="597" t="s">
        <v>841</v>
      </c>
      <c r="E349" s="10" t="s">
        <v>168</v>
      </c>
      <c r="F349" s="598" t="s">
        <v>169</v>
      </c>
      <c r="G349" s="67">
        <v>15</v>
      </c>
      <c r="H349" s="10" t="s">
        <v>160</v>
      </c>
      <c r="I349" s="10" t="s">
        <v>756</v>
      </c>
      <c r="J349" s="57">
        <v>1</v>
      </c>
      <c r="K349" s="57">
        <f>$AF$4</f>
        <v>0.4</v>
      </c>
      <c r="L349" s="57"/>
      <c r="M349" s="58">
        <v>0</v>
      </c>
      <c r="N349" s="27">
        <v>0</v>
      </c>
      <c r="O349" s="90">
        <f t="shared" si="97"/>
        <v>8.8888888888888878E-2</v>
      </c>
      <c r="P349" s="91">
        <f t="shared" si="98"/>
        <v>0</v>
      </c>
      <c r="Q349" s="23">
        <v>0</v>
      </c>
      <c r="R349" s="11">
        <v>0</v>
      </c>
      <c r="S349" s="11"/>
      <c r="T349" s="12">
        <v>0</v>
      </c>
      <c r="U349" s="27"/>
      <c r="V349" s="23">
        <v>2</v>
      </c>
      <c r="W349" s="11">
        <f>V349</f>
        <v>2</v>
      </c>
      <c r="X349" s="11"/>
      <c r="Y349" s="12">
        <v>0</v>
      </c>
      <c r="Z349" s="30">
        <v>0</v>
      </c>
      <c r="AA349" s="63">
        <f t="shared" si="99"/>
        <v>0.8</v>
      </c>
      <c r="AB349" s="34">
        <f t="shared" si="100"/>
        <v>0</v>
      </c>
      <c r="AC349" s="12">
        <f t="shared" si="101"/>
        <v>0.8</v>
      </c>
      <c r="AD349" s="75">
        <f t="shared" si="102"/>
        <v>0.8</v>
      </c>
    </row>
    <row r="350" spans="1:33" x14ac:dyDescent="0.2">
      <c r="A350" s="103" t="s">
        <v>581</v>
      </c>
      <c r="B350" s="10" t="s">
        <v>650</v>
      </c>
      <c r="C350" s="98" t="s">
        <v>19</v>
      </c>
      <c r="D350" s="597" t="s">
        <v>838</v>
      </c>
      <c r="E350" s="10" t="s">
        <v>885</v>
      </c>
      <c r="F350" s="598" t="s">
        <v>837</v>
      </c>
      <c r="G350" s="67">
        <v>5</v>
      </c>
      <c r="H350" s="10" t="s">
        <v>18</v>
      </c>
      <c r="I350" s="10" t="s">
        <v>780</v>
      </c>
      <c r="J350" s="57">
        <f>1/3</f>
        <v>0.33333333333333331</v>
      </c>
      <c r="K350" s="57">
        <f>11.25*J350</f>
        <v>3.75</v>
      </c>
      <c r="L350" s="57"/>
      <c r="M350" s="58">
        <v>0</v>
      </c>
      <c r="N350" s="27">
        <v>0</v>
      </c>
      <c r="O350" s="90">
        <f t="shared" si="97"/>
        <v>2.5</v>
      </c>
      <c r="P350" s="91">
        <f t="shared" si="98"/>
        <v>0</v>
      </c>
      <c r="Q350" s="23">
        <v>0</v>
      </c>
      <c r="R350" s="11">
        <v>0</v>
      </c>
      <c r="S350" s="11"/>
      <c r="T350" s="12">
        <v>0</v>
      </c>
      <c r="U350" s="27"/>
      <c r="V350" s="23">
        <v>10</v>
      </c>
      <c r="W350" s="11">
        <v>1</v>
      </c>
      <c r="X350" s="11"/>
      <c r="Y350" s="12">
        <v>0</v>
      </c>
      <c r="Z350" s="30">
        <v>0</v>
      </c>
      <c r="AA350" s="63">
        <f t="shared" si="99"/>
        <v>3.75</v>
      </c>
      <c r="AB350" s="34">
        <f t="shared" si="100"/>
        <v>0</v>
      </c>
      <c r="AC350" s="12">
        <f t="shared" si="101"/>
        <v>3.75</v>
      </c>
      <c r="AD350" s="75">
        <f t="shared" si="102"/>
        <v>3.75</v>
      </c>
    </row>
    <row r="351" spans="1:33" x14ac:dyDescent="0.2">
      <c r="A351" s="103" t="s">
        <v>581</v>
      </c>
      <c r="B351" s="10" t="s">
        <v>650</v>
      </c>
      <c r="C351" s="98" t="s">
        <v>48</v>
      </c>
      <c r="D351" s="597" t="s">
        <v>834</v>
      </c>
      <c r="E351" s="10" t="s">
        <v>883</v>
      </c>
      <c r="F351" s="598" t="s">
        <v>833</v>
      </c>
      <c r="G351" s="67">
        <v>5</v>
      </c>
      <c r="H351" s="10" t="s">
        <v>18</v>
      </c>
      <c r="I351" s="10" t="s">
        <v>780</v>
      </c>
      <c r="J351" s="57">
        <f>1/3</f>
        <v>0.33333333333333331</v>
      </c>
      <c r="K351" s="57">
        <f>11.25*J351</f>
        <v>3.75</v>
      </c>
      <c r="L351" s="57"/>
      <c r="M351" s="58">
        <v>0</v>
      </c>
      <c r="N351" s="27">
        <v>0</v>
      </c>
      <c r="O351" s="90">
        <f t="shared" si="97"/>
        <v>2.5</v>
      </c>
      <c r="P351" s="91">
        <f t="shared" si="98"/>
        <v>0</v>
      </c>
      <c r="Q351" s="23">
        <v>10</v>
      </c>
      <c r="R351" s="11">
        <v>1</v>
      </c>
      <c r="S351" s="11"/>
      <c r="T351" s="12">
        <v>0</v>
      </c>
      <c r="U351" s="27"/>
      <c r="V351" s="23">
        <v>0</v>
      </c>
      <c r="W351" s="11">
        <v>0</v>
      </c>
      <c r="X351" s="11"/>
      <c r="Y351" s="12">
        <v>0</v>
      </c>
      <c r="Z351" s="30">
        <v>0</v>
      </c>
      <c r="AA351" s="63">
        <f t="shared" si="99"/>
        <v>3.75</v>
      </c>
      <c r="AB351" s="34">
        <f t="shared" si="100"/>
        <v>3.75</v>
      </c>
      <c r="AC351" s="12">
        <f t="shared" si="101"/>
        <v>0</v>
      </c>
      <c r="AD351" s="75">
        <f t="shared" si="102"/>
        <v>3.75</v>
      </c>
    </row>
    <row r="352" spans="1:33" x14ac:dyDescent="0.2">
      <c r="A352" s="103" t="s">
        <v>581</v>
      </c>
      <c r="B352" s="10" t="s">
        <v>650</v>
      </c>
      <c r="C352" s="98" t="s">
        <v>19</v>
      </c>
      <c r="D352" s="597" t="s">
        <v>840</v>
      </c>
      <c r="E352" s="10" t="s">
        <v>886</v>
      </c>
      <c r="F352" s="598" t="s">
        <v>839</v>
      </c>
      <c r="G352" s="67">
        <v>5</v>
      </c>
      <c r="H352" s="10" t="s">
        <v>18</v>
      </c>
      <c r="I352" s="10" t="s">
        <v>780</v>
      </c>
      <c r="J352" s="57">
        <f>1/3</f>
        <v>0.33333333333333331</v>
      </c>
      <c r="K352" s="57">
        <f>11.25*J352</f>
        <v>3.75</v>
      </c>
      <c r="L352" s="57"/>
      <c r="M352" s="58">
        <v>0</v>
      </c>
      <c r="N352" s="27">
        <v>0</v>
      </c>
      <c r="O352" s="90">
        <f t="shared" si="97"/>
        <v>2.5</v>
      </c>
      <c r="P352" s="91">
        <f t="shared" si="98"/>
        <v>0</v>
      </c>
      <c r="Q352" s="23">
        <v>0</v>
      </c>
      <c r="R352" s="11">
        <v>0</v>
      </c>
      <c r="S352" s="11"/>
      <c r="T352" s="12">
        <v>0</v>
      </c>
      <c r="U352" s="27"/>
      <c r="V352" s="23">
        <v>10</v>
      </c>
      <c r="W352" s="11">
        <v>1</v>
      </c>
      <c r="X352" s="11"/>
      <c r="Y352" s="12">
        <v>0</v>
      </c>
      <c r="Z352" s="30">
        <v>0</v>
      </c>
      <c r="AA352" s="63">
        <f t="shared" si="99"/>
        <v>3.75</v>
      </c>
      <c r="AB352" s="34">
        <f t="shared" si="100"/>
        <v>0</v>
      </c>
      <c r="AC352" s="12">
        <f t="shared" si="101"/>
        <v>3.75</v>
      </c>
      <c r="AD352" s="75">
        <f t="shared" si="102"/>
        <v>3.75</v>
      </c>
    </row>
    <row r="353" spans="1:33" x14ac:dyDescent="0.2">
      <c r="A353" s="103" t="s">
        <v>581</v>
      </c>
      <c r="B353" s="10" t="s">
        <v>14</v>
      </c>
      <c r="C353" s="10" t="s">
        <v>48</v>
      </c>
      <c r="D353" s="10" t="s">
        <v>467</v>
      </c>
      <c r="E353" s="10" t="s">
        <v>468</v>
      </c>
      <c r="F353" s="10" t="s">
        <v>469</v>
      </c>
      <c r="G353" s="67">
        <v>6</v>
      </c>
      <c r="H353" s="10" t="s">
        <v>47</v>
      </c>
      <c r="I353" s="10" t="s">
        <v>780</v>
      </c>
      <c r="J353" s="57">
        <v>1</v>
      </c>
      <c r="K353" s="57">
        <v>18</v>
      </c>
      <c r="L353" s="57">
        <v>0</v>
      </c>
      <c r="M353" s="58">
        <v>0</v>
      </c>
      <c r="N353" s="27">
        <v>0</v>
      </c>
      <c r="O353" s="90">
        <f t="shared" si="97"/>
        <v>10</v>
      </c>
      <c r="P353" s="91">
        <f t="shared" si="98"/>
        <v>0</v>
      </c>
      <c r="Q353" s="23">
        <v>100</v>
      </c>
      <c r="R353" s="11">
        <v>2</v>
      </c>
      <c r="S353" s="11">
        <v>0</v>
      </c>
      <c r="T353" s="12">
        <v>0</v>
      </c>
      <c r="U353" s="27">
        <v>0</v>
      </c>
      <c r="V353" s="23">
        <v>40</v>
      </c>
      <c r="W353" s="11">
        <v>1</v>
      </c>
      <c r="X353" s="11">
        <v>0</v>
      </c>
      <c r="Y353" s="12">
        <v>0</v>
      </c>
      <c r="Z353" s="30">
        <v>0</v>
      </c>
      <c r="AA353" s="63">
        <f t="shared" si="99"/>
        <v>54</v>
      </c>
      <c r="AB353" s="34">
        <f t="shared" si="100"/>
        <v>36</v>
      </c>
      <c r="AC353" s="12">
        <f t="shared" si="101"/>
        <v>18</v>
      </c>
      <c r="AD353" s="75">
        <f t="shared" si="102"/>
        <v>54</v>
      </c>
    </row>
    <row r="354" spans="1:33" x14ac:dyDescent="0.2">
      <c r="A354" s="103" t="s">
        <v>581</v>
      </c>
      <c r="B354" s="10" t="s">
        <v>14</v>
      </c>
      <c r="C354" s="10" t="s">
        <v>48</v>
      </c>
      <c r="D354" s="10" t="s">
        <v>467</v>
      </c>
      <c r="E354" s="10" t="s">
        <v>468</v>
      </c>
      <c r="F354" s="10" t="s">
        <v>579</v>
      </c>
      <c r="G354" s="67">
        <v>6</v>
      </c>
      <c r="H354" s="10" t="s">
        <v>47</v>
      </c>
      <c r="I354" s="10" t="s">
        <v>780</v>
      </c>
      <c r="J354" s="57">
        <v>1</v>
      </c>
      <c r="K354" s="57">
        <v>0</v>
      </c>
      <c r="L354" s="57">
        <v>0</v>
      </c>
      <c r="M354" s="58">
        <v>2.25</v>
      </c>
      <c r="N354" s="27">
        <v>0</v>
      </c>
      <c r="O354" s="90">
        <f t="shared" si="97"/>
        <v>0</v>
      </c>
      <c r="P354" s="91">
        <f t="shared" si="98"/>
        <v>1.25</v>
      </c>
      <c r="Q354" s="23">
        <v>30</v>
      </c>
      <c r="R354" s="11">
        <v>0</v>
      </c>
      <c r="S354" s="11">
        <v>0</v>
      </c>
      <c r="T354" s="12">
        <v>3</v>
      </c>
      <c r="U354" s="27">
        <v>0</v>
      </c>
      <c r="V354" s="23">
        <v>0</v>
      </c>
      <c r="W354" s="11">
        <v>0</v>
      </c>
      <c r="X354" s="11">
        <v>0</v>
      </c>
      <c r="Y354" s="12">
        <v>0</v>
      </c>
      <c r="Z354" s="30">
        <v>0</v>
      </c>
      <c r="AA354" s="63">
        <f t="shared" si="99"/>
        <v>6.75</v>
      </c>
      <c r="AB354" s="34">
        <f t="shared" si="100"/>
        <v>6.75</v>
      </c>
      <c r="AC354" s="12">
        <f t="shared" si="101"/>
        <v>0</v>
      </c>
      <c r="AD354" s="75">
        <f t="shared" si="102"/>
        <v>6.75</v>
      </c>
    </row>
    <row r="355" spans="1:33" x14ac:dyDescent="0.2">
      <c r="A355" s="103" t="s">
        <v>581</v>
      </c>
      <c r="B355" s="10" t="s">
        <v>80</v>
      </c>
      <c r="C355" s="10" t="s">
        <v>48</v>
      </c>
      <c r="D355" s="10" t="s">
        <v>467</v>
      </c>
      <c r="E355" s="10" t="s">
        <v>468</v>
      </c>
      <c r="F355" s="10" t="s">
        <v>469</v>
      </c>
      <c r="G355" s="67">
        <v>6</v>
      </c>
      <c r="H355" s="10" t="s">
        <v>47</v>
      </c>
      <c r="I355" s="10" t="s">
        <v>780</v>
      </c>
      <c r="J355" s="57">
        <v>1</v>
      </c>
      <c r="K355" s="57">
        <v>18</v>
      </c>
      <c r="L355" s="57">
        <v>0</v>
      </c>
      <c r="M355" s="58">
        <v>0</v>
      </c>
      <c r="N355" s="27">
        <v>0</v>
      </c>
      <c r="O355" s="90">
        <f t="shared" si="97"/>
        <v>10</v>
      </c>
      <c r="P355" s="91">
        <f t="shared" si="98"/>
        <v>0</v>
      </c>
      <c r="Q355" s="23">
        <v>60</v>
      </c>
      <c r="R355" s="11">
        <v>1</v>
      </c>
      <c r="S355" s="11">
        <v>0</v>
      </c>
      <c r="T355" s="12">
        <v>0</v>
      </c>
      <c r="U355" s="27">
        <v>0</v>
      </c>
      <c r="V355" s="23">
        <v>12</v>
      </c>
      <c r="W355" s="11">
        <v>0.25</v>
      </c>
      <c r="X355" s="11">
        <v>0</v>
      </c>
      <c r="Y355" s="12">
        <v>0</v>
      </c>
      <c r="Z355" s="30">
        <v>0</v>
      </c>
      <c r="AA355" s="63">
        <f t="shared" si="99"/>
        <v>22.5</v>
      </c>
      <c r="AB355" s="34">
        <f t="shared" si="100"/>
        <v>18</v>
      </c>
      <c r="AC355" s="12">
        <f t="shared" si="101"/>
        <v>4.5</v>
      </c>
      <c r="AD355" s="75">
        <f t="shared" si="102"/>
        <v>22.5</v>
      </c>
    </row>
    <row r="356" spans="1:33" x14ac:dyDescent="0.2">
      <c r="A356" s="103" t="s">
        <v>581</v>
      </c>
      <c r="B356" s="10" t="s">
        <v>85</v>
      </c>
      <c r="C356" s="10" t="s">
        <v>48</v>
      </c>
      <c r="D356" s="10" t="s">
        <v>467</v>
      </c>
      <c r="E356" s="10" t="s">
        <v>468</v>
      </c>
      <c r="F356" s="10" t="s">
        <v>469</v>
      </c>
      <c r="G356" s="67">
        <v>6</v>
      </c>
      <c r="H356" s="10" t="s">
        <v>47</v>
      </c>
      <c r="I356" s="10" t="s">
        <v>780</v>
      </c>
      <c r="J356" s="57">
        <v>1</v>
      </c>
      <c r="K356" s="57">
        <v>18</v>
      </c>
      <c r="L356" s="57">
        <v>0</v>
      </c>
      <c r="M356" s="58">
        <v>0</v>
      </c>
      <c r="N356" s="27">
        <v>0</v>
      </c>
      <c r="O356" s="90">
        <f t="shared" si="97"/>
        <v>10</v>
      </c>
      <c r="P356" s="91">
        <f t="shared" si="98"/>
        <v>0</v>
      </c>
      <c r="Q356" s="23">
        <v>60</v>
      </c>
      <c r="R356" s="11">
        <v>1</v>
      </c>
      <c r="S356" s="11">
        <v>0</v>
      </c>
      <c r="T356" s="12">
        <v>0</v>
      </c>
      <c r="U356" s="27">
        <v>0</v>
      </c>
      <c r="V356" s="23">
        <v>20</v>
      </c>
      <c r="W356" s="11">
        <v>0.25</v>
      </c>
      <c r="X356" s="11">
        <v>0</v>
      </c>
      <c r="Y356" s="12">
        <v>0</v>
      </c>
      <c r="Z356" s="30">
        <v>0</v>
      </c>
      <c r="AA356" s="63">
        <f t="shared" si="99"/>
        <v>22.5</v>
      </c>
      <c r="AB356" s="34">
        <f t="shared" si="100"/>
        <v>18</v>
      </c>
      <c r="AC356" s="12">
        <f t="shared" si="101"/>
        <v>4.5</v>
      </c>
      <c r="AD356" s="75">
        <f t="shared" si="102"/>
        <v>22.5</v>
      </c>
    </row>
    <row r="357" spans="1:33" x14ac:dyDescent="0.2">
      <c r="A357" s="103" t="s">
        <v>581</v>
      </c>
      <c r="B357" s="10" t="s">
        <v>8</v>
      </c>
      <c r="C357" s="10" t="s">
        <v>48</v>
      </c>
      <c r="D357" s="10" t="s">
        <v>467</v>
      </c>
      <c r="E357" s="10" t="s">
        <v>468</v>
      </c>
      <c r="F357" s="10" t="s">
        <v>469</v>
      </c>
      <c r="G357" s="67">
        <v>6</v>
      </c>
      <c r="H357" s="10" t="s">
        <v>47</v>
      </c>
      <c r="I357" s="10" t="s">
        <v>780</v>
      </c>
      <c r="J357" s="57">
        <v>1</v>
      </c>
      <c r="K357" s="57">
        <v>18</v>
      </c>
      <c r="L357" s="57">
        <v>0</v>
      </c>
      <c r="M357" s="58">
        <v>0</v>
      </c>
      <c r="N357" s="27">
        <v>0</v>
      </c>
      <c r="O357" s="90">
        <f t="shared" si="97"/>
        <v>10</v>
      </c>
      <c r="P357" s="91">
        <f t="shared" si="98"/>
        <v>0</v>
      </c>
      <c r="Q357" s="23">
        <v>60</v>
      </c>
      <c r="R357" s="11">
        <v>1</v>
      </c>
      <c r="S357" s="11">
        <v>0</v>
      </c>
      <c r="T357" s="12">
        <v>0</v>
      </c>
      <c r="U357" s="27">
        <v>0</v>
      </c>
      <c r="V357" s="23">
        <v>20</v>
      </c>
      <c r="W357" s="11">
        <v>0.5</v>
      </c>
      <c r="X357" s="11">
        <v>0</v>
      </c>
      <c r="Y357" s="12">
        <v>0</v>
      </c>
      <c r="Z357" s="30">
        <v>0</v>
      </c>
      <c r="AA357" s="63">
        <f t="shared" si="99"/>
        <v>27</v>
      </c>
      <c r="AB357" s="34">
        <f t="shared" si="100"/>
        <v>18</v>
      </c>
      <c r="AC357" s="12">
        <f t="shared" si="101"/>
        <v>9</v>
      </c>
      <c r="AD357" s="75">
        <f t="shared" si="102"/>
        <v>27</v>
      </c>
    </row>
    <row r="358" spans="1:33" x14ac:dyDescent="0.2">
      <c r="A358" s="103" t="s">
        <v>581</v>
      </c>
      <c r="B358" s="10" t="s">
        <v>8</v>
      </c>
      <c r="C358" s="10" t="s">
        <v>48</v>
      </c>
      <c r="D358" s="10" t="s">
        <v>467</v>
      </c>
      <c r="E358" s="10" t="s">
        <v>468</v>
      </c>
      <c r="F358" s="10" t="s">
        <v>579</v>
      </c>
      <c r="G358" s="67">
        <v>6</v>
      </c>
      <c r="H358" s="10" t="s">
        <v>47</v>
      </c>
      <c r="I358" s="10" t="s">
        <v>780</v>
      </c>
      <c r="J358" s="57">
        <v>1</v>
      </c>
      <c r="K358" s="57">
        <v>0</v>
      </c>
      <c r="L358" s="57">
        <v>0</v>
      </c>
      <c r="M358" s="58">
        <v>2.25</v>
      </c>
      <c r="N358" s="27">
        <v>0</v>
      </c>
      <c r="O358" s="90">
        <f t="shared" si="97"/>
        <v>0</v>
      </c>
      <c r="P358" s="91">
        <f t="shared" si="98"/>
        <v>1.25</v>
      </c>
      <c r="Q358" s="23">
        <v>30</v>
      </c>
      <c r="R358" s="11">
        <v>0</v>
      </c>
      <c r="S358" s="11">
        <v>0</v>
      </c>
      <c r="T358" s="12">
        <v>3</v>
      </c>
      <c r="U358" s="27">
        <v>0</v>
      </c>
      <c r="V358" s="23">
        <v>0</v>
      </c>
      <c r="W358" s="11">
        <v>0</v>
      </c>
      <c r="X358" s="11">
        <v>0</v>
      </c>
      <c r="Y358" s="12">
        <v>0</v>
      </c>
      <c r="Z358" s="30">
        <v>0</v>
      </c>
      <c r="AA358" s="63">
        <f t="shared" si="99"/>
        <v>6.75</v>
      </c>
      <c r="AB358" s="34">
        <f t="shared" si="100"/>
        <v>6.75</v>
      </c>
      <c r="AC358" s="12">
        <f t="shared" si="101"/>
        <v>0</v>
      </c>
      <c r="AD358" s="75">
        <f t="shared" si="102"/>
        <v>6.75</v>
      </c>
    </row>
    <row r="359" spans="1:33" x14ac:dyDescent="0.2">
      <c r="A359" s="103" t="s">
        <v>581</v>
      </c>
      <c r="B359" s="10" t="s">
        <v>80</v>
      </c>
      <c r="C359" s="10" t="s">
        <v>19</v>
      </c>
      <c r="D359" s="10" t="s">
        <v>470</v>
      </c>
      <c r="E359" s="10" t="s">
        <v>471</v>
      </c>
      <c r="F359" s="10" t="s">
        <v>472</v>
      </c>
      <c r="G359" s="67">
        <v>6</v>
      </c>
      <c r="H359" s="10" t="s">
        <v>47</v>
      </c>
      <c r="I359" s="10" t="s">
        <v>780</v>
      </c>
      <c r="J359" s="57">
        <v>1</v>
      </c>
      <c r="K359" s="57">
        <v>15.75</v>
      </c>
      <c r="L359" s="57">
        <v>0</v>
      </c>
      <c r="M359" s="58">
        <v>2.25</v>
      </c>
      <c r="N359" s="27">
        <v>0</v>
      </c>
      <c r="O359" s="90">
        <f t="shared" si="97"/>
        <v>8.75</v>
      </c>
      <c r="P359" s="91">
        <f t="shared" si="98"/>
        <v>1.25</v>
      </c>
      <c r="Q359" s="23">
        <v>20</v>
      </c>
      <c r="R359" s="11">
        <v>0.33</v>
      </c>
      <c r="S359" s="11">
        <v>0</v>
      </c>
      <c r="T359" s="12">
        <v>1</v>
      </c>
      <c r="U359" s="27">
        <v>0</v>
      </c>
      <c r="V359" s="23">
        <v>20</v>
      </c>
      <c r="W359" s="11">
        <v>0.75</v>
      </c>
      <c r="X359" s="11">
        <v>0</v>
      </c>
      <c r="Y359" s="12">
        <v>1</v>
      </c>
      <c r="Z359" s="30">
        <v>0</v>
      </c>
      <c r="AA359" s="63">
        <f t="shared" si="99"/>
        <v>21.51</v>
      </c>
      <c r="AB359" s="34">
        <f t="shared" si="100"/>
        <v>7.4475000000000007</v>
      </c>
      <c r="AC359" s="12">
        <f t="shared" si="101"/>
        <v>14.0625</v>
      </c>
      <c r="AD359" s="75">
        <f t="shared" si="102"/>
        <v>21.51</v>
      </c>
    </row>
    <row r="360" spans="1:33" x14ac:dyDescent="0.2">
      <c r="A360" s="103" t="s">
        <v>581</v>
      </c>
      <c r="B360" s="10" t="s">
        <v>85</v>
      </c>
      <c r="C360" s="10" t="s">
        <v>19</v>
      </c>
      <c r="D360" s="10" t="s">
        <v>470</v>
      </c>
      <c r="E360" s="10" t="s">
        <v>471</v>
      </c>
      <c r="F360" s="10" t="s">
        <v>472</v>
      </c>
      <c r="G360" s="67">
        <v>6</v>
      </c>
      <c r="H360" s="10" t="s">
        <v>47</v>
      </c>
      <c r="I360" s="10" t="s">
        <v>780</v>
      </c>
      <c r="J360" s="57">
        <v>1</v>
      </c>
      <c r="K360" s="57">
        <v>15.75</v>
      </c>
      <c r="L360" s="57">
        <v>0</v>
      </c>
      <c r="M360" s="58">
        <v>2.25</v>
      </c>
      <c r="N360" s="27">
        <v>0</v>
      </c>
      <c r="O360" s="90">
        <f t="shared" si="97"/>
        <v>8.75</v>
      </c>
      <c r="P360" s="91">
        <f t="shared" si="98"/>
        <v>1.25</v>
      </c>
      <c r="Q360" s="23">
        <v>20</v>
      </c>
      <c r="R360" s="11">
        <v>0.33</v>
      </c>
      <c r="S360" s="11">
        <v>0</v>
      </c>
      <c r="T360" s="12">
        <v>1</v>
      </c>
      <c r="U360" s="27">
        <v>0</v>
      </c>
      <c r="V360" s="23">
        <v>20</v>
      </c>
      <c r="W360" s="11">
        <v>0.75</v>
      </c>
      <c r="X360" s="11">
        <v>0</v>
      </c>
      <c r="Y360" s="12">
        <v>1</v>
      </c>
      <c r="Z360" s="30">
        <v>0</v>
      </c>
      <c r="AA360" s="63">
        <f t="shared" si="99"/>
        <v>21.51</v>
      </c>
      <c r="AB360" s="34">
        <f t="shared" si="100"/>
        <v>7.4475000000000007</v>
      </c>
      <c r="AC360" s="12">
        <f t="shared" si="101"/>
        <v>14.0625</v>
      </c>
      <c r="AD360" s="75">
        <f t="shared" si="102"/>
        <v>21.51</v>
      </c>
      <c r="AE360" s="96"/>
      <c r="AF360" s="96"/>
      <c r="AG360" s="181"/>
    </row>
    <row r="361" spans="1:33" x14ac:dyDescent="0.2">
      <c r="A361" s="103" t="s">
        <v>581</v>
      </c>
      <c r="B361" s="10" t="s">
        <v>8</v>
      </c>
      <c r="C361" s="10" t="s">
        <v>19</v>
      </c>
      <c r="D361" s="10" t="s">
        <v>470</v>
      </c>
      <c r="E361" s="10" t="s">
        <v>471</v>
      </c>
      <c r="F361" s="10" t="s">
        <v>472</v>
      </c>
      <c r="G361" s="67">
        <v>6</v>
      </c>
      <c r="H361" s="10" t="s">
        <v>47</v>
      </c>
      <c r="I361" s="10" t="s">
        <v>780</v>
      </c>
      <c r="J361" s="57">
        <v>1</v>
      </c>
      <c r="K361" s="57">
        <v>15.75</v>
      </c>
      <c r="L361" s="57">
        <v>0</v>
      </c>
      <c r="M361" s="58">
        <v>2.25</v>
      </c>
      <c r="N361" s="27">
        <v>0</v>
      </c>
      <c r="O361" s="90">
        <f t="shared" si="97"/>
        <v>8.75</v>
      </c>
      <c r="P361" s="91">
        <f t="shared" si="98"/>
        <v>1.25</v>
      </c>
      <c r="Q361" s="23">
        <v>20</v>
      </c>
      <c r="R361" s="11">
        <v>0.34</v>
      </c>
      <c r="S361" s="11">
        <v>0</v>
      </c>
      <c r="T361" s="12">
        <v>1</v>
      </c>
      <c r="U361" s="27">
        <v>0</v>
      </c>
      <c r="V361" s="23">
        <v>80</v>
      </c>
      <c r="W361" s="11">
        <v>1.5</v>
      </c>
      <c r="X361" s="11">
        <v>0</v>
      </c>
      <c r="Y361" s="12">
        <v>4</v>
      </c>
      <c r="Z361" s="30">
        <v>0</v>
      </c>
      <c r="AA361" s="63">
        <f t="shared" si="99"/>
        <v>40.230000000000004</v>
      </c>
      <c r="AB361" s="34">
        <f t="shared" si="100"/>
        <v>7.6050000000000004</v>
      </c>
      <c r="AC361" s="12">
        <f t="shared" si="101"/>
        <v>32.625</v>
      </c>
      <c r="AD361" s="75">
        <f t="shared" si="102"/>
        <v>40.230000000000004</v>
      </c>
      <c r="AE361" s="96"/>
      <c r="AF361" s="96"/>
      <c r="AG361" s="181"/>
    </row>
    <row r="362" spans="1:33" x14ac:dyDescent="0.2">
      <c r="A362" s="103" t="s">
        <v>581</v>
      </c>
      <c r="B362" s="10" t="s">
        <v>80</v>
      </c>
      <c r="C362" s="10" t="s">
        <v>19</v>
      </c>
      <c r="D362" s="10" t="s">
        <v>473</v>
      </c>
      <c r="E362" s="10" t="s">
        <v>474</v>
      </c>
      <c r="F362" s="10" t="s">
        <v>475</v>
      </c>
      <c r="G362" s="67">
        <v>6</v>
      </c>
      <c r="H362" s="10" t="s">
        <v>47</v>
      </c>
      <c r="I362" s="10" t="s">
        <v>780</v>
      </c>
      <c r="J362" s="57">
        <v>1</v>
      </c>
      <c r="K362" s="57">
        <v>15.75</v>
      </c>
      <c r="L362" s="57">
        <v>0</v>
      </c>
      <c r="M362" s="58">
        <v>2.25</v>
      </c>
      <c r="N362" s="27">
        <v>0</v>
      </c>
      <c r="O362" s="90">
        <f t="shared" si="97"/>
        <v>8.75</v>
      </c>
      <c r="P362" s="91">
        <f t="shared" si="98"/>
        <v>1.25</v>
      </c>
      <c r="Q362" s="23">
        <v>20</v>
      </c>
      <c r="R362" s="11">
        <v>0.5</v>
      </c>
      <c r="S362" s="11">
        <v>0</v>
      </c>
      <c r="T362" s="12">
        <v>1</v>
      </c>
      <c r="U362" s="27">
        <v>0</v>
      </c>
      <c r="V362" s="23">
        <v>20</v>
      </c>
      <c r="W362" s="11">
        <v>0.75</v>
      </c>
      <c r="X362" s="11">
        <v>0</v>
      </c>
      <c r="Y362" s="12">
        <v>1</v>
      </c>
      <c r="Z362" s="30">
        <v>0</v>
      </c>
      <c r="AA362" s="63">
        <f t="shared" si="99"/>
        <v>24.1875</v>
      </c>
      <c r="AB362" s="34">
        <f t="shared" si="100"/>
        <v>10.125</v>
      </c>
      <c r="AC362" s="12">
        <f t="shared" si="101"/>
        <v>14.0625</v>
      </c>
      <c r="AD362" s="75">
        <f t="shared" si="102"/>
        <v>24.1875</v>
      </c>
      <c r="AE362" s="96"/>
      <c r="AF362" s="96"/>
      <c r="AG362" s="181"/>
    </row>
    <row r="363" spans="1:33" x14ac:dyDescent="0.2">
      <c r="A363" s="103" t="s">
        <v>581</v>
      </c>
      <c r="B363" s="10" t="s">
        <v>85</v>
      </c>
      <c r="C363" s="10" t="s">
        <v>19</v>
      </c>
      <c r="D363" s="10" t="s">
        <v>473</v>
      </c>
      <c r="E363" s="10" t="s">
        <v>474</v>
      </c>
      <c r="F363" s="10" t="s">
        <v>475</v>
      </c>
      <c r="G363" s="67">
        <v>6</v>
      </c>
      <c r="H363" s="10" t="s">
        <v>47</v>
      </c>
      <c r="I363" s="10" t="s">
        <v>780</v>
      </c>
      <c r="J363" s="57">
        <v>1</v>
      </c>
      <c r="K363" s="57">
        <v>15.75</v>
      </c>
      <c r="L363" s="57">
        <v>0</v>
      </c>
      <c r="M363" s="58">
        <v>2.25</v>
      </c>
      <c r="N363" s="27">
        <v>0</v>
      </c>
      <c r="O363" s="90">
        <f t="shared" si="97"/>
        <v>8.75</v>
      </c>
      <c r="P363" s="91">
        <f t="shared" si="98"/>
        <v>1.25</v>
      </c>
      <c r="Q363" s="23">
        <v>20</v>
      </c>
      <c r="R363" s="11">
        <v>0.5</v>
      </c>
      <c r="S363" s="11">
        <v>0</v>
      </c>
      <c r="T363" s="12">
        <v>1</v>
      </c>
      <c r="U363" s="27">
        <v>0</v>
      </c>
      <c r="V363" s="23">
        <v>20</v>
      </c>
      <c r="W363" s="11">
        <v>0.75</v>
      </c>
      <c r="X363" s="11">
        <v>0</v>
      </c>
      <c r="Y363" s="12">
        <v>1</v>
      </c>
      <c r="Z363" s="30">
        <v>0</v>
      </c>
      <c r="AA363" s="63">
        <f t="shared" si="99"/>
        <v>24.1875</v>
      </c>
      <c r="AB363" s="34">
        <f t="shared" si="100"/>
        <v>10.125</v>
      </c>
      <c r="AC363" s="12">
        <f t="shared" si="101"/>
        <v>14.0625</v>
      </c>
      <c r="AD363" s="75">
        <f t="shared" si="102"/>
        <v>24.1875</v>
      </c>
      <c r="AE363" s="96"/>
      <c r="AF363" s="96"/>
      <c r="AG363" s="181"/>
    </row>
    <row r="364" spans="1:33" x14ac:dyDescent="0.2">
      <c r="A364" s="103" t="s">
        <v>581</v>
      </c>
      <c r="B364" s="10" t="s">
        <v>8</v>
      </c>
      <c r="C364" s="10" t="s">
        <v>19</v>
      </c>
      <c r="D364" s="10" t="s">
        <v>473</v>
      </c>
      <c r="E364" s="10" t="s">
        <v>474</v>
      </c>
      <c r="F364" s="10" t="s">
        <v>475</v>
      </c>
      <c r="G364" s="67">
        <v>6</v>
      </c>
      <c r="H364" s="10" t="s">
        <v>47</v>
      </c>
      <c r="I364" s="10" t="s">
        <v>780</v>
      </c>
      <c r="J364" s="57">
        <v>1</v>
      </c>
      <c r="K364" s="57">
        <v>15.75</v>
      </c>
      <c r="L364" s="57">
        <v>0</v>
      </c>
      <c r="M364" s="58">
        <v>2.25</v>
      </c>
      <c r="N364" s="27">
        <v>0</v>
      </c>
      <c r="O364" s="90">
        <f t="shared" si="97"/>
        <v>8.75</v>
      </c>
      <c r="P364" s="91">
        <f t="shared" si="98"/>
        <v>1.25</v>
      </c>
      <c r="Q364" s="23">
        <v>40</v>
      </c>
      <c r="R364" s="11">
        <v>1</v>
      </c>
      <c r="S364" s="11">
        <v>0</v>
      </c>
      <c r="T364" s="12">
        <v>2</v>
      </c>
      <c r="U364" s="27">
        <v>0</v>
      </c>
      <c r="V364" s="23">
        <v>80</v>
      </c>
      <c r="W364" s="11">
        <v>1.5</v>
      </c>
      <c r="X364" s="11">
        <v>0</v>
      </c>
      <c r="Y364" s="12">
        <v>4</v>
      </c>
      <c r="Z364" s="30">
        <v>0</v>
      </c>
      <c r="AA364" s="63">
        <f t="shared" si="99"/>
        <v>52.875</v>
      </c>
      <c r="AB364" s="34">
        <f t="shared" si="100"/>
        <v>20.25</v>
      </c>
      <c r="AC364" s="12">
        <f t="shared" si="101"/>
        <v>32.625</v>
      </c>
      <c r="AD364" s="75">
        <f t="shared" si="102"/>
        <v>52.875</v>
      </c>
      <c r="AE364" s="96"/>
      <c r="AF364" s="96"/>
      <c r="AG364" s="181"/>
    </row>
    <row r="365" spans="1:33" x14ac:dyDescent="0.2">
      <c r="A365" s="103" t="s">
        <v>581</v>
      </c>
      <c r="B365" s="10" t="s">
        <v>14</v>
      </c>
      <c r="C365" s="10" t="s">
        <v>23</v>
      </c>
      <c r="D365" s="10" t="s">
        <v>476</v>
      </c>
      <c r="E365" s="10" t="s">
        <v>477</v>
      </c>
      <c r="F365" s="10" t="s">
        <v>478</v>
      </c>
      <c r="G365" s="67">
        <v>6</v>
      </c>
      <c r="H365" s="10" t="s">
        <v>47</v>
      </c>
      <c r="I365" s="10" t="s">
        <v>780</v>
      </c>
      <c r="J365" s="57">
        <v>1</v>
      </c>
      <c r="K365" s="57">
        <v>13.5</v>
      </c>
      <c r="L365" s="57">
        <v>0</v>
      </c>
      <c r="M365" s="58">
        <v>4.5</v>
      </c>
      <c r="N365" s="27">
        <v>0</v>
      </c>
      <c r="O365" s="90">
        <f t="shared" si="97"/>
        <v>7.5</v>
      </c>
      <c r="P365" s="91">
        <f t="shared" si="98"/>
        <v>2.5</v>
      </c>
      <c r="Q365" s="23">
        <v>85</v>
      </c>
      <c r="R365" s="11">
        <v>2</v>
      </c>
      <c r="S365" s="11">
        <v>0</v>
      </c>
      <c r="T365" s="12">
        <v>5</v>
      </c>
      <c r="U365" s="27">
        <v>0</v>
      </c>
      <c r="V365" s="23">
        <v>0</v>
      </c>
      <c r="W365" s="11">
        <v>0</v>
      </c>
      <c r="X365" s="11">
        <v>0</v>
      </c>
      <c r="Y365" s="12">
        <v>0</v>
      </c>
      <c r="Z365" s="30">
        <v>0</v>
      </c>
      <c r="AA365" s="63">
        <f t="shared" si="99"/>
        <v>49.5</v>
      </c>
      <c r="AB365" s="34">
        <f t="shared" si="100"/>
        <v>49.5</v>
      </c>
      <c r="AC365" s="12">
        <f t="shared" si="101"/>
        <v>0</v>
      </c>
      <c r="AD365" s="75">
        <f t="shared" si="102"/>
        <v>49.5</v>
      </c>
      <c r="AE365" s="96"/>
      <c r="AF365" s="96"/>
      <c r="AG365" s="181"/>
    </row>
    <row r="366" spans="1:33" x14ac:dyDescent="0.2">
      <c r="A366" s="103" t="s">
        <v>581</v>
      </c>
      <c r="B366" s="10" t="s">
        <v>80</v>
      </c>
      <c r="C366" s="10" t="s">
        <v>23</v>
      </c>
      <c r="D366" s="10" t="s">
        <v>476</v>
      </c>
      <c r="E366" s="10" t="s">
        <v>477</v>
      </c>
      <c r="F366" s="10" t="s">
        <v>478</v>
      </c>
      <c r="G366" s="67">
        <v>6</v>
      </c>
      <c r="H366" s="10" t="s">
        <v>47</v>
      </c>
      <c r="I366" s="10" t="s">
        <v>780</v>
      </c>
      <c r="J366" s="57">
        <v>1</v>
      </c>
      <c r="K366" s="57">
        <v>13.5</v>
      </c>
      <c r="L366" s="57">
        <v>0</v>
      </c>
      <c r="M366" s="58">
        <v>4.5</v>
      </c>
      <c r="N366" s="27">
        <v>0</v>
      </c>
      <c r="O366" s="90">
        <f t="shared" si="97"/>
        <v>7.5</v>
      </c>
      <c r="P366" s="91">
        <f t="shared" si="98"/>
        <v>2.5</v>
      </c>
      <c r="Q366" s="23">
        <v>40</v>
      </c>
      <c r="R366" s="11">
        <v>0.75</v>
      </c>
      <c r="S366" s="11">
        <v>0</v>
      </c>
      <c r="T366" s="12">
        <v>2</v>
      </c>
      <c r="U366" s="27">
        <v>0</v>
      </c>
      <c r="V366" s="23">
        <v>0</v>
      </c>
      <c r="W366" s="11">
        <v>0</v>
      </c>
      <c r="X366" s="11">
        <v>0</v>
      </c>
      <c r="Y366" s="12">
        <v>0</v>
      </c>
      <c r="Z366" s="30">
        <v>0</v>
      </c>
      <c r="AA366" s="63">
        <f t="shared" si="99"/>
        <v>19.125</v>
      </c>
      <c r="AB366" s="34">
        <f t="shared" si="100"/>
        <v>19.125</v>
      </c>
      <c r="AC366" s="12">
        <f t="shared" si="101"/>
        <v>0</v>
      </c>
      <c r="AD366" s="75">
        <f t="shared" si="102"/>
        <v>19.125</v>
      </c>
      <c r="AE366" s="96"/>
      <c r="AF366" s="96"/>
      <c r="AG366" s="181"/>
    </row>
    <row r="367" spans="1:33" x14ac:dyDescent="0.2">
      <c r="A367" s="103" t="s">
        <v>581</v>
      </c>
      <c r="B367" s="10" t="s">
        <v>85</v>
      </c>
      <c r="C367" s="10" t="s">
        <v>23</v>
      </c>
      <c r="D367" s="10" t="s">
        <v>476</v>
      </c>
      <c r="E367" s="10" t="s">
        <v>477</v>
      </c>
      <c r="F367" s="10" t="s">
        <v>478</v>
      </c>
      <c r="G367" s="67">
        <v>6</v>
      </c>
      <c r="H367" s="10" t="s">
        <v>47</v>
      </c>
      <c r="I367" s="10" t="s">
        <v>780</v>
      </c>
      <c r="J367" s="57">
        <v>1</v>
      </c>
      <c r="K367" s="57">
        <v>13.5</v>
      </c>
      <c r="L367" s="57">
        <v>0</v>
      </c>
      <c r="M367" s="58">
        <v>4.5</v>
      </c>
      <c r="N367" s="27">
        <v>0</v>
      </c>
      <c r="O367" s="90">
        <f t="shared" si="97"/>
        <v>7.5</v>
      </c>
      <c r="P367" s="91">
        <f t="shared" si="98"/>
        <v>2.5</v>
      </c>
      <c r="Q367" s="23">
        <v>40</v>
      </c>
      <c r="R367" s="11">
        <v>0.75</v>
      </c>
      <c r="S367" s="11">
        <v>0</v>
      </c>
      <c r="T367" s="12">
        <v>2</v>
      </c>
      <c r="U367" s="27">
        <v>0</v>
      </c>
      <c r="V367" s="23">
        <v>0</v>
      </c>
      <c r="W367" s="11">
        <v>0</v>
      </c>
      <c r="X367" s="11">
        <v>0</v>
      </c>
      <c r="Y367" s="12">
        <v>0</v>
      </c>
      <c r="Z367" s="30">
        <v>0</v>
      </c>
      <c r="AA367" s="63">
        <f t="shared" si="99"/>
        <v>19.125</v>
      </c>
      <c r="AB367" s="34">
        <f t="shared" si="100"/>
        <v>19.125</v>
      </c>
      <c r="AC367" s="12">
        <f t="shared" si="101"/>
        <v>0</v>
      </c>
      <c r="AD367" s="75">
        <f t="shared" si="102"/>
        <v>19.125</v>
      </c>
      <c r="AE367" s="96"/>
      <c r="AF367" s="96"/>
      <c r="AG367" s="181"/>
    </row>
    <row r="368" spans="1:33" x14ac:dyDescent="0.2">
      <c r="A368" s="103" t="s">
        <v>581</v>
      </c>
      <c r="B368" s="10" t="s">
        <v>8</v>
      </c>
      <c r="C368" s="10" t="s">
        <v>23</v>
      </c>
      <c r="D368" s="10" t="s">
        <v>476</v>
      </c>
      <c r="E368" s="10" t="s">
        <v>477</v>
      </c>
      <c r="F368" s="10" t="s">
        <v>478</v>
      </c>
      <c r="G368" s="67">
        <v>6</v>
      </c>
      <c r="H368" s="10" t="s">
        <v>47</v>
      </c>
      <c r="I368" s="10" t="s">
        <v>780</v>
      </c>
      <c r="J368" s="57">
        <v>1</v>
      </c>
      <c r="K368" s="57">
        <v>13.5</v>
      </c>
      <c r="L368" s="57">
        <v>0</v>
      </c>
      <c r="M368" s="58">
        <v>4.5</v>
      </c>
      <c r="N368" s="27">
        <v>0</v>
      </c>
      <c r="O368" s="90">
        <f t="shared" si="97"/>
        <v>7.5</v>
      </c>
      <c r="P368" s="91">
        <f t="shared" si="98"/>
        <v>2.5</v>
      </c>
      <c r="Q368" s="23">
        <v>60</v>
      </c>
      <c r="R368" s="11">
        <v>1.5</v>
      </c>
      <c r="S368" s="11">
        <v>0</v>
      </c>
      <c r="T368" s="12">
        <v>4</v>
      </c>
      <c r="U368" s="27">
        <v>0</v>
      </c>
      <c r="V368" s="23">
        <v>0</v>
      </c>
      <c r="W368" s="11">
        <v>0</v>
      </c>
      <c r="X368" s="11">
        <v>0</v>
      </c>
      <c r="Y368" s="12">
        <v>0</v>
      </c>
      <c r="Z368" s="30">
        <v>0</v>
      </c>
      <c r="AA368" s="63">
        <f t="shared" si="99"/>
        <v>38.25</v>
      </c>
      <c r="AB368" s="34">
        <f t="shared" si="100"/>
        <v>38.25</v>
      </c>
      <c r="AC368" s="12">
        <f t="shared" si="101"/>
        <v>0</v>
      </c>
      <c r="AD368" s="75">
        <f t="shared" si="102"/>
        <v>38.25</v>
      </c>
      <c r="AE368" s="96"/>
      <c r="AF368" s="96"/>
      <c r="AG368" s="181"/>
    </row>
    <row r="369" spans="1:33" x14ac:dyDescent="0.2">
      <c r="A369" s="103" t="s">
        <v>581</v>
      </c>
      <c r="B369" s="10" t="s">
        <v>14</v>
      </c>
      <c r="C369" s="10" t="s">
        <v>19</v>
      </c>
      <c r="D369" s="10" t="s">
        <v>479</v>
      </c>
      <c r="E369" s="10" t="s">
        <v>480</v>
      </c>
      <c r="F369" s="10" t="s">
        <v>481</v>
      </c>
      <c r="G369" s="67">
        <v>6</v>
      </c>
      <c r="H369" s="10" t="s">
        <v>18</v>
      </c>
      <c r="I369" s="10" t="s">
        <v>780</v>
      </c>
      <c r="J369" s="57">
        <v>1</v>
      </c>
      <c r="K369" s="57">
        <v>13.5</v>
      </c>
      <c r="L369" s="57">
        <v>0</v>
      </c>
      <c r="M369" s="58">
        <v>4.5</v>
      </c>
      <c r="N369" s="27">
        <v>0</v>
      </c>
      <c r="O369" s="90">
        <f t="shared" si="97"/>
        <v>7.5</v>
      </c>
      <c r="P369" s="91">
        <f t="shared" si="98"/>
        <v>2.5</v>
      </c>
      <c r="Q369" s="23">
        <v>40</v>
      </c>
      <c r="R369" s="11">
        <v>1</v>
      </c>
      <c r="S369" s="11">
        <v>0</v>
      </c>
      <c r="T369" s="12">
        <v>2</v>
      </c>
      <c r="U369" s="27">
        <v>0</v>
      </c>
      <c r="V369" s="23">
        <v>120</v>
      </c>
      <c r="W369" s="11">
        <v>2</v>
      </c>
      <c r="X369" s="11">
        <v>0</v>
      </c>
      <c r="Y369" s="12">
        <v>6</v>
      </c>
      <c r="Z369" s="30">
        <v>0</v>
      </c>
      <c r="AA369" s="63">
        <f t="shared" si="99"/>
        <v>76.5</v>
      </c>
      <c r="AB369" s="34">
        <f t="shared" si="100"/>
        <v>22.5</v>
      </c>
      <c r="AC369" s="12">
        <f t="shared" si="101"/>
        <v>54</v>
      </c>
      <c r="AD369" s="75">
        <f t="shared" si="102"/>
        <v>76.5</v>
      </c>
      <c r="AE369" s="96"/>
      <c r="AF369" s="96"/>
      <c r="AG369" s="181"/>
    </row>
    <row r="370" spans="1:33" x14ac:dyDescent="0.2">
      <c r="A370" s="103" t="s">
        <v>581</v>
      </c>
      <c r="B370" s="10" t="s">
        <v>14</v>
      </c>
      <c r="C370" s="10" t="s">
        <v>13</v>
      </c>
      <c r="D370" s="10" t="s">
        <v>28</v>
      </c>
      <c r="E370" s="10" t="s">
        <v>10</v>
      </c>
      <c r="F370" s="10" t="s">
        <v>11</v>
      </c>
      <c r="G370" s="67">
        <v>24</v>
      </c>
      <c r="H370" s="10" t="s">
        <v>12</v>
      </c>
      <c r="I370" s="10" t="s">
        <v>755</v>
      </c>
      <c r="J370" s="57">
        <v>1</v>
      </c>
      <c r="K370" s="57">
        <f>$AF$27</f>
        <v>0.2</v>
      </c>
      <c r="L370" s="57">
        <v>0</v>
      </c>
      <c r="M370" s="58">
        <v>0</v>
      </c>
      <c r="N370" s="27">
        <v>0</v>
      </c>
      <c r="O370" s="90">
        <f t="shared" si="97"/>
        <v>2.7777777777777776E-2</v>
      </c>
      <c r="P370" s="91">
        <f t="shared" si="98"/>
        <v>0</v>
      </c>
      <c r="Q370" s="23">
        <v>0</v>
      </c>
      <c r="R370" s="11">
        <f>Q370</f>
        <v>0</v>
      </c>
      <c r="S370" s="11">
        <v>0</v>
      </c>
      <c r="T370" s="12">
        <v>0</v>
      </c>
      <c r="U370" s="27">
        <v>0</v>
      </c>
      <c r="V370" s="23">
        <v>1</v>
      </c>
      <c r="W370" s="11">
        <f>V370</f>
        <v>1</v>
      </c>
      <c r="X370" s="11">
        <v>0</v>
      </c>
      <c r="Y370" s="12">
        <v>0</v>
      </c>
      <c r="Z370" s="30">
        <v>0</v>
      </c>
      <c r="AA370" s="63">
        <f t="shared" si="99"/>
        <v>0.2</v>
      </c>
      <c r="AB370" s="34">
        <f t="shared" si="100"/>
        <v>0</v>
      </c>
      <c r="AC370" s="12">
        <f t="shared" si="101"/>
        <v>0.2</v>
      </c>
      <c r="AD370" s="75">
        <f t="shared" si="102"/>
        <v>0.2</v>
      </c>
    </row>
    <row r="371" spans="1:33" x14ac:dyDescent="0.2">
      <c r="A371" s="103" t="s">
        <v>581</v>
      </c>
      <c r="B371" s="10" t="s">
        <v>80</v>
      </c>
      <c r="C371" s="10" t="s">
        <v>13</v>
      </c>
      <c r="D371" s="10" t="s">
        <v>217</v>
      </c>
      <c r="E371" s="10" t="s">
        <v>10</v>
      </c>
      <c r="F371" s="10" t="s">
        <v>11</v>
      </c>
      <c r="G371" s="67">
        <v>24</v>
      </c>
      <c r="H371" s="10" t="s">
        <v>12</v>
      </c>
      <c r="I371" s="10" t="s">
        <v>755</v>
      </c>
      <c r="J371" s="57">
        <v>1</v>
      </c>
      <c r="K371" s="57">
        <f>$AF$27</f>
        <v>0.2</v>
      </c>
      <c r="L371" s="57">
        <v>0</v>
      </c>
      <c r="M371" s="58">
        <v>0</v>
      </c>
      <c r="N371" s="27">
        <v>0</v>
      </c>
      <c r="O371" s="90">
        <f t="shared" si="97"/>
        <v>2.7777777777777776E-2</v>
      </c>
      <c r="P371" s="91">
        <f t="shared" si="98"/>
        <v>0</v>
      </c>
      <c r="Q371" s="23">
        <v>0</v>
      </c>
      <c r="R371" s="11">
        <f>Q371</f>
        <v>0</v>
      </c>
      <c r="S371" s="11">
        <v>0</v>
      </c>
      <c r="T371" s="12">
        <v>0</v>
      </c>
      <c r="U371" s="27">
        <v>0</v>
      </c>
      <c r="V371" s="23">
        <v>1</v>
      </c>
      <c r="W371" s="11">
        <f>V371</f>
        <v>1</v>
      </c>
      <c r="X371" s="11">
        <v>0</v>
      </c>
      <c r="Y371" s="12">
        <v>0</v>
      </c>
      <c r="Z371" s="30">
        <v>0</v>
      </c>
      <c r="AA371" s="63">
        <f t="shared" si="99"/>
        <v>0.2</v>
      </c>
      <c r="AB371" s="34">
        <f t="shared" si="100"/>
        <v>0</v>
      </c>
      <c r="AC371" s="12">
        <f t="shared" si="101"/>
        <v>0.2</v>
      </c>
      <c r="AD371" s="75">
        <f t="shared" si="102"/>
        <v>0.2</v>
      </c>
    </row>
    <row r="372" spans="1:33" x14ac:dyDescent="0.2">
      <c r="A372" s="103" t="s">
        <v>581</v>
      </c>
      <c r="B372" s="10" t="s">
        <v>85</v>
      </c>
      <c r="C372" s="10" t="s">
        <v>13</v>
      </c>
      <c r="D372" s="10" t="s">
        <v>147</v>
      </c>
      <c r="E372" s="10" t="s">
        <v>10</v>
      </c>
      <c r="F372" s="10" t="s">
        <v>11</v>
      </c>
      <c r="G372" s="67">
        <v>24</v>
      </c>
      <c r="H372" s="10" t="s">
        <v>12</v>
      </c>
      <c r="I372" s="10" t="s">
        <v>755</v>
      </c>
      <c r="J372" s="57">
        <v>1</v>
      </c>
      <c r="K372" s="57">
        <f>$AF$27</f>
        <v>0.2</v>
      </c>
      <c r="L372" s="57">
        <v>0</v>
      </c>
      <c r="M372" s="58">
        <v>0</v>
      </c>
      <c r="N372" s="27">
        <v>0</v>
      </c>
      <c r="O372" s="90">
        <f t="shared" si="97"/>
        <v>2.7777777777777776E-2</v>
      </c>
      <c r="P372" s="91">
        <f t="shared" si="98"/>
        <v>0</v>
      </c>
      <c r="Q372" s="23">
        <v>0</v>
      </c>
      <c r="R372" s="11">
        <f>Q372</f>
        <v>0</v>
      </c>
      <c r="S372" s="11">
        <v>0</v>
      </c>
      <c r="T372" s="12">
        <v>0</v>
      </c>
      <c r="U372" s="27">
        <v>0</v>
      </c>
      <c r="V372" s="23">
        <v>1</v>
      </c>
      <c r="W372" s="11">
        <f>V372</f>
        <v>1</v>
      </c>
      <c r="X372" s="11">
        <v>0</v>
      </c>
      <c r="Y372" s="12">
        <v>0</v>
      </c>
      <c r="Z372" s="30">
        <v>0</v>
      </c>
      <c r="AA372" s="63">
        <f t="shared" si="99"/>
        <v>0.2</v>
      </c>
      <c r="AB372" s="34">
        <f t="shared" si="100"/>
        <v>0</v>
      </c>
      <c r="AC372" s="12">
        <f t="shared" si="101"/>
        <v>0.2</v>
      </c>
      <c r="AD372" s="75">
        <f t="shared" si="102"/>
        <v>0.2</v>
      </c>
    </row>
    <row r="373" spans="1:33" x14ac:dyDescent="0.2">
      <c r="A373" s="103" t="s">
        <v>581</v>
      </c>
      <c r="B373" s="10" t="s">
        <v>29</v>
      </c>
      <c r="C373" s="10" t="s">
        <v>13</v>
      </c>
      <c r="D373" s="10" t="s">
        <v>30</v>
      </c>
      <c r="E373" s="10" t="s">
        <v>31</v>
      </c>
      <c r="F373" s="10" t="s">
        <v>32</v>
      </c>
      <c r="G373" s="67">
        <v>6</v>
      </c>
      <c r="H373" s="10" t="s">
        <v>33</v>
      </c>
      <c r="I373" s="10" t="s">
        <v>781</v>
      </c>
      <c r="J373" s="57">
        <v>0.125</v>
      </c>
      <c r="K373" s="57">
        <f>24*J373</f>
        <v>3</v>
      </c>
      <c r="L373" s="57">
        <v>0</v>
      </c>
      <c r="M373" s="58">
        <v>0</v>
      </c>
      <c r="N373" s="27">
        <v>0</v>
      </c>
      <c r="O373" s="90">
        <f t="shared" si="97"/>
        <v>1.6666666666666667</v>
      </c>
      <c r="P373" s="91">
        <f t="shared" si="98"/>
        <v>0</v>
      </c>
      <c r="Q373" s="23">
        <v>0</v>
      </c>
      <c r="R373" s="11">
        <v>0</v>
      </c>
      <c r="S373" s="11">
        <v>0</v>
      </c>
      <c r="T373" s="12">
        <v>0</v>
      </c>
      <c r="U373" s="27">
        <v>0</v>
      </c>
      <c r="V373" s="23">
        <v>30</v>
      </c>
      <c r="W373" s="11">
        <v>1</v>
      </c>
      <c r="X373" s="11">
        <v>0</v>
      </c>
      <c r="Y373" s="12">
        <v>1</v>
      </c>
      <c r="Z373" s="30">
        <v>0</v>
      </c>
      <c r="AA373" s="63">
        <f t="shared" si="99"/>
        <v>3</v>
      </c>
      <c r="AB373" s="34">
        <f t="shared" si="100"/>
        <v>0</v>
      </c>
      <c r="AC373" s="12">
        <f t="shared" si="101"/>
        <v>3</v>
      </c>
      <c r="AD373" s="75">
        <f t="shared" si="102"/>
        <v>3</v>
      </c>
    </row>
    <row r="374" spans="1:33" x14ac:dyDescent="0.2">
      <c r="A374" s="103" t="s">
        <v>581</v>
      </c>
      <c r="B374" s="10" t="s">
        <v>39</v>
      </c>
      <c r="C374" s="10" t="s">
        <v>23</v>
      </c>
      <c r="D374" s="10" t="s">
        <v>482</v>
      </c>
      <c r="E374" s="10" t="s">
        <v>477</v>
      </c>
      <c r="F374" s="10" t="s">
        <v>478</v>
      </c>
      <c r="G374" s="67">
        <v>6</v>
      </c>
      <c r="H374" s="10" t="s">
        <v>47</v>
      </c>
      <c r="I374" s="10" t="s">
        <v>780</v>
      </c>
      <c r="J374" s="57">
        <v>1</v>
      </c>
      <c r="K374" s="57">
        <v>13.5</v>
      </c>
      <c r="L374" s="57">
        <v>0</v>
      </c>
      <c r="M374" s="58">
        <v>4.5</v>
      </c>
      <c r="N374" s="27">
        <v>0</v>
      </c>
      <c r="O374" s="90">
        <f t="shared" si="97"/>
        <v>7.5</v>
      </c>
      <c r="P374" s="91">
        <f t="shared" si="98"/>
        <v>2.5</v>
      </c>
      <c r="Q374" s="23">
        <v>40</v>
      </c>
      <c r="R374" s="11">
        <v>1</v>
      </c>
      <c r="S374" s="11">
        <v>0</v>
      </c>
      <c r="T374" s="12">
        <v>2</v>
      </c>
      <c r="U374" s="27">
        <v>0</v>
      </c>
      <c r="V374" s="23">
        <v>0</v>
      </c>
      <c r="W374" s="11">
        <v>0</v>
      </c>
      <c r="X374" s="11">
        <v>0</v>
      </c>
      <c r="Y374" s="12">
        <v>0</v>
      </c>
      <c r="Z374" s="30">
        <v>0</v>
      </c>
      <c r="AA374" s="63">
        <f t="shared" si="99"/>
        <v>22.5</v>
      </c>
      <c r="AB374" s="34">
        <f t="shared" si="100"/>
        <v>22.5</v>
      </c>
      <c r="AC374" s="12">
        <f t="shared" si="101"/>
        <v>0</v>
      </c>
      <c r="AD374" s="75">
        <f t="shared" si="102"/>
        <v>22.5</v>
      </c>
    </row>
    <row r="375" spans="1:33" x14ac:dyDescent="0.2">
      <c r="A375" s="103" t="s">
        <v>581</v>
      </c>
      <c r="B375" s="10" t="s">
        <v>39</v>
      </c>
      <c r="C375" s="10" t="s">
        <v>48</v>
      </c>
      <c r="D375" s="10" t="s">
        <v>483</v>
      </c>
      <c r="E375" s="10" t="s">
        <v>468</v>
      </c>
      <c r="F375" s="10" t="s">
        <v>469</v>
      </c>
      <c r="G375" s="67">
        <v>7.5</v>
      </c>
      <c r="H375" s="10" t="s">
        <v>47</v>
      </c>
      <c r="I375" s="10" t="s">
        <v>780</v>
      </c>
      <c r="J375" s="57">
        <v>1</v>
      </c>
      <c r="K375" s="57">
        <v>22.5</v>
      </c>
      <c r="L375" s="57">
        <v>0</v>
      </c>
      <c r="M375" s="58">
        <v>0</v>
      </c>
      <c r="N375" s="27">
        <v>0</v>
      </c>
      <c r="O375" s="90">
        <f t="shared" si="97"/>
        <v>10</v>
      </c>
      <c r="P375" s="91">
        <f t="shared" si="98"/>
        <v>0</v>
      </c>
      <c r="Q375" s="23">
        <v>60</v>
      </c>
      <c r="R375" s="11">
        <v>1</v>
      </c>
      <c r="S375" s="11">
        <v>0</v>
      </c>
      <c r="T375" s="12">
        <v>0</v>
      </c>
      <c r="U375" s="27">
        <v>0</v>
      </c>
      <c r="V375" s="23">
        <v>20</v>
      </c>
      <c r="W375" s="11">
        <v>1</v>
      </c>
      <c r="X375" s="11">
        <v>0</v>
      </c>
      <c r="Y375" s="12">
        <v>0</v>
      </c>
      <c r="Z375" s="30">
        <v>0</v>
      </c>
      <c r="AA375" s="63">
        <f t="shared" si="99"/>
        <v>45</v>
      </c>
      <c r="AB375" s="34">
        <f t="shared" si="100"/>
        <v>22.5</v>
      </c>
      <c r="AC375" s="12">
        <f t="shared" si="101"/>
        <v>22.5</v>
      </c>
      <c r="AD375" s="75">
        <f t="shared" si="102"/>
        <v>45</v>
      </c>
    </row>
    <row r="376" spans="1:33" x14ac:dyDescent="0.2">
      <c r="A376" s="103" t="s">
        <v>581</v>
      </c>
      <c r="B376" s="10" t="s">
        <v>39</v>
      </c>
      <c r="C376" s="10" t="s">
        <v>48</v>
      </c>
      <c r="D376" s="10" t="s">
        <v>483</v>
      </c>
      <c r="E376" s="10" t="s">
        <v>468</v>
      </c>
      <c r="F376" s="10" t="s">
        <v>579</v>
      </c>
      <c r="G376" s="67">
        <v>7.5</v>
      </c>
      <c r="H376" s="10" t="s">
        <v>47</v>
      </c>
      <c r="I376" s="10" t="s">
        <v>780</v>
      </c>
      <c r="J376" s="57">
        <v>1</v>
      </c>
      <c r="K376" s="57">
        <v>0</v>
      </c>
      <c r="L376" s="57">
        <v>0</v>
      </c>
      <c r="M376" s="58">
        <v>2.25</v>
      </c>
      <c r="N376" s="27">
        <v>0</v>
      </c>
      <c r="O376" s="90">
        <f t="shared" si="97"/>
        <v>0</v>
      </c>
      <c r="P376" s="91">
        <f t="shared" si="98"/>
        <v>1</v>
      </c>
      <c r="Q376" s="23">
        <v>10</v>
      </c>
      <c r="R376" s="11">
        <v>0</v>
      </c>
      <c r="S376" s="11">
        <v>0</v>
      </c>
      <c r="T376" s="12">
        <v>1</v>
      </c>
      <c r="U376" s="27">
        <v>0</v>
      </c>
      <c r="V376" s="23">
        <v>0</v>
      </c>
      <c r="W376" s="11">
        <v>0</v>
      </c>
      <c r="X376" s="11">
        <v>0</v>
      </c>
      <c r="Y376" s="12">
        <v>0</v>
      </c>
      <c r="Z376" s="30">
        <v>0</v>
      </c>
      <c r="AA376" s="63">
        <f t="shared" si="99"/>
        <v>2.25</v>
      </c>
      <c r="AB376" s="34">
        <f t="shared" si="100"/>
        <v>2.25</v>
      </c>
      <c r="AC376" s="12">
        <f t="shared" si="101"/>
        <v>0</v>
      </c>
      <c r="AD376" s="75">
        <f t="shared" si="102"/>
        <v>2.25</v>
      </c>
    </row>
    <row r="377" spans="1:33" x14ac:dyDescent="0.2">
      <c r="A377" s="103" t="s">
        <v>581</v>
      </c>
      <c r="B377" s="10" t="s">
        <v>39</v>
      </c>
      <c r="C377" s="10" t="s">
        <v>19</v>
      </c>
      <c r="D377" s="10" t="s">
        <v>484</v>
      </c>
      <c r="E377" s="10" t="s">
        <v>485</v>
      </c>
      <c r="F377" s="10" t="s">
        <v>486</v>
      </c>
      <c r="G377" s="67">
        <v>7.5</v>
      </c>
      <c r="H377" s="10" t="s">
        <v>47</v>
      </c>
      <c r="I377" s="10" t="s">
        <v>780</v>
      </c>
      <c r="J377" s="57">
        <v>1</v>
      </c>
      <c r="K377" s="57">
        <v>18</v>
      </c>
      <c r="L377" s="57">
        <v>0</v>
      </c>
      <c r="M377" s="58">
        <v>4.5</v>
      </c>
      <c r="N377" s="27">
        <v>0</v>
      </c>
      <c r="O377" s="90">
        <f t="shared" si="97"/>
        <v>8</v>
      </c>
      <c r="P377" s="91">
        <f t="shared" si="98"/>
        <v>2</v>
      </c>
      <c r="Q377" s="23">
        <v>20</v>
      </c>
      <c r="R377" s="11">
        <v>1</v>
      </c>
      <c r="S377" s="11">
        <v>0</v>
      </c>
      <c r="T377" s="12">
        <v>1</v>
      </c>
      <c r="U377" s="27">
        <v>0</v>
      </c>
      <c r="V377" s="23">
        <v>60</v>
      </c>
      <c r="W377" s="11">
        <v>1</v>
      </c>
      <c r="X377" s="11">
        <v>0</v>
      </c>
      <c r="Y377" s="12">
        <v>3</v>
      </c>
      <c r="Z377" s="30">
        <v>0</v>
      </c>
      <c r="AA377" s="63">
        <f t="shared" si="99"/>
        <v>54</v>
      </c>
      <c r="AB377" s="34">
        <f t="shared" si="100"/>
        <v>22.5</v>
      </c>
      <c r="AC377" s="12">
        <f t="shared" si="101"/>
        <v>31.5</v>
      </c>
      <c r="AD377" s="75">
        <f t="shared" si="102"/>
        <v>54</v>
      </c>
    </row>
    <row r="378" spans="1:33" x14ac:dyDescent="0.2">
      <c r="A378" s="103" t="s">
        <v>581</v>
      </c>
      <c r="B378" s="10" t="s">
        <v>39</v>
      </c>
      <c r="C378" s="10" t="s">
        <v>19</v>
      </c>
      <c r="D378" s="10" t="s">
        <v>487</v>
      </c>
      <c r="E378" s="10" t="s">
        <v>488</v>
      </c>
      <c r="F378" s="10" t="s">
        <v>489</v>
      </c>
      <c r="G378" s="67">
        <v>7.5</v>
      </c>
      <c r="H378" s="10" t="s">
        <v>47</v>
      </c>
      <c r="I378" s="10" t="s">
        <v>780</v>
      </c>
      <c r="J378" s="57">
        <v>1</v>
      </c>
      <c r="K378" s="57">
        <v>18</v>
      </c>
      <c r="L378" s="57">
        <v>0</v>
      </c>
      <c r="M378" s="58">
        <v>4.5</v>
      </c>
      <c r="N378" s="27">
        <v>0</v>
      </c>
      <c r="O378" s="90">
        <f t="shared" si="97"/>
        <v>8</v>
      </c>
      <c r="P378" s="91">
        <f t="shared" si="98"/>
        <v>2</v>
      </c>
      <c r="Q378" s="23">
        <v>40</v>
      </c>
      <c r="R378" s="11">
        <v>1</v>
      </c>
      <c r="S378" s="11">
        <v>0</v>
      </c>
      <c r="T378" s="12">
        <v>2</v>
      </c>
      <c r="U378" s="27">
        <v>0</v>
      </c>
      <c r="V378" s="23">
        <v>60</v>
      </c>
      <c r="W378" s="11">
        <v>1</v>
      </c>
      <c r="X378" s="11">
        <v>0</v>
      </c>
      <c r="Y378" s="12">
        <v>3</v>
      </c>
      <c r="Z378" s="30">
        <v>0</v>
      </c>
      <c r="AA378" s="63">
        <f t="shared" si="99"/>
        <v>58.5</v>
      </c>
      <c r="AB378" s="34">
        <f t="shared" si="100"/>
        <v>27</v>
      </c>
      <c r="AC378" s="12">
        <f t="shared" si="101"/>
        <v>31.5</v>
      </c>
      <c r="AD378" s="75">
        <f t="shared" si="102"/>
        <v>58.5</v>
      </c>
    </row>
    <row r="379" spans="1:33" x14ac:dyDescent="0.2">
      <c r="A379" s="103" t="s">
        <v>581</v>
      </c>
      <c r="B379" s="10" t="s">
        <v>75</v>
      </c>
      <c r="C379" s="10" t="s">
        <v>48</v>
      </c>
      <c r="D379" s="10" t="s">
        <v>490</v>
      </c>
      <c r="E379" s="10" t="s">
        <v>56</v>
      </c>
      <c r="F379" s="10" t="s">
        <v>491</v>
      </c>
      <c r="G379" s="67">
        <v>5</v>
      </c>
      <c r="H379" s="10" t="s">
        <v>160</v>
      </c>
      <c r="I379" s="10" t="s">
        <v>780</v>
      </c>
      <c r="J379" s="57">
        <v>1</v>
      </c>
      <c r="K379" s="57">
        <v>6.75</v>
      </c>
      <c r="L379" s="57">
        <v>0</v>
      </c>
      <c r="M379" s="58">
        <v>6.75</v>
      </c>
      <c r="N379" s="27">
        <v>0</v>
      </c>
      <c r="O379" s="90">
        <f t="shared" si="97"/>
        <v>4.5</v>
      </c>
      <c r="P379" s="91">
        <f t="shared" si="98"/>
        <v>4.5</v>
      </c>
      <c r="Q379" s="23">
        <v>20</v>
      </c>
      <c r="R379" s="11">
        <v>1</v>
      </c>
      <c r="S379" s="11">
        <v>0</v>
      </c>
      <c r="T379" s="12">
        <v>2</v>
      </c>
      <c r="U379" s="27">
        <v>0</v>
      </c>
      <c r="V379" s="23">
        <v>0</v>
      </c>
      <c r="W379" s="11">
        <v>0</v>
      </c>
      <c r="X379" s="11">
        <v>0</v>
      </c>
      <c r="Y379" s="12">
        <v>0</v>
      </c>
      <c r="Z379" s="30">
        <v>0</v>
      </c>
      <c r="AA379" s="63">
        <f t="shared" si="99"/>
        <v>20.25</v>
      </c>
      <c r="AB379" s="34">
        <f t="shared" si="100"/>
        <v>20.25</v>
      </c>
      <c r="AC379" s="12">
        <f t="shared" si="101"/>
        <v>0</v>
      </c>
      <c r="AD379" s="75">
        <f t="shared" si="102"/>
        <v>20.25</v>
      </c>
    </row>
    <row r="380" spans="1:33" x14ac:dyDescent="0.2">
      <c r="A380" s="103" t="s">
        <v>581</v>
      </c>
      <c r="B380" s="10" t="s">
        <v>14</v>
      </c>
      <c r="C380" s="10" t="s">
        <v>13</v>
      </c>
      <c r="D380" s="10" t="s">
        <v>34</v>
      </c>
      <c r="E380" s="10" t="s">
        <v>35</v>
      </c>
      <c r="F380" s="10" t="s">
        <v>36</v>
      </c>
      <c r="G380" s="67">
        <v>12</v>
      </c>
      <c r="H380" s="10" t="s">
        <v>37</v>
      </c>
      <c r="I380" s="10" t="s">
        <v>781</v>
      </c>
      <c r="J380" s="57">
        <v>1</v>
      </c>
      <c r="K380" s="57">
        <f>$AF$28</f>
        <v>0.02</v>
      </c>
      <c r="L380" s="57">
        <v>0</v>
      </c>
      <c r="M380" s="58">
        <v>0</v>
      </c>
      <c r="N380" s="27">
        <v>0</v>
      </c>
      <c r="O380" s="90">
        <f t="shared" si="97"/>
        <v>5.5555555555555558E-3</v>
      </c>
      <c r="P380" s="91">
        <f t="shared" si="98"/>
        <v>0</v>
      </c>
      <c r="Q380" s="23">
        <v>0</v>
      </c>
      <c r="R380" s="11">
        <f>Q380</f>
        <v>0</v>
      </c>
      <c r="S380" s="11">
        <v>0</v>
      </c>
      <c r="T380" s="12">
        <v>0</v>
      </c>
      <c r="U380" s="27">
        <v>0</v>
      </c>
      <c r="V380" s="23">
        <v>1</v>
      </c>
      <c r="W380" s="11">
        <f>V380</f>
        <v>1</v>
      </c>
      <c r="X380" s="11">
        <v>0</v>
      </c>
      <c r="Y380" s="12">
        <v>0</v>
      </c>
      <c r="Z380" s="30">
        <v>0</v>
      </c>
      <c r="AA380" s="63">
        <f t="shared" si="99"/>
        <v>0.02</v>
      </c>
      <c r="AB380" s="34">
        <f t="shared" si="100"/>
        <v>0</v>
      </c>
      <c r="AC380" s="12">
        <f t="shared" si="101"/>
        <v>0.02</v>
      </c>
      <c r="AD380" s="75">
        <f t="shared" si="102"/>
        <v>0.02</v>
      </c>
    </row>
    <row r="381" spans="1:33" x14ac:dyDescent="0.2">
      <c r="A381" s="103" t="s">
        <v>581</v>
      </c>
      <c r="B381" s="10" t="s">
        <v>8</v>
      </c>
      <c r="C381" s="10" t="s">
        <v>13</v>
      </c>
      <c r="D381" s="10" t="s">
        <v>34</v>
      </c>
      <c r="E381" s="10" t="s">
        <v>35</v>
      </c>
      <c r="F381" s="10" t="s">
        <v>36</v>
      </c>
      <c r="G381" s="67">
        <v>12</v>
      </c>
      <c r="H381" s="10" t="s">
        <v>37</v>
      </c>
      <c r="I381" s="10" t="s">
        <v>781</v>
      </c>
      <c r="J381" s="57">
        <v>1</v>
      </c>
      <c r="K381" s="57">
        <f>$AF$28</f>
        <v>0.02</v>
      </c>
      <c r="L381" s="57">
        <v>0</v>
      </c>
      <c r="M381" s="58">
        <v>0</v>
      </c>
      <c r="N381" s="27">
        <v>0</v>
      </c>
      <c r="O381" s="90">
        <f t="shared" si="97"/>
        <v>5.5555555555555558E-3</v>
      </c>
      <c r="P381" s="91">
        <f t="shared" si="98"/>
        <v>0</v>
      </c>
      <c r="Q381" s="23">
        <v>0</v>
      </c>
      <c r="R381" s="11">
        <f>Q381</f>
        <v>0</v>
      </c>
      <c r="S381" s="11">
        <v>0</v>
      </c>
      <c r="T381" s="12">
        <v>0</v>
      </c>
      <c r="U381" s="27">
        <v>0</v>
      </c>
      <c r="V381" s="23">
        <v>1</v>
      </c>
      <c r="W381" s="11">
        <f>V381</f>
        <v>1</v>
      </c>
      <c r="X381" s="11">
        <v>0</v>
      </c>
      <c r="Y381" s="12">
        <v>0</v>
      </c>
      <c r="Z381" s="30">
        <v>0</v>
      </c>
      <c r="AA381" s="63">
        <f t="shared" si="99"/>
        <v>0.02</v>
      </c>
      <c r="AB381" s="34">
        <f t="shared" si="100"/>
        <v>0</v>
      </c>
      <c r="AC381" s="12">
        <f t="shared" si="101"/>
        <v>0.02</v>
      </c>
      <c r="AD381" s="75">
        <f t="shared" si="102"/>
        <v>0.02</v>
      </c>
    </row>
    <row r="382" spans="1:33" x14ac:dyDescent="0.2">
      <c r="A382" s="103" t="s">
        <v>648</v>
      </c>
      <c r="B382" s="10" t="s">
        <v>14</v>
      </c>
      <c r="C382" s="10" t="s">
        <v>103</v>
      </c>
      <c r="D382" s="10" t="s">
        <v>437</v>
      </c>
      <c r="E382" s="10" t="s">
        <v>438</v>
      </c>
      <c r="F382" s="10" t="s">
        <v>439</v>
      </c>
      <c r="G382" s="67">
        <v>6</v>
      </c>
      <c r="H382" s="10" t="s">
        <v>37</v>
      </c>
      <c r="I382" s="10" t="s">
        <v>781</v>
      </c>
      <c r="J382" s="57">
        <v>1</v>
      </c>
      <c r="K382" s="57">
        <f>(9+$AF$30)*J382</f>
        <v>13.5</v>
      </c>
      <c r="L382" s="57">
        <v>0</v>
      </c>
      <c r="M382" s="58">
        <v>4.5</v>
      </c>
      <c r="N382" s="27">
        <v>0</v>
      </c>
      <c r="O382" s="90">
        <f t="shared" ref="O382:O398" si="103">K382*10/3/G382</f>
        <v>7.5</v>
      </c>
      <c r="P382" s="91">
        <f t="shared" ref="P382:P398" si="104">M382*10/3/G382</f>
        <v>2.5</v>
      </c>
      <c r="Q382" s="23">
        <v>12</v>
      </c>
      <c r="R382" s="11">
        <v>0.2</v>
      </c>
      <c r="S382" s="11">
        <v>0</v>
      </c>
      <c r="T382" s="12">
        <v>0.6</v>
      </c>
      <c r="U382" s="27">
        <v>0</v>
      </c>
      <c r="V382" s="23">
        <v>0</v>
      </c>
      <c r="W382" s="11">
        <v>0</v>
      </c>
      <c r="X382" s="11">
        <v>0</v>
      </c>
      <c r="Y382" s="12">
        <v>0</v>
      </c>
      <c r="Z382" s="30">
        <v>0</v>
      </c>
      <c r="AA382" s="63">
        <f t="shared" ref="AA382:AA398" si="105">K382*(R382+W382)+M382*(T382+Y382)</f>
        <v>5.4</v>
      </c>
      <c r="AB382" s="34">
        <f t="shared" ref="AB382:AB398" si="106">K382*R382+M382*T382</f>
        <v>5.4</v>
      </c>
      <c r="AC382" s="12">
        <f t="shared" ref="AC382:AC398" si="107">K382*W382+M382*Y382</f>
        <v>0</v>
      </c>
      <c r="AD382" s="75">
        <f t="shared" ref="AD382:AD398" si="108">AA382</f>
        <v>5.4</v>
      </c>
    </row>
    <row r="383" spans="1:33" x14ac:dyDescent="0.2">
      <c r="A383" s="103" t="s">
        <v>648</v>
      </c>
      <c r="B383" s="10" t="s">
        <v>80</v>
      </c>
      <c r="C383" s="10" t="s">
        <v>103</v>
      </c>
      <c r="D383" s="10" t="s">
        <v>437</v>
      </c>
      <c r="E383" s="10" t="s">
        <v>438</v>
      </c>
      <c r="F383" s="10" t="s">
        <v>439</v>
      </c>
      <c r="G383" s="67">
        <v>6</v>
      </c>
      <c r="H383" s="10" t="s">
        <v>37</v>
      </c>
      <c r="I383" s="10" t="s">
        <v>781</v>
      </c>
      <c r="J383" s="57">
        <v>1</v>
      </c>
      <c r="K383" s="57">
        <f>(9+$AF$30)*J383</f>
        <v>13.5</v>
      </c>
      <c r="L383" s="57">
        <v>0</v>
      </c>
      <c r="M383" s="58">
        <v>4.5</v>
      </c>
      <c r="N383" s="27">
        <v>0</v>
      </c>
      <c r="O383" s="90">
        <f t="shared" si="103"/>
        <v>7.5</v>
      </c>
      <c r="P383" s="91">
        <f t="shared" si="104"/>
        <v>2.5</v>
      </c>
      <c r="Q383" s="23">
        <v>12</v>
      </c>
      <c r="R383" s="11">
        <v>0.2</v>
      </c>
      <c r="S383" s="11">
        <v>0</v>
      </c>
      <c r="T383" s="12">
        <v>0.6</v>
      </c>
      <c r="U383" s="27">
        <v>0</v>
      </c>
      <c r="V383" s="23">
        <v>0</v>
      </c>
      <c r="W383" s="11">
        <v>0</v>
      </c>
      <c r="X383" s="11">
        <v>0</v>
      </c>
      <c r="Y383" s="12">
        <v>0</v>
      </c>
      <c r="Z383" s="30">
        <v>0</v>
      </c>
      <c r="AA383" s="63">
        <f t="shared" si="105"/>
        <v>5.4</v>
      </c>
      <c r="AB383" s="34">
        <f t="shared" si="106"/>
        <v>5.4</v>
      </c>
      <c r="AC383" s="12">
        <f t="shared" si="107"/>
        <v>0</v>
      </c>
      <c r="AD383" s="75">
        <f t="shared" si="108"/>
        <v>5.4</v>
      </c>
    </row>
    <row r="384" spans="1:33" x14ac:dyDescent="0.2">
      <c r="A384" s="103" t="s">
        <v>648</v>
      </c>
      <c r="B384" s="10" t="s">
        <v>39</v>
      </c>
      <c r="C384" s="10" t="s">
        <v>103</v>
      </c>
      <c r="D384" s="10" t="s">
        <v>437</v>
      </c>
      <c r="E384" s="10" t="s">
        <v>438</v>
      </c>
      <c r="F384" s="10" t="s">
        <v>439</v>
      </c>
      <c r="G384" s="67">
        <v>6</v>
      </c>
      <c r="H384" s="10" t="s">
        <v>37</v>
      </c>
      <c r="I384" s="10" t="s">
        <v>781</v>
      </c>
      <c r="J384" s="57">
        <v>1</v>
      </c>
      <c r="K384" s="57">
        <f>(9+$AF$30)*J384</f>
        <v>13.5</v>
      </c>
      <c r="L384" s="57">
        <v>0</v>
      </c>
      <c r="M384" s="58">
        <v>4.5</v>
      </c>
      <c r="N384" s="27">
        <v>0</v>
      </c>
      <c r="O384" s="90">
        <f t="shared" si="103"/>
        <v>7.5</v>
      </c>
      <c r="P384" s="91">
        <f t="shared" si="104"/>
        <v>2.5</v>
      </c>
      <c r="Q384" s="23">
        <v>12</v>
      </c>
      <c r="R384" s="11">
        <v>0.2</v>
      </c>
      <c r="S384" s="11">
        <v>0</v>
      </c>
      <c r="T384" s="12">
        <v>0.6</v>
      </c>
      <c r="U384" s="27">
        <v>0</v>
      </c>
      <c r="V384" s="23">
        <v>0</v>
      </c>
      <c r="W384" s="11">
        <v>0</v>
      </c>
      <c r="X384" s="11">
        <v>0</v>
      </c>
      <c r="Y384" s="12">
        <v>0</v>
      </c>
      <c r="Z384" s="30">
        <v>0</v>
      </c>
      <c r="AA384" s="63">
        <f t="shared" si="105"/>
        <v>5.4</v>
      </c>
      <c r="AB384" s="34">
        <f t="shared" si="106"/>
        <v>5.4</v>
      </c>
      <c r="AC384" s="12">
        <f t="shared" si="107"/>
        <v>0</v>
      </c>
      <c r="AD384" s="75">
        <f t="shared" si="108"/>
        <v>5.4</v>
      </c>
    </row>
    <row r="385" spans="1:30" x14ac:dyDescent="0.2">
      <c r="A385" s="103" t="s">
        <v>648</v>
      </c>
      <c r="B385" s="10" t="s">
        <v>85</v>
      </c>
      <c r="C385" s="10" t="s">
        <v>103</v>
      </c>
      <c r="D385" s="10" t="s">
        <v>437</v>
      </c>
      <c r="E385" s="10" t="s">
        <v>438</v>
      </c>
      <c r="F385" s="10" t="s">
        <v>439</v>
      </c>
      <c r="G385" s="67">
        <v>6</v>
      </c>
      <c r="H385" s="10" t="s">
        <v>37</v>
      </c>
      <c r="I385" s="10" t="s">
        <v>781</v>
      </c>
      <c r="J385" s="57">
        <v>1</v>
      </c>
      <c r="K385" s="57">
        <f>(9+$AF$30)*J385</f>
        <v>13.5</v>
      </c>
      <c r="L385" s="57">
        <v>0</v>
      </c>
      <c r="M385" s="58">
        <v>4.5</v>
      </c>
      <c r="N385" s="27">
        <v>0</v>
      </c>
      <c r="O385" s="90">
        <f t="shared" si="103"/>
        <v>7.5</v>
      </c>
      <c r="P385" s="91">
        <f t="shared" si="104"/>
        <v>2.5</v>
      </c>
      <c r="Q385" s="23">
        <v>12</v>
      </c>
      <c r="R385" s="11">
        <v>0.2</v>
      </c>
      <c r="S385" s="11">
        <v>0</v>
      </c>
      <c r="T385" s="12">
        <v>0.6</v>
      </c>
      <c r="U385" s="27">
        <v>0</v>
      </c>
      <c r="V385" s="23">
        <v>0</v>
      </c>
      <c r="W385" s="11">
        <v>0</v>
      </c>
      <c r="X385" s="11">
        <v>0</v>
      </c>
      <c r="Y385" s="12">
        <v>0</v>
      </c>
      <c r="Z385" s="30">
        <v>0</v>
      </c>
      <c r="AA385" s="63">
        <f t="shared" si="105"/>
        <v>5.4</v>
      </c>
      <c r="AB385" s="34">
        <f t="shared" si="106"/>
        <v>5.4</v>
      </c>
      <c r="AC385" s="12">
        <f t="shared" si="107"/>
        <v>0</v>
      </c>
      <c r="AD385" s="75">
        <f t="shared" si="108"/>
        <v>5.4</v>
      </c>
    </row>
    <row r="386" spans="1:30" x14ac:dyDescent="0.2">
      <c r="A386" s="103" t="s">
        <v>648</v>
      </c>
      <c r="B386" s="10" t="s">
        <v>8</v>
      </c>
      <c r="C386" s="10" t="s">
        <v>103</v>
      </c>
      <c r="D386" s="10" t="s">
        <v>437</v>
      </c>
      <c r="E386" s="10" t="s">
        <v>438</v>
      </c>
      <c r="F386" s="10" t="s">
        <v>439</v>
      </c>
      <c r="G386" s="67">
        <v>6</v>
      </c>
      <c r="H386" s="10" t="s">
        <v>37</v>
      </c>
      <c r="I386" s="10" t="s">
        <v>781</v>
      </c>
      <c r="J386" s="57">
        <v>1</v>
      </c>
      <c r="K386" s="57">
        <f>(9+$AF$30)*J386</f>
        <v>13.5</v>
      </c>
      <c r="L386" s="57">
        <v>0</v>
      </c>
      <c r="M386" s="58">
        <v>4.5</v>
      </c>
      <c r="N386" s="27">
        <v>0</v>
      </c>
      <c r="O386" s="90">
        <f t="shared" si="103"/>
        <v>7.5</v>
      </c>
      <c r="P386" s="91">
        <f t="shared" si="104"/>
        <v>2.5</v>
      </c>
      <c r="Q386" s="23">
        <v>12</v>
      </c>
      <c r="R386" s="11">
        <v>0.2</v>
      </c>
      <c r="S386" s="11">
        <v>0</v>
      </c>
      <c r="T386" s="12">
        <v>0.6</v>
      </c>
      <c r="U386" s="27">
        <v>0</v>
      </c>
      <c r="V386" s="23">
        <v>0</v>
      </c>
      <c r="W386" s="11">
        <v>0</v>
      </c>
      <c r="X386" s="11">
        <v>0</v>
      </c>
      <c r="Y386" s="12">
        <v>0</v>
      </c>
      <c r="Z386" s="30">
        <v>0</v>
      </c>
      <c r="AA386" s="63">
        <f t="shared" si="105"/>
        <v>5.4</v>
      </c>
      <c r="AB386" s="34">
        <f t="shared" si="106"/>
        <v>5.4</v>
      </c>
      <c r="AC386" s="12">
        <f t="shared" si="107"/>
        <v>0</v>
      </c>
      <c r="AD386" s="75">
        <f t="shared" si="108"/>
        <v>5.4</v>
      </c>
    </row>
    <row r="387" spans="1:30" x14ac:dyDescent="0.2">
      <c r="A387" s="103" t="s">
        <v>648</v>
      </c>
      <c r="B387" s="10" t="s">
        <v>14</v>
      </c>
      <c r="C387" s="10" t="s">
        <v>103</v>
      </c>
      <c r="D387" s="10" t="s">
        <v>440</v>
      </c>
      <c r="E387" s="10" t="s">
        <v>441</v>
      </c>
      <c r="F387" s="10" t="s">
        <v>442</v>
      </c>
      <c r="G387" s="67">
        <v>6</v>
      </c>
      <c r="H387" s="10" t="s">
        <v>37</v>
      </c>
      <c r="I387" s="10" t="s">
        <v>781</v>
      </c>
      <c r="J387" s="57">
        <v>1</v>
      </c>
      <c r="K387" s="57">
        <v>0</v>
      </c>
      <c r="L387" s="57">
        <v>0</v>
      </c>
      <c r="M387" s="58">
        <f>13.5+$AF$30</f>
        <v>18</v>
      </c>
      <c r="N387" s="27">
        <v>0</v>
      </c>
      <c r="O387" s="90">
        <f t="shared" si="103"/>
        <v>0</v>
      </c>
      <c r="P387" s="91">
        <f t="shared" si="104"/>
        <v>10</v>
      </c>
      <c r="Q387" s="23">
        <v>12</v>
      </c>
      <c r="R387" s="11">
        <v>0</v>
      </c>
      <c r="S387" s="11">
        <v>0</v>
      </c>
      <c r="T387" s="12">
        <v>0.6</v>
      </c>
      <c r="U387" s="27">
        <v>0</v>
      </c>
      <c r="V387" s="23">
        <v>0</v>
      </c>
      <c r="W387" s="11">
        <v>0</v>
      </c>
      <c r="X387" s="11">
        <v>0</v>
      </c>
      <c r="Y387" s="12">
        <v>0</v>
      </c>
      <c r="Z387" s="30">
        <v>0</v>
      </c>
      <c r="AA387" s="63">
        <f t="shared" si="105"/>
        <v>10.799999999999999</v>
      </c>
      <c r="AB387" s="34">
        <f t="shared" si="106"/>
        <v>10.799999999999999</v>
      </c>
      <c r="AC387" s="12">
        <f t="shared" si="107"/>
        <v>0</v>
      </c>
      <c r="AD387" s="75">
        <f t="shared" si="108"/>
        <v>10.799999999999999</v>
      </c>
    </row>
    <row r="388" spans="1:30" x14ac:dyDescent="0.2">
      <c r="A388" s="103" t="s">
        <v>648</v>
      </c>
      <c r="B388" s="10" t="s">
        <v>80</v>
      </c>
      <c r="C388" s="10" t="s">
        <v>103</v>
      </c>
      <c r="D388" s="10" t="s">
        <v>440</v>
      </c>
      <c r="E388" s="10" t="s">
        <v>441</v>
      </c>
      <c r="F388" s="10" t="s">
        <v>442</v>
      </c>
      <c r="G388" s="67">
        <v>6</v>
      </c>
      <c r="H388" s="10" t="s">
        <v>37</v>
      </c>
      <c r="I388" s="10" t="s">
        <v>781</v>
      </c>
      <c r="J388" s="57">
        <v>1</v>
      </c>
      <c r="K388" s="57">
        <v>0</v>
      </c>
      <c r="L388" s="57">
        <v>0</v>
      </c>
      <c r="M388" s="58">
        <f>13.5+$AF$30</f>
        <v>18</v>
      </c>
      <c r="N388" s="27">
        <v>0</v>
      </c>
      <c r="O388" s="90">
        <f t="shared" si="103"/>
        <v>0</v>
      </c>
      <c r="P388" s="91">
        <f t="shared" si="104"/>
        <v>10</v>
      </c>
      <c r="Q388" s="23">
        <v>12</v>
      </c>
      <c r="R388" s="11">
        <v>0</v>
      </c>
      <c r="S388" s="11">
        <v>0</v>
      </c>
      <c r="T388" s="12">
        <v>0.6</v>
      </c>
      <c r="U388" s="27">
        <v>0</v>
      </c>
      <c r="V388" s="23">
        <v>0</v>
      </c>
      <c r="W388" s="11">
        <v>0</v>
      </c>
      <c r="X388" s="11">
        <v>0</v>
      </c>
      <c r="Y388" s="12">
        <v>0</v>
      </c>
      <c r="Z388" s="30">
        <v>0</v>
      </c>
      <c r="AA388" s="63">
        <f t="shared" si="105"/>
        <v>10.799999999999999</v>
      </c>
      <c r="AB388" s="34">
        <f t="shared" si="106"/>
        <v>10.799999999999999</v>
      </c>
      <c r="AC388" s="12">
        <f t="shared" si="107"/>
        <v>0</v>
      </c>
      <c r="AD388" s="75">
        <f t="shared" si="108"/>
        <v>10.799999999999999</v>
      </c>
    </row>
    <row r="389" spans="1:30" x14ac:dyDescent="0.2">
      <c r="A389" s="103" t="s">
        <v>648</v>
      </c>
      <c r="B389" s="10" t="s">
        <v>39</v>
      </c>
      <c r="C389" s="10" t="s">
        <v>103</v>
      </c>
      <c r="D389" s="10" t="s">
        <v>440</v>
      </c>
      <c r="E389" s="10" t="s">
        <v>441</v>
      </c>
      <c r="F389" s="10" t="s">
        <v>442</v>
      </c>
      <c r="G389" s="67">
        <v>6</v>
      </c>
      <c r="H389" s="10" t="s">
        <v>37</v>
      </c>
      <c r="I389" s="10" t="s">
        <v>781</v>
      </c>
      <c r="J389" s="57">
        <v>1</v>
      </c>
      <c r="K389" s="57">
        <v>0</v>
      </c>
      <c r="L389" s="57">
        <v>0</v>
      </c>
      <c r="M389" s="58">
        <f>13.5+$AF$30</f>
        <v>18</v>
      </c>
      <c r="N389" s="27">
        <v>0</v>
      </c>
      <c r="O389" s="90">
        <f t="shared" si="103"/>
        <v>0</v>
      </c>
      <c r="P389" s="91">
        <f t="shared" si="104"/>
        <v>10</v>
      </c>
      <c r="Q389" s="23">
        <v>12</v>
      </c>
      <c r="R389" s="11">
        <v>0</v>
      </c>
      <c r="S389" s="11">
        <v>0</v>
      </c>
      <c r="T389" s="12">
        <v>0.6</v>
      </c>
      <c r="U389" s="27">
        <v>0</v>
      </c>
      <c r="V389" s="23">
        <v>0</v>
      </c>
      <c r="W389" s="11">
        <v>0</v>
      </c>
      <c r="X389" s="11">
        <v>0</v>
      </c>
      <c r="Y389" s="12">
        <v>0</v>
      </c>
      <c r="Z389" s="30">
        <v>0</v>
      </c>
      <c r="AA389" s="63">
        <f t="shared" si="105"/>
        <v>10.799999999999999</v>
      </c>
      <c r="AB389" s="34">
        <f t="shared" si="106"/>
        <v>10.799999999999999</v>
      </c>
      <c r="AC389" s="12">
        <f t="shared" si="107"/>
        <v>0</v>
      </c>
      <c r="AD389" s="75">
        <f t="shared" si="108"/>
        <v>10.799999999999999</v>
      </c>
    </row>
    <row r="390" spans="1:30" x14ac:dyDescent="0.2">
      <c r="A390" s="103" t="s">
        <v>648</v>
      </c>
      <c r="B390" s="10" t="s">
        <v>85</v>
      </c>
      <c r="C390" s="10" t="s">
        <v>103</v>
      </c>
      <c r="D390" s="10" t="s">
        <v>440</v>
      </c>
      <c r="E390" s="10" t="s">
        <v>441</v>
      </c>
      <c r="F390" s="10" t="s">
        <v>442</v>
      </c>
      <c r="G390" s="67">
        <v>6</v>
      </c>
      <c r="H390" s="10" t="s">
        <v>37</v>
      </c>
      <c r="I390" s="10" t="s">
        <v>781</v>
      </c>
      <c r="J390" s="57">
        <v>1</v>
      </c>
      <c r="K390" s="57">
        <v>0</v>
      </c>
      <c r="L390" s="57">
        <v>0</v>
      </c>
      <c r="M390" s="58">
        <f>13.5+$AF$30</f>
        <v>18</v>
      </c>
      <c r="N390" s="27">
        <v>0</v>
      </c>
      <c r="O390" s="90">
        <f t="shared" si="103"/>
        <v>0</v>
      </c>
      <c r="P390" s="91">
        <f t="shared" si="104"/>
        <v>10</v>
      </c>
      <c r="Q390" s="23">
        <v>12</v>
      </c>
      <c r="R390" s="11">
        <v>0</v>
      </c>
      <c r="S390" s="11">
        <v>0</v>
      </c>
      <c r="T390" s="12">
        <v>0.6</v>
      </c>
      <c r="U390" s="27">
        <v>0</v>
      </c>
      <c r="V390" s="23">
        <v>0</v>
      </c>
      <c r="W390" s="11">
        <v>0</v>
      </c>
      <c r="X390" s="11">
        <v>0</v>
      </c>
      <c r="Y390" s="12">
        <v>0</v>
      </c>
      <c r="Z390" s="30">
        <v>0</v>
      </c>
      <c r="AA390" s="63">
        <f t="shared" si="105"/>
        <v>10.799999999999999</v>
      </c>
      <c r="AB390" s="34">
        <f t="shared" si="106"/>
        <v>10.799999999999999</v>
      </c>
      <c r="AC390" s="12">
        <f t="shared" si="107"/>
        <v>0</v>
      </c>
      <c r="AD390" s="75">
        <f t="shared" si="108"/>
        <v>10.799999999999999</v>
      </c>
    </row>
    <row r="391" spans="1:30" x14ac:dyDescent="0.2">
      <c r="A391" s="103" t="s">
        <v>648</v>
      </c>
      <c r="B391" s="10" t="s">
        <v>8</v>
      </c>
      <c r="C391" s="10" t="s">
        <v>103</v>
      </c>
      <c r="D391" s="10" t="s">
        <v>440</v>
      </c>
      <c r="E391" s="10" t="s">
        <v>441</v>
      </c>
      <c r="F391" s="10" t="s">
        <v>442</v>
      </c>
      <c r="G391" s="67">
        <v>6</v>
      </c>
      <c r="H391" s="10" t="s">
        <v>37</v>
      </c>
      <c r="I391" s="10" t="s">
        <v>781</v>
      </c>
      <c r="J391" s="57">
        <v>1</v>
      </c>
      <c r="K391" s="57">
        <v>0</v>
      </c>
      <c r="L391" s="57">
        <v>0</v>
      </c>
      <c r="M391" s="58">
        <f>13.5+$AF$30</f>
        <v>18</v>
      </c>
      <c r="N391" s="27">
        <v>0</v>
      </c>
      <c r="O391" s="90">
        <f t="shared" si="103"/>
        <v>0</v>
      </c>
      <c r="P391" s="91">
        <f t="shared" si="104"/>
        <v>10</v>
      </c>
      <c r="Q391" s="23">
        <v>12</v>
      </c>
      <c r="R391" s="11">
        <v>0</v>
      </c>
      <c r="S391" s="11">
        <v>0</v>
      </c>
      <c r="T391" s="12">
        <v>0.6</v>
      </c>
      <c r="U391" s="27">
        <v>0</v>
      </c>
      <c r="V391" s="23">
        <v>0</v>
      </c>
      <c r="W391" s="11">
        <v>0</v>
      </c>
      <c r="X391" s="11">
        <v>0</v>
      </c>
      <c r="Y391" s="12">
        <v>0</v>
      </c>
      <c r="Z391" s="30">
        <v>0</v>
      </c>
      <c r="AA391" s="63">
        <f t="shared" si="105"/>
        <v>10.799999999999999</v>
      </c>
      <c r="AB391" s="34">
        <f t="shared" si="106"/>
        <v>10.799999999999999</v>
      </c>
      <c r="AC391" s="12">
        <f t="shared" si="107"/>
        <v>0</v>
      </c>
      <c r="AD391" s="75">
        <f t="shared" si="108"/>
        <v>10.799999999999999</v>
      </c>
    </row>
    <row r="392" spans="1:30" x14ac:dyDescent="0.2">
      <c r="A392" s="103" t="s">
        <v>648</v>
      </c>
      <c r="B392" s="10" t="s">
        <v>14</v>
      </c>
      <c r="C392" s="10" t="s">
        <v>13</v>
      </c>
      <c r="D392" s="10" t="s">
        <v>443</v>
      </c>
      <c r="E392" s="10" t="s">
        <v>444</v>
      </c>
      <c r="F392" s="10" t="s">
        <v>445</v>
      </c>
      <c r="G392" s="67">
        <v>6</v>
      </c>
      <c r="H392" s="10" t="s">
        <v>37</v>
      </c>
      <c r="I392" s="10" t="s">
        <v>781</v>
      </c>
      <c r="J392" s="57">
        <v>1</v>
      </c>
      <c r="K392" s="57">
        <f>(9+$AF$30)*J392</f>
        <v>13.5</v>
      </c>
      <c r="L392" s="57">
        <v>0</v>
      </c>
      <c r="M392" s="58">
        <v>4.5</v>
      </c>
      <c r="N392" s="27">
        <v>0</v>
      </c>
      <c r="O392" s="90">
        <f t="shared" si="103"/>
        <v>7.5</v>
      </c>
      <c r="P392" s="91">
        <f t="shared" si="104"/>
        <v>2.5</v>
      </c>
      <c r="Q392" s="23">
        <v>0</v>
      </c>
      <c r="R392" s="11">
        <v>0</v>
      </c>
      <c r="S392" s="11">
        <v>0</v>
      </c>
      <c r="T392" s="12">
        <v>0</v>
      </c>
      <c r="U392" s="27">
        <v>0</v>
      </c>
      <c r="V392" s="23">
        <v>9</v>
      </c>
      <c r="W392" s="11">
        <v>0.4</v>
      </c>
      <c r="X392" s="11">
        <v>0</v>
      </c>
      <c r="Y392" s="12">
        <v>0.8</v>
      </c>
      <c r="Z392" s="30">
        <v>0</v>
      </c>
      <c r="AA392" s="63">
        <f t="shared" si="105"/>
        <v>9</v>
      </c>
      <c r="AB392" s="34">
        <f t="shared" si="106"/>
        <v>0</v>
      </c>
      <c r="AC392" s="12">
        <f t="shared" si="107"/>
        <v>9</v>
      </c>
      <c r="AD392" s="75">
        <f t="shared" si="108"/>
        <v>9</v>
      </c>
    </row>
    <row r="393" spans="1:30" x14ac:dyDescent="0.2">
      <c r="A393" s="103" t="s">
        <v>648</v>
      </c>
      <c r="B393" s="10" t="s">
        <v>80</v>
      </c>
      <c r="C393" s="10" t="s">
        <v>13</v>
      </c>
      <c r="D393" s="10" t="s">
        <v>443</v>
      </c>
      <c r="E393" s="10" t="s">
        <v>444</v>
      </c>
      <c r="F393" s="10" t="s">
        <v>445</v>
      </c>
      <c r="G393" s="67">
        <v>6</v>
      </c>
      <c r="H393" s="10" t="s">
        <v>37</v>
      </c>
      <c r="I393" s="10" t="s">
        <v>781</v>
      </c>
      <c r="J393" s="57">
        <v>1</v>
      </c>
      <c r="K393" s="57">
        <f>(9+$AF$30)*J393</f>
        <v>13.5</v>
      </c>
      <c r="L393" s="57">
        <v>0</v>
      </c>
      <c r="M393" s="58">
        <v>4.5</v>
      </c>
      <c r="N393" s="27">
        <v>0</v>
      </c>
      <c r="O393" s="90">
        <f t="shared" si="103"/>
        <v>7.5</v>
      </c>
      <c r="P393" s="91">
        <f t="shared" si="104"/>
        <v>2.5</v>
      </c>
      <c r="Q393" s="23">
        <v>0</v>
      </c>
      <c r="R393" s="11">
        <v>0</v>
      </c>
      <c r="S393" s="11">
        <v>0</v>
      </c>
      <c r="T393" s="12">
        <v>0</v>
      </c>
      <c r="U393" s="27">
        <v>0</v>
      </c>
      <c r="V393" s="23">
        <v>9</v>
      </c>
      <c r="W393" s="11">
        <v>0.4</v>
      </c>
      <c r="X393" s="11">
        <v>0</v>
      </c>
      <c r="Y393" s="12">
        <v>0.8</v>
      </c>
      <c r="Z393" s="30">
        <v>0</v>
      </c>
      <c r="AA393" s="63">
        <f t="shared" si="105"/>
        <v>9</v>
      </c>
      <c r="AB393" s="34">
        <f t="shared" si="106"/>
        <v>0</v>
      </c>
      <c r="AC393" s="12">
        <f t="shared" si="107"/>
        <v>9</v>
      </c>
      <c r="AD393" s="75">
        <f t="shared" si="108"/>
        <v>9</v>
      </c>
    </row>
    <row r="394" spans="1:30" x14ac:dyDescent="0.2">
      <c r="A394" s="103" t="s">
        <v>648</v>
      </c>
      <c r="B394" s="10" t="s">
        <v>39</v>
      </c>
      <c r="C394" s="10" t="s">
        <v>13</v>
      </c>
      <c r="D394" s="10" t="s">
        <v>443</v>
      </c>
      <c r="E394" s="10" t="s">
        <v>444</v>
      </c>
      <c r="F394" s="10" t="s">
        <v>445</v>
      </c>
      <c r="G394" s="67">
        <v>6</v>
      </c>
      <c r="H394" s="10" t="s">
        <v>37</v>
      </c>
      <c r="I394" s="10" t="s">
        <v>781</v>
      </c>
      <c r="J394" s="57">
        <v>1</v>
      </c>
      <c r="K394" s="57">
        <f>(9+$AF$30)*J394</f>
        <v>13.5</v>
      </c>
      <c r="L394" s="57">
        <v>0</v>
      </c>
      <c r="M394" s="58">
        <v>4.5</v>
      </c>
      <c r="N394" s="27">
        <v>0</v>
      </c>
      <c r="O394" s="90">
        <f t="shared" si="103"/>
        <v>7.5</v>
      </c>
      <c r="P394" s="91">
        <f t="shared" si="104"/>
        <v>2.5</v>
      </c>
      <c r="Q394" s="23">
        <v>0</v>
      </c>
      <c r="R394" s="11">
        <v>0</v>
      </c>
      <c r="S394" s="11">
        <v>0</v>
      </c>
      <c r="T394" s="12">
        <v>0</v>
      </c>
      <c r="U394" s="27">
        <v>0</v>
      </c>
      <c r="V394" s="23">
        <v>9</v>
      </c>
      <c r="W394" s="11">
        <v>0.4</v>
      </c>
      <c r="X394" s="11">
        <v>0</v>
      </c>
      <c r="Y394" s="12">
        <v>0.8</v>
      </c>
      <c r="Z394" s="30">
        <v>0</v>
      </c>
      <c r="AA394" s="63">
        <f t="shared" si="105"/>
        <v>9</v>
      </c>
      <c r="AB394" s="34">
        <f t="shared" si="106"/>
        <v>0</v>
      </c>
      <c r="AC394" s="12">
        <f t="shared" si="107"/>
        <v>9</v>
      </c>
      <c r="AD394" s="75">
        <f t="shared" si="108"/>
        <v>9</v>
      </c>
    </row>
    <row r="395" spans="1:30" x14ac:dyDescent="0.2">
      <c r="A395" s="103" t="s">
        <v>648</v>
      </c>
      <c r="B395" s="10" t="s">
        <v>85</v>
      </c>
      <c r="C395" s="10" t="s">
        <v>13</v>
      </c>
      <c r="D395" s="10" t="s">
        <v>443</v>
      </c>
      <c r="E395" s="10" t="s">
        <v>444</v>
      </c>
      <c r="F395" s="10" t="s">
        <v>445</v>
      </c>
      <c r="G395" s="67">
        <v>6</v>
      </c>
      <c r="H395" s="10" t="s">
        <v>37</v>
      </c>
      <c r="I395" s="10" t="s">
        <v>781</v>
      </c>
      <c r="J395" s="57">
        <v>1</v>
      </c>
      <c r="K395" s="57">
        <f>(9+$AF$30)*J395</f>
        <v>13.5</v>
      </c>
      <c r="L395" s="57">
        <v>0</v>
      </c>
      <c r="M395" s="58">
        <v>4.5</v>
      </c>
      <c r="N395" s="27">
        <v>0</v>
      </c>
      <c r="O395" s="90">
        <f t="shared" si="103"/>
        <v>7.5</v>
      </c>
      <c r="P395" s="91">
        <f t="shared" si="104"/>
        <v>2.5</v>
      </c>
      <c r="Q395" s="23">
        <v>0</v>
      </c>
      <c r="R395" s="11">
        <v>0</v>
      </c>
      <c r="S395" s="11">
        <v>0</v>
      </c>
      <c r="T395" s="12">
        <v>0</v>
      </c>
      <c r="U395" s="27">
        <v>0</v>
      </c>
      <c r="V395" s="23">
        <v>9</v>
      </c>
      <c r="W395" s="11">
        <v>0.4</v>
      </c>
      <c r="X395" s="11">
        <v>0</v>
      </c>
      <c r="Y395" s="12">
        <v>0.8</v>
      </c>
      <c r="Z395" s="30">
        <v>0</v>
      </c>
      <c r="AA395" s="63">
        <f t="shared" si="105"/>
        <v>9</v>
      </c>
      <c r="AB395" s="34">
        <f t="shared" si="106"/>
        <v>0</v>
      </c>
      <c r="AC395" s="12">
        <f t="shared" si="107"/>
        <v>9</v>
      </c>
      <c r="AD395" s="75">
        <f t="shared" si="108"/>
        <v>9</v>
      </c>
    </row>
    <row r="396" spans="1:30" x14ac:dyDescent="0.2">
      <c r="A396" s="103" t="s">
        <v>648</v>
      </c>
      <c r="B396" s="10" t="s">
        <v>8</v>
      </c>
      <c r="C396" s="10" t="s">
        <v>13</v>
      </c>
      <c r="D396" s="10" t="s">
        <v>443</v>
      </c>
      <c r="E396" s="10" t="s">
        <v>444</v>
      </c>
      <c r="F396" s="10" t="s">
        <v>445</v>
      </c>
      <c r="G396" s="67">
        <v>6</v>
      </c>
      <c r="H396" s="10" t="s">
        <v>37</v>
      </c>
      <c r="I396" s="10" t="s">
        <v>781</v>
      </c>
      <c r="J396" s="57">
        <v>1</v>
      </c>
      <c r="K396" s="57">
        <f>(9+$AF$30)*J396</f>
        <v>13.5</v>
      </c>
      <c r="L396" s="57">
        <v>0</v>
      </c>
      <c r="M396" s="58">
        <v>4.5</v>
      </c>
      <c r="N396" s="27">
        <v>0</v>
      </c>
      <c r="O396" s="90">
        <f t="shared" si="103"/>
        <v>7.5</v>
      </c>
      <c r="P396" s="91">
        <f t="shared" si="104"/>
        <v>2.5</v>
      </c>
      <c r="Q396" s="23">
        <v>0</v>
      </c>
      <c r="R396" s="11">
        <v>0</v>
      </c>
      <c r="S396" s="11">
        <v>0</v>
      </c>
      <c r="T396" s="12">
        <v>0</v>
      </c>
      <c r="U396" s="27">
        <v>0</v>
      </c>
      <c r="V396" s="23">
        <v>9</v>
      </c>
      <c r="W396" s="11">
        <v>0.4</v>
      </c>
      <c r="X396" s="11">
        <v>0</v>
      </c>
      <c r="Y396" s="12">
        <v>0.8</v>
      </c>
      <c r="Z396" s="30">
        <v>0</v>
      </c>
      <c r="AA396" s="63">
        <f t="shared" si="105"/>
        <v>9</v>
      </c>
      <c r="AB396" s="34">
        <f t="shared" si="106"/>
        <v>0</v>
      </c>
      <c r="AC396" s="12">
        <f t="shared" si="107"/>
        <v>9</v>
      </c>
      <c r="AD396" s="75">
        <f t="shared" si="108"/>
        <v>9</v>
      </c>
    </row>
    <row r="397" spans="1:30" x14ac:dyDescent="0.2">
      <c r="A397" s="103" t="s">
        <v>648</v>
      </c>
      <c r="B397" s="10" t="s">
        <v>8</v>
      </c>
      <c r="C397" s="10" t="s">
        <v>13</v>
      </c>
      <c r="D397" s="10" t="s">
        <v>446</v>
      </c>
      <c r="E397" s="10" t="s">
        <v>447</v>
      </c>
      <c r="F397" s="10" t="s">
        <v>448</v>
      </c>
      <c r="G397" s="67">
        <v>3</v>
      </c>
      <c r="H397" s="10" t="s">
        <v>37</v>
      </c>
      <c r="I397" s="10" t="s">
        <v>781</v>
      </c>
      <c r="J397" s="57">
        <v>1</v>
      </c>
      <c r="K397" s="57">
        <f>(4.5+$AF$30)*J397</f>
        <v>9</v>
      </c>
      <c r="L397" s="57">
        <v>0</v>
      </c>
      <c r="M397" s="58">
        <v>0</v>
      </c>
      <c r="N397" s="27">
        <v>0</v>
      </c>
      <c r="O397" s="90">
        <f t="shared" si="103"/>
        <v>10</v>
      </c>
      <c r="P397" s="91">
        <f t="shared" si="104"/>
        <v>0</v>
      </c>
      <c r="Q397" s="23">
        <v>0</v>
      </c>
      <c r="R397" s="11">
        <v>0</v>
      </c>
      <c r="S397" s="11">
        <v>0</v>
      </c>
      <c r="T397" s="12">
        <v>0</v>
      </c>
      <c r="U397" s="27">
        <v>0</v>
      </c>
      <c r="V397" s="23">
        <v>40</v>
      </c>
      <c r="W397" s="11">
        <v>2</v>
      </c>
      <c r="X397" s="11">
        <v>0</v>
      </c>
      <c r="Y397" s="12">
        <v>0</v>
      </c>
      <c r="Z397" s="30">
        <v>0</v>
      </c>
      <c r="AA397" s="63">
        <f t="shared" si="105"/>
        <v>18</v>
      </c>
      <c r="AB397" s="34">
        <f t="shared" si="106"/>
        <v>0</v>
      </c>
      <c r="AC397" s="12">
        <f t="shared" si="107"/>
        <v>18</v>
      </c>
      <c r="AD397" s="75">
        <f t="shared" si="108"/>
        <v>18</v>
      </c>
    </row>
    <row r="398" spans="1:30" x14ac:dyDescent="0.2">
      <c r="A398" s="103" t="s">
        <v>648</v>
      </c>
      <c r="B398" s="10" t="s">
        <v>29</v>
      </c>
      <c r="C398" s="10" t="s">
        <v>13</v>
      </c>
      <c r="D398" s="10" t="s">
        <v>30</v>
      </c>
      <c r="E398" s="10" t="s">
        <v>31</v>
      </c>
      <c r="F398" s="10" t="s">
        <v>32</v>
      </c>
      <c r="G398" s="67">
        <v>6</v>
      </c>
      <c r="H398" s="10" t="s">
        <v>33</v>
      </c>
      <c r="I398" s="10" t="s">
        <v>781</v>
      </c>
      <c r="J398" s="57">
        <v>0.25</v>
      </c>
      <c r="K398" s="57">
        <f>24*J398</f>
        <v>6</v>
      </c>
      <c r="L398" s="57"/>
      <c r="M398" s="58">
        <v>0</v>
      </c>
      <c r="N398" s="27">
        <v>0</v>
      </c>
      <c r="O398" s="90">
        <f t="shared" si="103"/>
        <v>3.3333333333333335</v>
      </c>
      <c r="P398" s="91">
        <f t="shared" si="104"/>
        <v>0</v>
      </c>
      <c r="Q398" s="23">
        <v>0</v>
      </c>
      <c r="R398" s="11">
        <v>0</v>
      </c>
      <c r="S398" s="11">
        <v>0</v>
      </c>
      <c r="T398" s="12">
        <v>0</v>
      </c>
      <c r="U398" s="27"/>
      <c r="V398" s="23">
        <v>30</v>
      </c>
      <c r="W398" s="11">
        <v>1</v>
      </c>
      <c r="X398" s="11"/>
      <c r="Y398" s="12">
        <v>1</v>
      </c>
      <c r="Z398" s="30">
        <v>0</v>
      </c>
      <c r="AA398" s="63">
        <f t="shared" si="105"/>
        <v>6</v>
      </c>
      <c r="AB398" s="34">
        <f t="shared" si="106"/>
        <v>0</v>
      </c>
      <c r="AC398" s="12">
        <f t="shared" si="107"/>
        <v>6</v>
      </c>
      <c r="AD398" s="75">
        <f t="shared" si="108"/>
        <v>6</v>
      </c>
    </row>
    <row r="399" spans="1:30" x14ac:dyDescent="0.2">
      <c r="A399" s="48"/>
      <c r="B399" s="48"/>
      <c r="C399" s="51"/>
      <c r="D399" s="48"/>
      <c r="E399" s="48"/>
      <c r="F399" s="48"/>
      <c r="G399" s="84"/>
      <c r="H399" s="48"/>
      <c r="I399" s="48"/>
      <c r="J399" s="65"/>
      <c r="K399" s="65"/>
      <c r="L399" s="65"/>
      <c r="M399" s="65"/>
      <c r="N399" s="50"/>
      <c r="O399" s="65"/>
      <c r="P399" s="65"/>
      <c r="Q399" s="50"/>
      <c r="R399" s="49"/>
      <c r="S399" s="49"/>
      <c r="T399" s="49"/>
      <c r="U399" s="50"/>
      <c r="V399" s="50"/>
      <c r="W399" s="49"/>
      <c r="X399" s="49"/>
      <c r="Y399" s="49"/>
      <c r="Z399" s="48"/>
      <c r="AA399" s="66"/>
      <c r="AB399" s="49"/>
      <c r="AC399" s="49"/>
      <c r="AD399" s="126">
        <f>SUM(AD3:AD398)</f>
        <v>7404.9000000000005</v>
      </c>
    </row>
    <row r="400" spans="1:30" x14ac:dyDescent="0.2">
      <c r="A400" s="48"/>
      <c r="B400" s="48"/>
      <c r="C400" s="51"/>
      <c r="D400" s="48"/>
      <c r="E400" s="48"/>
      <c r="F400" s="48"/>
      <c r="G400" s="84"/>
      <c r="H400" s="48"/>
      <c r="I400" s="48"/>
      <c r="J400" s="65"/>
      <c r="K400" s="65"/>
      <c r="L400" s="65"/>
      <c r="M400" s="65"/>
      <c r="N400" s="50"/>
      <c r="O400" s="65"/>
      <c r="P400" s="65"/>
      <c r="Q400" s="50"/>
      <c r="R400" s="49"/>
      <c r="S400" s="49"/>
      <c r="T400" s="49"/>
      <c r="U400" s="50"/>
      <c r="V400" s="50"/>
      <c r="W400" s="49"/>
      <c r="X400" s="49"/>
      <c r="Y400" s="49"/>
      <c r="Z400" s="48"/>
      <c r="AA400" s="66"/>
      <c r="AB400" s="49"/>
      <c r="AC400" s="49"/>
      <c r="AD400" s="126"/>
    </row>
    <row r="401" spans="1:33" x14ac:dyDescent="0.2">
      <c r="D401" s="46"/>
      <c r="E401" s="52" t="s">
        <v>538</v>
      </c>
      <c r="F401" s="52" t="s">
        <v>529</v>
      </c>
    </row>
    <row r="402" spans="1:33" ht="15" x14ac:dyDescent="0.25">
      <c r="E402" s="4" t="s">
        <v>14</v>
      </c>
      <c r="F402" s="4" t="s">
        <v>531</v>
      </c>
      <c r="M402" s="220"/>
      <c r="N402" s="222"/>
      <c r="O402" s="220"/>
      <c r="P402" s="220"/>
      <c r="Q402" s="222"/>
      <c r="R402" s="360" t="s">
        <v>565</v>
      </c>
      <c r="S402" s="216">
        <v>0.65</v>
      </c>
      <c r="T402" s="216">
        <f>AF27</f>
        <v>0.2</v>
      </c>
      <c r="U402" s="222"/>
      <c r="V402" s="222"/>
      <c r="W402" s="214"/>
      <c r="X402" s="214"/>
      <c r="Y402" s="214"/>
      <c r="Z402" s="210"/>
      <c r="AA402" s="219"/>
      <c r="AB402" s="214"/>
      <c r="AC402" s="215" t="s">
        <v>776</v>
      </c>
      <c r="AD402" s="226">
        <f>AD399</f>
        <v>7404.9000000000005</v>
      </c>
    </row>
    <row r="403" spans="1:33" ht="15" x14ac:dyDescent="0.25">
      <c r="E403" s="4" t="s">
        <v>80</v>
      </c>
      <c r="F403" s="4" t="s">
        <v>532</v>
      </c>
      <c r="M403" s="220"/>
      <c r="N403" s="222"/>
      <c r="O403" s="220"/>
      <c r="P403" s="220"/>
      <c r="Q403" s="222"/>
      <c r="R403" s="361" t="s">
        <v>566</v>
      </c>
      <c r="S403" s="216">
        <v>0.15</v>
      </c>
      <c r="T403" s="216">
        <f>AF28</f>
        <v>0.02</v>
      </c>
      <c r="U403" s="222"/>
      <c r="V403" s="222"/>
      <c r="W403" s="214"/>
      <c r="X403" s="214"/>
      <c r="Y403" s="214"/>
      <c r="Z403" s="210"/>
      <c r="AA403" s="219"/>
      <c r="AB403" s="214"/>
      <c r="AC403" s="220"/>
      <c r="AD403" s="225"/>
      <c r="AE403" s="225"/>
    </row>
    <row r="404" spans="1:33" ht="15" x14ac:dyDescent="0.25">
      <c r="E404" s="4" t="s">
        <v>39</v>
      </c>
      <c r="F404" s="4" t="s">
        <v>533</v>
      </c>
      <c r="M404" s="220"/>
      <c r="N404" s="222"/>
      <c r="O404" s="220"/>
      <c r="P404" s="220"/>
      <c r="Q404" s="222"/>
      <c r="R404" s="361" t="s">
        <v>567</v>
      </c>
      <c r="S404" s="99">
        <v>4</v>
      </c>
      <c r="T404" s="99">
        <f>AF29</f>
        <v>4</v>
      </c>
      <c r="U404" s="222"/>
      <c r="V404" s="222"/>
      <c r="W404" s="214"/>
      <c r="X404" s="214"/>
      <c r="Y404" s="214"/>
      <c r="Z404" s="210"/>
      <c r="AA404" s="219"/>
      <c r="AC404" s="351"/>
      <c r="AD404" s="226"/>
      <c r="AE404" s="226"/>
    </row>
    <row r="405" spans="1:33" ht="15" x14ac:dyDescent="0.25">
      <c r="E405" s="4" t="s">
        <v>85</v>
      </c>
      <c r="F405" s="4" t="s">
        <v>534</v>
      </c>
      <c r="M405" s="220"/>
      <c r="N405" s="222"/>
      <c r="O405" s="220"/>
      <c r="P405" s="220"/>
      <c r="Q405" s="222"/>
      <c r="R405" s="220"/>
      <c r="S405" s="217">
        <f>(S404-3)*4.5</f>
        <v>4.5</v>
      </c>
      <c r="T405" s="217"/>
      <c r="U405" s="222"/>
      <c r="V405" s="222"/>
      <c r="W405" s="214"/>
      <c r="X405" s="214"/>
      <c r="Y405" s="366"/>
      <c r="Z405" s="466"/>
      <c r="AA405" s="333"/>
      <c r="AB405" s="366"/>
      <c r="AC405" s="334" t="s">
        <v>713</v>
      </c>
      <c r="AD405" s="335">
        <v>7369</v>
      </c>
      <c r="AE405" s="227">
        <f>AD405+AD408</f>
        <v>7369</v>
      </c>
    </row>
    <row r="406" spans="1:33" ht="15" x14ac:dyDescent="0.25">
      <c r="E406" s="4" t="s">
        <v>8</v>
      </c>
      <c r="F406" s="4" t="s">
        <v>535</v>
      </c>
      <c r="N406" s="222"/>
      <c r="O406" s="220"/>
      <c r="P406" s="220"/>
      <c r="Q406" s="222"/>
      <c r="R406" s="361" t="s">
        <v>724</v>
      </c>
      <c r="S406" s="366"/>
      <c r="T406" s="351">
        <f>AF32</f>
        <v>0.4</v>
      </c>
      <c r="U406" s="222"/>
      <c r="V406" s="222"/>
      <c r="W406" s="214"/>
      <c r="X406" s="214"/>
      <c r="Y406" s="214"/>
      <c r="Z406" s="210"/>
      <c r="AA406" s="219"/>
      <c r="AB406" s="224"/>
      <c r="AC406" s="361" t="s">
        <v>644</v>
      </c>
      <c r="AD406" s="362">
        <f>AD402-AD405</f>
        <v>35.900000000000546</v>
      </c>
      <c r="AE406" s="335"/>
    </row>
    <row r="407" spans="1:33" ht="15" x14ac:dyDescent="0.25">
      <c r="E407" s="4" t="s">
        <v>75</v>
      </c>
      <c r="F407" s="4" t="s">
        <v>536</v>
      </c>
      <c r="M407" s="220"/>
      <c r="N407" s="222"/>
      <c r="O407" s="220"/>
      <c r="P407" s="220"/>
      <c r="Q407" s="222"/>
      <c r="R407" s="224" t="s">
        <v>894</v>
      </c>
      <c r="S407" s="214"/>
      <c r="T407" s="214"/>
      <c r="U407" s="222"/>
      <c r="V407" s="222"/>
      <c r="W407" s="214"/>
      <c r="X407" s="214"/>
      <c r="Y407" s="214"/>
      <c r="Z407" s="210"/>
      <c r="AA407" s="219"/>
      <c r="AB407" s="224"/>
      <c r="AC407" s="361"/>
      <c r="AD407" s="365"/>
    </row>
    <row r="408" spans="1:33" ht="14.25" x14ac:dyDescent="0.2">
      <c r="E408" s="4" t="s">
        <v>650</v>
      </c>
      <c r="F408" s="4" t="s">
        <v>699</v>
      </c>
      <c r="AB408" s="224"/>
      <c r="AC408" s="363"/>
      <c r="AD408" s="364"/>
    </row>
    <row r="409" spans="1:33" x14ac:dyDescent="0.2">
      <c r="E409" s="4" t="s">
        <v>29</v>
      </c>
      <c r="F409" s="4" t="s">
        <v>793</v>
      </c>
    </row>
    <row r="412" spans="1:33" ht="89.25" x14ac:dyDescent="0.2">
      <c r="A412" s="44" t="s">
        <v>514</v>
      </c>
      <c r="B412" s="45" t="s">
        <v>0</v>
      </c>
      <c r="C412" s="45" t="s">
        <v>515</v>
      </c>
      <c r="D412" s="45" t="s">
        <v>516</v>
      </c>
      <c r="E412" s="45" t="s">
        <v>517</v>
      </c>
      <c r="F412" s="45" t="s">
        <v>903</v>
      </c>
      <c r="G412" s="82" t="s">
        <v>558</v>
      </c>
      <c r="H412" s="45" t="s">
        <v>1</v>
      </c>
      <c r="I412" s="45"/>
      <c r="J412" s="53" t="s">
        <v>568</v>
      </c>
      <c r="K412" s="53" t="s">
        <v>527</v>
      </c>
      <c r="L412" s="53" t="s">
        <v>2</v>
      </c>
      <c r="M412" s="54" t="s">
        <v>528</v>
      </c>
      <c r="N412" s="25" t="s">
        <v>3</v>
      </c>
      <c r="O412" s="88" t="s">
        <v>570</v>
      </c>
      <c r="P412" s="88" t="s">
        <v>571</v>
      </c>
      <c r="Q412" s="37" t="s">
        <v>519</v>
      </c>
      <c r="R412" s="38" t="s">
        <v>518</v>
      </c>
      <c r="S412" s="38" t="s">
        <v>4</v>
      </c>
      <c r="T412" s="39" t="s">
        <v>520</v>
      </c>
      <c r="U412" s="25" t="s">
        <v>5</v>
      </c>
      <c r="V412" s="40" t="s">
        <v>521</v>
      </c>
      <c r="W412" s="41" t="s">
        <v>523</v>
      </c>
      <c r="X412" s="41" t="s">
        <v>4</v>
      </c>
      <c r="Y412" s="42" t="s">
        <v>522</v>
      </c>
      <c r="Z412" s="20" t="s">
        <v>6</v>
      </c>
      <c r="AA412" s="32" t="s">
        <v>561</v>
      </c>
      <c r="AB412" s="43" t="s">
        <v>524</v>
      </c>
      <c r="AC412" s="36" t="s">
        <v>525</v>
      </c>
      <c r="AD412" s="73" t="s">
        <v>526</v>
      </c>
    </row>
    <row r="413" spans="1:33" x14ac:dyDescent="0.2">
      <c r="A413" s="9" t="s">
        <v>330</v>
      </c>
      <c r="B413" s="10" t="s">
        <v>80</v>
      </c>
      <c r="C413" s="10" t="s">
        <v>48</v>
      </c>
      <c r="D413" s="10" t="s">
        <v>331</v>
      </c>
      <c r="E413" s="10" t="s">
        <v>332</v>
      </c>
      <c r="F413" s="10" t="s">
        <v>333</v>
      </c>
      <c r="G413" s="67">
        <v>6</v>
      </c>
      <c r="H413" s="10" t="s">
        <v>47</v>
      </c>
      <c r="I413" s="10"/>
      <c r="J413" s="57">
        <v>1</v>
      </c>
      <c r="K413" s="57">
        <v>9</v>
      </c>
      <c r="L413" s="57">
        <v>0</v>
      </c>
      <c r="M413" s="58">
        <v>9</v>
      </c>
      <c r="N413" s="27">
        <v>0</v>
      </c>
      <c r="O413" s="90">
        <f t="shared" ref="O413:O420" si="109">K413*10/3/G413</f>
        <v>5</v>
      </c>
      <c r="P413" s="91">
        <f t="shared" ref="P413:P420" si="110">M413*10/3/G413</f>
        <v>5</v>
      </c>
      <c r="Q413" s="23">
        <v>40</v>
      </c>
      <c r="R413" s="11">
        <v>0</v>
      </c>
      <c r="S413" s="11">
        <v>0</v>
      </c>
      <c r="T413" s="12">
        <v>3</v>
      </c>
      <c r="U413" s="27">
        <v>0</v>
      </c>
      <c r="V413" s="23">
        <v>10</v>
      </c>
      <c r="W413" s="11">
        <v>0.25</v>
      </c>
      <c r="X413" s="11">
        <v>0</v>
      </c>
      <c r="Y413" s="12">
        <v>0</v>
      </c>
      <c r="Z413" s="30">
        <v>0</v>
      </c>
      <c r="AA413" s="63">
        <f t="shared" ref="AA413:AA427" si="111">K413*(R413+W413)+M413*(T413+Y413)</f>
        <v>29.25</v>
      </c>
      <c r="AB413" s="34">
        <f t="shared" ref="AB413:AB427" si="112">K413*R413+M413*T413</f>
        <v>27</v>
      </c>
      <c r="AC413" s="12">
        <f t="shared" ref="AC413:AC427" si="113">K413*W413+M413*Y413</f>
        <v>2.25</v>
      </c>
      <c r="AD413" s="75">
        <f t="shared" ref="AD413:AD427" si="114">AA413</f>
        <v>29.25</v>
      </c>
      <c r="AE413" s="96"/>
      <c r="AF413" s="96"/>
      <c r="AG413" s="181"/>
    </row>
    <row r="414" spans="1:33" x14ac:dyDescent="0.2">
      <c r="A414" s="9" t="s">
        <v>330</v>
      </c>
      <c r="B414" s="10" t="s">
        <v>85</v>
      </c>
      <c r="C414" s="10" t="s">
        <v>48</v>
      </c>
      <c r="D414" s="10" t="s">
        <v>331</v>
      </c>
      <c r="E414" s="10" t="s">
        <v>332</v>
      </c>
      <c r="F414" s="10" t="s">
        <v>333</v>
      </c>
      <c r="G414" s="67">
        <v>6</v>
      </c>
      <c r="H414" s="10" t="s">
        <v>47</v>
      </c>
      <c r="I414" s="10"/>
      <c r="J414" s="57">
        <v>1</v>
      </c>
      <c r="K414" s="57">
        <v>9</v>
      </c>
      <c r="L414" s="57">
        <v>0</v>
      </c>
      <c r="M414" s="58">
        <v>9</v>
      </c>
      <c r="N414" s="27">
        <v>0</v>
      </c>
      <c r="O414" s="90">
        <f t="shared" si="109"/>
        <v>5</v>
      </c>
      <c r="P414" s="91">
        <f t="shared" si="110"/>
        <v>5</v>
      </c>
      <c r="Q414" s="23">
        <v>40</v>
      </c>
      <c r="R414" s="11">
        <v>0</v>
      </c>
      <c r="S414" s="11">
        <v>0</v>
      </c>
      <c r="T414" s="12">
        <v>3</v>
      </c>
      <c r="U414" s="27">
        <v>0</v>
      </c>
      <c r="V414" s="23">
        <v>10</v>
      </c>
      <c r="W414" s="11">
        <v>0.25</v>
      </c>
      <c r="X414" s="11">
        <v>0</v>
      </c>
      <c r="Y414" s="12">
        <v>0</v>
      </c>
      <c r="Z414" s="30">
        <v>0</v>
      </c>
      <c r="AA414" s="63">
        <f t="shared" si="111"/>
        <v>29.25</v>
      </c>
      <c r="AB414" s="34">
        <f t="shared" si="112"/>
        <v>27</v>
      </c>
      <c r="AC414" s="12">
        <f t="shared" si="113"/>
        <v>2.25</v>
      </c>
      <c r="AD414" s="75">
        <f t="shared" si="114"/>
        <v>29.25</v>
      </c>
      <c r="AE414" s="96"/>
      <c r="AF414" s="96"/>
      <c r="AG414" s="181"/>
    </row>
    <row r="415" spans="1:33" x14ac:dyDescent="0.2">
      <c r="A415" s="9" t="s">
        <v>330</v>
      </c>
      <c r="B415" s="10" t="s">
        <v>8</v>
      </c>
      <c r="C415" s="10" t="s">
        <v>48</v>
      </c>
      <c r="D415" s="10" t="s">
        <v>331</v>
      </c>
      <c r="E415" s="10" t="s">
        <v>332</v>
      </c>
      <c r="F415" s="10" t="s">
        <v>333</v>
      </c>
      <c r="G415" s="67">
        <v>6</v>
      </c>
      <c r="H415" s="10" t="s">
        <v>47</v>
      </c>
      <c r="I415" s="10"/>
      <c r="J415" s="57">
        <v>1</v>
      </c>
      <c r="K415" s="57">
        <v>9</v>
      </c>
      <c r="L415" s="57">
        <v>0</v>
      </c>
      <c r="M415" s="58">
        <v>9</v>
      </c>
      <c r="N415" s="27">
        <v>0</v>
      </c>
      <c r="O415" s="90">
        <f t="shared" si="109"/>
        <v>5</v>
      </c>
      <c r="P415" s="91">
        <f t="shared" si="110"/>
        <v>5</v>
      </c>
      <c r="Q415" s="23">
        <v>40</v>
      </c>
      <c r="R415" s="11">
        <v>0</v>
      </c>
      <c r="S415" s="11">
        <v>0</v>
      </c>
      <c r="T415" s="12">
        <v>5</v>
      </c>
      <c r="U415" s="27">
        <v>0</v>
      </c>
      <c r="V415" s="23">
        <v>20</v>
      </c>
      <c r="W415" s="11">
        <v>0.5</v>
      </c>
      <c r="X415" s="11">
        <v>0</v>
      </c>
      <c r="Y415" s="12">
        <v>0</v>
      </c>
      <c r="Z415" s="30">
        <v>0</v>
      </c>
      <c r="AA415" s="63">
        <f t="shared" si="111"/>
        <v>49.5</v>
      </c>
      <c r="AB415" s="34">
        <f t="shared" si="112"/>
        <v>45</v>
      </c>
      <c r="AC415" s="12">
        <f t="shared" si="113"/>
        <v>4.5</v>
      </c>
      <c r="AD415" s="75">
        <f t="shared" si="114"/>
        <v>49.5</v>
      </c>
      <c r="AE415" s="96"/>
      <c r="AF415" s="96"/>
      <c r="AG415" s="181"/>
    </row>
    <row r="416" spans="1:33" x14ac:dyDescent="0.2">
      <c r="A416" s="9" t="s">
        <v>586</v>
      </c>
      <c r="B416" s="10" t="s">
        <v>14</v>
      </c>
      <c r="C416" s="10" t="s">
        <v>13</v>
      </c>
      <c r="D416" s="98" t="s">
        <v>28</v>
      </c>
      <c r="E416" s="10" t="s">
        <v>10</v>
      </c>
      <c r="F416" s="10" t="s">
        <v>11</v>
      </c>
      <c r="G416" s="67">
        <v>24</v>
      </c>
      <c r="H416" s="10" t="s">
        <v>12</v>
      </c>
      <c r="I416" s="10"/>
      <c r="J416" s="57">
        <v>1</v>
      </c>
      <c r="K416" s="57">
        <f>3-$T$402</f>
        <v>2.8</v>
      </c>
      <c r="L416" s="57">
        <v>0</v>
      </c>
      <c r="M416" s="58">
        <v>0</v>
      </c>
      <c r="N416" s="27">
        <v>0</v>
      </c>
      <c r="O416" s="90">
        <f t="shared" si="109"/>
        <v>0.3888888888888889</v>
      </c>
      <c r="P416" s="91">
        <f t="shared" si="110"/>
        <v>0</v>
      </c>
      <c r="Q416" s="23">
        <v>20</v>
      </c>
      <c r="R416" s="11">
        <f>Q416</f>
        <v>20</v>
      </c>
      <c r="S416" s="11">
        <v>0</v>
      </c>
      <c r="T416" s="12">
        <v>0</v>
      </c>
      <c r="U416" s="27">
        <v>0</v>
      </c>
      <c r="V416" s="23">
        <v>50</v>
      </c>
      <c r="W416" s="11">
        <f t="shared" ref="W416:W427" si="115">V416</f>
        <v>50</v>
      </c>
      <c r="X416" s="11">
        <v>0</v>
      </c>
      <c r="Y416" s="12">
        <v>0</v>
      </c>
      <c r="Z416" s="30">
        <v>0</v>
      </c>
      <c r="AA416" s="63">
        <f t="shared" si="111"/>
        <v>196</v>
      </c>
      <c r="AB416" s="34">
        <f t="shared" si="112"/>
        <v>56</v>
      </c>
      <c r="AC416" s="12">
        <f t="shared" si="113"/>
        <v>140</v>
      </c>
      <c r="AD416" s="75">
        <f t="shared" si="114"/>
        <v>196</v>
      </c>
    </row>
    <row r="417" spans="1:30" x14ac:dyDescent="0.2">
      <c r="A417" s="9" t="s">
        <v>586</v>
      </c>
      <c r="B417" s="10" t="s">
        <v>80</v>
      </c>
      <c r="C417" s="10" t="s">
        <v>13</v>
      </c>
      <c r="D417" s="98" t="s">
        <v>217</v>
      </c>
      <c r="E417" s="10" t="s">
        <v>10</v>
      </c>
      <c r="F417" s="10" t="s">
        <v>11</v>
      </c>
      <c r="G417" s="67">
        <v>25</v>
      </c>
      <c r="H417" s="10" t="s">
        <v>12</v>
      </c>
      <c r="I417" s="10"/>
      <c r="J417" s="57">
        <v>1</v>
      </c>
      <c r="K417" s="57">
        <f>3-$T$402</f>
        <v>2.8</v>
      </c>
      <c r="L417" s="57">
        <v>0</v>
      </c>
      <c r="M417" s="58">
        <v>0</v>
      </c>
      <c r="N417" s="27">
        <v>0</v>
      </c>
      <c r="O417" s="90">
        <f t="shared" si="109"/>
        <v>0.37333333333333335</v>
      </c>
      <c r="P417" s="91">
        <f t="shared" si="110"/>
        <v>0</v>
      </c>
      <c r="Q417" s="23">
        <v>5</v>
      </c>
      <c r="R417" s="11">
        <f t="shared" ref="R417:R427" si="116">Q417</f>
        <v>5</v>
      </c>
      <c r="S417" s="11">
        <v>0</v>
      </c>
      <c r="T417" s="12">
        <v>0</v>
      </c>
      <c r="U417" s="27">
        <v>0</v>
      </c>
      <c r="V417" s="23">
        <v>15</v>
      </c>
      <c r="W417" s="11">
        <f t="shared" si="115"/>
        <v>15</v>
      </c>
      <c r="X417" s="11">
        <v>0</v>
      </c>
      <c r="Y417" s="12">
        <v>0</v>
      </c>
      <c r="Z417" s="30">
        <v>0</v>
      </c>
      <c r="AA417" s="63">
        <f t="shared" si="111"/>
        <v>56</v>
      </c>
      <c r="AB417" s="34">
        <f t="shared" si="112"/>
        <v>14</v>
      </c>
      <c r="AC417" s="12">
        <f t="shared" si="113"/>
        <v>42</v>
      </c>
      <c r="AD417" s="75">
        <f t="shared" si="114"/>
        <v>56</v>
      </c>
    </row>
    <row r="418" spans="1:30" x14ac:dyDescent="0.2">
      <c r="A418" s="9" t="s">
        <v>586</v>
      </c>
      <c r="B418" s="10" t="s">
        <v>39</v>
      </c>
      <c r="C418" s="10" t="s">
        <v>13</v>
      </c>
      <c r="D418" s="98" t="s">
        <v>74</v>
      </c>
      <c r="E418" s="10" t="s">
        <v>10</v>
      </c>
      <c r="F418" s="10" t="s">
        <v>11</v>
      </c>
      <c r="G418" s="67">
        <v>26</v>
      </c>
      <c r="H418" s="10" t="s">
        <v>12</v>
      </c>
      <c r="I418" s="10"/>
      <c r="J418" s="57">
        <v>1</v>
      </c>
      <c r="K418" s="57">
        <f>3-$T$402</f>
        <v>2.8</v>
      </c>
      <c r="L418" s="57">
        <v>0</v>
      </c>
      <c r="M418" s="58">
        <v>0</v>
      </c>
      <c r="N418" s="27">
        <v>0</v>
      </c>
      <c r="O418" s="90">
        <f t="shared" si="109"/>
        <v>0.35897435897435898</v>
      </c>
      <c r="P418" s="91">
        <f t="shared" si="110"/>
        <v>0</v>
      </c>
      <c r="Q418" s="23">
        <v>5</v>
      </c>
      <c r="R418" s="11">
        <f t="shared" si="116"/>
        <v>5</v>
      </c>
      <c r="S418" s="11">
        <v>0</v>
      </c>
      <c r="T418" s="12">
        <v>0</v>
      </c>
      <c r="U418" s="27">
        <v>0</v>
      </c>
      <c r="V418" s="23">
        <v>15</v>
      </c>
      <c r="W418" s="11">
        <f t="shared" si="115"/>
        <v>15</v>
      </c>
      <c r="X418" s="11">
        <v>0</v>
      </c>
      <c r="Y418" s="12">
        <v>0</v>
      </c>
      <c r="Z418" s="30">
        <v>0</v>
      </c>
      <c r="AA418" s="63">
        <f t="shared" si="111"/>
        <v>56</v>
      </c>
      <c r="AB418" s="34">
        <f t="shared" si="112"/>
        <v>14</v>
      </c>
      <c r="AC418" s="12">
        <f t="shared" si="113"/>
        <v>42</v>
      </c>
      <c r="AD418" s="75">
        <f t="shared" si="114"/>
        <v>56</v>
      </c>
    </row>
    <row r="419" spans="1:30" x14ac:dyDescent="0.2">
      <c r="A419" s="9" t="s">
        <v>586</v>
      </c>
      <c r="B419" s="10" t="s">
        <v>85</v>
      </c>
      <c r="C419" s="10" t="s">
        <v>13</v>
      </c>
      <c r="D419" s="98" t="s">
        <v>147</v>
      </c>
      <c r="E419" s="10" t="s">
        <v>10</v>
      </c>
      <c r="F419" s="10" t="s">
        <v>11</v>
      </c>
      <c r="G419" s="67">
        <v>27</v>
      </c>
      <c r="H419" s="10" t="s">
        <v>12</v>
      </c>
      <c r="I419" s="10"/>
      <c r="J419" s="57">
        <v>1</v>
      </c>
      <c r="K419" s="57">
        <f>3-$T$402</f>
        <v>2.8</v>
      </c>
      <c r="L419" s="57">
        <v>0</v>
      </c>
      <c r="M419" s="58">
        <v>0</v>
      </c>
      <c r="N419" s="27">
        <v>0</v>
      </c>
      <c r="O419" s="90">
        <f t="shared" si="109"/>
        <v>0.34567901234567905</v>
      </c>
      <c r="P419" s="91">
        <f t="shared" si="110"/>
        <v>0</v>
      </c>
      <c r="Q419" s="23">
        <v>5</v>
      </c>
      <c r="R419" s="11">
        <f t="shared" si="116"/>
        <v>5</v>
      </c>
      <c r="S419" s="11">
        <v>0</v>
      </c>
      <c r="T419" s="12">
        <v>0</v>
      </c>
      <c r="U419" s="27">
        <v>0</v>
      </c>
      <c r="V419" s="23">
        <v>10</v>
      </c>
      <c r="W419" s="11">
        <f t="shared" si="115"/>
        <v>10</v>
      </c>
      <c r="X419" s="11">
        <v>0</v>
      </c>
      <c r="Y419" s="12">
        <v>0</v>
      </c>
      <c r="Z419" s="30">
        <v>0</v>
      </c>
      <c r="AA419" s="63">
        <f t="shared" si="111"/>
        <v>42</v>
      </c>
      <c r="AB419" s="34">
        <f t="shared" si="112"/>
        <v>14</v>
      </c>
      <c r="AC419" s="12">
        <f t="shared" si="113"/>
        <v>28</v>
      </c>
      <c r="AD419" s="75">
        <f t="shared" si="114"/>
        <v>42</v>
      </c>
    </row>
    <row r="420" spans="1:30" x14ac:dyDescent="0.2">
      <c r="A420" s="9" t="s">
        <v>586</v>
      </c>
      <c r="B420" s="10" t="s">
        <v>8</v>
      </c>
      <c r="C420" s="10" t="s">
        <v>13</v>
      </c>
      <c r="D420" s="98" t="s">
        <v>9</v>
      </c>
      <c r="E420" s="10" t="s">
        <v>10</v>
      </c>
      <c r="F420" s="10" t="s">
        <v>11</v>
      </c>
      <c r="G420" s="67">
        <v>28</v>
      </c>
      <c r="H420" s="10" t="s">
        <v>12</v>
      </c>
      <c r="I420" s="10"/>
      <c r="J420" s="57">
        <v>1</v>
      </c>
      <c r="K420" s="57">
        <f>3-$T$402</f>
        <v>2.8</v>
      </c>
      <c r="L420" s="57">
        <v>0</v>
      </c>
      <c r="M420" s="58">
        <v>0</v>
      </c>
      <c r="N420" s="27">
        <v>0</v>
      </c>
      <c r="O420" s="90">
        <f t="shared" si="109"/>
        <v>0.33333333333333337</v>
      </c>
      <c r="P420" s="91">
        <f t="shared" si="110"/>
        <v>0</v>
      </c>
      <c r="Q420" s="23">
        <v>20</v>
      </c>
      <c r="R420" s="11">
        <f t="shared" si="116"/>
        <v>20</v>
      </c>
      <c r="S420" s="11">
        <v>0</v>
      </c>
      <c r="T420" s="12">
        <v>0</v>
      </c>
      <c r="U420" s="27">
        <v>0</v>
      </c>
      <c r="V420" s="23">
        <v>50</v>
      </c>
      <c r="W420" s="11">
        <f t="shared" si="115"/>
        <v>50</v>
      </c>
      <c r="X420" s="11">
        <v>0</v>
      </c>
      <c r="Y420" s="12">
        <v>0</v>
      </c>
      <c r="Z420" s="30">
        <v>0</v>
      </c>
      <c r="AA420" s="63">
        <f t="shared" si="111"/>
        <v>196</v>
      </c>
      <c r="AB420" s="34">
        <f t="shared" si="112"/>
        <v>56</v>
      </c>
      <c r="AC420" s="12">
        <f t="shared" si="113"/>
        <v>140</v>
      </c>
      <c r="AD420" s="75">
        <f t="shared" si="114"/>
        <v>196</v>
      </c>
    </row>
    <row r="421" spans="1:30" x14ac:dyDescent="0.2">
      <c r="A421" s="9" t="s">
        <v>586</v>
      </c>
      <c r="B421" s="10" t="s">
        <v>897</v>
      </c>
      <c r="C421" s="98" t="s">
        <v>23</v>
      </c>
      <c r="D421" s="98" t="s">
        <v>167</v>
      </c>
      <c r="E421" s="10" t="s">
        <v>168</v>
      </c>
      <c r="F421" s="10" t="s">
        <v>169</v>
      </c>
      <c r="G421" s="67">
        <v>15</v>
      </c>
      <c r="H421" s="10" t="s">
        <v>12</v>
      </c>
      <c r="I421" s="10"/>
      <c r="J421" s="57">
        <v>1</v>
      </c>
      <c r="K421" s="57">
        <f>3-T406</f>
        <v>2.6</v>
      </c>
      <c r="L421" s="57"/>
      <c r="M421" s="58">
        <v>0</v>
      </c>
      <c r="N421" s="27">
        <v>0</v>
      </c>
      <c r="O421" s="90">
        <f t="shared" ref="O421" si="117">K421*10/3/G421</f>
        <v>0.57777777777777772</v>
      </c>
      <c r="P421" s="91">
        <f t="shared" ref="P421" si="118">M421*10/3/G421</f>
        <v>0</v>
      </c>
      <c r="Q421" s="23">
        <v>15</v>
      </c>
      <c r="R421" s="11">
        <f t="shared" si="116"/>
        <v>15</v>
      </c>
      <c r="S421" s="11">
        <v>0</v>
      </c>
      <c r="T421" s="12">
        <v>0</v>
      </c>
      <c r="U421" s="27">
        <v>0</v>
      </c>
      <c r="V421" s="23">
        <v>15</v>
      </c>
      <c r="W421" s="11">
        <f t="shared" si="115"/>
        <v>15</v>
      </c>
      <c r="X421" s="11">
        <v>0</v>
      </c>
      <c r="Y421" s="12">
        <v>0</v>
      </c>
      <c r="Z421" s="30">
        <v>0</v>
      </c>
      <c r="AA421" s="63">
        <f t="shared" si="111"/>
        <v>78</v>
      </c>
      <c r="AB421" s="34">
        <f t="shared" si="112"/>
        <v>39</v>
      </c>
      <c r="AC421" s="12">
        <f t="shared" si="113"/>
        <v>39</v>
      </c>
      <c r="AD421" s="75">
        <f t="shared" si="114"/>
        <v>78</v>
      </c>
    </row>
    <row r="422" spans="1:30" x14ac:dyDescent="0.2">
      <c r="A422" s="9" t="s">
        <v>586</v>
      </c>
      <c r="B422" s="10" t="s">
        <v>14</v>
      </c>
      <c r="C422" s="10" t="s">
        <v>13</v>
      </c>
      <c r="D422" s="10" t="s">
        <v>34</v>
      </c>
      <c r="E422" s="10" t="s">
        <v>35</v>
      </c>
      <c r="F422" s="10" t="s">
        <v>36</v>
      </c>
      <c r="G422" s="67">
        <v>12</v>
      </c>
      <c r="H422" s="10" t="s">
        <v>37</v>
      </c>
      <c r="I422" s="10"/>
      <c r="J422" s="57">
        <v>1</v>
      </c>
      <c r="K422" s="57">
        <f>0.5-$T$403</f>
        <v>0.48</v>
      </c>
      <c r="L422" s="57">
        <v>0</v>
      </c>
      <c r="M422" s="58">
        <v>0</v>
      </c>
      <c r="N422" s="27">
        <v>0</v>
      </c>
      <c r="O422" s="90">
        <f>K422*10/3/G422</f>
        <v>0.13333333333333333</v>
      </c>
      <c r="P422" s="91">
        <f>M422*10/3/G422</f>
        <v>0</v>
      </c>
      <c r="Q422" s="23">
        <v>25</v>
      </c>
      <c r="R422" s="11">
        <f t="shared" si="116"/>
        <v>25</v>
      </c>
      <c r="S422" s="11">
        <v>0</v>
      </c>
      <c r="T422" s="12">
        <v>0</v>
      </c>
      <c r="U422" s="27">
        <v>0</v>
      </c>
      <c r="V422" s="23">
        <v>10</v>
      </c>
      <c r="W422" s="11">
        <f t="shared" si="115"/>
        <v>10</v>
      </c>
      <c r="X422" s="11">
        <v>0</v>
      </c>
      <c r="Y422" s="12">
        <v>0</v>
      </c>
      <c r="Z422" s="30">
        <v>0</v>
      </c>
      <c r="AA422" s="63">
        <f t="shared" si="111"/>
        <v>16.8</v>
      </c>
      <c r="AB422" s="34">
        <f t="shared" si="112"/>
        <v>12</v>
      </c>
      <c r="AC422" s="12">
        <f t="shared" si="113"/>
        <v>4.8</v>
      </c>
      <c r="AD422" s="75">
        <f t="shared" si="114"/>
        <v>16.8</v>
      </c>
    </row>
    <row r="423" spans="1:30" x14ac:dyDescent="0.2">
      <c r="A423" s="9" t="s">
        <v>586</v>
      </c>
      <c r="B423" s="10" t="s">
        <v>80</v>
      </c>
      <c r="C423" s="10" t="s">
        <v>13</v>
      </c>
      <c r="D423" s="10" t="s">
        <v>34</v>
      </c>
      <c r="E423" s="10" t="s">
        <v>35</v>
      </c>
      <c r="F423" s="10" t="s">
        <v>36</v>
      </c>
      <c r="G423" s="67">
        <v>12</v>
      </c>
      <c r="H423" s="10" t="s">
        <v>37</v>
      </c>
      <c r="I423" s="10"/>
      <c r="J423" s="57">
        <v>1</v>
      </c>
      <c r="K423" s="57">
        <f t="shared" ref="K423:K427" si="119">0.5-$T$403</f>
        <v>0.48</v>
      </c>
      <c r="L423" s="57"/>
      <c r="M423" s="58">
        <v>0</v>
      </c>
      <c r="N423" s="27">
        <v>0</v>
      </c>
      <c r="O423" s="90">
        <f t="shared" ref="O423:O426" si="120">K423*10/3/G423</f>
        <v>0.13333333333333333</v>
      </c>
      <c r="P423" s="91">
        <f t="shared" ref="P423:P426" si="121">M423*10/3/G423</f>
        <v>0</v>
      </c>
      <c r="Q423" s="23">
        <v>5</v>
      </c>
      <c r="R423" s="11">
        <f t="shared" si="116"/>
        <v>5</v>
      </c>
      <c r="S423" s="11">
        <v>0</v>
      </c>
      <c r="T423" s="12">
        <v>0</v>
      </c>
      <c r="U423" s="27">
        <v>0</v>
      </c>
      <c r="V423" s="23">
        <v>0</v>
      </c>
      <c r="W423" s="11">
        <f t="shared" si="115"/>
        <v>0</v>
      </c>
      <c r="X423" s="11">
        <v>0</v>
      </c>
      <c r="Y423" s="12">
        <v>0</v>
      </c>
      <c r="Z423" s="30">
        <v>0</v>
      </c>
      <c r="AA423" s="63">
        <f t="shared" si="111"/>
        <v>2.4</v>
      </c>
      <c r="AB423" s="34">
        <f t="shared" si="112"/>
        <v>2.4</v>
      </c>
      <c r="AC423" s="12">
        <f t="shared" si="113"/>
        <v>0</v>
      </c>
      <c r="AD423" s="75">
        <f t="shared" si="114"/>
        <v>2.4</v>
      </c>
    </row>
    <row r="424" spans="1:30" x14ac:dyDescent="0.2">
      <c r="A424" s="9" t="s">
        <v>586</v>
      </c>
      <c r="B424" s="10" t="s">
        <v>39</v>
      </c>
      <c r="C424" s="10" t="s">
        <v>13</v>
      </c>
      <c r="D424" s="10" t="s">
        <v>34</v>
      </c>
      <c r="E424" s="10" t="s">
        <v>35</v>
      </c>
      <c r="F424" s="10" t="s">
        <v>36</v>
      </c>
      <c r="G424" s="67">
        <v>12</v>
      </c>
      <c r="H424" s="10" t="s">
        <v>37</v>
      </c>
      <c r="I424" s="10"/>
      <c r="J424" s="57">
        <v>1</v>
      </c>
      <c r="K424" s="57">
        <f t="shared" si="119"/>
        <v>0.48</v>
      </c>
      <c r="L424" s="57"/>
      <c r="M424" s="58">
        <v>0</v>
      </c>
      <c r="N424" s="27">
        <v>0</v>
      </c>
      <c r="O424" s="90">
        <f t="shared" si="120"/>
        <v>0.13333333333333333</v>
      </c>
      <c r="P424" s="91">
        <f t="shared" si="121"/>
        <v>0</v>
      </c>
      <c r="Q424" s="23">
        <v>5</v>
      </c>
      <c r="R424" s="11">
        <f t="shared" si="116"/>
        <v>5</v>
      </c>
      <c r="S424" s="11">
        <v>0</v>
      </c>
      <c r="T424" s="12">
        <v>0</v>
      </c>
      <c r="U424" s="27">
        <v>0</v>
      </c>
      <c r="V424" s="23">
        <v>5</v>
      </c>
      <c r="W424" s="11">
        <f t="shared" si="115"/>
        <v>5</v>
      </c>
      <c r="X424" s="11">
        <v>0</v>
      </c>
      <c r="Y424" s="12">
        <v>0</v>
      </c>
      <c r="Z424" s="30">
        <v>0</v>
      </c>
      <c r="AA424" s="63">
        <f t="shared" si="111"/>
        <v>4.8</v>
      </c>
      <c r="AB424" s="34">
        <f t="shared" si="112"/>
        <v>2.4</v>
      </c>
      <c r="AC424" s="12">
        <f t="shared" si="113"/>
        <v>2.4</v>
      </c>
      <c r="AD424" s="75">
        <f t="shared" si="114"/>
        <v>4.8</v>
      </c>
    </row>
    <row r="425" spans="1:30" x14ac:dyDescent="0.2">
      <c r="A425" s="9" t="s">
        <v>586</v>
      </c>
      <c r="B425" s="10" t="s">
        <v>85</v>
      </c>
      <c r="C425" s="10" t="s">
        <v>13</v>
      </c>
      <c r="D425" s="10" t="s">
        <v>34</v>
      </c>
      <c r="E425" s="10" t="s">
        <v>35</v>
      </c>
      <c r="F425" s="10" t="s">
        <v>36</v>
      </c>
      <c r="G425" s="67">
        <v>12</v>
      </c>
      <c r="H425" s="10" t="s">
        <v>37</v>
      </c>
      <c r="I425" s="10"/>
      <c r="J425" s="57">
        <v>1</v>
      </c>
      <c r="K425" s="57">
        <f t="shared" si="119"/>
        <v>0.48</v>
      </c>
      <c r="L425" s="57"/>
      <c r="M425" s="58">
        <v>0</v>
      </c>
      <c r="N425" s="27">
        <v>0</v>
      </c>
      <c r="O425" s="90">
        <f t="shared" si="120"/>
        <v>0.13333333333333333</v>
      </c>
      <c r="P425" s="91">
        <f t="shared" si="121"/>
        <v>0</v>
      </c>
      <c r="Q425" s="23">
        <v>5</v>
      </c>
      <c r="R425" s="11">
        <f t="shared" si="116"/>
        <v>5</v>
      </c>
      <c r="S425" s="11">
        <v>0</v>
      </c>
      <c r="T425" s="12">
        <v>0</v>
      </c>
      <c r="U425" s="27">
        <v>0</v>
      </c>
      <c r="V425" s="23">
        <v>5</v>
      </c>
      <c r="W425" s="11">
        <f t="shared" si="115"/>
        <v>5</v>
      </c>
      <c r="X425" s="11">
        <v>0</v>
      </c>
      <c r="Y425" s="12">
        <v>0</v>
      </c>
      <c r="Z425" s="30">
        <v>0</v>
      </c>
      <c r="AA425" s="63">
        <f t="shared" si="111"/>
        <v>4.8</v>
      </c>
      <c r="AB425" s="34">
        <f t="shared" si="112"/>
        <v>2.4</v>
      </c>
      <c r="AC425" s="12">
        <f t="shared" si="113"/>
        <v>2.4</v>
      </c>
      <c r="AD425" s="75">
        <f t="shared" si="114"/>
        <v>4.8</v>
      </c>
    </row>
    <row r="426" spans="1:30" x14ac:dyDescent="0.2">
      <c r="A426" s="9" t="s">
        <v>586</v>
      </c>
      <c r="B426" s="10" t="s">
        <v>8</v>
      </c>
      <c r="C426" s="10" t="s">
        <v>13</v>
      </c>
      <c r="D426" s="10" t="s">
        <v>34</v>
      </c>
      <c r="E426" s="10" t="s">
        <v>35</v>
      </c>
      <c r="F426" s="10" t="s">
        <v>36</v>
      </c>
      <c r="G426" s="67">
        <v>12</v>
      </c>
      <c r="H426" s="10" t="s">
        <v>37</v>
      </c>
      <c r="I426" s="10"/>
      <c r="J426" s="57">
        <v>1</v>
      </c>
      <c r="K426" s="57">
        <f t="shared" si="119"/>
        <v>0.48</v>
      </c>
      <c r="L426" s="57"/>
      <c r="M426" s="58">
        <v>0</v>
      </c>
      <c r="N426" s="27">
        <v>0</v>
      </c>
      <c r="O426" s="90">
        <f t="shared" si="120"/>
        <v>0.13333333333333333</v>
      </c>
      <c r="P426" s="91">
        <f t="shared" si="121"/>
        <v>0</v>
      </c>
      <c r="Q426" s="23">
        <v>20</v>
      </c>
      <c r="R426" s="11">
        <f t="shared" si="116"/>
        <v>20</v>
      </c>
      <c r="S426" s="11">
        <v>0</v>
      </c>
      <c r="T426" s="12">
        <v>0</v>
      </c>
      <c r="U426" s="27">
        <v>0</v>
      </c>
      <c r="V426" s="23">
        <v>20</v>
      </c>
      <c r="W426" s="11">
        <f t="shared" si="115"/>
        <v>20</v>
      </c>
      <c r="X426" s="11">
        <v>0</v>
      </c>
      <c r="Y426" s="12">
        <v>0</v>
      </c>
      <c r="Z426" s="30">
        <v>0</v>
      </c>
      <c r="AA426" s="63">
        <f t="shared" si="111"/>
        <v>19.2</v>
      </c>
      <c r="AB426" s="34">
        <f t="shared" si="112"/>
        <v>9.6</v>
      </c>
      <c r="AC426" s="12">
        <f t="shared" si="113"/>
        <v>9.6</v>
      </c>
      <c r="AD426" s="75">
        <f t="shared" si="114"/>
        <v>19.2</v>
      </c>
    </row>
    <row r="427" spans="1:30" x14ac:dyDescent="0.2">
      <c r="A427" s="9" t="s">
        <v>586</v>
      </c>
      <c r="B427" s="10" t="s">
        <v>897</v>
      </c>
      <c r="C427" s="98" t="s">
        <v>23</v>
      </c>
      <c r="D427" s="10" t="s">
        <v>34</v>
      </c>
      <c r="E427" s="10" t="s">
        <v>35</v>
      </c>
      <c r="F427" s="10" t="s">
        <v>36</v>
      </c>
      <c r="G427" s="67">
        <v>12</v>
      </c>
      <c r="H427" s="10" t="s">
        <v>37</v>
      </c>
      <c r="I427" s="10"/>
      <c r="J427" s="57">
        <v>1</v>
      </c>
      <c r="K427" s="57">
        <f t="shared" si="119"/>
        <v>0.48</v>
      </c>
      <c r="L427" s="57">
        <v>0</v>
      </c>
      <c r="M427" s="58">
        <v>0</v>
      </c>
      <c r="N427" s="27">
        <v>0</v>
      </c>
      <c r="O427" s="90">
        <f>K427*10/3/G427</f>
        <v>0.13333333333333333</v>
      </c>
      <c r="P427" s="91">
        <f>M427*10/3/G427</f>
        <v>0</v>
      </c>
      <c r="Q427" s="23">
        <v>0</v>
      </c>
      <c r="R427" s="11">
        <f t="shared" si="116"/>
        <v>0</v>
      </c>
      <c r="S427" s="11">
        <v>0</v>
      </c>
      <c r="T427" s="12">
        <v>0</v>
      </c>
      <c r="U427" s="27">
        <v>0</v>
      </c>
      <c r="V427" s="23">
        <v>5</v>
      </c>
      <c r="W427" s="11">
        <f t="shared" si="115"/>
        <v>5</v>
      </c>
      <c r="X427" s="11">
        <v>0</v>
      </c>
      <c r="Y427" s="12">
        <v>0</v>
      </c>
      <c r="Z427" s="30">
        <v>0</v>
      </c>
      <c r="AA427" s="63">
        <f t="shared" si="111"/>
        <v>2.4</v>
      </c>
      <c r="AB427" s="34">
        <f t="shared" si="112"/>
        <v>0</v>
      </c>
      <c r="AC427" s="12">
        <f t="shared" si="113"/>
        <v>2.4</v>
      </c>
      <c r="AD427" s="75">
        <f t="shared" si="114"/>
        <v>2.4</v>
      </c>
    </row>
    <row r="428" spans="1:30" x14ac:dyDescent="0.2">
      <c r="A428" s="9"/>
      <c r="B428" s="10"/>
      <c r="C428" s="98"/>
      <c r="D428" s="10"/>
      <c r="E428" s="10"/>
      <c r="F428" s="10"/>
      <c r="G428" s="67"/>
      <c r="H428" s="10"/>
      <c r="I428" s="10"/>
      <c r="J428" s="57"/>
      <c r="K428" s="57"/>
      <c r="L428" s="57"/>
      <c r="M428" s="58"/>
      <c r="N428" s="27"/>
      <c r="O428" s="90"/>
      <c r="P428" s="91"/>
      <c r="Q428" s="23"/>
      <c r="R428" s="11"/>
      <c r="S428" s="11"/>
      <c r="T428" s="12"/>
      <c r="U428" s="27"/>
      <c r="V428" s="23"/>
      <c r="W428" s="11"/>
      <c r="X428" s="11"/>
      <c r="Y428" s="12"/>
      <c r="Z428" s="30"/>
      <c r="AA428" s="63"/>
      <c r="AB428" s="34"/>
      <c r="AC428" s="12"/>
      <c r="AD428" s="75"/>
    </row>
    <row r="429" spans="1:30" x14ac:dyDescent="0.2">
      <c r="AC429" s="6" t="s">
        <v>578</v>
      </c>
      <c r="AD429" s="125">
        <f>SUM(AD413:AD427)</f>
        <v>782.39999999999986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opLeftCell="A19" workbookViewId="0">
      <selection activeCell="A22" sqref="A22"/>
    </sheetView>
  </sheetViews>
  <sheetFormatPr defaultColWidth="11.42578125" defaultRowHeight="12.75" x14ac:dyDescent="0.2"/>
  <cols>
    <col min="1" max="1" width="10.28515625" customWidth="1"/>
    <col min="2" max="9" width="10.7109375" customWidth="1"/>
    <col min="10" max="10" width="14.28515625" customWidth="1"/>
    <col min="11" max="11" width="13.28515625" bestFit="1" customWidth="1"/>
  </cols>
  <sheetData>
    <row r="1" spans="1:13" ht="15.75" x14ac:dyDescent="0.25">
      <c r="A1" s="632" t="s">
        <v>633</v>
      </c>
    </row>
    <row r="2" spans="1:13" ht="15" x14ac:dyDescent="0.25">
      <c r="A2" s="127" t="s">
        <v>606</v>
      </c>
      <c r="B2" s="128" t="s">
        <v>14</v>
      </c>
      <c r="C2" s="128" t="s">
        <v>80</v>
      </c>
      <c r="D2" s="128" t="s">
        <v>39</v>
      </c>
      <c r="E2" s="128" t="s">
        <v>85</v>
      </c>
      <c r="F2" s="128" t="s">
        <v>8</v>
      </c>
      <c r="G2" s="128" t="s">
        <v>29</v>
      </c>
      <c r="H2" s="128" t="s">
        <v>75</v>
      </c>
      <c r="I2" s="128" t="s">
        <v>650</v>
      </c>
      <c r="J2" s="128" t="s">
        <v>539</v>
      </c>
    </row>
    <row r="3" spans="1:13" ht="15.75" x14ac:dyDescent="0.2">
      <c r="A3" s="129">
        <v>340</v>
      </c>
      <c r="B3" s="338">
        <v>203.06</v>
      </c>
      <c r="C3" s="339"/>
      <c r="D3" s="339"/>
      <c r="E3" s="339"/>
      <c r="F3" s="338">
        <v>2.7</v>
      </c>
      <c r="G3" s="338">
        <v>14.981999999999999</v>
      </c>
      <c r="H3" s="339"/>
      <c r="I3" s="338"/>
      <c r="J3" s="228">
        <f>SUM(B3:I3)</f>
        <v>220.74199999999999</v>
      </c>
    </row>
    <row r="4" spans="1:13" ht="15.75" x14ac:dyDescent="0.2">
      <c r="A4" s="129">
        <v>701</v>
      </c>
      <c r="B4" s="339"/>
      <c r="C4" s="339"/>
      <c r="D4" s="338">
        <v>286.3</v>
      </c>
      <c r="E4" s="339"/>
      <c r="F4" s="339"/>
      <c r="G4" s="338">
        <v>1</v>
      </c>
      <c r="H4" s="338">
        <v>18</v>
      </c>
      <c r="I4" s="338">
        <v>11.25</v>
      </c>
      <c r="J4" s="228">
        <f t="shared" ref="J4:J19" si="0">SUM(B4:I4)</f>
        <v>316.55</v>
      </c>
    </row>
    <row r="5" spans="1:13" ht="15.75" x14ac:dyDescent="0.2">
      <c r="A5" s="129">
        <v>702</v>
      </c>
      <c r="B5" s="338">
        <v>275.24</v>
      </c>
      <c r="C5" s="338">
        <v>36.72</v>
      </c>
      <c r="D5" s="339"/>
      <c r="E5" s="338">
        <v>36.72</v>
      </c>
      <c r="F5" s="338">
        <v>255.67</v>
      </c>
      <c r="G5" s="339"/>
      <c r="H5" s="339"/>
      <c r="I5" s="338">
        <v>7.9166999999999996</v>
      </c>
      <c r="J5" s="228">
        <f t="shared" si="0"/>
        <v>612.26670000000001</v>
      </c>
    </row>
    <row r="6" spans="1:13" ht="15.75" x14ac:dyDescent="0.2">
      <c r="A6" s="129">
        <v>707</v>
      </c>
      <c r="B6" s="338">
        <v>35.003999999999998</v>
      </c>
      <c r="C6" s="338">
        <v>61.800600000000003</v>
      </c>
      <c r="D6" s="338">
        <v>2.7</v>
      </c>
      <c r="E6" s="338">
        <v>236.2405</v>
      </c>
      <c r="F6" s="338">
        <v>76.476799999999997</v>
      </c>
      <c r="G6" s="338">
        <v>5.59</v>
      </c>
      <c r="H6" s="338">
        <v>111.58</v>
      </c>
      <c r="I6" s="338">
        <v>14.666700000000001</v>
      </c>
      <c r="J6" s="228">
        <f t="shared" si="0"/>
        <v>544.05859999999996</v>
      </c>
      <c r="K6" s="230"/>
      <c r="L6" s="80"/>
      <c r="M6" s="80"/>
    </row>
    <row r="7" spans="1:13" ht="15.75" x14ac:dyDescent="0.2">
      <c r="A7" s="129">
        <v>709</v>
      </c>
      <c r="B7" s="338">
        <v>81.5</v>
      </c>
      <c r="C7" s="338">
        <v>382.82499999999999</v>
      </c>
      <c r="D7" s="339"/>
      <c r="E7" s="338">
        <v>68.584999999999994</v>
      </c>
      <c r="F7" s="338">
        <v>77.92</v>
      </c>
      <c r="G7" s="339"/>
      <c r="H7" s="338">
        <v>37.619999999999997</v>
      </c>
      <c r="I7" s="339"/>
      <c r="J7" s="228">
        <f t="shared" si="0"/>
        <v>648.44999999999993</v>
      </c>
      <c r="L7" s="80"/>
    </row>
    <row r="8" spans="1:13" ht="15.75" x14ac:dyDescent="0.2">
      <c r="A8" s="129">
        <v>710</v>
      </c>
      <c r="B8" s="338">
        <v>78.924000000000007</v>
      </c>
      <c r="C8" s="338">
        <v>53.835500000000003</v>
      </c>
      <c r="D8" s="338">
        <v>2.7</v>
      </c>
      <c r="E8" s="338">
        <v>217.1156</v>
      </c>
      <c r="F8" s="338">
        <v>62.976799999999997</v>
      </c>
      <c r="G8" s="339"/>
      <c r="H8" s="338">
        <v>118.62</v>
      </c>
      <c r="I8" s="338"/>
      <c r="J8" s="228">
        <f t="shared" si="0"/>
        <v>534.17190000000005</v>
      </c>
      <c r="L8" s="80"/>
    </row>
    <row r="9" spans="1:13" ht="15.75" x14ac:dyDescent="0.2">
      <c r="A9" s="129">
        <v>712</v>
      </c>
      <c r="B9" s="338">
        <v>179.94</v>
      </c>
      <c r="C9" s="338">
        <v>16.3125</v>
      </c>
      <c r="D9" s="339"/>
      <c r="E9" s="338">
        <v>16.3125</v>
      </c>
      <c r="F9" s="338">
        <v>222.39500000000001</v>
      </c>
      <c r="G9" s="338">
        <v>2</v>
      </c>
      <c r="H9" s="338">
        <v>27.54</v>
      </c>
      <c r="I9" s="339"/>
      <c r="J9" s="228">
        <f t="shared" si="0"/>
        <v>464.50000000000006</v>
      </c>
      <c r="K9" s="230"/>
      <c r="L9" s="80"/>
    </row>
    <row r="10" spans="1:13" ht="15.75" x14ac:dyDescent="0.2">
      <c r="A10" s="129">
        <v>713</v>
      </c>
      <c r="B10" s="338">
        <v>106.25449999999999</v>
      </c>
      <c r="C10" s="338">
        <v>37.071399999999997</v>
      </c>
      <c r="D10" s="338"/>
      <c r="E10" s="338">
        <v>37.071399999999997</v>
      </c>
      <c r="F10" s="338">
        <v>51.548900000000003</v>
      </c>
      <c r="G10" s="339"/>
      <c r="H10" s="339"/>
      <c r="I10" s="339"/>
      <c r="J10" s="228">
        <f t="shared" si="0"/>
        <v>231.94619999999998</v>
      </c>
      <c r="L10" s="80"/>
    </row>
    <row r="11" spans="1:13" ht="15.75" x14ac:dyDescent="0.2">
      <c r="A11" s="129">
        <v>717</v>
      </c>
      <c r="B11" s="338">
        <v>474.86</v>
      </c>
      <c r="C11" s="338">
        <v>41.85</v>
      </c>
      <c r="D11" s="339"/>
      <c r="E11" s="338">
        <v>41.85</v>
      </c>
      <c r="F11" s="338">
        <v>163.04</v>
      </c>
      <c r="G11" s="338">
        <v>2</v>
      </c>
      <c r="H11" s="339"/>
      <c r="I11" s="338">
        <v>43.916600000000003</v>
      </c>
      <c r="J11" s="228">
        <f t="shared" si="0"/>
        <v>767.51660000000004</v>
      </c>
      <c r="L11" s="80"/>
    </row>
    <row r="12" spans="1:13" ht="15.75" x14ac:dyDescent="0.2">
      <c r="A12" s="129">
        <v>723</v>
      </c>
      <c r="B12" s="338">
        <v>76.05</v>
      </c>
      <c r="C12" s="338">
        <v>33.03</v>
      </c>
      <c r="D12" s="338">
        <v>388.52</v>
      </c>
      <c r="E12" s="338">
        <v>24.03</v>
      </c>
      <c r="F12" s="338">
        <v>56.97</v>
      </c>
      <c r="G12" s="338">
        <v>1</v>
      </c>
      <c r="H12" s="339"/>
      <c r="I12" s="339"/>
      <c r="J12" s="228">
        <f t="shared" si="0"/>
        <v>579.6</v>
      </c>
      <c r="L12" s="80"/>
    </row>
    <row r="13" spans="1:13" ht="15.75" x14ac:dyDescent="0.2">
      <c r="A13" s="129">
        <v>729</v>
      </c>
      <c r="B13" s="338">
        <v>21.224</v>
      </c>
      <c r="C13" s="338">
        <v>33.450499999999998</v>
      </c>
      <c r="D13" s="338">
        <v>2.7</v>
      </c>
      <c r="E13" s="338">
        <v>33.450499999999998</v>
      </c>
      <c r="F13" s="338">
        <v>205.83680000000001</v>
      </c>
      <c r="G13" s="338">
        <v>3.3119999999999998</v>
      </c>
      <c r="H13" s="339"/>
      <c r="I13" s="338">
        <v>7.9166999999999996</v>
      </c>
      <c r="J13" s="228">
        <f t="shared" si="0"/>
        <v>307.89049999999997</v>
      </c>
      <c r="L13" s="80"/>
    </row>
    <row r="14" spans="1:13" ht="15.75" x14ac:dyDescent="0.2">
      <c r="A14" s="129">
        <v>732</v>
      </c>
      <c r="B14" s="338">
        <v>155.04</v>
      </c>
      <c r="C14" s="338">
        <v>23.85</v>
      </c>
      <c r="D14" s="338">
        <v>54.9</v>
      </c>
      <c r="E14" s="338">
        <v>23.85</v>
      </c>
      <c r="F14" s="338">
        <v>60.66</v>
      </c>
      <c r="G14" s="338">
        <v>3</v>
      </c>
      <c r="H14" s="338">
        <v>9</v>
      </c>
      <c r="I14" s="339"/>
      <c r="J14" s="228">
        <f t="shared" si="0"/>
        <v>330.29999999999995</v>
      </c>
      <c r="L14" s="80"/>
    </row>
    <row r="15" spans="1:13" ht="15.75" x14ac:dyDescent="0.2">
      <c r="A15" s="129">
        <v>737</v>
      </c>
      <c r="B15" s="338">
        <v>112.62</v>
      </c>
      <c r="C15" s="338">
        <v>0.54</v>
      </c>
      <c r="D15" s="339"/>
      <c r="E15" s="339"/>
      <c r="F15" s="338">
        <v>205.54</v>
      </c>
      <c r="G15" s="339"/>
      <c r="H15" s="339"/>
      <c r="I15" s="339"/>
      <c r="J15" s="228">
        <f t="shared" si="0"/>
        <v>318.7</v>
      </c>
      <c r="L15" s="80"/>
    </row>
    <row r="16" spans="1:13" ht="15.75" x14ac:dyDescent="0.2">
      <c r="A16" s="129">
        <v>744</v>
      </c>
      <c r="B16" s="338">
        <v>51.878500000000003</v>
      </c>
      <c r="C16" s="338">
        <v>13.372</v>
      </c>
      <c r="D16" s="338">
        <v>100.05</v>
      </c>
      <c r="E16" s="338">
        <v>13.372</v>
      </c>
      <c r="F16" s="338">
        <v>17.775700000000001</v>
      </c>
      <c r="G16" s="339"/>
      <c r="H16" s="338">
        <v>25.29</v>
      </c>
      <c r="I16" s="338">
        <v>4.9166999999999996</v>
      </c>
      <c r="J16" s="228">
        <f t="shared" si="0"/>
        <v>226.6549</v>
      </c>
      <c r="L16" s="80"/>
    </row>
    <row r="17" spans="1:13" ht="15.75" x14ac:dyDescent="0.2">
      <c r="A17" s="129">
        <v>748</v>
      </c>
      <c r="B17" s="338">
        <v>123.97499999999999</v>
      </c>
      <c r="C17" s="338">
        <v>57.487499999999997</v>
      </c>
      <c r="D17" s="338">
        <v>52.2</v>
      </c>
      <c r="E17" s="338">
        <v>55.237499999999997</v>
      </c>
      <c r="F17" s="338">
        <v>69.3</v>
      </c>
      <c r="G17" s="339"/>
      <c r="H17" s="339"/>
      <c r="I17" s="339"/>
      <c r="J17" s="228">
        <f t="shared" si="0"/>
        <v>358.2</v>
      </c>
      <c r="L17" s="80"/>
    </row>
    <row r="18" spans="1:13" ht="15.75" x14ac:dyDescent="0.2">
      <c r="A18" s="129">
        <v>749</v>
      </c>
      <c r="B18" s="338">
        <v>183.33</v>
      </c>
      <c r="C18" s="338">
        <v>87.862499999999997</v>
      </c>
      <c r="D18" s="338">
        <v>177.75</v>
      </c>
      <c r="E18" s="338">
        <v>87.322500000000005</v>
      </c>
      <c r="F18" s="338">
        <v>160.60499999999999</v>
      </c>
      <c r="G18" s="338">
        <v>3.3119999999999998</v>
      </c>
      <c r="H18" s="338">
        <v>20.25</v>
      </c>
      <c r="I18" s="338">
        <v>28.916599999999999</v>
      </c>
      <c r="J18" s="228">
        <f t="shared" si="0"/>
        <v>749.34860000000003</v>
      </c>
      <c r="L18" s="80"/>
    </row>
    <row r="19" spans="1:13" ht="15.75" x14ac:dyDescent="0.2">
      <c r="A19" s="129">
        <v>756</v>
      </c>
      <c r="B19" s="338">
        <v>25.2</v>
      </c>
      <c r="C19" s="338">
        <v>25.2</v>
      </c>
      <c r="D19" s="338">
        <v>25.2</v>
      </c>
      <c r="E19" s="338">
        <v>25.2</v>
      </c>
      <c r="F19" s="338">
        <v>43.2</v>
      </c>
      <c r="G19" s="338">
        <v>13.804</v>
      </c>
      <c r="H19" s="339"/>
      <c r="I19" s="339"/>
      <c r="J19" s="228">
        <f t="shared" si="0"/>
        <v>157.804</v>
      </c>
      <c r="L19" s="80"/>
    </row>
    <row r="20" spans="1:13" ht="14.25" x14ac:dyDescent="0.2">
      <c r="A20" s="130" t="s">
        <v>539</v>
      </c>
      <c r="B20" s="229">
        <f>SUM(B3:B19)</f>
        <v>2184.0999999999995</v>
      </c>
      <c r="C20" s="229">
        <f t="shared" ref="C20:J20" si="1">SUM(C3:C19)</f>
        <v>905.20749999999998</v>
      </c>
      <c r="D20" s="229">
        <f t="shared" si="1"/>
        <v>1093.0200000000002</v>
      </c>
      <c r="E20" s="229">
        <f t="shared" si="1"/>
        <v>916.35750000000007</v>
      </c>
      <c r="F20" s="229">
        <f t="shared" si="1"/>
        <v>1732.615</v>
      </c>
      <c r="G20" s="229">
        <f t="shared" si="1"/>
        <v>50</v>
      </c>
      <c r="H20" s="229">
        <f t="shared" si="1"/>
        <v>367.90000000000003</v>
      </c>
      <c r="I20" s="229">
        <f t="shared" si="1"/>
        <v>119.50000000000001</v>
      </c>
      <c r="J20" s="229">
        <f t="shared" si="1"/>
        <v>7368.7000000000007</v>
      </c>
      <c r="K20" s="80"/>
      <c r="L20" s="80"/>
      <c r="M20" s="80"/>
    </row>
    <row r="21" spans="1:13" ht="14.25" x14ac:dyDescent="0.2">
      <c r="A21" s="235"/>
      <c r="B21" s="236"/>
      <c r="C21" s="236"/>
      <c r="D21" s="236"/>
      <c r="E21" s="236"/>
      <c r="F21" s="236"/>
      <c r="G21" s="236"/>
      <c r="H21" s="236"/>
      <c r="I21" s="236"/>
      <c r="J21" s="236"/>
      <c r="K21" s="80"/>
      <c r="L21" s="80"/>
      <c r="M21" s="80"/>
    </row>
    <row r="22" spans="1:13" ht="15.75" x14ac:dyDescent="0.25">
      <c r="A22" s="632" t="s">
        <v>633</v>
      </c>
      <c r="B22" s="240" t="s">
        <v>651</v>
      </c>
      <c r="C22" s="237"/>
      <c r="D22" s="237"/>
      <c r="E22" s="237"/>
      <c r="F22" s="237"/>
      <c r="G22" s="238"/>
      <c r="H22" s="240" t="s">
        <v>652</v>
      </c>
      <c r="I22" s="238"/>
      <c r="J22" s="239"/>
      <c r="L22" s="80"/>
    </row>
    <row r="23" spans="1:13" ht="15" x14ac:dyDescent="0.25">
      <c r="A23" s="127" t="s">
        <v>606</v>
      </c>
      <c r="B23" s="128" t="s">
        <v>14</v>
      </c>
      <c r="C23" s="128" t="s">
        <v>80</v>
      </c>
      <c r="D23" s="128" t="s">
        <v>39</v>
      </c>
      <c r="E23" s="128" t="s">
        <v>85</v>
      </c>
      <c r="F23" s="128" t="s">
        <v>8</v>
      </c>
      <c r="G23" s="128" t="s">
        <v>29</v>
      </c>
      <c r="H23" s="128" t="s">
        <v>75</v>
      </c>
      <c r="I23" s="128" t="s">
        <v>650</v>
      </c>
      <c r="J23" s="128" t="s">
        <v>539</v>
      </c>
    </row>
    <row r="24" spans="1:13" ht="14.25" x14ac:dyDescent="0.2">
      <c r="A24" s="129">
        <v>340</v>
      </c>
      <c r="B24" s="131">
        <f t="shared" ref="B24:B41" si="2">B3/$B$20</f>
        <v>9.2971933519527525E-2</v>
      </c>
      <c r="C24" s="132">
        <f t="shared" ref="C24:C41" si="3">C3/$C$20</f>
        <v>0</v>
      </c>
      <c r="D24" s="132">
        <f t="shared" ref="D24:D41" si="4">D3/$D$20</f>
        <v>0</v>
      </c>
      <c r="E24" s="132">
        <f t="shared" ref="E24:E41" si="5">E3/$E$20</f>
        <v>0</v>
      </c>
      <c r="F24" s="132">
        <f t="shared" ref="F24:F41" si="6">F3/$F$20</f>
        <v>1.5583381189704581E-3</v>
      </c>
      <c r="G24" s="134">
        <f t="shared" ref="G24:G41" si="7">G3/$G$20</f>
        <v>0.29963999999999996</v>
      </c>
      <c r="H24" s="132">
        <f t="shared" ref="H24:H41" si="8">H3/$H$20</f>
        <v>0</v>
      </c>
      <c r="I24" s="231">
        <f t="shared" ref="I24:I41" si="9">I3/$I$20</f>
        <v>0</v>
      </c>
      <c r="J24" s="132">
        <f t="shared" ref="J24:J41" si="10">J3/$J$20</f>
        <v>2.9956708781738974E-2</v>
      </c>
    </row>
    <row r="25" spans="1:13" ht="14.25" x14ac:dyDescent="0.2">
      <c r="A25" s="129">
        <v>701</v>
      </c>
      <c r="B25" s="132">
        <f t="shared" si="2"/>
        <v>0</v>
      </c>
      <c r="C25" s="132">
        <f t="shared" si="3"/>
        <v>0</v>
      </c>
      <c r="D25" s="131">
        <f t="shared" si="4"/>
        <v>0.26193482278457847</v>
      </c>
      <c r="E25" s="132">
        <f t="shared" si="5"/>
        <v>0</v>
      </c>
      <c r="F25" s="132">
        <f t="shared" si="6"/>
        <v>0</v>
      </c>
      <c r="G25" s="134">
        <f t="shared" si="7"/>
        <v>0.02</v>
      </c>
      <c r="H25" s="234">
        <f t="shared" si="8"/>
        <v>4.8926338678988851E-2</v>
      </c>
      <c r="I25" s="232">
        <f t="shared" si="9"/>
        <v>9.4142259414225923E-2</v>
      </c>
      <c r="J25" s="132">
        <f t="shared" si="10"/>
        <v>4.2958730848046467E-2</v>
      </c>
    </row>
    <row r="26" spans="1:13" ht="14.25" x14ac:dyDescent="0.2">
      <c r="A26" s="129">
        <v>702</v>
      </c>
      <c r="B26" s="131">
        <f t="shared" si="2"/>
        <v>0.12601987088503278</v>
      </c>
      <c r="C26" s="234">
        <f t="shared" si="3"/>
        <v>4.0565284755152822E-2</v>
      </c>
      <c r="D26" s="132">
        <f t="shared" si="4"/>
        <v>0</v>
      </c>
      <c r="E26" s="234">
        <f t="shared" si="5"/>
        <v>4.0071696908684652E-2</v>
      </c>
      <c r="F26" s="131">
        <f t="shared" si="6"/>
        <v>0.14756307662117665</v>
      </c>
      <c r="G26" s="134">
        <f t="shared" si="7"/>
        <v>0</v>
      </c>
      <c r="H26" s="132">
        <f t="shared" si="8"/>
        <v>0</v>
      </c>
      <c r="I26" s="232">
        <f t="shared" si="9"/>
        <v>6.624853556485355E-2</v>
      </c>
      <c r="J26" s="132">
        <f t="shared" si="10"/>
        <v>8.3090192299862933E-2</v>
      </c>
    </row>
    <row r="27" spans="1:13" ht="14.25" x14ac:dyDescent="0.2">
      <c r="A27" s="129">
        <v>707</v>
      </c>
      <c r="B27" s="132">
        <f t="shared" si="2"/>
        <v>1.6026738702440368E-2</v>
      </c>
      <c r="C27" s="131">
        <f t="shared" si="3"/>
        <v>6.8272302206952559E-2</v>
      </c>
      <c r="D27" s="132">
        <f t="shared" si="4"/>
        <v>2.4702201240599437E-3</v>
      </c>
      <c r="E27" s="131">
        <f t="shared" si="5"/>
        <v>0.25780385930163718</v>
      </c>
      <c r="F27" s="234">
        <f t="shared" si="6"/>
        <v>4.4139523206251821E-2</v>
      </c>
      <c r="G27" s="134">
        <f t="shared" si="7"/>
        <v>0.1118</v>
      </c>
      <c r="H27" s="456">
        <f t="shared" si="8"/>
        <v>0.30328893721119865</v>
      </c>
      <c r="I27" s="232">
        <f t="shared" si="9"/>
        <v>0.12273389121338911</v>
      </c>
      <c r="J27" s="132">
        <f t="shared" si="10"/>
        <v>7.3833729151682098E-2</v>
      </c>
    </row>
    <row r="28" spans="1:13" ht="14.25" x14ac:dyDescent="0.2">
      <c r="A28" s="129">
        <v>709</v>
      </c>
      <c r="B28" s="132">
        <f t="shared" si="2"/>
        <v>3.7315141248111361E-2</v>
      </c>
      <c r="C28" s="456">
        <f t="shared" si="3"/>
        <v>0.42291408323505936</v>
      </c>
      <c r="D28" s="132">
        <f t="shared" si="4"/>
        <v>0</v>
      </c>
      <c r="E28" s="131">
        <f t="shared" si="5"/>
        <v>7.4845243259317448E-2</v>
      </c>
      <c r="F28" s="234">
        <f t="shared" si="6"/>
        <v>4.4972483788954846E-2</v>
      </c>
      <c r="G28" s="134">
        <f t="shared" si="7"/>
        <v>0</v>
      </c>
      <c r="H28" s="131">
        <f t="shared" si="8"/>
        <v>0.10225604783908669</v>
      </c>
      <c r="I28" s="231">
        <f t="shared" si="9"/>
        <v>0</v>
      </c>
      <c r="J28" s="132">
        <f t="shared" si="10"/>
        <v>8.8000597120251864E-2</v>
      </c>
    </row>
    <row r="29" spans="1:13" ht="14.25" x14ac:dyDescent="0.2">
      <c r="A29" s="129">
        <v>710</v>
      </c>
      <c r="B29" s="132">
        <f t="shared" si="2"/>
        <v>3.6135708071974741E-2</v>
      </c>
      <c r="C29" s="131">
        <f t="shared" si="3"/>
        <v>5.9473104233007355E-2</v>
      </c>
      <c r="D29" s="132">
        <f t="shared" si="4"/>
        <v>2.4702201240599437E-3</v>
      </c>
      <c r="E29" s="131">
        <f t="shared" si="5"/>
        <v>0.23693329295607882</v>
      </c>
      <c r="F29" s="132">
        <f t="shared" si="6"/>
        <v>3.6347832611399532E-2</v>
      </c>
      <c r="G29" s="134">
        <f t="shared" si="7"/>
        <v>0</v>
      </c>
      <c r="H29" s="456">
        <f t="shared" si="8"/>
        <v>0.32242457189453655</v>
      </c>
      <c r="I29" s="231">
        <f t="shared" si="9"/>
        <v>0</v>
      </c>
      <c r="J29" s="132">
        <f t="shared" si="10"/>
        <v>7.2492013516631162E-2</v>
      </c>
    </row>
    <row r="30" spans="1:13" ht="14.25" x14ac:dyDescent="0.2">
      <c r="A30" s="129">
        <v>712</v>
      </c>
      <c r="B30" s="131">
        <f t="shared" si="2"/>
        <v>8.2386337621903782E-2</v>
      </c>
      <c r="C30" s="132">
        <f t="shared" si="3"/>
        <v>1.8020730053606493E-2</v>
      </c>
      <c r="D30" s="132">
        <f t="shared" si="4"/>
        <v>0</v>
      </c>
      <c r="E30" s="132">
        <f t="shared" si="5"/>
        <v>1.7801458491909544E-2</v>
      </c>
      <c r="F30" s="131">
        <f t="shared" si="6"/>
        <v>0.12835800221053148</v>
      </c>
      <c r="G30" s="134">
        <f t="shared" si="7"/>
        <v>0.04</v>
      </c>
      <c r="H30" s="131">
        <f t="shared" si="8"/>
        <v>7.4857298178852935E-2</v>
      </c>
      <c r="I30" s="231">
        <f t="shared" si="9"/>
        <v>0</v>
      </c>
      <c r="J30" s="132">
        <f t="shared" si="10"/>
        <v>6.3036899317382988E-2</v>
      </c>
    </row>
    <row r="31" spans="1:13" ht="14.25" x14ac:dyDescent="0.2">
      <c r="A31" s="129">
        <v>713</v>
      </c>
      <c r="B31" s="234">
        <f t="shared" si="2"/>
        <v>4.8649100315919611E-2</v>
      </c>
      <c r="C31" s="234">
        <f t="shared" si="3"/>
        <v>4.0953483041181162E-2</v>
      </c>
      <c r="D31" s="132">
        <f t="shared" si="4"/>
        <v>0</v>
      </c>
      <c r="E31" s="234">
        <f t="shared" si="5"/>
        <v>4.0455171698818411E-2</v>
      </c>
      <c r="F31" s="132">
        <f t="shared" si="6"/>
        <v>2.9752079948517127E-2</v>
      </c>
      <c r="G31" s="134">
        <f t="shared" si="7"/>
        <v>0</v>
      </c>
      <c r="H31" s="132">
        <f t="shared" si="8"/>
        <v>0</v>
      </c>
      <c r="I31" s="231">
        <f t="shared" si="9"/>
        <v>0</v>
      </c>
      <c r="J31" s="132">
        <f t="shared" si="10"/>
        <v>3.1477221219482397E-2</v>
      </c>
    </row>
    <row r="32" spans="1:13" ht="14.25" x14ac:dyDescent="0.2">
      <c r="A32" s="129">
        <v>717</v>
      </c>
      <c r="B32" s="131">
        <f t="shared" si="2"/>
        <v>0.21741678494574429</v>
      </c>
      <c r="C32" s="234">
        <f t="shared" si="3"/>
        <v>4.6232493654769766E-2</v>
      </c>
      <c r="D32" s="132">
        <f t="shared" si="4"/>
        <v>0</v>
      </c>
      <c r="E32" s="234">
        <f t="shared" si="5"/>
        <v>4.5669948682692071E-2</v>
      </c>
      <c r="F32" s="131">
        <f t="shared" si="6"/>
        <v>9.4100535895164247E-2</v>
      </c>
      <c r="G32" s="134">
        <f t="shared" si="7"/>
        <v>0.04</v>
      </c>
      <c r="H32" s="132">
        <f t="shared" si="8"/>
        <v>0</v>
      </c>
      <c r="I32" s="456">
        <f t="shared" si="9"/>
        <v>0.36750292887029284</v>
      </c>
      <c r="J32" s="132">
        <f t="shared" si="10"/>
        <v>0.10415902397980648</v>
      </c>
    </row>
    <row r="33" spans="1:10" ht="14.25" x14ac:dyDescent="0.2">
      <c r="A33" s="129">
        <v>723</v>
      </c>
      <c r="B33" s="132">
        <f t="shared" si="2"/>
        <v>3.4819834256673239E-2</v>
      </c>
      <c r="C33" s="132">
        <f t="shared" si="3"/>
        <v>3.6488871336130116E-2</v>
      </c>
      <c r="D33" s="456">
        <f t="shared" si="4"/>
        <v>0.35545552688880344</v>
      </c>
      <c r="E33" s="132">
        <f t="shared" si="5"/>
        <v>2.6223389888771577E-2</v>
      </c>
      <c r="F33" s="132">
        <f t="shared" si="6"/>
        <v>3.2880934310276659E-2</v>
      </c>
      <c r="G33" s="134">
        <f t="shared" si="7"/>
        <v>0.02</v>
      </c>
      <c r="H33" s="132">
        <f t="shared" si="8"/>
        <v>0</v>
      </c>
      <c r="I33" s="231">
        <f t="shared" si="9"/>
        <v>0</v>
      </c>
      <c r="J33" s="132">
        <f t="shared" si="10"/>
        <v>7.8657022269871202E-2</v>
      </c>
    </row>
    <row r="34" spans="1:10" ht="14.25" x14ac:dyDescent="0.2">
      <c r="A34" s="129">
        <v>729</v>
      </c>
      <c r="B34" s="132">
        <f t="shared" si="2"/>
        <v>9.717503777299576E-3</v>
      </c>
      <c r="C34" s="132">
        <f t="shared" si="3"/>
        <v>3.6953405710845301E-2</v>
      </c>
      <c r="D34" s="132">
        <f t="shared" si="4"/>
        <v>2.4702201240599437E-3</v>
      </c>
      <c r="E34" s="132">
        <f t="shared" si="5"/>
        <v>3.6503766270260238E-2</v>
      </c>
      <c r="F34" s="131">
        <f t="shared" si="6"/>
        <v>0.11880123397292533</v>
      </c>
      <c r="G34" s="134">
        <f t="shared" si="7"/>
        <v>6.6239999999999993E-2</v>
      </c>
      <c r="H34" s="132">
        <f t="shared" si="8"/>
        <v>0</v>
      </c>
      <c r="I34" s="232">
        <f t="shared" si="9"/>
        <v>6.624853556485355E-2</v>
      </c>
      <c r="J34" s="132">
        <f t="shared" si="10"/>
        <v>4.1783557479609691E-2</v>
      </c>
    </row>
    <row r="35" spans="1:10" ht="14.25" x14ac:dyDescent="0.2">
      <c r="A35" s="129">
        <v>732</v>
      </c>
      <c r="B35" s="131">
        <f t="shared" si="2"/>
        <v>7.0985760725241528E-2</v>
      </c>
      <c r="C35" s="132">
        <f t="shared" si="3"/>
        <v>2.634755014734191E-2</v>
      </c>
      <c r="D35" s="131">
        <f t="shared" si="4"/>
        <v>5.0227809189218847E-2</v>
      </c>
      <c r="E35" s="132">
        <f t="shared" si="5"/>
        <v>2.6026960001964299E-2</v>
      </c>
      <c r="F35" s="132">
        <f t="shared" si="6"/>
        <v>3.5010663072869617E-2</v>
      </c>
      <c r="G35" s="134">
        <f t="shared" si="7"/>
        <v>0.06</v>
      </c>
      <c r="H35" s="132">
        <f t="shared" si="8"/>
        <v>2.4463169339494426E-2</v>
      </c>
      <c r="I35" s="231">
        <f t="shared" si="9"/>
        <v>0</v>
      </c>
      <c r="J35" s="132">
        <f t="shared" si="10"/>
        <v>4.4824731635159515E-2</v>
      </c>
    </row>
    <row r="36" spans="1:10" ht="14.25" x14ac:dyDescent="0.2">
      <c r="A36" s="129">
        <v>737</v>
      </c>
      <c r="B36" s="131">
        <f t="shared" si="2"/>
        <v>5.1563573096469958E-2</v>
      </c>
      <c r="C36" s="132">
        <f t="shared" si="3"/>
        <v>5.9654830522283574E-4</v>
      </c>
      <c r="D36" s="132">
        <f t="shared" si="4"/>
        <v>0</v>
      </c>
      <c r="E36" s="132">
        <f t="shared" si="5"/>
        <v>0</v>
      </c>
      <c r="F36" s="131">
        <f t="shared" si="6"/>
        <v>0.11862993221229182</v>
      </c>
      <c r="G36" s="134">
        <f t="shared" si="7"/>
        <v>0</v>
      </c>
      <c r="H36" s="132">
        <f t="shared" si="8"/>
        <v>0</v>
      </c>
      <c r="I36" s="231">
        <f t="shared" si="9"/>
        <v>0</v>
      </c>
      <c r="J36" s="132">
        <f t="shared" si="10"/>
        <v>4.3250505516576866E-2</v>
      </c>
    </row>
    <row r="37" spans="1:10" ht="14.25" x14ac:dyDescent="0.2">
      <c r="A37" s="129">
        <v>744</v>
      </c>
      <c r="B37" s="132">
        <f t="shared" si="2"/>
        <v>2.375280435877479E-2</v>
      </c>
      <c r="C37" s="132">
        <f t="shared" si="3"/>
        <v>1.4772303587851405E-2</v>
      </c>
      <c r="D37" s="131">
        <f t="shared" si="4"/>
        <v>9.1535379041554565E-2</v>
      </c>
      <c r="E37" s="132">
        <f t="shared" si="5"/>
        <v>1.4592558035482876E-2</v>
      </c>
      <c r="F37" s="132">
        <f t="shared" si="6"/>
        <v>1.0259463296808581E-2</v>
      </c>
      <c r="G37" s="134">
        <f t="shared" si="7"/>
        <v>0</v>
      </c>
      <c r="H37" s="131">
        <f t="shared" si="8"/>
        <v>6.8741505843979339E-2</v>
      </c>
      <c r="I37" s="233">
        <f t="shared" si="9"/>
        <v>4.1143933054393296E-2</v>
      </c>
      <c r="J37" s="132">
        <f t="shared" si="10"/>
        <v>3.075914340385685E-2</v>
      </c>
    </row>
    <row r="38" spans="1:10" ht="14.25" x14ac:dyDescent="0.2">
      <c r="A38" s="129">
        <v>748</v>
      </c>
      <c r="B38" s="131">
        <f t="shared" si="2"/>
        <v>5.6762510874044242E-2</v>
      </c>
      <c r="C38" s="131">
        <f t="shared" si="3"/>
        <v>6.3507538326847704E-2</v>
      </c>
      <c r="D38" s="234">
        <f t="shared" si="4"/>
        <v>4.7757589065158909E-2</v>
      </c>
      <c r="E38" s="131">
        <f t="shared" si="5"/>
        <v>6.0279421513983342E-2</v>
      </c>
      <c r="F38" s="234">
        <f t="shared" si="6"/>
        <v>3.9997345053575085E-2</v>
      </c>
      <c r="G38" s="134">
        <f t="shared" si="7"/>
        <v>0</v>
      </c>
      <c r="H38" s="132">
        <f t="shared" si="8"/>
        <v>0</v>
      </c>
      <c r="I38" s="231">
        <f t="shared" si="9"/>
        <v>0</v>
      </c>
      <c r="J38" s="132">
        <f t="shared" si="10"/>
        <v>4.8611016868647113E-2</v>
      </c>
    </row>
    <row r="39" spans="1:10" ht="14.25" x14ac:dyDescent="0.2">
      <c r="A39" s="129">
        <v>749</v>
      </c>
      <c r="B39" s="131">
        <f t="shared" si="2"/>
        <v>8.3938464356027684E-2</v>
      </c>
      <c r="C39" s="131">
        <f t="shared" si="3"/>
        <v>9.706338049563222E-2</v>
      </c>
      <c r="D39" s="131">
        <f t="shared" si="4"/>
        <v>0.16262282483394627</v>
      </c>
      <c r="E39" s="131">
        <f t="shared" si="5"/>
        <v>9.5293048837380601E-2</v>
      </c>
      <c r="F39" s="131">
        <f t="shared" si="6"/>
        <v>9.2695145776759399E-2</v>
      </c>
      <c r="G39" s="134">
        <f t="shared" si="7"/>
        <v>6.6239999999999993E-2</v>
      </c>
      <c r="H39" s="131">
        <f t="shared" si="8"/>
        <v>5.5042131013862461E-2</v>
      </c>
      <c r="I39" s="232">
        <f t="shared" si="9"/>
        <v>0.24197991631799159</v>
      </c>
      <c r="J39" s="132">
        <f t="shared" si="10"/>
        <v>0.10169346017615047</v>
      </c>
    </row>
    <row r="40" spans="1:10" ht="14.25" x14ac:dyDescent="0.2">
      <c r="A40" s="129">
        <v>756</v>
      </c>
      <c r="B40" s="132">
        <f t="shared" si="2"/>
        <v>1.1537933244814801E-2</v>
      </c>
      <c r="C40" s="132">
        <f t="shared" si="3"/>
        <v>2.7838920910398995E-2</v>
      </c>
      <c r="D40" s="132">
        <f t="shared" si="4"/>
        <v>2.3055387824559473E-2</v>
      </c>
      <c r="E40" s="132">
        <f t="shared" si="5"/>
        <v>2.7500184153018879E-2</v>
      </c>
      <c r="F40" s="132">
        <f t="shared" si="6"/>
        <v>2.4933409903527329E-2</v>
      </c>
      <c r="G40" s="134">
        <f t="shared" si="7"/>
        <v>0.27607999999999999</v>
      </c>
      <c r="H40" s="132">
        <f t="shared" si="8"/>
        <v>0</v>
      </c>
      <c r="I40" s="231">
        <f t="shared" si="9"/>
        <v>0</v>
      </c>
      <c r="J40" s="132">
        <f t="shared" si="10"/>
        <v>2.1415446415242848E-2</v>
      </c>
    </row>
    <row r="41" spans="1:10" x14ac:dyDescent="0.2">
      <c r="A41" s="133"/>
      <c r="B41" s="132">
        <f t="shared" si="2"/>
        <v>1</v>
      </c>
      <c r="C41" s="132">
        <f t="shared" si="3"/>
        <v>1</v>
      </c>
      <c r="D41" s="132">
        <f t="shared" si="4"/>
        <v>1</v>
      </c>
      <c r="E41" s="132">
        <f t="shared" si="5"/>
        <v>1</v>
      </c>
      <c r="F41" s="132">
        <f t="shared" si="6"/>
        <v>1</v>
      </c>
      <c r="G41" s="134">
        <f t="shared" si="7"/>
        <v>1</v>
      </c>
      <c r="H41" s="132">
        <f t="shared" si="8"/>
        <v>1</v>
      </c>
      <c r="I41" s="231">
        <f t="shared" si="9"/>
        <v>1</v>
      </c>
      <c r="J41" s="132">
        <f t="shared" si="10"/>
        <v>1</v>
      </c>
    </row>
    <row r="43" spans="1:10" x14ac:dyDescent="0.2">
      <c r="B43" s="4" t="s">
        <v>817</v>
      </c>
    </row>
    <row r="44" spans="1:10" x14ac:dyDescent="0.2">
      <c r="B44" s="440" t="s">
        <v>818</v>
      </c>
      <c r="C44" s="440"/>
      <c r="D44" s="440" t="s">
        <v>819</v>
      </c>
      <c r="E44" s="440"/>
    </row>
  </sheetData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24</vt:i4>
      </vt:variant>
      <vt:variant>
        <vt:lpstr>Intervals amb nom</vt:lpstr>
      </vt:variant>
      <vt:variant>
        <vt:i4>20</vt:i4>
      </vt:variant>
    </vt:vector>
  </HeadingPairs>
  <TitlesOfParts>
    <vt:vector size="44" baseType="lpstr">
      <vt:lpstr>Ordre_titulacions_2018_19</vt:lpstr>
      <vt:lpstr>Ordre_depts_2018_19</vt:lpstr>
      <vt:lpstr>Evolucio encarrec departaments</vt:lpstr>
      <vt:lpstr>18_19_TFG-TFM-PEX-EPS Distrib</vt:lpstr>
      <vt:lpstr>Assig_compartides_depts</vt:lpstr>
      <vt:lpstr>Quadres_Punts_T_D_pct_2018_19</vt:lpstr>
      <vt:lpstr>Laborat 18_19</vt:lpstr>
      <vt:lpstr>Ordre_depts_format_UPC</vt:lpstr>
      <vt:lpstr>Dept-Titulacions_pct_17_18</vt:lpstr>
      <vt:lpstr>Agrup_depts_17_18</vt:lpstr>
      <vt:lpstr>Format_UPC_17_18</vt:lpstr>
      <vt:lpstr>Format_UPC_17_18_Final</vt:lpstr>
      <vt:lpstr>Agrupat_depart_16_17</vt:lpstr>
      <vt:lpstr>Repart_departaments_17_18</vt:lpstr>
      <vt:lpstr>Mesures-punts</vt:lpstr>
      <vt:lpstr>Full3</vt:lpstr>
      <vt:lpstr>Full4</vt:lpstr>
      <vt:lpstr>Full6</vt:lpstr>
      <vt:lpstr>Assignatures_no_agrupat</vt:lpstr>
      <vt:lpstr>SOAC</vt:lpstr>
      <vt:lpstr>Full1</vt:lpstr>
      <vt:lpstr>Hoja1</vt:lpstr>
      <vt:lpstr>Hoja4</vt:lpstr>
      <vt:lpstr>Tit_curs_dept</vt:lpstr>
      <vt:lpstr>'18_19_TFG-TFM-PEX-EPS Distrib'!Àrea_d'impressió</vt:lpstr>
      <vt:lpstr>Agrup_depts_17_18!Àrea_d'impressió</vt:lpstr>
      <vt:lpstr>Agrupat_depart_16_17!Àrea_d'impressió</vt:lpstr>
      <vt:lpstr>Assignatures_no_agrupat!Àrea_d'impressió</vt:lpstr>
      <vt:lpstr>'Dept-Titulacions_pct_17_18'!Àrea_d'impressió</vt:lpstr>
      <vt:lpstr>'Evolucio encarrec departaments'!Àrea_d'impressió</vt:lpstr>
      <vt:lpstr>Format_UPC_17_18!Àrea_d'impressió</vt:lpstr>
      <vt:lpstr>Format_UPC_17_18_Final!Àrea_d'impressió</vt:lpstr>
      <vt:lpstr>'Mesures-punts'!Àrea_d'impressió</vt:lpstr>
      <vt:lpstr>Ordre_depts_2018_19!Àrea_d'impressió</vt:lpstr>
      <vt:lpstr>Ordre_titulacions_2018_19!Àrea_d'impressió</vt:lpstr>
      <vt:lpstr>Quadres_Punts_T_D_pct_2018_19!Àrea_d'impressió</vt:lpstr>
      <vt:lpstr>Repart_departaments_17_18!Àrea_d'impressió</vt:lpstr>
      <vt:lpstr>SOAC!Àrea_d'impressió</vt:lpstr>
      <vt:lpstr>Agrup_depts_17_18!Títols_per_imprimir</vt:lpstr>
      <vt:lpstr>Agrupat_depart_16_17!Títols_per_imprimir</vt:lpstr>
      <vt:lpstr>Format_UPC_17_18!Títols_per_imprimir</vt:lpstr>
      <vt:lpstr>Format_UPC_17_18_Final!Títols_per_imprimir</vt:lpstr>
      <vt:lpstr>Ordre_depts_2018_19!Títols_per_imprimir</vt:lpstr>
      <vt:lpstr>Ordre_titulacions_2018_19!Títols_per_imprimir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Perez</dc:creator>
  <cp:lastModifiedBy>UPC</cp:lastModifiedBy>
  <cp:lastPrinted>2018-04-06T12:26:53Z</cp:lastPrinted>
  <dcterms:created xsi:type="dcterms:W3CDTF">2015-02-12T18:14:47Z</dcterms:created>
  <dcterms:modified xsi:type="dcterms:W3CDTF">2018-04-06T12:40:06Z</dcterms:modified>
</cp:coreProperties>
</file>